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rdulicovajanka\Documents\Veřejné zakázky\02 VZ podlimitní\2021\02 Náměstí\02 Výzva k podání nabídek + ZD\"/>
    </mc:Choice>
  </mc:AlternateContent>
  <bookViews>
    <workbookView xWindow="0" yWindow="0" windowWidth="1968" windowHeight="0"/>
  </bookViews>
  <sheets>
    <sheet name="Rekapitulace stavby" sheetId="1" r:id="rId1"/>
    <sheet name="SO 001 - Příprava území" sheetId="2" r:id="rId2"/>
    <sheet name="SO 100 - Komunikace a cho..." sheetId="3" r:id="rId3"/>
    <sheet name="SO 301 - Dešťové kanalizace" sheetId="4" r:id="rId4"/>
    <sheet name="SO 302 - Vodní prvek - st..." sheetId="5" r:id="rId5"/>
    <sheet name="SO 302.1 - Technologie vo..." sheetId="6" r:id="rId6"/>
    <sheet name="SO 302.2 - Technologie vo..." sheetId="7" r:id="rId7"/>
    <sheet name="SO 303 - Vodovodní přípoj..." sheetId="8" r:id="rId8"/>
    <sheet name="SO 304 - Vodovodní přípoj..." sheetId="9" r:id="rId9"/>
    <sheet name="SO 400.1 - A - VO náměstí" sheetId="10" r:id="rId10"/>
    <sheet name="SO 400.2 - B - VO Pospíši..." sheetId="11" r:id="rId11"/>
    <sheet name="SO 400.3 - C - Rozvaděč R..." sheetId="12" r:id="rId12"/>
    <sheet name="SO 400.4 - H - VO ulice k..." sheetId="13" r:id="rId13"/>
    <sheet name="SO 400.5 - I - Rozvody ka..." sheetId="14" r:id="rId14"/>
    <sheet name="SO 401.1 - D - Silnoproud..." sheetId="15" r:id="rId15"/>
    <sheet name="SO 401.2 - E - Rozvaděč R..." sheetId="16" r:id="rId16"/>
    <sheet name="SO 401.3 - F - Vnitřní ro..." sheetId="17" r:id="rId17"/>
    <sheet name="SO 401.4 - G - Rozvaděč R..." sheetId="18" r:id="rId18"/>
    <sheet name="SO 401.5 - J - Datový roz..." sheetId="19" r:id="rId19"/>
    <sheet name="SO 402 - Sdělovací vedení..." sheetId="20" r:id="rId20"/>
    <sheet name="SO 800 - Veřejná zeleň" sheetId="21" r:id="rId21"/>
    <sheet name="SO 800.1 - Veřejná zeleň ..." sheetId="22" r:id="rId22"/>
    <sheet name="SO 801 - Městský mobiliář" sheetId="23" r:id="rId23"/>
    <sheet name="SO 901 - Patka vánočního ..." sheetId="24" r:id="rId24"/>
    <sheet name="01 - VRN" sheetId="25" r:id="rId25"/>
  </sheets>
  <definedNames>
    <definedName name="_xlnm._FilterDatabase" localSheetId="24" hidden="1">'01 - VRN'!$C$120:$K$166</definedName>
    <definedName name="_xlnm._FilterDatabase" localSheetId="1" hidden="1">'SO 001 - Příprava území'!$C$122:$K$353</definedName>
    <definedName name="_xlnm._FilterDatabase" localSheetId="2" hidden="1">'SO 100 - Komunikace a cho...'!$C$129:$K$563</definedName>
    <definedName name="_xlnm._FilterDatabase" localSheetId="3" hidden="1">'SO 301 - Dešťové kanalizace'!$C$120:$K$207</definedName>
    <definedName name="_xlnm._FilterDatabase" localSheetId="4" hidden="1">'SO 302 - Vodní prvek - st...'!$C$128:$K$418</definedName>
    <definedName name="_xlnm._FilterDatabase" localSheetId="5" hidden="1">'SO 302.1 - Technologie vo...'!$C$120:$K$258</definedName>
    <definedName name="_xlnm._FilterDatabase" localSheetId="6" hidden="1">'SO 302.2 - Technologie vo...'!$C$131:$K$272</definedName>
    <definedName name="_xlnm._FilterDatabase" localSheetId="7" hidden="1">'SO 303 - Vodovodní přípoj...'!$C$128:$K$498</definedName>
    <definedName name="_xlnm._FilterDatabase" localSheetId="8" hidden="1">'SO 304 - Vodovodní přípoj...'!$C$120:$K$261</definedName>
    <definedName name="_xlnm._FilterDatabase" localSheetId="9" hidden="1">'SO 400.1 - A - VO náměstí'!$C$124:$K$332</definedName>
    <definedName name="_xlnm._FilterDatabase" localSheetId="10" hidden="1">'SO 400.2 - B - VO Pospíši...'!$C$122:$K$284</definedName>
    <definedName name="_xlnm._FilterDatabase" localSheetId="11" hidden="1">'SO 400.3 - C - Rozvaděč R...'!$C$120:$K$198</definedName>
    <definedName name="_xlnm._FilterDatabase" localSheetId="12" hidden="1">'SO 400.4 - H - VO ulice k...'!$C$123:$K$284</definedName>
    <definedName name="_xlnm._FilterDatabase" localSheetId="13" hidden="1">'SO 400.5 - I - Rozvody ka...'!$C$123:$K$194</definedName>
    <definedName name="_xlnm._FilterDatabase" localSheetId="14" hidden="1">'SO 401.1 - D - Silnoproud...'!$C$124:$K$248</definedName>
    <definedName name="_xlnm._FilterDatabase" localSheetId="15" hidden="1">'SO 401.2 - E - Rozvaděč R...'!$C$120:$K$172</definedName>
    <definedName name="_xlnm._FilterDatabase" localSheetId="16" hidden="1">'SO 401.3 - F - Vnitřní ro...'!$C$121:$K$218</definedName>
    <definedName name="_xlnm._FilterDatabase" localSheetId="17" hidden="1">'SO 401.4 - G - Rozvaděč R...'!$C$120:$K$156</definedName>
    <definedName name="_xlnm._FilterDatabase" localSheetId="18" hidden="1">'SO 401.5 - J - Datový roz...'!$C$121:$K$154</definedName>
    <definedName name="_xlnm._FilterDatabase" localSheetId="19" hidden="1">'SO 402 - Sdělovací vedení...'!$C$124:$K$212</definedName>
    <definedName name="_xlnm._FilterDatabase" localSheetId="20" hidden="1">'SO 800 - Veřejná zeleň'!$C$117:$K$466</definedName>
    <definedName name="_xlnm._FilterDatabase" localSheetId="21" hidden="1">'SO 800.1 - Veřejná zeleň ...'!$C$117:$K$185</definedName>
    <definedName name="_xlnm._FilterDatabase" localSheetId="22" hidden="1">'SO 801 - Městský mobiliář'!$C$119:$K$205</definedName>
    <definedName name="_xlnm._FilterDatabase" localSheetId="23" hidden="1">'SO 901 - Patka vánočního ...'!$C$123:$K$373</definedName>
    <definedName name="_xlnm.Print_Titles" localSheetId="24">'01 - VRN'!$120:$120</definedName>
    <definedName name="_xlnm.Print_Titles" localSheetId="0">'Rekapitulace stavby'!$92:$92</definedName>
    <definedName name="_xlnm.Print_Titles" localSheetId="1">'SO 001 - Příprava území'!$122:$122</definedName>
    <definedName name="_xlnm.Print_Titles" localSheetId="2">'SO 100 - Komunikace a cho...'!$129:$129</definedName>
    <definedName name="_xlnm.Print_Titles" localSheetId="3">'SO 301 - Dešťové kanalizace'!$120:$120</definedName>
    <definedName name="_xlnm.Print_Titles" localSheetId="4">'SO 302 - Vodní prvek - st...'!$128:$128</definedName>
    <definedName name="_xlnm.Print_Titles" localSheetId="5">'SO 302.1 - Technologie vo...'!$120:$120</definedName>
    <definedName name="_xlnm.Print_Titles" localSheetId="6">'SO 302.2 - Technologie vo...'!$131:$131</definedName>
    <definedName name="_xlnm.Print_Titles" localSheetId="7">'SO 303 - Vodovodní přípoj...'!$128:$128</definedName>
    <definedName name="_xlnm.Print_Titles" localSheetId="8">'SO 304 - Vodovodní přípoj...'!$120:$120</definedName>
    <definedName name="_xlnm.Print_Titles" localSheetId="9">'SO 400.1 - A - VO náměstí'!$124:$124</definedName>
    <definedName name="_xlnm.Print_Titles" localSheetId="10">'SO 400.2 - B - VO Pospíši...'!$122:$122</definedName>
    <definedName name="_xlnm.Print_Titles" localSheetId="11">'SO 400.3 - C - Rozvaděč R...'!$120:$120</definedName>
    <definedName name="_xlnm.Print_Titles" localSheetId="12">'SO 400.4 - H - VO ulice k...'!$123:$123</definedName>
    <definedName name="_xlnm.Print_Titles" localSheetId="13">'SO 400.5 - I - Rozvody ka...'!$123:$123</definedName>
    <definedName name="_xlnm.Print_Titles" localSheetId="14">'SO 401.1 - D - Silnoproud...'!$124:$124</definedName>
    <definedName name="_xlnm.Print_Titles" localSheetId="15">'SO 401.2 - E - Rozvaděč R...'!$120:$120</definedName>
    <definedName name="_xlnm.Print_Titles" localSheetId="16">'SO 401.3 - F - Vnitřní ro...'!$121:$121</definedName>
    <definedName name="_xlnm.Print_Titles" localSheetId="17">'SO 401.4 - G - Rozvaděč R...'!$120:$120</definedName>
    <definedName name="_xlnm.Print_Titles" localSheetId="18">'SO 401.5 - J - Datový roz...'!$121:$121</definedName>
    <definedName name="_xlnm.Print_Titles" localSheetId="19">'SO 402 - Sdělovací vedení...'!$124:$124</definedName>
    <definedName name="_xlnm.Print_Titles" localSheetId="20">'SO 800 - Veřejná zeleň'!$117:$117</definedName>
    <definedName name="_xlnm.Print_Titles" localSheetId="21">'SO 800.1 - Veřejná zeleň ...'!$117:$117</definedName>
    <definedName name="_xlnm.Print_Titles" localSheetId="22">'SO 801 - Městský mobiliář'!$119:$119</definedName>
    <definedName name="_xlnm.Print_Titles" localSheetId="23">'SO 901 - Patka vánočního ...'!$123:$123</definedName>
    <definedName name="_xlnm.Print_Area" localSheetId="24">'01 - VRN'!$C$4:$J$76,'01 - VRN'!$C$82:$J$102,'01 - VRN'!$C$108:$K$166</definedName>
    <definedName name="_xlnm.Print_Area" localSheetId="0">'Rekapitulace stavby'!$D$4:$AO$76,'Rekapitulace stavby'!$C$82:$AQ$119</definedName>
    <definedName name="_xlnm.Print_Area" localSheetId="1">'SO 001 - Příprava území'!$C$4:$J$76,'SO 001 - Příprava území'!$C$82:$J$104,'SO 001 - Příprava území'!$C$110:$K$353</definedName>
    <definedName name="_xlnm.Print_Area" localSheetId="2">'SO 100 - Komunikace a cho...'!$C$4:$J$76,'SO 100 - Komunikace a cho...'!$C$82:$J$111,'SO 100 - Komunikace a cho...'!$C$117:$K$563</definedName>
    <definedName name="_xlnm.Print_Area" localSheetId="3">'SO 301 - Dešťové kanalizace'!$C$4:$J$76,'SO 301 - Dešťové kanalizace'!$C$82:$J$102,'SO 301 - Dešťové kanalizace'!$C$108:$K$207</definedName>
    <definedName name="_xlnm.Print_Area" localSheetId="4">'SO 302 - Vodní prvek - st...'!$C$4:$J$76,'SO 302 - Vodní prvek - st...'!$C$82:$J$110,'SO 302 - Vodní prvek - st...'!$C$116:$K$418</definedName>
    <definedName name="_xlnm.Print_Area" localSheetId="5">'SO 302.1 - Technologie vo...'!$C$4:$J$76,'SO 302.1 - Technologie vo...'!$C$82:$J$102,'SO 302.1 - Technologie vo...'!$C$108:$K$258</definedName>
    <definedName name="_xlnm.Print_Area" localSheetId="6">'SO 302.2 - Technologie vo...'!$C$4:$J$76,'SO 302.2 - Technologie vo...'!$C$82:$J$113,'SO 302.2 - Technologie vo...'!$C$119:$K$272</definedName>
    <definedName name="_xlnm.Print_Area" localSheetId="7">'SO 303 - Vodovodní přípoj...'!$C$4:$J$76,'SO 303 - Vodovodní přípoj...'!$C$82:$J$110,'SO 303 - Vodovodní přípoj...'!$C$116:$K$498</definedName>
    <definedName name="_xlnm.Print_Area" localSheetId="8">'SO 304 - Vodovodní přípoj...'!$C$4:$J$76,'SO 304 - Vodovodní přípoj...'!$C$82:$J$102,'SO 304 - Vodovodní přípoj...'!$C$108:$K$261</definedName>
    <definedName name="_xlnm.Print_Area" localSheetId="9">'SO 400.1 - A - VO náměstí'!$C$4:$J$76,'SO 400.1 - A - VO náměstí'!$C$82:$J$106,'SO 400.1 - A - VO náměstí'!$C$112:$K$332</definedName>
    <definedName name="_xlnm.Print_Area" localSheetId="10">'SO 400.2 - B - VO Pospíši...'!$C$4:$J$76,'SO 400.2 - B - VO Pospíši...'!$C$82:$J$104,'SO 400.2 - B - VO Pospíši...'!$C$110:$K$284</definedName>
    <definedName name="_xlnm.Print_Area" localSheetId="11">'SO 400.3 - C - Rozvaděč R...'!$C$4:$J$76,'SO 400.3 - C - Rozvaděč R...'!$C$82:$J$102,'SO 400.3 - C - Rozvaděč R...'!$C$108:$K$198</definedName>
    <definedName name="_xlnm.Print_Area" localSheetId="12">'SO 400.4 - H - VO ulice k...'!$C$4:$J$76,'SO 400.4 - H - VO ulice k...'!$C$82:$J$105,'SO 400.4 - H - VO ulice k...'!$C$111:$K$284</definedName>
    <definedName name="_xlnm.Print_Area" localSheetId="13">'SO 400.5 - I - Rozvody ka...'!$C$4:$J$76,'SO 400.5 - I - Rozvody ka...'!$C$82:$J$105,'SO 400.5 - I - Rozvody ka...'!$C$111:$K$194</definedName>
    <definedName name="_xlnm.Print_Area" localSheetId="14">'SO 401.1 - D - Silnoproud...'!$C$4:$J$76,'SO 401.1 - D - Silnoproud...'!$C$82:$J$106,'SO 401.1 - D - Silnoproud...'!$C$112:$K$248</definedName>
    <definedName name="_xlnm.Print_Area" localSheetId="15">'SO 401.2 - E - Rozvaděč R...'!$C$4:$J$76,'SO 401.2 - E - Rozvaděč R...'!$C$82:$J$102,'SO 401.2 - E - Rozvaděč R...'!$C$108:$K$172</definedName>
    <definedName name="_xlnm.Print_Area" localSheetId="16">'SO 401.3 - F - Vnitřní ro...'!$C$4:$J$76,'SO 401.3 - F - Vnitřní ro...'!$C$82:$J$103,'SO 401.3 - F - Vnitřní ro...'!$C$109:$K$218</definedName>
    <definedName name="_xlnm.Print_Area" localSheetId="17">'SO 401.4 - G - Rozvaděč R...'!$C$4:$J$76,'SO 401.4 - G - Rozvaděč R...'!$C$82:$J$102,'SO 401.4 - G - Rozvaděč R...'!$C$108:$K$156</definedName>
    <definedName name="_xlnm.Print_Area" localSheetId="18">'SO 401.5 - J - Datový roz...'!$C$4:$J$76,'SO 401.5 - J - Datový roz...'!$C$82:$J$103,'SO 401.5 - J - Datový roz...'!$C$109:$K$154</definedName>
    <definedName name="_xlnm.Print_Area" localSheetId="19">'SO 402 - Sdělovací vedení...'!$C$4:$J$76,'SO 402 - Sdělovací vedení...'!$C$82:$J$106,'SO 402 - Sdělovací vedení...'!$C$112:$K$212</definedName>
    <definedName name="_xlnm.Print_Area" localSheetId="20">'SO 800 - Veřejná zeleň'!$C$4:$J$76,'SO 800 - Veřejná zeleň'!$C$82:$J$99,'SO 800 - Veřejná zeleň'!$C$105:$K$466</definedName>
    <definedName name="_xlnm.Print_Area" localSheetId="21">'SO 800.1 - Veřejná zeleň ...'!$C$4:$J$76,'SO 800.1 - Veřejná zeleň ...'!$C$82:$J$99,'SO 800.1 - Veřejná zeleň ...'!$C$105:$K$185</definedName>
    <definedName name="_xlnm.Print_Area" localSheetId="22">'SO 801 - Městský mobiliář'!$C$4:$J$76,'SO 801 - Městský mobiliář'!$C$82:$J$101,'SO 801 - Městský mobiliář'!$C$107:$K$205</definedName>
    <definedName name="_xlnm.Print_Area" localSheetId="23">'SO 901 - Patka vánočního ...'!$C$4:$J$76,'SO 901 - Patka vánočního ...'!$C$82:$J$105,'SO 901 - Patka vánočního ...'!$C$111:$K$373</definedName>
  </definedNames>
  <calcPr calcId="152511"/>
</workbook>
</file>

<file path=xl/calcChain.xml><?xml version="1.0" encoding="utf-8"?>
<calcChain xmlns="http://schemas.openxmlformats.org/spreadsheetml/2006/main">
  <c r="J37" i="25" l="1"/>
  <c r="J36" i="25"/>
  <c r="AY118" i="1"/>
  <c r="J35" i="25"/>
  <c r="AX118" i="1"/>
  <c r="BI165" i="25"/>
  <c r="BH165" i="25"/>
  <c r="BG165" i="25"/>
  <c r="BF165" i="25"/>
  <c r="T165" i="25"/>
  <c r="R165" i="25"/>
  <c r="P165" i="25"/>
  <c r="BI163" i="25"/>
  <c r="BH163" i="25"/>
  <c r="BG163" i="25"/>
  <c r="BF163" i="25"/>
  <c r="T163" i="25"/>
  <c r="R163" i="25"/>
  <c r="P163" i="25"/>
  <c r="BI161" i="25"/>
  <c r="BH161" i="25"/>
  <c r="BG161" i="25"/>
  <c r="BF161" i="25"/>
  <c r="T161" i="25"/>
  <c r="R161" i="25"/>
  <c r="P161" i="25"/>
  <c r="BI158" i="25"/>
  <c r="BH158" i="25"/>
  <c r="BG158" i="25"/>
  <c r="BF158" i="25"/>
  <c r="T158" i="25"/>
  <c r="R158" i="25"/>
  <c r="P158" i="25"/>
  <c r="BI156" i="25"/>
  <c r="BH156" i="25"/>
  <c r="BG156" i="25"/>
  <c r="BF156" i="25"/>
  <c r="T156" i="25"/>
  <c r="R156" i="25"/>
  <c r="P156" i="25"/>
  <c r="BI154" i="25"/>
  <c r="BH154" i="25"/>
  <c r="BG154" i="25"/>
  <c r="BF154" i="25"/>
  <c r="T154" i="25"/>
  <c r="R154" i="25"/>
  <c r="P154" i="25"/>
  <c r="BI152" i="25"/>
  <c r="BH152" i="25"/>
  <c r="BG152" i="25"/>
  <c r="BF152" i="25"/>
  <c r="T152" i="25"/>
  <c r="R152" i="25"/>
  <c r="P152" i="25"/>
  <c r="BI149" i="25"/>
  <c r="BH149" i="25"/>
  <c r="BG149" i="25"/>
  <c r="BF149" i="25"/>
  <c r="T149" i="25"/>
  <c r="R149" i="25"/>
  <c r="P149" i="25"/>
  <c r="BI147" i="25"/>
  <c r="BH147" i="25"/>
  <c r="BG147" i="25"/>
  <c r="BF147" i="25"/>
  <c r="T147" i="25"/>
  <c r="R147" i="25"/>
  <c r="P147" i="25"/>
  <c r="BI145" i="25"/>
  <c r="BH145" i="25"/>
  <c r="BG145" i="25"/>
  <c r="BF145" i="25"/>
  <c r="T145" i="25"/>
  <c r="R145" i="25"/>
  <c r="P145" i="25"/>
  <c r="BI143" i="25"/>
  <c r="BH143" i="25"/>
  <c r="BG143" i="25"/>
  <c r="BF143" i="25"/>
  <c r="T143" i="25"/>
  <c r="R143" i="25"/>
  <c r="P143" i="25"/>
  <c r="BI140" i="25"/>
  <c r="BH140" i="25"/>
  <c r="BG140" i="25"/>
  <c r="BF140" i="25"/>
  <c r="T140" i="25"/>
  <c r="R140" i="25"/>
  <c r="P140" i="25"/>
  <c r="BI138" i="25"/>
  <c r="BH138" i="25"/>
  <c r="BG138" i="25"/>
  <c r="BF138" i="25"/>
  <c r="T138" i="25"/>
  <c r="R138" i="25"/>
  <c r="P138" i="25"/>
  <c r="BI136" i="25"/>
  <c r="BH136" i="25"/>
  <c r="BG136" i="25"/>
  <c r="BF136" i="25"/>
  <c r="T136" i="25"/>
  <c r="R136" i="25"/>
  <c r="P136" i="25"/>
  <c r="BI134" i="25"/>
  <c r="BH134" i="25"/>
  <c r="BG134" i="25"/>
  <c r="BF134" i="25"/>
  <c r="T134" i="25"/>
  <c r="R134" i="25"/>
  <c r="P134" i="25"/>
  <c r="BI132" i="25"/>
  <c r="BH132" i="25"/>
  <c r="BG132" i="25"/>
  <c r="BF132" i="25"/>
  <c r="T132" i="25"/>
  <c r="R132" i="25"/>
  <c r="P132" i="25"/>
  <c r="BI130" i="25"/>
  <c r="BH130" i="25"/>
  <c r="BG130" i="25"/>
  <c r="BF130" i="25"/>
  <c r="T130" i="25"/>
  <c r="R130" i="25"/>
  <c r="P130" i="25"/>
  <c r="BI128" i="25"/>
  <c r="BH128" i="25"/>
  <c r="BG128" i="25"/>
  <c r="BF128" i="25"/>
  <c r="T128" i="25"/>
  <c r="R128" i="25"/>
  <c r="P128" i="25"/>
  <c r="BI126" i="25"/>
  <c r="BH126" i="25"/>
  <c r="BG126" i="25"/>
  <c r="BF126" i="25"/>
  <c r="T126" i="25"/>
  <c r="R126" i="25"/>
  <c r="P126" i="25"/>
  <c r="BI124" i="25"/>
  <c r="BH124" i="25"/>
  <c r="BG124" i="25"/>
  <c r="BF124" i="25"/>
  <c r="T124" i="25"/>
  <c r="R124" i="25"/>
  <c r="P124" i="25"/>
  <c r="J118" i="25"/>
  <c r="J117" i="25"/>
  <c r="F115" i="25"/>
  <c r="E113" i="25"/>
  <c r="J92" i="25"/>
  <c r="J91" i="25"/>
  <c r="F89" i="25"/>
  <c r="E87" i="25"/>
  <c r="J18" i="25"/>
  <c r="E18" i="25"/>
  <c r="F92" i="25" s="1"/>
  <c r="J17" i="25"/>
  <c r="J15" i="25"/>
  <c r="E15" i="25"/>
  <c r="F117" i="25" s="1"/>
  <c r="J14" i="25"/>
  <c r="J12" i="25"/>
  <c r="J115" i="25"/>
  <c r="E7" i="25"/>
  <c r="E111" i="25"/>
  <c r="J37" i="24"/>
  <c r="J36" i="24"/>
  <c r="AY117" i="1" s="1"/>
  <c r="J35" i="24"/>
  <c r="AX117" i="1" s="1"/>
  <c r="BI371" i="24"/>
  <c r="BH371" i="24"/>
  <c r="BG371" i="24"/>
  <c r="BF371" i="24"/>
  <c r="T371" i="24"/>
  <c r="R371" i="24"/>
  <c r="P371" i="24"/>
  <c r="BI368" i="24"/>
  <c r="BH368" i="24"/>
  <c r="BG368" i="24"/>
  <c r="BF368" i="24"/>
  <c r="T368" i="24"/>
  <c r="R368" i="24"/>
  <c r="P368" i="24"/>
  <c r="BI360" i="24"/>
  <c r="BH360" i="24"/>
  <c r="BG360" i="24"/>
  <c r="BF360" i="24"/>
  <c r="T360" i="24"/>
  <c r="R360" i="24"/>
  <c r="P360" i="24"/>
  <c r="BI354" i="24"/>
  <c r="BH354" i="24"/>
  <c r="BG354" i="24"/>
  <c r="BF354" i="24"/>
  <c r="T354" i="24"/>
  <c r="R354" i="24"/>
  <c r="P354" i="24"/>
  <c r="BI345" i="24"/>
  <c r="BH345" i="24"/>
  <c r="BG345" i="24"/>
  <c r="BF345" i="24"/>
  <c r="T345" i="24"/>
  <c r="R345" i="24"/>
  <c r="P345" i="24"/>
  <c r="BI340" i="24"/>
  <c r="BH340" i="24"/>
  <c r="BG340" i="24"/>
  <c r="BF340" i="24"/>
  <c r="T340" i="24"/>
  <c r="R340" i="24"/>
  <c r="P340" i="24"/>
  <c r="BI335" i="24"/>
  <c r="BH335" i="24"/>
  <c r="BG335" i="24"/>
  <c r="BF335" i="24"/>
  <c r="T335" i="24"/>
  <c r="R335" i="24"/>
  <c r="P335" i="24"/>
  <c r="BI326" i="24"/>
  <c r="BH326" i="24"/>
  <c r="BG326" i="24"/>
  <c r="BF326" i="24"/>
  <c r="T326" i="24"/>
  <c r="R326" i="24"/>
  <c r="P326" i="24"/>
  <c r="BI322" i="24"/>
  <c r="BH322" i="24"/>
  <c r="BG322" i="24"/>
  <c r="BF322" i="24"/>
  <c r="T322" i="24"/>
  <c r="R322" i="24"/>
  <c r="P322" i="24"/>
  <c r="BI318" i="24"/>
  <c r="BH318" i="24"/>
  <c r="BG318" i="24"/>
  <c r="BF318" i="24"/>
  <c r="T318" i="24"/>
  <c r="R318" i="24"/>
  <c r="P318" i="24"/>
  <c r="BI313" i="24"/>
  <c r="BH313" i="24"/>
  <c r="BG313" i="24"/>
  <c r="BF313" i="24"/>
  <c r="T313" i="24"/>
  <c r="R313" i="24"/>
  <c r="P313" i="24"/>
  <c r="BI309" i="24"/>
  <c r="BH309" i="24"/>
  <c r="BG309" i="24"/>
  <c r="BF309" i="24"/>
  <c r="T309" i="24"/>
  <c r="R309" i="24"/>
  <c r="P309" i="24"/>
  <c r="BI305" i="24"/>
  <c r="BH305" i="24"/>
  <c r="BG305" i="24"/>
  <c r="BF305" i="24"/>
  <c r="T305" i="24"/>
  <c r="R305" i="24"/>
  <c r="P305" i="24"/>
  <c r="BI301" i="24"/>
  <c r="BH301" i="24"/>
  <c r="BG301" i="24"/>
  <c r="BF301" i="24"/>
  <c r="T301" i="24"/>
  <c r="R301" i="24"/>
  <c r="P301" i="24"/>
  <c r="BI298" i="24"/>
  <c r="BH298" i="24"/>
  <c r="BG298" i="24"/>
  <c r="BF298" i="24"/>
  <c r="T298" i="24"/>
  <c r="R298" i="24"/>
  <c r="P298" i="24"/>
  <c r="BI294" i="24"/>
  <c r="BH294" i="24"/>
  <c r="BG294" i="24"/>
  <c r="BF294" i="24"/>
  <c r="T294" i="24"/>
  <c r="R294" i="24"/>
  <c r="P294" i="24"/>
  <c r="BI290" i="24"/>
  <c r="BH290" i="24"/>
  <c r="BG290" i="24"/>
  <c r="BF290" i="24"/>
  <c r="T290" i="24"/>
  <c r="R290" i="24"/>
  <c r="P290" i="24"/>
  <c r="BI286" i="24"/>
  <c r="BH286" i="24"/>
  <c r="BG286" i="24"/>
  <c r="BF286" i="24"/>
  <c r="T286" i="24"/>
  <c r="R286" i="24"/>
  <c r="P286" i="24"/>
  <c r="BI282" i="24"/>
  <c r="BH282" i="24"/>
  <c r="BG282" i="24"/>
  <c r="BF282" i="24"/>
  <c r="T282" i="24"/>
  <c r="R282" i="24"/>
  <c r="P282" i="24"/>
  <c r="BI278" i="24"/>
  <c r="BH278" i="24"/>
  <c r="BG278" i="24"/>
  <c r="BF278" i="24"/>
  <c r="T278" i="24"/>
  <c r="R278" i="24"/>
  <c r="P278" i="24"/>
  <c r="BI274" i="24"/>
  <c r="BH274" i="24"/>
  <c r="BG274" i="24"/>
  <c r="BF274" i="24"/>
  <c r="T274" i="24"/>
  <c r="R274" i="24"/>
  <c r="P274" i="24"/>
  <c r="BI271" i="24"/>
  <c r="BH271" i="24"/>
  <c r="BG271" i="24"/>
  <c r="BF271" i="24"/>
  <c r="T271" i="24"/>
  <c r="R271" i="24"/>
  <c r="P271" i="24"/>
  <c r="BI261" i="24"/>
  <c r="BH261" i="24"/>
  <c r="BG261" i="24"/>
  <c r="BF261" i="24"/>
  <c r="T261" i="24"/>
  <c r="R261" i="24"/>
  <c r="P261" i="24"/>
  <c r="BI253" i="24"/>
  <c r="BH253" i="24"/>
  <c r="BG253" i="24"/>
  <c r="BF253" i="24"/>
  <c r="T253" i="24"/>
  <c r="R253" i="24"/>
  <c r="P253" i="24"/>
  <c r="BI246" i="24"/>
  <c r="BH246" i="24"/>
  <c r="BG246" i="24"/>
  <c r="BF246" i="24"/>
  <c r="T246" i="24"/>
  <c r="R246" i="24"/>
  <c r="P246" i="24"/>
  <c r="BI231" i="24"/>
  <c r="BH231" i="24"/>
  <c r="BG231" i="24"/>
  <c r="BF231" i="24"/>
  <c r="T231" i="24"/>
  <c r="R231" i="24"/>
  <c r="P231" i="24"/>
  <c r="BI225" i="24"/>
  <c r="BH225" i="24"/>
  <c r="BG225" i="24"/>
  <c r="BF225" i="24"/>
  <c r="T225" i="24"/>
  <c r="R225" i="24"/>
  <c r="P225" i="24"/>
  <c r="BI210" i="24"/>
  <c r="BH210" i="24"/>
  <c r="BG210" i="24"/>
  <c r="BF210" i="24"/>
  <c r="T210" i="24"/>
  <c r="R210" i="24"/>
  <c r="P210" i="24"/>
  <c r="BI206" i="24"/>
  <c r="BH206" i="24"/>
  <c r="BG206" i="24"/>
  <c r="BF206" i="24"/>
  <c r="T206" i="24"/>
  <c r="R206" i="24"/>
  <c r="P206" i="24"/>
  <c r="BI204" i="24"/>
  <c r="BH204" i="24"/>
  <c r="BG204" i="24"/>
  <c r="BF204" i="24"/>
  <c r="T204" i="24"/>
  <c r="R204" i="24"/>
  <c r="P204" i="24"/>
  <c r="BI197" i="24"/>
  <c r="BH197" i="24"/>
  <c r="BG197" i="24"/>
  <c r="BF197" i="24"/>
  <c r="T197" i="24"/>
  <c r="R197" i="24"/>
  <c r="P197" i="24"/>
  <c r="BI190" i="24"/>
  <c r="BH190" i="24"/>
  <c r="BG190" i="24"/>
  <c r="BF190" i="24"/>
  <c r="T190" i="24"/>
  <c r="R190" i="24"/>
  <c r="P190" i="24"/>
  <c r="BI183" i="24"/>
  <c r="BH183" i="24"/>
  <c r="BG183" i="24"/>
  <c r="BF183" i="24"/>
  <c r="T183" i="24"/>
  <c r="R183" i="24"/>
  <c r="P183" i="24"/>
  <c r="BI175" i="24"/>
  <c r="BH175" i="24"/>
  <c r="BG175" i="24"/>
  <c r="BF175" i="24"/>
  <c r="T175" i="24"/>
  <c r="R175" i="24"/>
  <c r="P175" i="24"/>
  <c r="BI166" i="24"/>
  <c r="BH166" i="24"/>
  <c r="BG166" i="24"/>
  <c r="BF166" i="24"/>
  <c r="T166" i="24"/>
  <c r="R166" i="24"/>
  <c r="P166" i="24"/>
  <c r="BI160" i="24"/>
  <c r="BH160" i="24"/>
  <c r="BG160" i="24"/>
  <c r="BF160" i="24"/>
  <c r="T160" i="24"/>
  <c r="R160" i="24"/>
  <c r="P160" i="24"/>
  <c r="BI157" i="24"/>
  <c r="BH157" i="24"/>
  <c r="BG157" i="24"/>
  <c r="BF157" i="24"/>
  <c r="T157" i="24"/>
  <c r="R157" i="24"/>
  <c r="P157" i="24"/>
  <c r="BI148" i="24"/>
  <c r="BH148" i="24"/>
  <c r="BG148" i="24"/>
  <c r="BF148" i="24"/>
  <c r="T148" i="24"/>
  <c r="R148" i="24"/>
  <c r="P148" i="24"/>
  <c r="BI142" i="24"/>
  <c r="BH142" i="24"/>
  <c r="BG142" i="24"/>
  <c r="BF142" i="24"/>
  <c r="T142" i="24"/>
  <c r="R142" i="24"/>
  <c r="P142" i="24"/>
  <c r="BI136" i="24"/>
  <c r="BH136" i="24"/>
  <c r="BG136" i="24"/>
  <c r="BF136" i="24"/>
  <c r="T136" i="24"/>
  <c r="R136" i="24"/>
  <c r="P136" i="24"/>
  <c r="BI131" i="24"/>
  <c r="BH131" i="24"/>
  <c r="BG131" i="24"/>
  <c r="BF131" i="24"/>
  <c r="T131" i="24"/>
  <c r="R131" i="24"/>
  <c r="P131" i="24"/>
  <c r="BI127" i="24"/>
  <c r="BH127" i="24"/>
  <c r="BG127" i="24"/>
  <c r="BF127" i="24"/>
  <c r="T127" i="24"/>
  <c r="R127" i="24"/>
  <c r="P127" i="24"/>
  <c r="J121" i="24"/>
  <c r="J120" i="24"/>
  <c r="F118" i="24"/>
  <c r="E116" i="24"/>
  <c r="J92" i="24"/>
  <c r="J91" i="24"/>
  <c r="F89" i="24"/>
  <c r="E87" i="24"/>
  <c r="J18" i="24"/>
  <c r="E18" i="24"/>
  <c r="F121" i="24"/>
  <c r="J17" i="24"/>
  <c r="J15" i="24"/>
  <c r="E15" i="24"/>
  <c r="F91" i="24"/>
  <c r="J14" i="24"/>
  <c r="J12" i="24"/>
  <c r="J118" i="24" s="1"/>
  <c r="E7" i="24"/>
  <c r="E85" i="24" s="1"/>
  <c r="J37" i="23"/>
  <c r="J36" i="23"/>
  <c r="AY116" i="1"/>
  <c r="J35" i="23"/>
  <c r="AX116" i="1"/>
  <c r="BI204" i="23"/>
  <c r="BH204" i="23"/>
  <c r="BG204" i="23"/>
  <c r="BF204" i="23"/>
  <c r="T204" i="23"/>
  <c r="T203" i="23"/>
  <c r="R204" i="23"/>
  <c r="R203" i="23"/>
  <c r="P204" i="23"/>
  <c r="P203" i="23"/>
  <c r="BI201" i="23"/>
  <c r="BH201" i="23"/>
  <c r="BG201" i="23"/>
  <c r="BF201" i="23"/>
  <c r="T201" i="23"/>
  <c r="R201" i="23"/>
  <c r="P201" i="23"/>
  <c r="BI199" i="23"/>
  <c r="BH199" i="23"/>
  <c r="BG199" i="23"/>
  <c r="BF199" i="23"/>
  <c r="T199" i="23"/>
  <c r="R199" i="23"/>
  <c r="P199" i="23"/>
  <c r="BI197" i="23"/>
  <c r="BH197" i="23"/>
  <c r="BG197" i="23"/>
  <c r="BF197" i="23"/>
  <c r="T197" i="23"/>
  <c r="R197" i="23"/>
  <c r="P197" i="23"/>
  <c r="BI195" i="23"/>
  <c r="BH195" i="23"/>
  <c r="BG195" i="23"/>
  <c r="BF195" i="23"/>
  <c r="T195" i="23"/>
  <c r="R195" i="23"/>
  <c r="P195" i="23"/>
  <c r="BI193" i="23"/>
  <c r="BH193" i="23"/>
  <c r="BG193" i="23"/>
  <c r="BF193" i="23"/>
  <c r="T193" i="23"/>
  <c r="R193" i="23"/>
  <c r="P193" i="23"/>
  <c r="BI191" i="23"/>
  <c r="BH191" i="23"/>
  <c r="BG191" i="23"/>
  <c r="BF191" i="23"/>
  <c r="T191" i="23"/>
  <c r="R191" i="23"/>
  <c r="P191" i="23"/>
  <c r="BI189" i="23"/>
  <c r="BH189" i="23"/>
  <c r="BG189" i="23"/>
  <c r="BF189" i="23"/>
  <c r="T189" i="23"/>
  <c r="R189" i="23"/>
  <c r="P189" i="23"/>
  <c r="BI187" i="23"/>
  <c r="BH187" i="23"/>
  <c r="BG187" i="23"/>
  <c r="BF187" i="23"/>
  <c r="T187" i="23"/>
  <c r="R187" i="23"/>
  <c r="P187" i="23"/>
  <c r="BI185" i="23"/>
  <c r="BH185" i="23"/>
  <c r="BG185" i="23"/>
  <c r="BF185" i="23"/>
  <c r="T185" i="23"/>
  <c r="R185" i="23"/>
  <c r="P185" i="23"/>
  <c r="BI183" i="23"/>
  <c r="BH183" i="23"/>
  <c r="BG183" i="23"/>
  <c r="BF183" i="23"/>
  <c r="T183" i="23"/>
  <c r="R183" i="23"/>
  <c r="P183" i="23"/>
  <c r="BI163" i="23"/>
  <c r="BH163" i="23"/>
  <c r="BG163" i="23"/>
  <c r="BF163" i="23"/>
  <c r="T163" i="23"/>
  <c r="R163" i="23"/>
  <c r="P163" i="23"/>
  <c r="BI159" i="23"/>
  <c r="BH159" i="23"/>
  <c r="BG159" i="23"/>
  <c r="BF159" i="23"/>
  <c r="T159" i="23"/>
  <c r="R159" i="23"/>
  <c r="P159" i="23"/>
  <c r="BI141" i="23"/>
  <c r="BH141" i="23"/>
  <c r="BG141" i="23"/>
  <c r="BF141" i="23"/>
  <c r="T141" i="23"/>
  <c r="R141" i="23"/>
  <c r="P141" i="23"/>
  <c r="BI123" i="23"/>
  <c r="BH123" i="23"/>
  <c r="BG123" i="23"/>
  <c r="BF123" i="23"/>
  <c r="T123" i="23"/>
  <c r="R123" i="23"/>
  <c r="P123" i="23"/>
  <c r="J117" i="23"/>
  <c r="J116" i="23"/>
  <c r="F114" i="23"/>
  <c r="E112" i="23"/>
  <c r="J92" i="23"/>
  <c r="J91" i="23"/>
  <c r="F89" i="23"/>
  <c r="E87" i="23"/>
  <c r="J18" i="23"/>
  <c r="E18" i="23"/>
  <c r="F92" i="23"/>
  <c r="J17" i="23"/>
  <c r="J15" i="23"/>
  <c r="E15" i="23"/>
  <c r="F116" i="23"/>
  <c r="J14" i="23"/>
  <c r="J12" i="23"/>
  <c r="J114" i="23" s="1"/>
  <c r="E7" i="23"/>
  <c r="E110" i="23"/>
  <c r="J37" i="22"/>
  <c r="J36" i="22"/>
  <c r="AY115" i="1"/>
  <c r="J35" i="22"/>
  <c r="AX115" i="1" s="1"/>
  <c r="BI184" i="22"/>
  <c r="BH184" i="22"/>
  <c r="BG184" i="22"/>
  <c r="BF184" i="22"/>
  <c r="T184" i="22"/>
  <c r="R184" i="22"/>
  <c r="P184" i="22"/>
  <c r="BI180" i="22"/>
  <c r="BH180" i="22"/>
  <c r="BG180" i="22"/>
  <c r="BF180" i="22"/>
  <c r="T180" i="22"/>
  <c r="R180" i="22"/>
  <c r="P180" i="22"/>
  <c r="BI176" i="22"/>
  <c r="BH176" i="22"/>
  <c r="BG176" i="22"/>
  <c r="BF176" i="22"/>
  <c r="T176" i="22"/>
  <c r="R176" i="22"/>
  <c r="P176" i="22"/>
  <c r="BI172" i="22"/>
  <c r="BH172" i="22"/>
  <c r="BG172" i="22"/>
  <c r="BF172" i="22"/>
  <c r="T172" i="22"/>
  <c r="R172" i="22"/>
  <c r="P172" i="22"/>
  <c r="BI168" i="22"/>
  <c r="BH168" i="22"/>
  <c r="BG168" i="22"/>
  <c r="BF168" i="22"/>
  <c r="T168" i="22"/>
  <c r="R168" i="22"/>
  <c r="P168" i="22"/>
  <c r="BI164" i="22"/>
  <c r="BH164" i="22"/>
  <c r="BG164" i="22"/>
  <c r="BF164" i="22"/>
  <c r="T164" i="22"/>
  <c r="R164" i="22"/>
  <c r="P164" i="22"/>
  <c r="BI160" i="22"/>
  <c r="BH160" i="22"/>
  <c r="BG160" i="22"/>
  <c r="BF160" i="22"/>
  <c r="T160" i="22"/>
  <c r="R160" i="22"/>
  <c r="P160" i="22"/>
  <c r="BI153" i="22"/>
  <c r="BH153" i="22"/>
  <c r="BG153" i="22"/>
  <c r="BF153" i="22"/>
  <c r="T153" i="22"/>
  <c r="R153" i="22"/>
  <c r="P153" i="22"/>
  <c r="BI149" i="22"/>
  <c r="BH149" i="22"/>
  <c r="BG149" i="22"/>
  <c r="BF149" i="22"/>
  <c r="T149" i="22"/>
  <c r="R149" i="22"/>
  <c r="P149" i="22"/>
  <c r="BI145" i="22"/>
  <c r="BH145" i="22"/>
  <c r="BG145" i="22"/>
  <c r="BF145" i="22"/>
  <c r="T145" i="22"/>
  <c r="R145" i="22"/>
  <c r="P145" i="22"/>
  <c r="BI141" i="22"/>
  <c r="BH141" i="22"/>
  <c r="BG141" i="22"/>
  <c r="BF141" i="22"/>
  <c r="T141" i="22"/>
  <c r="R141" i="22"/>
  <c r="P141" i="22"/>
  <c r="BI137" i="22"/>
  <c r="BH137" i="22"/>
  <c r="BG137" i="22"/>
  <c r="BF137" i="22"/>
  <c r="T137" i="22"/>
  <c r="R137" i="22"/>
  <c r="P137" i="22"/>
  <c r="BI133" i="22"/>
  <c r="BH133" i="22"/>
  <c r="BG133" i="22"/>
  <c r="BF133" i="22"/>
  <c r="T133" i="22"/>
  <c r="R133" i="22"/>
  <c r="P133" i="22"/>
  <c r="BI129" i="22"/>
  <c r="BH129" i="22"/>
  <c r="BG129" i="22"/>
  <c r="BF129" i="22"/>
  <c r="T129" i="22"/>
  <c r="R129" i="22"/>
  <c r="P129" i="22"/>
  <c r="BI125" i="22"/>
  <c r="BH125" i="22"/>
  <c r="BG125" i="22"/>
  <c r="BF125" i="22"/>
  <c r="T125" i="22"/>
  <c r="R125" i="22"/>
  <c r="P125" i="22"/>
  <c r="BI121" i="22"/>
  <c r="BH121" i="22"/>
  <c r="BG121" i="22"/>
  <c r="BF121" i="22"/>
  <c r="T121" i="22"/>
  <c r="R121" i="22"/>
  <c r="P121" i="22"/>
  <c r="J115" i="22"/>
  <c r="J114" i="22"/>
  <c r="F112" i="22"/>
  <c r="E110" i="22"/>
  <c r="J92" i="22"/>
  <c r="J91" i="22"/>
  <c r="F89" i="22"/>
  <c r="E87" i="22"/>
  <c r="J18" i="22"/>
  <c r="E18" i="22"/>
  <c r="F115" i="22"/>
  <c r="J17" i="22"/>
  <c r="J15" i="22"/>
  <c r="E15" i="22"/>
  <c r="F114" i="22"/>
  <c r="J14" i="22"/>
  <c r="J12" i="22"/>
  <c r="J89" i="22"/>
  <c r="E7" i="22"/>
  <c r="E108" i="22" s="1"/>
  <c r="J37" i="21"/>
  <c r="J36" i="21"/>
  <c r="AY114" i="1"/>
  <c r="J35" i="21"/>
  <c r="AX114" i="1"/>
  <c r="BI465" i="21"/>
  <c r="BH465" i="21"/>
  <c r="BG465" i="21"/>
  <c r="BF465" i="21"/>
  <c r="T465" i="21"/>
  <c r="R465" i="21"/>
  <c r="P465" i="21"/>
  <c r="BI461" i="21"/>
  <c r="BH461" i="21"/>
  <c r="BG461" i="21"/>
  <c r="BF461" i="21"/>
  <c r="T461" i="21"/>
  <c r="R461" i="21"/>
  <c r="P461" i="21"/>
  <c r="BI458" i="21"/>
  <c r="BH458" i="21"/>
  <c r="BG458" i="21"/>
  <c r="BF458" i="21"/>
  <c r="T458" i="21"/>
  <c r="R458" i="21"/>
  <c r="P458" i="21"/>
  <c r="BI456" i="21"/>
  <c r="BH456" i="21"/>
  <c r="BG456" i="21"/>
  <c r="BF456" i="21"/>
  <c r="T456" i="21"/>
  <c r="R456" i="21"/>
  <c r="P456" i="21"/>
  <c r="BI449" i="21"/>
  <c r="BH449" i="21"/>
  <c r="BG449" i="21"/>
  <c r="BF449" i="21"/>
  <c r="T449" i="21"/>
  <c r="R449" i="21"/>
  <c r="P449" i="21"/>
  <c r="BI447" i="21"/>
  <c r="BH447" i="21"/>
  <c r="BG447" i="21"/>
  <c r="BF447" i="21"/>
  <c r="T447" i="21"/>
  <c r="R447" i="21"/>
  <c r="P447" i="21"/>
  <c r="BI443" i="21"/>
  <c r="BH443" i="21"/>
  <c r="BG443" i="21"/>
  <c r="BF443" i="21"/>
  <c r="T443" i="21"/>
  <c r="R443" i="21"/>
  <c r="P443" i="21"/>
  <c r="BI439" i="21"/>
  <c r="BH439" i="21"/>
  <c r="BG439" i="21"/>
  <c r="BF439" i="21"/>
  <c r="T439" i="21"/>
  <c r="R439" i="21"/>
  <c r="P439" i="21"/>
  <c r="BI434" i="21"/>
  <c r="BH434" i="21"/>
  <c r="BG434" i="21"/>
  <c r="BF434" i="21"/>
  <c r="T434" i="21"/>
  <c r="R434" i="21"/>
  <c r="P434" i="21"/>
  <c r="BI431" i="21"/>
  <c r="BH431" i="21"/>
  <c r="BG431" i="21"/>
  <c r="BF431" i="21"/>
  <c r="T431" i="21"/>
  <c r="R431" i="21"/>
  <c r="P431" i="21"/>
  <c r="BI429" i="21"/>
  <c r="BH429" i="21"/>
  <c r="BG429" i="21"/>
  <c r="BF429" i="21"/>
  <c r="T429" i="21"/>
  <c r="R429" i="21"/>
  <c r="P429" i="21"/>
  <c r="BI427" i="21"/>
  <c r="BH427" i="21"/>
  <c r="BG427" i="21"/>
  <c r="BF427" i="21"/>
  <c r="T427" i="21"/>
  <c r="R427" i="21"/>
  <c r="P427" i="21"/>
  <c r="BI420" i="21"/>
  <c r="BH420" i="21"/>
  <c r="BG420" i="21"/>
  <c r="BF420" i="21"/>
  <c r="T420" i="21"/>
  <c r="R420" i="21"/>
  <c r="P420" i="21"/>
  <c r="BI416" i="21"/>
  <c r="BH416" i="21"/>
  <c r="BG416" i="21"/>
  <c r="BF416" i="21"/>
  <c r="T416" i="21"/>
  <c r="R416" i="21"/>
  <c r="P416" i="21"/>
  <c r="BI412" i="21"/>
  <c r="BH412" i="21"/>
  <c r="BG412" i="21"/>
  <c r="BF412" i="21"/>
  <c r="T412" i="21"/>
  <c r="R412" i="21"/>
  <c r="P412" i="21"/>
  <c r="BI408" i="21"/>
  <c r="BH408" i="21"/>
  <c r="BG408" i="21"/>
  <c r="BF408" i="21"/>
  <c r="T408" i="21"/>
  <c r="R408" i="21"/>
  <c r="P408" i="21"/>
  <c r="BI399" i="21"/>
  <c r="BH399" i="21"/>
  <c r="BG399" i="21"/>
  <c r="BF399" i="21"/>
  <c r="T399" i="21"/>
  <c r="R399" i="21"/>
  <c r="P399" i="21"/>
  <c r="BI390" i="21"/>
  <c r="BH390" i="21"/>
  <c r="BG390" i="21"/>
  <c r="BF390" i="21"/>
  <c r="T390" i="21"/>
  <c r="R390" i="21"/>
  <c r="P390" i="21"/>
  <c r="BI386" i="21"/>
  <c r="BH386" i="21"/>
  <c r="BG386" i="21"/>
  <c r="BF386" i="21"/>
  <c r="T386" i="21"/>
  <c r="R386" i="21"/>
  <c r="P386" i="21"/>
  <c r="BI382" i="21"/>
  <c r="BH382" i="21"/>
  <c r="BG382" i="21"/>
  <c r="BF382" i="21"/>
  <c r="T382" i="21"/>
  <c r="R382" i="21"/>
  <c r="P382" i="21"/>
  <c r="BI378" i="21"/>
  <c r="BH378" i="21"/>
  <c r="BG378" i="21"/>
  <c r="BF378" i="21"/>
  <c r="T378" i="21"/>
  <c r="R378" i="21"/>
  <c r="P378" i="21"/>
  <c r="BI371" i="21"/>
  <c r="BH371" i="21"/>
  <c r="BG371" i="21"/>
  <c r="BF371" i="21"/>
  <c r="T371" i="21"/>
  <c r="R371" i="21"/>
  <c r="P371" i="21"/>
  <c r="BI367" i="21"/>
  <c r="BH367" i="21"/>
  <c r="BG367" i="21"/>
  <c r="BF367" i="21"/>
  <c r="T367" i="21"/>
  <c r="R367" i="21"/>
  <c r="P367" i="21"/>
  <c r="BI359" i="21"/>
  <c r="BH359" i="21"/>
  <c r="BG359" i="21"/>
  <c r="BF359" i="21"/>
  <c r="T359" i="21"/>
  <c r="R359" i="21"/>
  <c r="P359" i="21"/>
  <c r="BI355" i="21"/>
  <c r="BH355" i="21"/>
  <c r="BG355" i="21"/>
  <c r="BF355" i="21"/>
  <c r="T355" i="21"/>
  <c r="R355" i="21"/>
  <c r="P355" i="21"/>
  <c r="BI351" i="21"/>
  <c r="BH351" i="21"/>
  <c r="BG351" i="21"/>
  <c r="BF351" i="21"/>
  <c r="T351" i="21"/>
  <c r="R351" i="21"/>
  <c r="P351" i="21"/>
  <c r="BI342" i="21"/>
  <c r="BH342" i="21"/>
  <c r="BG342" i="21"/>
  <c r="BF342" i="21"/>
  <c r="T342" i="21"/>
  <c r="R342" i="21"/>
  <c r="P342" i="21"/>
  <c r="BI335" i="21"/>
  <c r="BH335" i="21"/>
  <c r="BG335" i="21"/>
  <c r="BF335" i="21"/>
  <c r="T335" i="21"/>
  <c r="R335" i="21"/>
  <c r="P335" i="21"/>
  <c r="BI328" i="21"/>
  <c r="BH328" i="21"/>
  <c r="BG328" i="21"/>
  <c r="BF328" i="21"/>
  <c r="T328" i="21"/>
  <c r="R328" i="21"/>
  <c r="P328" i="21"/>
  <c r="BI324" i="21"/>
  <c r="BH324" i="21"/>
  <c r="BG324" i="21"/>
  <c r="BF324" i="21"/>
  <c r="T324" i="21"/>
  <c r="R324" i="21"/>
  <c r="P324" i="21"/>
  <c r="BI320" i="21"/>
  <c r="BH320" i="21"/>
  <c r="BG320" i="21"/>
  <c r="BF320" i="21"/>
  <c r="T320" i="21"/>
  <c r="R320" i="21"/>
  <c r="P320" i="21"/>
  <c r="BI316" i="21"/>
  <c r="BH316" i="21"/>
  <c r="BG316" i="21"/>
  <c r="BF316" i="21"/>
  <c r="T316" i="21"/>
  <c r="R316" i="21"/>
  <c r="P316" i="21"/>
  <c r="BI312" i="21"/>
  <c r="BH312" i="21"/>
  <c r="BG312" i="21"/>
  <c r="BF312" i="21"/>
  <c r="T312" i="21"/>
  <c r="R312" i="21"/>
  <c r="P312" i="21"/>
  <c r="BI308" i="21"/>
  <c r="BH308" i="21"/>
  <c r="BG308" i="21"/>
  <c r="BF308" i="21"/>
  <c r="T308" i="21"/>
  <c r="R308" i="21"/>
  <c r="P308" i="21"/>
  <c r="BI304" i="21"/>
  <c r="BH304" i="21"/>
  <c r="BG304" i="21"/>
  <c r="BF304" i="21"/>
  <c r="T304" i="21"/>
  <c r="R304" i="21"/>
  <c r="P304" i="21"/>
  <c r="BI300" i="21"/>
  <c r="BH300" i="21"/>
  <c r="BG300" i="21"/>
  <c r="BF300" i="21"/>
  <c r="T300" i="21"/>
  <c r="R300" i="21"/>
  <c r="P300" i="21"/>
  <c r="BI296" i="21"/>
  <c r="BH296" i="21"/>
  <c r="BG296" i="21"/>
  <c r="BF296" i="21"/>
  <c r="T296" i="21"/>
  <c r="R296" i="21"/>
  <c r="P296" i="21"/>
  <c r="BI292" i="21"/>
  <c r="BH292" i="21"/>
  <c r="BG292" i="21"/>
  <c r="BF292" i="21"/>
  <c r="T292" i="21"/>
  <c r="R292" i="21"/>
  <c r="P292" i="21"/>
  <c r="BI288" i="21"/>
  <c r="BH288" i="21"/>
  <c r="BG288" i="21"/>
  <c r="BF288" i="21"/>
  <c r="T288" i="21"/>
  <c r="R288" i="21"/>
  <c r="P288" i="21"/>
  <c r="BI284" i="21"/>
  <c r="BH284" i="21"/>
  <c r="BG284" i="21"/>
  <c r="BF284" i="21"/>
  <c r="T284" i="21"/>
  <c r="R284" i="21"/>
  <c r="P284" i="21"/>
  <c r="BI280" i="21"/>
  <c r="BH280" i="21"/>
  <c r="BG280" i="21"/>
  <c r="BF280" i="21"/>
  <c r="T280" i="21"/>
  <c r="R280" i="21"/>
  <c r="P280" i="21"/>
  <c r="BI276" i="21"/>
  <c r="BH276" i="21"/>
  <c r="BG276" i="21"/>
  <c r="BF276" i="21"/>
  <c r="T276" i="21"/>
  <c r="R276" i="21"/>
  <c r="P276" i="21"/>
  <c r="BI272" i="21"/>
  <c r="BH272" i="21"/>
  <c r="BG272" i="21"/>
  <c r="BF272" i="21"/>
  <c r="T272" i="21"/>
  <c r="R272" i="21"/>
  <c r="P272" i="21"/>
  <c r="BI268" i="21"/>
  <c r="BH268" i="21"/>
  <c r="BG268" i="21"/>
  <c r="BF268" i="21"/>
  <c r="T268" i="21"/>
  <c r="R268" i="21"/>
  <c r="P268" i="21"/>
  <c r="BI265" i="21"/>
  <c r="BH265" i="21"/>
  <c r="BG265" i="21"/>
  <c r="BF265" i="21"/>
  <c r="T265" i="21"/>
  <c r="R265" i="21"/>
  <c r="P265" i="21"/>
  <c r="BI261" i="21"/>
  <c r="BH261" i="21"/>
  <c r="BG261" i="21"/>
  <c r="BF261" i="21"/>
  <c r="T261" i="21"/>
  <c r="R261" i="21"/>
  <c r="P261" i="21"/>
  <c r="BI257" i="21"/>
  <c r="BH257" i="21"/>
  <c r="BG257" i="21"/>
  <c r="BF257" i="21"/>
  <c r="T257" i="21"/>
  <c r="R257" i="21"/>
  <c r="P257" i="21"/>
  <c r="BI247" i="21"/>
  <c r="BH247" i="21"/>
  <c r="BG247" i="21"/>
  <c r="BF247" i="21"/>
  <c r="T247" i="21"/>
  <c r="R247" i="21"/>
  <c r="P247" i="21"/>
  <c r="BI243" i="21"/>
  <c r="BH243" i="21"/>
  <c r="BG243" i="21"/>
  <c r="BF243" i="21"/>
  <c r="T243" i="21"/>
  <c r="R243" i="21"/>
  <c r="P243" i="21"/>
  <c r="BI239" i="21"/>
  <c r="BH239" i="21"/>
  <c r="BG239" i="21"/>
  <c r="BF239" i="21"/>
  <c r="T239" i="21"/>
  <c r="R239" i="21"/>
  <c r="P239" i="21"/>
  <c r="BI235" i="21"/>
  <c r="BH235" i="21"/>
  <c r="BG235" i="21"/>
  <c r="BF235" i="21"/>
  <c r="T235" i="21"/>
  <c r="R235" i="21"/>
  <c r="P235" i="21"/>
  <c r="BI231" i="21"/>
  <c r="BH231" i="21"/>
  <c r="BG231" i="21"/>
  <c r="BF231" i="21"/>
  <c r="T231" i="21"/>
  <c r="R231" i="21"/>
  <c r="P231" i="21"/>
  <c r="BI227" i="21"/>
  <c r="BH227" i="21"/>
  <c r="BG227" i="21"/>
  <c r="BF227" i="21"/>
  <c r="T227" i="21"/>
  <c r="R227" i="21"/>
  <c r="P227" i="21"/>
  <c r="BI223" i="21"/>
  <c r="BH223" i="21"/>
  <c r="BG223" i="21"/>
  <c r="BF223" i="21"/>
  <c r="T223" i="21"/>
  <c r="R223" i="21"/>
  <c r="P223" i="21"/>
  <c r="BI219" i="21"/>
  <c r="BH219" i="21"/>
  <c r="BG219" i="21"/>
  <c r="BF219" i="21"/>
  <c r="T219" i="21"/>
  <c r="R219" i="21"/>
  <c r="P219" i="21"/>
  <c r="BI215" i="21"/>
  <c r="BH215" i="21"/>
  <c r="BG215" i="21"/>
  <c r="BF215" i="21"/>
  <c r="T215" i="21"/>
  <c r="R215" i="21"/>
  <c r="P215" i="21"/>
  <c r="BI211" i="21"/>
  <c r="BH211" i="21"/>
  <c r="BG211" i="21"/>
  <c r="BF211" i="21"/>
  <c r="T211" i="21"/>
  <c r="R211" i="21"/>
  <c r="P211" i="21"/>
  <c r="BI204" i="21"/>
  <c r="BH204" i="21"/>
  <c r="BG204" i="21"/>
  <c r="BF204" i="21"/>
  <c r="T204" i="21"/>
  <c r="R204" i="21"/>
  <c r="P204" i="21"/>
  <c r="BI197" i="21"/>
  <c r="BH197" i="21"/>
  <c r="BG197" i="21"/>
  <c r="BF197" i="21"/>
  <c r="T197" i="21"/>
  <c r="R197" i="21"/>
  <c r="P197" i="21"/>
  <c r="BI193" i="21"/>
  <c r="BH193" i="21"/>
  <c r="BG193" i="21"/>
  <c r="BF193" i="21"/>
  <c r="T193" i="21"/>
  <c r="R193" i="21"/>
  <c r="P193" i="21"/>
  <c r="BI189" i="21"/>
  <c r="BH189" i="21"/>
  <c r="BG189" i="21"/>
  <c r="BF189" i="21"/>
  <c r="T189" i="21"/>
  <c r="R189" i="21"/>
  <c r="P189" i="21"/>
  <c r="BI185" i="21"/>
  <c r="BH185" i="21"/>
  <c r="BG185" i="21"/>
  <c r="BF185" i="21"/>
  <c r="T185" i="21"/>
  <c r="R185" i="21"/>
  <c r="P185" i="21"/>
  <c r="BI181" i="21"/>
  <c r="BH181" i="21"/>
  <c r="BG181" i="21"/>
  <c r="BF181" i="21"/>
  <c r="T181" i="21"/>
  <c r="R181" i="21"/>
  <c r="P181" i="21"/>
  <c r="BI174" i="21"/>
  <c r="BH174" i="21"/>
  <c r="BG174" i="21"/>
  <c r="BF174" i="21"/>
  <c r="T174" i="21"/>
  <c r="R174" i="21"/>
  <c r="P174" i="21"/>
  <c r="BI170" i="21"/>
  <c r="BH170" i="21"/>
  <c r="BG170" i="21"/>
  <c r="BF170" i="21"/>
  <c r="T170" i="21"/>
  <c r="R170" i="21"/>
  <c r="P170" i="21"/>
  <c r="BI161" i="21"/>
  <c r="BH161" i="21"/>
  <c r="BG161" i="21"/>
  <c r="BF161" i="21"/>
  <c r="T161" i="21"/>
  <c r="R161" i="21"/>
  <c r="P161" i="21"/>
  <c r="BI154" i="21"/>
  <c r="BH154" i="21"/>
  <c r="BG154" i="21"/>
  <c r="BF154" i="21"/>
  <c r="T154" i="21"/>
  <c r="R154" i="21"/>
  <c r="P154" i="21"/>
  <c r="BI147" i="21"/>
  <c r="BH147" i="21"/>
  <c r="BG147" i="21"/>
  <c r="BF147" i="21"/>
  <c r="T147" i="21"/>
  <c r="R147" i="21"/>
  <c r="P147" i="21"/>
  <c r="BI143" i="21"/>
  <c r="BH143" i="21"/>
  <c r="BG143" i="21"/>
  <c r="BF143" i="21"/>
  <c r="T143" i="21"/>
  <c r="R143" i="21"/>
  <c r="P143" i="21"/>
  <c r="BI133" i="21"/>
  <c r="BH133" i="21"/>
  <c r="BG133" i="21"/>
  <c r="BF133" i="21"/>
  <c r="T133" i="21"/>
  <c r="R133" i="21"/>
  <c r="P133" i="21"/>
  <c r="BI131" i="21"/>
  <c r="BH131" i="21"/>
  <c r="BG131" i="21"/>
  <c r="BF131" i="21"/>
  <c r="T131" i="21"/>
  <c r="R131" i="21"/>
  <c r="P131" i="21"/>
  <c r="BI127" i="21"/>
  <c r="BH127" i="21"/>
  <c r="BG127" i="21"/>
  <c r="BF127" i="21"/>
  <c r="T127" i="21"/>
  <c r="R127" i="21"/>
  <c r="P127" i="21"/>
  <c r="BI124" i="21"/>
  <c r="BH124" i="21"/>
  <c r="BG124" i="21"/>
  <c r="BF124" i="21"/>
  <c r="T124" i="21"/>
  <c r="R124" i="21"/>
  <c r="P124" i="21"/>
  <c r="BI120" i="21"/>
  <c r="BH120" i="21"/>
  <c r="BG120" i="21"/>
  <c r="BF120" i="21"/>
  <c r="T120" i="21"/>
  <c r="R120" i="21"/>
  <c r="P120" i="21"/>
  <c r="J115" i="21"/>
  <c r="J114" i="21"/>
  <c r="F112" i="21"/>
  <c r="E110" i="21"/>
  <c r="J92" i="21"/>
  <c r="J91" i="21"/>
  <c r="F89" i="21"/>
  <c r="E87" i="21"/>
  <c r="J18" i="21"/>
  <c r="E18" i="21"/>
  <c r="F92" i="21"/>
  <c r="J17" i="21"/>
  <c r="J15" i="21"/>
  <c r="E15" i="21"/>
  <c r="F114" i="21"/>
  <c r="J14" i="21"/>
  <c r="J12" i="21"/>
  <c r="J112" i="21" s="1"/>
  <c r="E7" i="21"/>
  <c r="E108" i="21"/>
  <c r="J37" i="20"/>
  <c r="J36" i="20"/>
  <c r="AY113" i="1"/>
  <c r="J35" i="20"/>
  <c r="AX113" i="1" s="1"/>
  <c r="BI211" i="20"/>
  <c r="BH211" i="20"/>
  <c r="BG211" i="20"/>
  <c r="BF211" i="20"/>
  <c r="T211" i="20"/>
  <c r="T210" i="20"/>
  <c r="R211" i="20"/>
  <c r="R210" i="20" s="1"/>
  <c r="P211" i="20"/>
  <c r="P210" i="20"/>
  <c r="BI208" i="20"/>
  <c r="BH208" i="20"/>
  <c r="BG208" i="20"/>
  <c r="BF208" i="20"/>
  <c r="T208" i="20"/>
  <c r="R208" i="20"/>
  <c r="P208" i="20"/>
  <c r="BI206" i="20"/>
  <c r="BH206" i="20"/>
  <c r="BG206" i="20"/>
  <c r="BF206" i="20"/>
  <c r="T206" i="20"/>
  <c r="R206" i="20"/>
  <c r="P206" i="20"/>
  <c r="BI203" i="20"/>
  <c r="BH203" i="20"/>
  <c r="BG203" i="20"/>
  <c r="BF203" i="20"/>
  <c r="T203" i="20"/>
  <c r="R203" i="20"/>
  <c r="P203" i="20"/>
  <c r="BI198" i="20"/>
  <c r="BH198" i="20"/>
  <c r="BG198" i="20"/>
  <c r="BF198" i="20"/>
  <c r="T198" i="20"/>
  <c r="R198" i="20"/>
  <c r="P198" i="20"/>
  <c r="BI195" i="20"/>
  <c r="BH195" i="20"/>
  <c r="BG195" i="20"/>
  <c r="BF195" i="20"/>
  <c r="T195" i="20"/>
  <c r="R195" i="20"/>
  <c r="P195" i="20"/>
  <c r="BI192" i="20"/>
  <c r="BH192" i="20"/>
  <c r="BG192" i="20"/>
  <c r="BF192" i="20"/>
  <c r="T192" i="20"/>
  <c r="R192" i="20"/>
  <c r="P192" i="20"/>
  <c r="BI190" i="20"/>
  <c r="BH190" i="20"/>
  <c r="BG190" i="20"/>
  <c r="BF190" i="20"/>
  <c r="T190" i="20"/>
  <c r="R190" i="20"/>
  <c r="P190" i="20"/>
  <c r="BI188" i="20"/>
  <c r="BH188" i="20"/>
  <c r="BG188" i="20"/>
  <c r="BF188" i="20"/>
  <c r="T188" i="20"/>
  <c r="R188" i="20"/>
  <c r="P188" i="20"/>
  <c r="BI181" i="20"/>
  <c r="BH181" i="20"/>
  <c r="BG181" i="20"/>
  <c r="BF181" i="20"/>
  <c r="T181" i="20"/>
  <c r="R181" i="20"/>
  <c r="P181" i="20"/>
  <c r="BI178" i="20"/>
  <c r="BH178" i="20"/>
  <c r="BG178" i="20"/>
  <c r="BF178" i="20"/>
  <c r="T178" i="20"/>
  <c r="R178" i="20"/>
  <c r="P178" i="20"/>
  <c r="BI173" i="20"/>
  <c r="BH173" i="20"/>
  <c r="BG173" i="20"/>
  <c r="BF173" i="20"/>
  <c r="T173" i="20"/>
  <c r="R173" i="20"/>
  <c r="P173" i="20"/>
  <c r="BI170" i="20"/>
  <c r="BH170" i="20"/>
  <c r="BG170" i="20"/>
  <c r="BF170" i="20"/>
  <c r="T170" i="20"/>
  <c r="R170" i="20"/>
  <c r="P170" i="20"/>
  <c r="BI166" i="20"/>
  <c r="BH166" i="20"/>
  <c r="BG166" i="20"/>
  <c r="BF166" i="20"/>
  <c r="T166" i="20"/>
  <c r="T165" i="20" s="1"/>
  <c r="R166" i="20"/>
  <c r="R165" i="20"/>
  <c r="P166" i="20"/>
  <c r="P165" i="20" s="1"/>
  <c r="BI161" i="20"/>
  <c r="BH161" i="20"/>
  <c r="BG161" i="20"/>
  <c r="BF161" i="20"/>
  <c r="T161" i="20"/>
  <c r="T160" i="20"/>
  <c r="R161" i="20"/>
  <c r="R160" i="20" s="1"/>
  <c r="P161" i="20"/>
  <c r="P160" i="20"/>
  <c r="BI156" i="20"/>
  <c r="BH156" i="20"/>
  <c r="BG156" i="20"/>
  <c r="BF156" i="20"/>
  <c r="T156" i="20"/>
  <c r="R156" i="20"/>
  <c r="P156" i="20"/>
  <c r="BI152" i="20"/>
  <c r="BH152" i="20"/>
  <c r="BG152" i="20"/>
  <c r="BF152" i="20"/>
  <c r="T152" i="20"/>
  <c r="R152" i="20"/>
  <c r="P152" i="20"/>
  <c r="BI148" i="20"/>
  <c r="BH148" i="20"/>
  <c r="BG148" i="20"/>
  <c r="BF148" i="20"/>
  <c r="T148" i="20"/>
  <c r="R148" i="20"/>
  <c r="P148" i="20"/>
  <c r="BI144" i="20"/>
  <c r="BH144" i="20"/>
  <c r="BG144" i="20"/>
  <c r="BF144" i="20"/>
  <c r="T144" i="20"/>
  <c r="R144" i="20"/>
  <c r="P144" i="20"/>
  <c r="BI140" i="20"/>
  <c r="BH140" i="20"/>
  <c r="BG140" i="20"/>
  <c r="BF140" i="20"/>
  <c r="T140" i="20"/>
  <c r="R140" i="20"/>
  <c r="P140" i="20"/>
  <c r="BI136" i="20"/>
  <c r="BH136" i="20"/>
  <c r="BG136" i="20"/>
  <c r="BF136" i="20"/>
  <c r="T136" i="20"/>
  <c r="R136" i="20"/>
  <c r="P136" i="20"/>
  <c r="BI128" i="20"/>
  <c r="BH128" i="20"/>
  <c r="BG128" i="20"/>
  <c r="BF128" i="20"/>
  <c r="T128" i="20"/>
  <c r="R128" i="20"/>
  <c r="P128" i="20"/>
  <c r="J122" i="20"/>
  <c r="J121" i="20"/>
  <c r="F119" i="20"/>
  <c r="E117" i="20"/>
  <c r="J92" i="20"/>
  <c r="J91" i="20"/>
  <c r="F89" i="20"/>
  <c r="E87" i="20"/>
  <c r="J18" i="20"/>
  <c r="E18" i="20"/>
  <c r="F92" i="20"/>
  <c r="J17" i="20"/>
  <c r="J15" i="20"/>
  <c r="E15" i="20"/>
  <c r="F121" i="20"/>
  <c r="J14" i="20"/>
  <c r="J12" i="20"/>
  <c r="J119" i="20" s="1"/>
  <c r="E7" i="20"/>
  <c r="E85" i="20"/>
  <c r="J37" i="19"/>
  <c r="J36" i="19"/>
  <c r="AY112" i="1"/>
  <c r="J35" i="19"/>
  <c r="AX112" i="1" s="1"/>
  <c r="BI153" i="19"/>
  <c r="BH153" i="19"/>
  <c r="BG153" i="19"/>
  <c r="BF153" i="19"/>
  <c r="T153" i="19"/>
  <c r="R153" i="19"/>
  <c r="P153" i="19"/>
  <c r="BI151" i="19"/>
  <c r="BH151" i="19"/>
  <c r="BG151" i="19"/>
  <c r="BF151" i="19"/>
  <c r="T151" i="19"/>
  <c r="R151" i="19"/>
  <c r="P151" i="19"/>
  <c r="BI149" i="19"/>
  <c r="BH149" i="19"/>
  <c r="BG149" i="19"/>
  <c r="BF149" i="19"/>
  <c r="T149" i="19"/>
  <c r="R149" i="19"/>
  <c r="P149" i="19"/>
  <c r="BI147" i="19"/>
  <c r="BH147" i="19"/>
  <c r="BG147" i="19"/>
  <c r="BF147" i="19"/>
  <c r="T147" i="19"/>
  <c r="R147" i="19"/>
  <c r="P147" i="19"/>
  <c r="BI144" i="19"/>
  <c r="BH144" i="19"/>
  <c r="BG144" i="19"/>
  <c r="BF144" i="19"/>
  <c r="T144" i="19"/>
  <c r="R144" i="19"/>
  <c r="P144" i="19"/>
  <c r="BI142" i="19"/>
  <c r="BH142" i="19"/>
  <c r="BG142" i="19"/>
  <c r="BF142" i="19"/>
  <c r="T142" i="19"/>
  <c r="R142" i="19"/>
  <c r="P142" i="19"/>
  <c r="BI140" i="19"/>
  <c r="BH140" i="19"/>
  <c r="BG140" i="19"/>
  <c r="BF140" i="19"/>
  <c r="T140" i="19"/>
  <c r="R140" i="19"/>
  <c r="P140" i="19"/>
  <c r="BI137" i="19"/>
  <c r="BH137" i="19"/>
  <c r="BG137" i="19"/>
  <c r="BF137" i="19"/>
  <c r="T137" i="19"/>
  <c r="R137" i="19"/>
  <c r="P137" i="19"/>
  <c r="BI135" i="19"/>
  <c r="BH135" i="19"/>
  <c r="BG135" i="19"/>
  <c r="BF135" i="19"/>
  <c r="T135" i="19"/>
  <c r="R135" i="19"/>
  <c r="P135" i="19"/>
  <c r="BI133" i="19"/>
  <c r="BH133" i="19"/>
  <c r="BG133" i="19"/>
  <c r="BF133" i="19"/>
  <c r="T133" i="19"/>
  <c r="R133" i="19"/>
  <c r="P133" i="19"/>
  <c r="BI130" i="19"/>
  <c r="BH130" i="19"/>
  <c r="BG130" i="19"/>
  <c r="BF130" i="19"/>
  <c r="T130" i="19"/>
  <c r="T129" i="19" s="1"/>
  <c r="R130" i="19"/>
  <c r="R129" i="19"/>
  <c r="P130" i="19"/>
  <c r="P129" i="19" s="1"/>
  <c r="BI127" i="19"/>
  <c r="BH127" i="19"/>
  <c r="BG127" i="19"/>
  <c r="BF127" i="19"/>
  <c r="T127" i="19"/>
  <c r="R127" i="19"/>
  <c r="P127" i="19"/>
  <c r="BI125" i="19"/>
  <c r="BH125" i="19"/>
  <c r="BG125" i="19"/>
  <c r="BF125" i="19"/>
  <c r="T125" i="19"/>
  <c r="R125" i="19"/>
  <c r="P125" i="19"/>
  <c r="J119" i="19"/>
  <c r="J118" i="19"/>
  <c r="F116" i="19"/>
  <c r="E114" i="19"/>
  <c r="J92" i="19"/>
  <c r="J91" i="19"/>
  <c r="F89" i="19"/>
  <c r="E87" i="19"/>
  <c r="J18" i="19"/>
  <c r="E18" i="19"/>
  <c r="F119" i="19" s="1"/>
  <c r="J17" i="19"/>
  <c r="J15" i="19"/>
  <c r="E15" i="19"/>
  <c r="F118" i="19" s="1"/>
  <c r="J14" i="19"/>
  <c r="J12" i="19"/>
  <c r="J116" i="19" s="1"/>
  <c r="E7" i="19"/>
  <c r="E112" i="19"/>
  <c r="J37" i="18"/>
  <c r="J36" i="18"/>
  <c r="AY111" i="1"/>
  <c r="J35" i="18"/>
  <c r="AX111" i="1"/>
  <c r="BI155" i="18"/>
  <c r="BH155" i="18"/>
  <c r="BG155" i="18"/>
  <c r="BF155" i="18"/>
  <c r="T155" i="18"/>
  <c r="R155" i="18"/>
  <c r="P155" i="18"/>
  <c r="BI153" i="18"/>
  <c r="BH153" i="18"/>
  <c r="BG153" i="18"/>
  <c r="BF153" i="18"/>
  <c r="T153" i="18"/>
  <c r="R153" i="18"/>
  <c r="P153" i="18"/>
  <c r="BI150" i="18"/>
  <c r="BH150" i="18"/>
  <c r="BG150" i="18"/>
  <c r="BF150" i="18"/>
  <c r="T150" i="18"/>
  <c r="T149" i="18"/>
  <c r="R150" i="18"/>
  <c r="R149" i="18" s="1"/>
  <c r="P150" i="18"/>
  <c r="P149" i="18"/>
  <c r="BI147" i="18"/>
  <c r="BH147" i="18"/>
  <c r="BG147" i="18"/>
  <c r="BF147" i="18"/>
  <c r="T147" i="18"/>
  <c r="R147" i="18"/>
  <c r="P147" i="18"/>
  <c r="BI145" i="18"/>
  <c r="BH145" i="18"/>
  <c r="BG145" i="18"/>
  <c r="BF145" i="18"/>
  <c r="T145" i="18"/>
  <c r="R145" i="18"/>
  <c r="P145" i="18"/>
  <c r="BI143" i="18"/>
  <c r="BH143" i="18"/>
  <c r="BG143" i="18"/>
  <c r="BF143" i="18"/>
  <c r="T143" i="18"/>
  <c r="R143" i="18"/>
  <c r="P143" i="18"/>
  <c r="BI140" i="18"/>
  <c r="BH140" i="18"/>
  <c r="BG140" i="18"/>
  <c r="BF140" i="18"/>
  <c r="T140" i="18"/>
  <c r="R140" i="18"/>
  <c r="P140" i="18"/>
  <c r="BI138" i="18"/>
  <c r="BH138" i="18"/>
  <c r="BG138" i="18"/>
  <c r="BF138" i="18"/>
  <c r="T138" i="18"/>
  <c r="R138" i="18"/>
  <c r="P138" i="18"/>
  <c r="BI136" i="18"/>
  <c r="BH136" i="18"/>
  <c r="BG136" i="18"/>
  <c r="BF136" i="18"/>
  <c r="T136" i="18"/>
  <c r="R136" i="18"/>
  <c r="P136" i="18"/>
  <c r="BI134" i="18"/>
  <c r="BH134" i="18"/>
  <c r="BG134" i="18"/>
  <c r="BF134" i="18"/>
  <c r="T134" i="18"/>
  <c r="R134" i="18"/>
  <c r="P134" i="18"/>
  <c r="BI132" i="18"/>
  <c r="BH132" i="18"/>
  <c r="BG132" i="18"/>
  <c r="BF132" i="18"/>
  <c r="T132" i="18"/>
  <c r="R132" i="18"/>
  <c r="P132" i="18"/>
  <c r="BI130" i="18"/>
  <c r="BH130" i="18"/>
  <c r="BG130" i="18"/>
  <c r="BF130" i="18"/>
  <c r="T130" i="18"/>
  <c r="R130" i="18"/>
  <c r="P130" i="18"/>
  <c r="BI128" i="18"/>
  <c r="BH128" i="18"/>
  <c r="BG128" i="18"/>
  <c r="BF128" i="18"/>
  <c r="T128" i="18"/>
  <c r="R128" i="18"/>
  <c r="P128" i="18"/>
  <c r="BI126" i="18"/>
  <c r="BH126" i="18"/>
  <c r="BG126" i="18"/>
  <c r="BF126" i="18"/>
  <c r="T126" i="18"/>
  <c r="R126" i="18"/>
  <c r="P126" i="18"/>
  <c r="BI124" i="18"/>
  <c r="BH124" i="18"/>
  <c r="BG124" i="18"/>
  <c r="BF124" i="18"/>
  <c r="T124" i="18"/>
  <c r="R124" i="18"/>
  <c r="P124" i="18"/>
  <c r="J118" i="18"/>
  <c r="J117" i="18"/>
  <c r="F115" i="18"/>
  <c r="E113" i="18"/>
  <c r="J92" i="18"/>
  <c r="J91" i="18"/>
  <c r="F89" i="18"/>
  <c r="E87" i="18"/>
  <c r="J18" i="18"/>
  <c r="E18" i="18"/>
  <c r="F118" i="18"/>
  <c r="J17" i="18"/>
  <c r="J15" i="18"/>
  <c r="E15" i="18"/>
  <c r="F117" i="18"/>
  <c r="J14" i="18"/>
  <c r="J12" i="18"/>
  <c r="J115" i="18" s="1"/>
  <c r="E7" i="18"/>
  <c r="E85" i="18"/>
  <c r="J37" i="17"/>
  <c r="J36" i="17"/>
  <c r="AY110" i="1"/>
  <c r="J35" i="17"/>
  <c r="AX110" i="1" s="1"/>
  <c r="BI217" i="17"/>
  <c r="BH217" i="17"/>
  <c r="BG217" i="17"/>
  <c r="BF217" i="17"/>
  <c r="T217" i="17"/>
  <c r="R217" i="17"/>
  <c r="P217" i="17"/>
  <c r="BI215" i="17"/>
  <c r="BH215" i="17"/>
  <c r="BG215" i="17"/>
  <c r="BF215" i="17"/>
  <c r="T215" i="17"/>
  <c r="R215" i="17"/>
  <c r="P215" i="17"/>
  <c r="BI213" i="17"/>
  <c r="BH213" i="17"/>
  <c r="BG213" i="17"/>
  <c r="BF213" i="17"/>
  <c r="T213" i="17"/>
  <c r="R213" i="17"/>
  <c r="P213" i="17"/>
  <c r="BI210" i="17"/>
  <c r="BH210" i="17"/>
  <c r="BG210" i="17"/>
  <c r="BF210" i="17"/>
  <c r="T210" i="17"/>
  <c r="T209" i="17"/>
  <c r="R210" i="17"/>
  <c r="R209" i="17" s="1"/>
  <c r="P210" i="17"/>
  <c r="P209" i="17"/>
  <c r="BI207" i="17"/>
  <c r="BH207" i="17"/>
  <c r="BG207" i="17"/>
  <c r="BF207" i="17"/>
  <c r="T207" i="17"/>
  <c r="R207" i="17"/>
  <c r="P207" i="17"/>
  <c r="BI205" i="17"/>
  <c r="BH205" i="17"/>
  <c r="BG205" i="17"/>
  <c r="BF205" i="17"/>
  <c r="T205" i="17"/>
  <c r="R205" i="17"/>
  <c r="P205" i="17"/>
  <c r="BI203" i="17"/>
  <c r="BH203" i="17"/>
  <c r="BG203" i="17"/>
  <c r="BF203" i="17"/>
  <c r="T203" i="17"/>
  <c r="R203" i="17"/>
  <c r="P203" i="17"/>
  <c r="BI200" i="17"/>
  <c r="BH200" i="17"/>
  <c r="BG200" i="17"/>
  <c r="BF200" i="17"/>
  <c r="T200" i="17"/>
  <c r="R200" i="17"/>
  <c r="P200" i="17"/>
  <c r="BI198" i="17"/>
  <c r="BH198" i="17"/>
  <c r="BG198" i="17"/>
  <c r="BF198" i="17"/>
  <c r="T198" i="17"/>
  <c r="R198" i="17"/>
  <c r="P198" i="17"/>
  <c r="BI196" i="17"/>
  <c r="BH196" i="17"/>
  <c r="BG196" i="17"/>
  <c r="BF196" i="17"/>
  <c r="T196" i="17"/>
  <c r="R196" i="17"/>
  <c r="P196" i="17"/>
  <c r="BI194" i="17"/>
  <c r="BH194" i="17"/>
  <c r="BG194" i="17"/>
  <c r="BF194" i="17"/>
  <c r="T194" i="17"/>
  <c r="R194" i="17"/>
  <c r="P194" i="17"/>
  <c r="BI192" i="17"/>
  <c r="BH192" i="17"/>
  <c r="BG192" i="17"/>
  <c r="BF192" i="17"/>
  <c r="T192" i="17"/>
  <c r="R192" i="17"/>
  <c r="P192" i="17"/>
  <c r="BI190" i="17"/>
  <c r="BH190" i="17"/>
  <c r="BG190" i="17"/>
  <c r="BF190" i="17"/>
  <c r="T190" i="17"/>
  <c r="R190" i="17"/>
  <c r="P190" i="17"/>
  <c r="BI188" i="17"/>
  <c r="BH188" i="17"/>
  <c r="BG188" i="17"/>
  <c r="BF188" i="17"/>
  <c r="T188" i="17"/>
  <c r="R188" i="17"/>
  <c r="P188" i="17"/>
  <c r="BI186" i="17"/>
  <c r="BH186" i="17"/>
  <c r="BG186" i="17"/>
  <c r="BF186" i="17"/>
  <c r="T186" i="17"/>
  <c r="R186" i="17"/>
  <c r="P186" i="17"/>
  <c r="BI184" i="17"/>
  <c r="BH184" i="17"/>
  <c r="BG184" i="17"/>
  <c r="BF184" i="17"/>
  <c r="T184" i="17"/>
  <c r="R184" i="17"/>
  <c r="P184" i="17"/>
  <c r="BI182" i="17"/>
  <c r="BH182" i="17"/>
  <c r="BG182" i="17"/>
  <c r="BF182" i="17"/>
  <c r="T182" i="17"/>
  <c r="R182" i="17"/>
  <c r="P182" i="17"/>
  <c r="BI180" i="17"/>
  <c r="BH180" i="17"/>
  <c r="BG180" i="17"/>
  <c r="BF180" i="17"/>
  <c r="T180" i="17"/>
  <c r="R180" i="17"/>
  <c r="P180" i="17"/>
  <c r="BI178" i="17"/>
  <c r="BH178" i="17"/>
  <c r="BG178" i="17"/>
  <c r="BF178" i="17"/>
  <c r="T178" i="17"/>
  <c r="R178" i="17"/>
  <c r="P178" i="17"/>
  <c r="BI176" i="17"/>
  <c r="BH176" i="17"/>
  <c r="BG176" i="17"/>
  <c r="BF176" i="17"/>
  <c r="T176" i="17"/>
  <c r="R176" i="17"/>
  <c r="P176" i="17"/>
  <c r="BI174" i="17"/>
  <c r="BH174" i="17"/>
  <c r="BG174" i="17"/>
  <c r="BF174" i="17"/>
  <c r="T174" i="17"/>
  <c r="R174" i="17"/>
  <c r="P174" i="17"/>
  <c r="BI172" i="17"/>
  <c r="BH172" i="17"/>
  <c r="BG172" i="17"/>
  <c r="BF172" i="17"/>
  <c r="T172" i="17"/>
  <c r="R172" i="17"/>
  <c r="P172" i="17"/>
  <c r="BI170" i="17"/>
  <c r="BH170" i="17"/>
  <c r="BG170" i="17"/>
  <c r="BF170" i="17"/>
  <c r="T170" i="17"/>
  <c r="R170" i="17"/>
  <c r="P170" i="17"/>
  <c r="BI168" i="17"/>
  <c r="BH168" i="17"/>
  <c r="BG168" i="17"/>
  <c r="BF168" i="17"/>
  <c r="T168" i="17"/>
  <c r="R168" i="17"/>
  <c r="P168" i="17"/>
  <c r="BI166" i="17"/>
  <c r="BH166" i="17"/>
  <c r="BG166" i="17"/>
  <c r="BF166" i="17"/>
  <c r="T166" i="17"/>
  <c r="R166" i="17"/>
  <c r="P166" i="17"/>
  <c r="BI164" i="17"/>
  <c r="BH164" i="17"/>
  <c r="BG164" i="17"/>
  <c r="BF164" i="17"/>
  <c r="T164" i="17"/>
  <c r="R164" i="17"/>
  <c r="P164" i="17"/>
  <c r="BI162" i="17"/>
  <c r="BH162" i="17"/>
  <c r="BG162" i="17"/>
  <c r="BF162" i="17"/>
  <c r="T162" i="17"/>
  <c r="R162" i="17"/>
  <c r="P162" i="17"/>
  <c r="BI160" i="17"/>
  <c r="BH160" i="17"/>
  <c r="BG160" i="17"/>
  <c r="BF160" i="17"/>
  <c r="T160" i="17"/>
  <c r="R160" i="17"/>
  <c r="P160" i="17"/>
  <c r="BI158" i="17"/>
  <c r="BH158" i="17"/>
  <c r="BG158" i="17"/>
  <c r="BF158" i="17"/>
  <c r="T158" i="17"/>
  <c r="R158" i="17"/>
  <c r="P158" i="17"/>
  <c r="BI156" i="17"/>
  <c r="BH156" i="17"/>
  <c r="BG156" i="17"/>
  <c r="BF156" i="17"/>
  <c r="T156" i="17"/>
  <c r="R156" i="17"/>
  <c r="P156" i="17"/>
  <c r="BI153" i="17"/>
  <c r="BH153" i="17"/>
  <c r="BG153" i="17"/>
  <c r="BF153" i="17"/>
  <c r="T153" i="17"/>
  <c r="R153" i="17"/>
  <c r="P153" i="17"/>
  <c r="BI151" i="17"/>
  <c r="BH151" i="17"/>
  <c r="BG151" i="17"/>
  <c r="BF151" i="17"/>
  <c r="T151" i="17"/>
  <c r="R151" i="17"/>
  <c r="P151" i="17"/>
  <c r="BI149" i="17"/>
  <c r="BH149" i="17"/>
  <c r="BG149" i="17"/>
  <c r="BF149" i="17"/>
  <c r="T149" i="17"/>
  <c r="R149" i="17"/>
  <c r="P149" i="17"/>
  <c r="BI147" i="17"/>
  <c r="BH147" i="17"/>
  <c r="BG147" i="17"/>
  <c r="BF147" i="17"/>
  <c r="T147" i="17"/>
  <c r="R147" i="17"/>
  <c r="P147" i="17"/>
  <c r="BI145" i="17"/>
  <c r="BH145" i="17"/>
  <c r="BG145" i="17"/>
  <c r="BF145" i="17"/>
  <c r="T145" i="17"/>
  <c r="R145" i="17"/>
  <c r="P145" i="17"/>
  <c r="BI143" i="17"/>
  <c r="BH143" i="17"/>
  <c r="BG143" i="17"/>
  <c r="BF143" i="17"/>
  <c r="T143" i="17"/>
  <c r="R143" i="17"/>
  <c r="P143" i="17"/>
  <c r="BI141" i="17"/>
  <c r="BH141" i="17"/>
  <c r="BG141" i="17"/>
  <c r="BF141" i="17"/>
  <c r="T141" i="17"/>
  <c r="R141" i="17"/>
  <c r="P141" i="17"/>
  <c r="BI139" i="17"/>
  <c r="BH139" i="17"/>
  <c r="BG139" i="17"/>
  <c r="BF139" i="17"/>
  <c r="T139" i="17"/>
  <c r="R139" i="17"/>
  <c r="P139" i="17"/>
  <c r="BI137" i="17"/>
  <c r="BH137" i="17"/>
  <c r="BG137" i="17"/>
  <c r="BF137" i="17"/>
  <c r="T137" i="17"/>
  <c r="R137" i="17"/>
  <c r="P137" i="17"/>
  <c r="BI135" i="17"/>
  <c r="BH135" i="17"/>
  <c r="BG135" i="17"/>
  <c r="BF135" i="17"/>
  <c r="T135" i="17"/>
  <c r="R135" i="17"/>
  <c r="P135" i="17"/>
  <c r="BI133" i="17"/>
  <c r="BH133" i="17"/>
  <c r="BG133" i="17"/>
  <c r="BF133" i="17"/>
  <c r="T133" i="17"/>
  <c r="R133" i="17"/>
  <c r="P133" i="17"/>
  <c r="BI131" i="17"/>
  <c r="BH131" i="17"/>
  <c r="BG131" i="17"/>
  <c r="BF131" i="17"/>
  <c r="T131" i="17"/>
  <c r="R131" i="17"/>
  <c r="P131" i="17"/>
  <c r="BI129" i="17"/>
  <c r="BH129" i="17"/>
  <c r="BG129" i="17"/>
  <c r="BF129" i="17"/>
  <c r="T129" i="17"/>
  <c r="R129" i="17"/>
  <c r="P129" i="17"/>
  <c r="BI127" i="17"/>
  <c r="BH127" i="17"/>
  <c r="BG127" i="17"/>
  <c r="BF127" i="17"/>
  <c r="T127" i="17"/>
  <c r="R127" i="17"/>
  <c r="P127" i="17"/>
  <c r="BI125" i="17"/>
  <c r="BH125" i="17"/>
  <c r="BG125" i="17"/>
  <c r="BF125" i="17"/>
  <c r="T125" i="17"/>
  <c r="R125" i="17"/>
  <c r="P125" i="17"/>
  <c r="J119" i="17"/>
  <c r="J118" i="17"/>
  <c r="F116" i="17"/>
  <c r="E114" i="17"/>
  <c r="J92" i="17"/>
  <c r="J91" i="17"/>
  <c r="F89" i="17"/>
  <c r="E87" i="17"/>
  <c r="J18" i="17"/>
  <c r="E18" i="17"/>
  <c r="F119" i="17" s="1"/>
  <c r="J17" i="17"/>
  <c r="J15" i="17"/>
  <c r="E15" i="17"/>
  <c r="F118" i="17" s="1"/>
  <c r="J14" i="17"/>
  <c r="J12" i="17"/>
  <c r="J116" i="17" s="1"/>
  <c r="E7" i="17"/>
  <c r="E112" i="17"/>
  <c r="J37" i="16"/>
  <c r="J36" i="16"/>
  <c r="AY109" i="1"/>
  <c r="J35" i="16"/>
  <c r="AX109" i="1"/>
  <c r="BI171" i="16"/>
  <c r="BH171" i="16"/>
  <c r="BG171" i="16"/>
  <c r="BF171" i="16"/>
  <c r="T171" i="16"/>
  <c r="R171" i="16"/>
  <c r="P171" i="16"/>
  <c r="BI169" i="16"/>
  <c r="BH169" i="16"/>
  <c r="BG169" i="16"/>
  <c r="BF169" i="16"/>
  <c r="T169" i="16"/>
  <c r="R169" i="16"/>
  <c r="P169" i="16"/>
  <c r="BI166" i="16"/>
  <c r="BH166" i="16"/>
  <c r="BG166" i="16"/>
  <c r="BF166" i="16"/>
  <c r="T166" i="16"/>
  <c r="T165" i="16"/>
  <c r="R166" i="16"/>
  <c r="R165" i="16" s="1"/>
  <c r="P166" i="16"/>
  <c r="P165" i="16"/>
  <c r="BI163" i="16"/>
  <c r="BH163" i="16"/>
  <c r="BG163" i="16"/>
  <c r="BF163" i="16"/>
  <c r="T163" i="16"/>
  <c r="R163" i="16"/>
  <c r="P163" i="16"/>
  <c r="BI161" i="16"/>
  <c r="BH161" i="16"/>
  <c r="BG161" i="16"/>
  <c r="BF161" i="16"/>
  <c r="T161" i="16"/>
  <c r="R161" i="16"/>
  <c r="P161" i="16"/>
  <c r="BI159" i="16"/>
  <c r="BH159" i="16"/>
  <c r="BG159" i="16"/>
  <c r="BF159" i="16"/>
  <c r="T159" i="16"/>
  <c r="R159" i="16"/>
  <c r="P159" i="16"/>
  <c r="BI156" i="16"/>
  <c r="BH156" i="16"/>
  <c r="BG156" i="16"/>
  <c r="BF156" i="16"/>
  <c r="T156" i="16"/>
  <c r="R156" i="16"/>
  <c r="P156" i="16"/>
  <c r="BI154" i="16"/>
  <c r="BH154" i="16"/>
  <c r="BG154" i="16"/>
  <c r="BF154" i="16"/>
  <c r="T154" i="16"/>
  <c r="R154" i="16"/>
  <c r="P154" i="16"/>
  <c r="BI152" i="16"/>
  <c r="BH152" i="16"/>
  <c r="BG152" i="16"/>
  <c r="BF152" i="16"/>
  <c r="T152" i="16"/>
  <c r="R152" i="16"/>
  <c r="P152" i="16"/>
  <c r="BI150" i="16"/>
  <c r="BH150" i="16"/>
  <c r="BG150" i="16"/>
  <c r="BF150" i="16"/>
  <c r="T150" i="16"/>
  <c r="R150" i="16"/>
  <c r="P150" i="16"/>
  <c r="BI148" i="16"/>
  <c r="BH148" i="16"/>
  <c r="BG148" i="16"/>
  <c r="BF148" i="16"/>
  <c r="T148" i="16"/>
  <c r="R148" i="16"/>
  <c r="P148" i="16"/>
  <c r="BI146" i="16"/>
  <c r="BH146" i="16"/>
  <c r="BG146" i="16"/>
  <c r="BF146" i="16"/>
  <c r="T146" i="16"/>
  <c r="R146" i="16"/>
  <c r="P146" i="16"/>
  <c r="BI144" i="16"/>
  <c r="BH144" i="16"/>
  <c r="BG144" i="16"/>
  <c r="BF144" i="16"/>
  <c r="T144" i="16"/>
  <c r="R144" i="16"/>
  <c r="P144" i="16"/>
  <c r="BI142" i="16"/>
  <c r="BH142" i="16"/>
  <c r="BG142" i="16"/>
  <c r="BF142" i="16"/>
  <c r="T142" i="16"/>
  <c r="R142" i="16"/>
  <c r="P142" i="16"/>
  <c r="BI140" i="16"/>
  <c r="BH140" i="16"/>
  <c r="BG140" i="16"/>
  <c r="BF140" i="16"/>
  <c r="T140" i="16"/>
  <c r="R140" i="16"/>
  <c r="P140" i="16"/>
  <c r="BI138" i="16"/>
  <c r="BH138" i="16"/>
  <c r="BG138" i="16"/>
  <c r="BF138" i="16"/>
  <c r="T138" i="16"/>
  <c r="R138" i="16"/>
  <c r="P138" i="16"/>
  <c r="BI136" i="16"/>
  <c r="BH136" i="16"/>
  <c r="BG136" i="16"/>
  <c r="BF136" i="16"/>
  <c r="T136" i="16"/>
  <c r="R136" i="16"/>
  <c r="P136" i="16"/>
  <c r="BI134" i="16"/>
  <c r="BH134" i="16"/>
  <c r="BG134" i="16"/>
  <c r="BF134" i="16"/>
  <c r="T134" i="16"/>
  <c r="R134" i="16"/>
  <c r="P134" i="16"/>
  <c r="BI132" i="16"/>
  <c r="BH132" i="16"/>
  <c r="BG132" i="16"/>
  <c r="BF132" i="16"/>
  <c r="T132" i="16"/>
  <c r="R132" i="16"/>
  <c r="P132" i="16"/>
  <c r="BI130" i="16"/>
  <c r="BH130" i="16"/>
  <c r="BG130" i="16"/>
  <c r="BF130" i="16"/>
  <c r="T130" i="16"/>
  <c r="R130" i="16"/>
  <c r="P130" i="16"/>
  <c r="BI128" i="16"/>
  <c r="BH128" i="16"/>
  <c r="BG128" i="16"/>
  <c r="BF128" i="16"/>
  <c r="T128" i="16"/>
  <c r="R128" i="16"/>
  <c r="P128" i="16"/>
  <c r="BI126" i="16"/>
  <c r="BH126" i="16"/>
  <c r="BG126" i="16"/>
  <c r="BF126" i="16"/>
  <c r="T126" i="16"/>
  <c r="R126" i="16"/>
  <c r="P126" i="16"/>
  <c r="BI124" i="16"/>
  <c r="BH124" i="16"/>
  <c r="BG124" i="16"/>
  <c r="BF124" i="16"/>
  <c r="T124" i="16"/>
  <c r="R124" i="16"/>
  <c r="P124" i="16"/>
  <c r="J118" i="16"/>
  <c r="J117" i="16"/>
  <c r="F115" i="16"/>
  <c r="E113" i="16"/>
  <c r="J92" i="16"/>
  <c r="J91" i="16"/>
  <c r="F89" i="16"/>
  <c r="E87" i="16"/>
  <c r="J18" i="16"/>
  <c r="E18" i="16"/>
  <c r="F118" i="16"/>
  <c r="J17" i="16"/>
  <c r="J15" i="16"/>
  <c r="E15" i="16"/>
  <c r="F91" i="16"/>
  <c r="J14" i="16"/>
  <c r="J12" i="16"/>
  <c r="J115" i="16" s="1"/>
  <c r="E7" i="16"/>
  <c r="E111" i="16"/>
  <c r="J37" i="15"/>
  <c r="J36" i="15"/>
  <c r="AY108" i="1"/>
  <c r="J35" i="15"/>
  <c r="AX108" i="1" s="1"/>
  <c r="BI247" i="15"/>
  <c r="BH247" i="15"/>
  <c r="BG247" i="15"/>
  <c r="BF247" i="15"/>
  <c r="T247" i="15"/>
  <c r="R247" i="15"/>
  <c r="P247" i="15"/>
  <c r="BI245" i="15"/>
  <c r="BH245" i="15"/>
  <c r="BG245" i="15"/>
  <c r="BF245" i="15"/>
  <c r="T245" i="15"/>
  <c r="R245" i="15"/>
  <c r="P245" i="15"/>
  <c r="BI243" i="15"/>
  <c r="BH243" i="15"/>
  <c r="BG243" i="15"/>
  <c r="BF243" i="15"/>
  <c r="T243" i="15"/>
  <c r="R243" i="15"/>
  <c r="P243" i="15"/>
  <c r="BI241" i="15"/>
  <c r="BH241" i="15"/>
  <c r="BG241" i="15"/>
  <c r="BF241" i="15"/>
  <c r="T241" i="15"/>
  <c r="R241" i="15"/>
  <c r="P241" i="15"/>
  <c r="BI238" i="15"/>
  <c r="BH238" i="15"/>
  <c r="BG238" i="15"/>
  <c r="BF238" i="15"/>
  <c r="T238" i="15"/>
  <c r="R238" i="15"/>
  <c r="P238" i="15"/>
  <c r="BI236" i="15"/>
  <c r="BH236" i="15"/>
  <c r="BG236" i="15"/>
  <c r="BF236" i="15"/>
  <c r="T236" i="15"/>
  <c r="R236" i="15"/>
  <c r="P236" i="15"/>
  <c r="BI233" i="15"/>
  <c r="BH233" i="15"/>
  <c r="BG233" i="15"/>
  <c r="BF233" i="15"/>
  <c r="T233" i="15"/>
  <c r="R233" i="15"/>
  <c r="P233" i="15"/>
  <c r="BI231" i="15"/>
  <c r="BH231" i="15"/>
  <c r="BG231" i="15"/>
  <c r="BF231" i="15"/>
  <c r="T231" i="15"/>
  <c r="R231" i="15"/>
  <c r="P231" i="15"/>
  <c r="BI229" i="15"/>
  <c r="BH229" i="15"/>
  <c r="BG229" i="15"/>
  <c r="BF229" i="15"/>
  <c r="T229" i="15"/>
  <c r="R229" i="15"/>
  <c r="P229" i="15"/>
  <c r="BI226" i="15"/>
  <c r="BH226" i="15"/>
  <c r="BG226" i="15"/>
  <c r="BF226" i="15"/>
  <c r="T226" i="15"/>
  <c r="R226" i="15"/>
  <c r="P226" i="15"/>
  <c r="BI224" i="15"/>
  <c r="BH224" i="15"/>
  <c r="BG224" i="15"/>
  <c r="BF224" i="15"/>
  <c r="T224" i="15"/>
  <c r="R224" i="15"/>
  <c r="P224" i="15"/>
  <c r="BI222" i="15"/>
  <c r="BH222" i="15"/>
  <c r="BG222" i="15"/>
  <c r="BF222" i="15"/>
  <c r="T222" i="15"/>
  <c r="R222" i="15"/>
  <c r="P222" i="15"/>
  <c r="BI220" i="15"/>
  <c r="BH220" i="15"/>
  <c r="BG220" i="15"/>
  <c r="BF220" i="15"/>
  <c r="T220" i="15"/>
  <c r="R220" i="15"/>
  <c r="P220" i="15"/>
  <c r="BI218" i="15"/>
  <c r="BH218" i="15"/>
  <c r="BG218" i="15"/>
  <c r="BF218" i="15"/>
  <c r="T218" i="15"/>
  <c r="R218" i="15"/>
  <c r="P218" i="15"/>
  <c r="BI216" i="15"/>
  <c r="BH216" i="15"/>
  <c r="BG216" i="15"/>
  <c r="BF216" i="15"/>
  <c r="T216" i="15"/>
  <c r="R216" i="15"/>
  <c r="P216" i="15"/>
  <c r="BI214" i="15"/>
  <c r="BH214" i="15"/>
  <c r="BG214" i="15"/>
  <c r="BF214" i="15"/>
  <c r="T214" i="15"/>
  <c r="R214" i="15"/>
  <c r="P214" i="15"/>
  <c r="BI212" i="15"/>
  <c r="BH212" i="15"/>
  <c r="BG212" i="15"/>
  <c r="BF212" i="15"/>
  <c r="T212" i="15"/>
  <c r="R212" i="15"/>
  <c r="P212" i="15"/>
  <c r="BI210" i="15"/>
  <c r="BH210" i="15"/>
  <c r="BG210" i="15"/>
  <c r="BF210" i="15"/>
  <c r="T210" i="15"/>
  <c r="R210" i="15"/>
  <c r="P210" i="15"/>
  <c r="BI208" i="15"/>
  <c r="BH208" i="15"/>
  <c r="BG208" i="15"/>
  <c r="BF208" i="15"/>
  <c r="T208" i="15"/>
  <c r="R208" i="15"/>
  <c r="P208" i="15"/>
  <c r="BI206" i="15"/>
  <c r="BH206" i="15"/>
  <c r="BG206" i="15"/>
  <c r="BF206" i="15"/>
  <c r="T206" i="15"/>
  <c r="R206" i="15"/>
  <c r="P206" i="15"/>
  <c r="BI204" i="15"/>
  <c r="BH204" i="15"/>
  <c r="BG204" i="15"/>
  <c r="BF204" i="15"/>
  <c r="T204" i="15"/>
  <c r="R204" i="15"/>
  <c r="P204" i="15"/>
  <c r="BI202" i="15"/>
  <c r="BH202" i="15"/>
  <c r="BG202" i="15"/>
  <c r="BF202" i="15"/>
  <c r="T202" i="15"/>
  <c r="R202" i="15"/>
  <c r="P202" i="15"/>
  <c r="BI200" i="15"/>
  <c r="BH200" i="15"/>
  <c r="BG200" i="15"/>
  <c r="BF200" i="15"/>
  <c r="T200" i="15"/>
  <c r="R200" i="15"/>
  <c r="P200" i="15"/>
  <c r="BI198" i="15"/>
  <c r="BH198" i="15"/>
  <c r="BG198" i="15"/>
  <c r="BF198" i="15"/>
  <c r="T198" i="15"/>
  <c r="R198" i="15"/>
  <c r="P198" i="15"/>
  <c r="BI196" i="15"/>
  <c r="BH196" i="15"/>
  <c r="BG196" i="15"/>
  <c r="BF196" i="15"/>
  <c r="T196" i="15"/>
  <c r="R196" i="15"/>
  <c r="P196" i="15"/>
  <c r="BI193" i="15"/>
  <c r="BH193" i="15"/>
  <c r="BG193" i="15"/>
  <c r="BF193" i="15"/>
  <c r="T193" i="15"/>
  <c r="T192" i="15"/>
  <c r="R193" i="15"/>
  <c r="R192" i="15"/>
  <c r="P193" i="15"/>
  <c r="P192" i="15"/>
  <c r="BI190" i="15"/>
  <c r="BH190" i="15"/>
  <c r="BG190" i="15"/>
  <c r="BF190" i="15"/>
  <c r="T190" i="15"/>
  <c r="T189" i="15"/>
  <c r="R190" i="15"/>
  <c r="R189" i="15"/>
  <c r="P190" i="15"/>
  <c r="P189" i="15"/>
  <c r="BI187" i="15"/>
  <c r="BH187" i="15"/>
  <c r="BG187" i="15"/>
  <c r="BF187" i="15"/>
  <c r="T187" i="15"/>
  <c r="R187" i="15"/>
  <c r="P187" i="15"/>
  <c r="BI185" i="15"/>
  <c r="BH185" i="15"/>
  <c r="BG185" i="15"/>
  <c r="BF185" i="15"/>
  <c r="T185" i="15"/>
  <c r="R185" i="15"/>
  <c r="P185" i="15"/>
  <c r="BI183" i="15"/>
  <c r="BH183" i="15"/>
  <c r="BG183" i="15"/>
  <c r="BF183" i="15"/>
  <c r="T183" i="15"/>
  <c r="R183" i="15"/>
  <c r="P183" i="15"/>
  <c r="BI181" i="15"/>
  <c r="BH181" i="15"/>
  <c r="BG181" i="15"/>
  <c r="BF181" i="15"/>
  <c r="T181" i="15"/>
  <c r="R181" i="15"/>
  <c r="P181" i="15"/>
  <c r="BI179" i="15"/>
  <c r="BH179" i="15"/>
  <c r="BG179" i="15"/>
  <c r="BF179" i="15"/>
  <c r="T179" i="15"/>
  <c r="R179" i="15"/>
  <c r="P179" i="15"/>
  <c r="BI177" i="15"/>
  <c r="BH177" i="15"/>
  <c r="BG177" i="15"/>
  <c r="BF177" i="15"/>
  <c r="T177" i="15"/>
  <c r="R177" i="15"/>
  <c r="P177" i="15"/>
  <c r="BI175" i="15"/>
  <c r="BH175" i="15"/>
  <c r="BG175" i="15"/>
  <c r="BF175" i="15"/>
  <c r="T175" i="15"/>
  <c r="R175" i="15"/>
  <c r="P175" i="15"/>
  <c r="BI173" i="15"/>
  <c r="BH173" i="15"/>
  <c r="BG173" i="15"/>
  <c r="BF173" i="15"/>
  <c r="T173" i="15"/>
  <c r="R173" i="15"/>
  <c r="P173" i="15"/>
  <c r="BI171" i="15"/>
  <c r="BH171" i="15"/>
  <c r="BG171" i="15"/>
  <c r="BF171" i="15"/>
  <c r="T171" i="15"/>
  <c r="R171" i="15"/>
  <c r="P171" i="15"/>
  <c r="BI169" i="15"/>
  <c r="BH169" i="15"/>
  <c r="BG169" i="15"/>
  <c r="BF169" i="15"/>
  <c r="T169" i="15"/>
  <c r="R169" i="15"/>
  <c r="P169" i="15"/>
  <c r="BI167" i="15"/>
  <c r="BH167" i="15"/>
  <c r="BG167" i="15"/>
  <c r="BF167" i="15"/>
  <c r="T167" i="15"/>
  <c r="R167" i="15"/>
  <c r="P167" i="15"/>
  <c r="BI164" i="15"/>
  <c r="BH164" i="15"/>
  <c r="BG164" i="15"/>
  <c r="BF164" i="15"/>
  <c r="T164" i="15"/>
  <c r="R164" i="15"/>
  <c r="P164" i="15"/>
  <c r="BI162" i="15"/>
  <c r="BH162" i="15"/>
  <c r="BG162" i="15"/>
  <c r="BF162" i="15"/>
  <c r="T162" i="15"/>
  <c r="R162" i="15"/>
  <c r="P162" i="15"/>
  <c r="BI160" i="15"/>
  <c r="BH160" i="15"/>
  <c r="BG160" i="15"/>
  <c r="BF160" i="15"/>
  <c r="T160" i="15"/>
  <c r="R160" i="15"/>
  <c r="P160" i="15"/>
  <c r="BI158" i="15"/>
  <c r="BH158" i="15"/>
  <c r="BG158" i="15"/>
  <c r="BF158" i="15"/>
  <c r="T158" i="15"/>
  <c r="R158" i="15"/>
  <c r="P158" i="15"/>
  <c r="BI156" i="15"/>
  <c r="BH156" i="15"/>
  <c r="BG156" i="15"/>
  <c r="BF156" i="15"/>
  <c r="T156" i="15"/>
  <c r="R156" i="15"/>
  <c r="P156" i="15"/>
  <c r="BI154" i="15"/>
  <c r="BH154" i="15"/>
  <c r="BG154" i="15"/>
  <c r="BF154" i="15"/>
  <c r="T154" i="15"/>
  <c r="R154" i="15"/>
  <c r="P154" i="15"/>
  <c r="BI152" i="15"/>
  <c r="BH152" i="15"/>
  <c r="BG152" i="15"/>
  <c r="BF152" i="15"/>
  <c r="T152" i="15"/>
  <c r="R152" i="15"/>
  <c r="P152" i="15"/>
  <c r="BI150" i="15"/>
  <c r="BH150" i="15"/>
  <c r="BG150" i="15"/>
  <c r="BF150" i="15"/>
  <c r="T150" i="15"/>
  <c r="R150" i="15"/>
  <c r="P150" i="15"/>
  <c r="BI148" i="15"/>
  <c r="BH148" i="15"/>
  <c r="BG148" i="15"/>
  <c r="BF148" i="15"/>
  <c r="T148" i="15"/>
  <c r="R148" i="15"/>
  <c r="P148" i="15"/>
  <c r="BI146" i="15"/>
  <c r="BH146" i="15"/>
  <c r="BG146" i="15"/>
  <c r="BF146" i="15"/>
  <c r="T146" i="15"/>
  <c r="R146" i="15"/>
  <c r="P146" i="15"/>
  <c r="BI144" i="15"/>
  <c r="BH144" i="15"/>
  <c r="BG144" i="15"/>
  <c r="BF144" i="15"/>
  <c r="T144" i="15"/>
  <c r="R144" i="15"/>
  <c r="P144" i="15"/>
  <c r="BI142" i="15"/>
  <c r="BH142" i="15"/>
  <c r="BG142" i="15"/>
  <c r="BF142" i="15"/>
  <c r="T142" i="15"/>
  <c r="R142" i="15"/>
  <c r="P142" i="15"/>
  <c r="BI140" i="15"/>
  <c r="BH140" i="15"/>
  <c r="BG140" i="15"/>
  <c r="BF140" i="15"/>
  <c r="T140" i="15"/>
  <c r="R140" i="15"/>
  <c r="P140" i="15"/>
  <c r="BI138" i="15"/>
  <c r="BH138" i="15"/>
  <c r="BG138" i="15"/>
  <c r="BF138" i="15"/>
  <c r="T138" i="15"/>
  <c r="R138" i="15"/>
  <c r="P138" i="15"/>
  <c r="BI136" i="15"/>
  <c r="BH136" i="15"/>
  <c r="BG136" i="15"/>
  <c r="BF136" i="15"/>
  <c r="T136" i="15"/>
  <c r="R136" i="15"/>
  <c r="P136" i="15"/>
  <c r="BI134" i="15"/>
  <c r="BH134" i="15"/>
  <c r="BG134" i="15"/>
  <c r="BF134" i="15"/>
  <c r="T134" i="15"/>
  <c r="R134" i="15"/>
  <c r="P134" i="15"/>
  <c r="BI132" i="15"/>
  <c r="BH132" i="15"/>
  <c r="BG132" i="15"/>
  <c r="BF132" i="15"/>
  <c r="T132" i="15"/>
  <c r="R132" i="15"/>
  <c r="P132" i="15"/>
  <c r="BI130" i="15"/>
  <c r="BH130" i="15"/>
  <c r="BG130" i="15"/>
  <c r="BF130" i="15"/>
  <c r="T130" i="15"/>
  <c r="R130" i="15"/>
  <c r="P130" i="15"/>
  <c r="BI128" i="15"/>
  <c r="BH128" i="15"/>
  <c r="BG128" i="15"/>
  <c r="BF128" i="15"/>
  <c r="T128" i="15"/>
  <c r="R128" i="15"/>
  <c r="P128" i="15"/>
  <c r="J122" i="15"/>
  <c r="J121" i="15"/>
  <c r="F119" i="15"/>
  <c r="E117" i="15"/>
  <c r="J92" i="15"/>
  <c r="J91" i="15"/>
  <c r="F89" i="15"/>
  <c r="E87" i="15"/>
  <c r="J18" i="15"/>
  <c r="E18" i="15"/>
  <c r="F92" i="15" s="1"/>
  <c r="J17" i="15"/>
  <c r="J15" i="15"/>
  <c r="E15" i="15"/>
  <c r="F121" i="15" s="1"/>
  <c r="J14" i="15"/>
  <c r="J12" i="15"/>
  <c r="J119" i="15"/>
  <c r="E7" i="15"/>
  <c r="E115" i="15"/>
  <c r="J37" i="14"/>
  <c r="J36" i="14"/>
  <c r="AY107" i="1" s="1"/>
  <c r="J35" i="14"/>
  <c r="AX107" i="1" s="1"/>
  <c r="BI193" i="14"/>
  <c r="BH193" i="14"/>
  <c r="BG193" i="14"/>
  <c r="BF193" i="14"/>
  <c r="T193" i="14"/>
  <c r="R193" i="14"/>
  <c r="P193" i="14"/>
  <c r="BI191" i="14"/>
  <c r="BH191" i="14"/>
  <c r="BG191" i="14"/>
  <c r="BF191" i="14"/>
  <c r="T191" i="14"/>
  <c r="R191" i="14"/>
  <c r="P191" i="14"/>
  <c r="BI189" i="14"/>
  <c r="BH189" i="14"/>
  <c r="BG189" i="14"/>
  <c r="BF189" i="14"/>
  <c r="T189" i="14"/>
  <c r="R189" i="14"/>
  <c r="P189" i="14"/>
  <c r="BI187" i="14"/>
  <c r="BH187" i="14"/>
  <c r="BG187" i="14"/>
  <c r="BF187" i="14"/>
  <c r="T187" i="14"/>
  <c r="R187" i="14"/>
  <c r="P187" i="14"/>
  <c r="BI185" i="14"/>
  <c r="BH185" i="14"/>
  <c r="BG185" i="14"/>
  <c r="BF185" i="14"/>
  <c r="T185" i="14"/>
  <c r="R185" i="14"/>
  <c r="P185" i="14"/>
  <c r="BI183" i="14"/>
  <c r="BH183" i="14"/>
  <c r="BG183" i="14"/>
  <c r="BF183" i="14"/>
  <c r="T183" i="14"/>
  <c r="R183" i="14"/>
  <c r="P183" i="14"/>
  <c r="BI181" i="14"/>
  <c r="BH181" i="14"/>
  <c r="BG181" i="14"/>
  <c r="BF181" i="14"/>
  <c r="T181" i="14"/>
  <c r="R181" i="14"/>
  <c r="P181" i="14"/>
  <c r="BI179" i="14"/>
  <c r="BH179" i="14"/>
  <c r="BG179" i="14"/>
  <c r="BF179" i="14"/>
  <c r="T179" i="14"/>
  <c r="R179" i="14"/>
  <c r="P179" i="14"/>
  <c r="BI176" i="14"/>
  <c r="BH176" i="14"/>
  <c r="BG176" i="14"/>
  <c r="BF176" i="14"/>
  <c r="T176" i="14"/>
  <c r="R176" i="14"/>
  <c r="P176" i="14"/>
  <c r="BI174" i="14"/>
  <c r="BH174" i="14"/>
  <c r="BG174" i="14"/>
  <c r="BF174" i="14"/>
  <c r="T174" i="14"/>
  <c r="R174" i="14"/>
  <c r="P174" i="14"/>
  <c r="BI172" i="14"/>
  <c r="BH172" i="14"/>
  <c r="BG172" i="14"/>
  <c r="BF172" i="14"/>
  <c r="T172" i="14"/>
  <c r="R172" i="14"/>
  <c r="P172" i="14"/>
  <c r="BI170" i="14"/>
  <c r="BH170" i="14"/>
  <c r="BG170" i="14"/>
  <c r="BF170" i="14"/>
  <c r="T170" i="14"/>
  <c r="R170" i="14"/>
  <c r="P170" i="14"/>
  <c r="BI167" i="14"/>
  <c r="BH167" i="14"/>
  <c r="BG167" i="14"/>
  <c r="BF167" i="14"/>
  <c r="T167" i="14"/>
  <c r="R167" i="14"/>
  <c r="P167" i="14"/>
  <c r="BI165" i="14"/>
  <c r="BH165" i="14"/>
  <c r="BG165" i="14"/>
  <c r="BF165" i="14"/>
  <c r="T165" i="14"/>
  <c r="R165" i="14"/>
  <c r="P165" i="14"/>
  <c r="BI163" i="14"/>
  <c r="BH163" i="14"/>
  <c r="BG163" i="14"/>
  <c r="BF163" i="14"/>
  <c r="T163" i="14"/>
  <c r="R163" i="14"/>
  <c r="P163" i="14"/>
  <c r="BI161" i="14"/>
  <c r="BH161" i="14"/>
  <c r="BG161" i="14"/>
  <c r="BF161" i="14"/>
  <c r="T161" i="14"/>
  <c r="R161" i="14"/>
  <c r="P161" i="14"/>
  <c r="BI159" i="14"/>
  <c r="BH159" i="14"/>
  <c r="BG159" i="14"/>
  <c r="BF159" i="14"/>
  <c r="T159" i="14"/>
  <c r="R159" i="14"/>
  <c r="P159" i="14"/>
  <c r="BI157" i="14"/>
  <c r="BH157" i="14"/>
  <c r="BG157" i="14"/>
  <c r="BF157" i="14"/>
  <c r="T157" i="14"/>
  <c r="R157" i="14"/>
  <c r="P157" i="14"/>
  <c r="BI155" i="14"/>
  <c r="BH155" i="14"/>
  <c r="BG155" i="14"/>
  <c r="BF155" i="14"/>
  <c r="T155" i="14"/>
  <c r="R155" i="14"/>
  <c r="P155" i="14"/>
  <c r="BI153" i="14"/>
  <c r="BH153" i="14"/>
  <c r="BG153" i="14"/>
  <c r="BF153" i="14"/>
  <c r="T153" i="14"/>
  <c r="R153" i="14"/>
  <c r="P153" i="14"/>
  <c r="BI150" i="14"/>
  <c r="BH150" i="14"/>
  <c r="BG150" i="14"/>
  <c r="BF150" i="14"/>
  <c r="T150" i="14"/>
  <c r="R150" i="14"/>
  <c r="P150" i="14"/>
  <c r="BI148" i="14"/>
  <c r="BH148" i="14"/>
  <c r="BG148" i="14"/>
  <c r="BF148" i="14"/>
  <c r="T148" i="14"/>
  <c r="R148" i="14"/>
  <c r="P148" i="14"/>
  <c r="BI146" i="14"/>
  <c r="BH146" i="14"/>
  <c r="BG146" i="14"/>
  <c r="BF146" i="14"/>
  <c r="T146" i="14"/>
  <c r="R146" i="14"/>
  <c r="P146" i="14"/>
  <c r="BI144" i="14"/>
  <c r="BH144" i="14"/>
  <c r="BG144" i="14"/>
  <c r="BF144" i="14"/>
  <c r="T144" i="14"/>
  <c r="R144" i="14"/>
  <c r="P144" i="14"/>
  <c r="BI142" i="14"/>
  <c r="BH142" i="14"/>
  <c r="BG142" i="14"/>
  <c r="BF142" i="14"/>
  <c r="T142" i="14"/>
  <c r="R142" i="14"/>
  <c r="P142" i="14"/>
  <c r="BI140" i="14"/>
  <c r="BH140" i="14"/>
  <c r="BG140" i="14"/>
  <c r="BF140" i="14"/>
  <c r="T140" i="14"/>
  <c r="R140" i="14"/>
  <c r="P140" i="14"/>
  <c r="BI137" i="14"/>
  <c r="BH137" i="14"/>
  <c r="BG137" i="14"/>
  <c r="BF137" i="14"/>
  <c r="T137" i="14"/>
  <c r="T136" i="14" s="1"/>
  <c r="R137" i="14"/>
  <c r="R136" i="14" s="1"/>
  <c r="P137" i="14"/>
  <c r="P136" i="14" s="1"/>
  <c r="BI134" i="14"/>
  <c r="BH134" i="14"/>
  <c r="BG134" i="14"/>
  <c r="BF134" i="14"/>
  <c r="T134" i="14"/>
  <c r="R134" i="14"/>
  <c r="P134" i="14"/>
  <c r="BI132" i="14"/>
  <c r="BH132" i="14"/>
  <c r="BG132" i="14"/>
  <c r="BF132" i="14"/>
  <c r="T132" i="14"/>
  <c r="R132" i="14"/>
  <c r="P132" i="14"/>
  <c r="BI129" i="14"/>
  <c r="BH129" i="14"/>
  <c r="BG129" i="14"/>
  <c r="BF129" i="14"/>
  <c r="T129" i="14"/>
  <c r="R129" i="14"/>
  <c r="P129" i="14"/>
  <c r="BI127" i="14"/>
  <c r="BH127" i="14"/>
  <c r="BG127" i="14"/>
  <c r="BF127" i="14"/>
  <c r="T127" i="14"/>
  <c r="R127" i="14"/>
  <c r="P127" i="14"/>
  <c r="J121" i="14"/>
  <c r="J120" i="14"/>
  <c r="F118" i="14"/>
  <c r="E116" i="14"/>
  <c r="J92" i="14"/>
  <c r="J91" i="14"/>
  <c r="F89" i="14"/>
  <c r="E87" i="14"/>
  <c r="J18" i="14"/>
  <c r="E18" i="14"/>
  <c r="F92" i="14"/>
  <c r="J17" i="14"/>
  <c r="J15" i="14"/>
  <c r="E15" i="14"/>
  <c r="F120" i="14"/>
  <c r="J14" i="14"/>
  <c r="J12" i="14"/>
  <c r="J89" i="14" s="1"/>
  <c r="E7" i="14"/>
  <c r="E114" i="14" s="1"/>
  <c r="J37" i="13"/>
  <c r="J36" i="13"/>
  <c r="AY106" i="1"/>
  <c r="J35" i="13"/>
  <c r="AX106" i="1"/>
  <c r="BI283" i="13"/>
  <c r="BH283" i="13"/>
  <c r="BG283" i="13"/>
  <c r="BF283" i="13"/>
  <c r="T283" i="13"/>
  <c r="R283" i="13"/>
  <c r="P283" i="13"/>
  <c r="BI281" i="13"/>
  <c r="BH281" i="13"/>
  <c r="BG281" i="13"/>
  <c r="BF281" i="13"/>
  <c r="T281" i="13"/>
  <c r="R281" i="13"/>
  <c r="P281" i="13"/>
  <c r="BI279" i="13"/>
  <c r="BH279" i="13"/>
  <c r="BG279" i="13"/>
  <c r="BF279" i="13"/>
  <c r="T279" i="13"/>
  <c r="R279" i="13"/>
  <c r="P279" i="13"/>
  <c r="BI277" i="13"/>
  <c r="BH277" i="13"/>
  <c r="BG277" i="13"/>
  <c r="BF277" i="13"/>
  <c r="T277" i="13"/>
  <c r="R277" i="13"/>
  <c r="P277" i="13"/>
  <c r="BI274" i="13"/>
  <c r="BH274" i="13"/>
  <c r="BG274" i="13"/>
  <c r="BF274" i="13"/>
  <c r="T274" i="13"/>
  <c r="R274" i="13"/>
  <c r="P274" i="13"/>
  <c r="BI272" i="13"/>
  <c r="BH272" i="13"/>
  <c r="BG272" i="13"/>
  <c r="BF272" i="13"/>
  <c r="T272" i="13"/>
  <c r="R272" i="13"/>
  <c r="P272" i="13"/>
  <c r="BI270" i="13"/>
  <c r="BH270" i="13"/>
  <c r="BG270" i="13"/>
  <c r="BF270" i="13"/>
  <c r="T270" i="13"/>
  <c r="R270" i="13"/>
  <c r="P270" i="13"/>
  <c r="BI268" i="13"/>
  <c r="BH268" i="13"/>
  <c r="BG268" i="13"/>
  <c r="BF268" i="13"/>
  <c r="T268" i="13"/>
  <c r="R268" i="13"/>
  <c r="P268" i="13"/>
  <c r="BI266" i="13"/>
  <c r="BH266" i="13"/>
  <c r="BG266" i="13"/>
  <c r="BF266" i="13"/>
  <c r="T266" i="13"/>
  <c r="R266" i="13"/>
  <c r="P266" i="13"/>
  <c r="BI263" i="13"/>
  <c r="BH263" i="13"/>
  <c r="BG263" i="13"/>
  <c r="BF263" i="13"/>
  <c r="T263" i="13"/>
  <c r="R263" i="13"/>
  <c r="P263" i="13"/>
  <c r="BI261" i="13"/>
  <c r="BH261" i="13"/>
  <c r="BG261" i="13"/>
  <c r="BF261" i="13"/>
  <c r="T261" i="13"/>
  <c r="R261" i="13"/>
  <c r="P261" i="13"/>
  <c r="BI259" i="13"/>
  <c r="BH259" i="13"/>
  <c r="BG259" i="13"/>
  <c r="BF259" i="13"/>
  <c r="T259" i="13"/>
  <c r="R259" i="13"/>
  <c r="P259" i="13"/>
  <c r="BI257" i="13"/>
  <c r="BH257" i="13"/>
  <c r="BG257" i="13"/>
  <c r="BF257" i="13"/>
  <c r="T257" i="13"/>
  <c r="R257" i="13"/>
  <c r="P257" i="13"/>
  <c r="BI255" i="13"/>
  <c r="BH255" i="13"/>
  <c r="BG255" i="13"/>
  <c r="BF255" i="13"/>
  <c r="T255" i="13"/>
  <c r="R255" i="13"/>
  <c r="P255" i="13"/>
  <c r="BI253" i="13"/>
  <c r="BH253" i="13"/>
  <c r="BG253" i="13"/>
  <c r="BF253" i="13"/>
  <c r="T253" i="13"/>
  <c r="R253" i="13"/>
  <c r="P253" i="13"/>
  <c r="BI251" i="13"/>
  <c r="BH251" i="13"/>
  <c r="BG251" i="13"/>
  <c r="BF251" i="13"/>
  <c r="T251" i="13"/>
  <c r="R251" i="13"/>
  <c r="P251" i="13"/>
  <c r="BI249" i="13"/>
  <c r="BH249" i="13"/>
  <c r="BG249" i="13"/>
  <c r="BF249" i="13"/>
  <c r="T249" i="13"/>
  <c r="R249" i="13"/>
  <c r="P249" i="13"/>
  <c r="BI247" i="13"/>
  <c r="BH247" i="13"/>
  <c r="BG247" i="13"/>
  <c r="BF247" i="13"/>
  <c r="T247" i="13"/>
  <c r="R247" i="13"/>
  <c r="P247" i="13"/>
  <c r="BI245" i="13"/>
  <c r="BH245" i="13"/>
  <c r="BG245" i="13"/>
  <c r="BF245" i="13"/>
  <c r="T245" i="13"/>
  <c r="R245" i="13"/>
  <c r="P245" i="13"/>
  <c r="BI243" i="13"/>
  <c r="BH243" i="13"/>
  <c r="BG243" i="13"/>
  <c r="BF243" i="13"/>
  <c r="T243" i="13"/>
  <c r="R243" i="13"/>
  <c r="P243" i="13"/>
  <c r="BI241" i="13"/>
  <c r="BH241" i="13"/>
  <c r="BG241" i="13"/>
  <c r="BF241" i="13"/>
  <c r="T241" i="13"/>
  <c r="R241" i="13"/>
  <c r="P241" i="13"/>
  <c r="BI239" i="13"/>
  <c r="BH239" i="13"/>
  <c r="BG239" i="13"/>
  <c r="BF239" i="13"/>
  <c r="T239" i="13"/>
  <c r="R239" i="13"/>
  <c r="P239" i="13"/>
  <c r="BI237" i="13"/>
  <c r="BH237" i="13"/>
  <c r="BG237" i="13"/>
  <c r="BF237" i="13"/>
  <c r="T237" i="13"/>
  <c r="R237" i="13"/>
  <c r="P237" i="13"/>
  <c r="BI235" i="13"/>
  <c r="BH235" i="13"/>
  <c r="BG235" i="13"/>
  <c r="BF235" i="13"/>
  <c r="T235" i="13"/>
  <c r="R235" i="13"/>
  <c r="P235" i="13"/>
  <c r="BI233" i="13"/>
  <c r="BH233" i="13"/>
  <c r="BG233" i="13"/>
  <c r="BF233" i="13"/>
  <c r="T233" i="13"/>
  <c r="R233" i="13"/>
  <c r="P233" i="13"/>
  <c r="BI231" i="13"/>
  <c r="BH231" i="13"/>
  <c r="BG231" i="13"/>
  <c r="BF231" i="13"/>
  <c r="T231" i="13"/>
  <c r="R231" i="13"/>
  <c r="P231" i="13"/>
  <c r="BI229" i="13"/>
  <c r="BH229" i="13"/>
  <c r="BG229" i="13"/>
  <c r="BF229" i="13"/>
  <c r="T229" i="13"/>
  <c r="R229" i="13"/>
  <c r="P229" i="13"/>
  <c r="BI226" i="13"/>
  <c r="BH226" i="13"/>
  <c r="BG226" i="13"/>
  <c r="BF226" i="13"/>
  <c r="T226" i="13"/>
  <c r="R226" i="13"/>
  <c r="P226" i="13"/>
  <c r="BI224" i="13"/>
  <c r="BH224" i="13"/>
  <c r="BG224" i="13"/>
  <c r="BF224" i="13"/>
  <c r="T224" i="13"/>
  <c r="R224" i="13"/>
  <c r="P224" i="13"/>
  <c r="BI221" i="13"/>
  <c r="BH221" i="13"/>
  <c r="BG221" i="13"/>
  <c r="BF221" i="13"/>
  <c r="T221" i="13"/>
  <c r="R221" i="13"/>
  <c r="P221" i="13"/>
  <c r="BI219" i="13"/>
  <c r="BH219" i="13"/>
  <c r="BG219" i="13"/>
  <c r="BF219" i="13"/>
  <c r="T219" i="13"/>
  <c r="R219" i="13"/>
  <c r="P219" i="13"/>
  <c r="BI217" i="13"/>
  <c r="BH217" i="13"/>
  <c r="BG217" i="13"/>
  <c r="BF217" i="13"/>
  <c r="T217" i="13"/>
  <c r="R217" i="13"/>
  <c r="P217" i="13"/>
  <c r="BI215" i="13"/>
  <c r="BH215" i="13"/>
  <c r="BG215" i="13"/>
  <c r="BF215" i="13"/>
  <c r="T215" i="13"/>
  <c r="R215" i="13"/>
  <c r="P215" i="13"/>
  <c r="BI213" i="13"/>
  <c r="BH213" i="13"/>
  <c r="BG213" i="13"/>
  <c r="BF213" i="13"/>
  <c r="T213" i="13"/>
  <c r="R213" i="13"/>
  <c r="P213" i="13"/>
  <c r="BI211" i="13"/>
  <c r="BH211" i="13"/>
  <c r="BG211" i="13"/>
  <c r="BF211" i="13"/>
  <c r="T211" i="13"/>
  <c r="R211" i="13"/>
  <c r="P211" i="13"/>
  <c r="BI209" i="13"/>
  <c r="BH209" i="13"/>
  <c r="BG209" i="13"/>
  <c r="BF209" i="13"/>
  <c r="T209" i="13"/>
  <c r="R209" i="13"/>
  <c r="P209" i="13"/>
  <c r="BI207" i="13"/>
  <c r="BH207" i="13"/>
  <c r="BG207" i="13"/>
  <c r="BF207" i="13"/>
  <c r="T207" i="13"/>
  <c r="R207" i="13"/>
  <c r="P207" i="13"/>
  <c r="BI205" i="13"/>
  <c r="BH205" i="13"/>
  <c r="BG205" i="13"/>
  <c r="BF205" i="13"/>
  <c r="T205" i="13"/>
  <c r="R205" i="13"/>
  <c r="P205" i="13"/>
  <c r="BI203" i="13"/>
  <c r="BH203" i="13"/>
  <c r="BG203" i="13"/>
  <c r="BF203" i="13"/>
  <c r="T203" i="13"/>
  <c r="R203" i="13"/>
  <c r="P203" i="13"/>
  <c r="BI201" i="13"/>
  <c r="BH201" i="13"/>
  <c r="BG201" i="13"/>
  <c r="BF201" i="13"/>
  <c r="T201" i="13"/>
  <c r="R201" i="13"/>
  <c r="P201" i="13"/>
  <c r="BI199" i="13"/>
  <c r="BH199" i="13"/>
  <c r="BG199" i="13"/>
  <c r="BF199" i="13"/>
  <c r="T199" i="13"/>
  <c r="R199" i="13"/>
  <c r="P199" i="13"/>
  <c r="BI197" i="13"/>
  <c r="BH197" i="13"/>
  <c r="BG197" i="13"/>
  <c r="BF197" i="13"/>
  <c r="T197" i="13"/>
  <c r="R197" i="13"/>
  <c r="P197" i="13"/>
  <c r="BI195" i="13"/>
  <c r="BH195" i="13"/>
  <c r="BG195" i="13"/>
  <c r="BF195" i="13"/>
  <c r="T195" i="13"/>
  <c r="R195" i="13"/>
  <c r="P195" i="13"/>
  <c r="BI193" i="13"/>
  <c r="BH193" i="13"/>
  <c r="BG193" i="13"/>
  <c r="BF193" i="13"/>
  <c r="T193" i="13"/>
  <c r="R193" i="13"/>
  <c r="P193" i="13"/>
  <c r="BI191" i="13"/>
  <c r="BH191" i="13"/>
  <c r="BG191" i="13"/>
  <c r="BF191" i="13"/>
  <c r="T191" i="13"/>
  <c r="R191" i="13"/>
  <c r="P191" i="13"/>
  <c r="BI189" i="13"/>
  <c r="BH189" i="13"/>
  <c r="BG189" i="13"/>
  <c r="BF189" i="13"/>
  <c r="T189" i="13"/>
  <c r="R189" i="13"/>
  <c r="P189" i="13"/>
  <c r="BI187" i="13"/>
  <c r="BH187" i="13"/>
  <c r="BG187" i="13"/>
  <c r="BF187" i="13"/>
  <c r="T187" i="13"/>
  <c r="R187" i="13"/>
  <c r="P187" i="13"/>
  <c r="BI184" i="13"/>
  <c r="BH184" i="13"/>
  <c r="BG184" i="13"/>
  <c r="BF184" i="13"/>
  <c r="T184" i="13"/>
  <c r="R184" i="13"/>
  <c r="P184" i="13"/>
  <c r="BI182" i="13"/>
  <c r="BH182" i="13"/>
  <c r="BG182" i="13"/>
  <c r="BF182" i="13"/>
  <c r="T182" i="13"/>
  <c r="R182" i="13"/>
  <c r="P182" i="13"/>
  <c r="BI180" i="13"/>
  <c r="BH180" i="13"/>
  <c r="BG180" i="13"/>
  <c r="BF180" i="13"/>
  <c r="T180" i="13"/>
  <c r="R180" i="13"/>
  <c r="P180" i="13"/>
  <c r="BI178" i="13"/>
  <c r="BH178" i="13"/>
  <c r="BG178" i="13"/>
  <c r="BF178" i="13"/>
  <c r="T178" i="13"/>
  <c r="R178" i="13"/>
  <c r="P178" i="13"/>
  <c r="BI176" i="13"/>
  <c r="BH176" i="13"/>
  <c r="BG176" i="13"/>
  <c r="BF176" i="13"/>
  <c r="T176" i="13"/>
  <c r="R176" i="13"/>
  <c r="P176" i="13"/>
  <c r="BI173" i="13"/>
  <c r="BH173" i="13"/>
  <c r="BG173" i="13"/>
  <c r="BF173" i="13"/>
  <c r="T173" i="13"/>
  <c r="R173" i="13"/>
  <c r="P173" i="13"/>
  <c r="BI171" i="13"/>
  <c r="BH171" i="13"/>
  <c r="BG171" i="13"/>
  <c r="BF171" i="13"/>
  <c r="T171" i="13"/>
  <c r="R171" i="13"/>
  <c r="P171" i="13"/>
  <c r="BI169" i="13"/>
  <c r="BH169" i="13"/>
  <c r="BG169" i="13"/>
  <c r="BF169" i="13"/>
  <c r="T169" i="13"/>
  <c r="R169" i="13"/>
  <c r="P169" i="13"/>
  <c r="BI167" i="13"/>
  <c r="BH167" i="13"/>
  <c r="BG167" i="13"/>
  <c r="BF167" i="13"/>
  <c r="T167" i="13"/>
  <c r="R167" i="13"/>
  <c r="P167" i="13"/>
  <c r="BI165" i="13"/>
  <c r="BH165" i="13"/>
  <c r="BG165" i="13"/>
  <c r="BF165" i="13"/>
  <c r="T165" i="13"/>
  <c r="R165" i="13"/>
  <c r="P165" i="13"/>
  <c r="BI163" i="13"/>
  <c r="BH163" i="13"/>
  <c r="BG163" i="13"/>
  <c r="BF163" i="13"/>
  <c r="T163" i="13"/>
  <c r="R163" i="13"/>
  <c r="P163" i="13"/>
  <c r="BI161" i="13"/>
  <c r="BH161" i="13"/>
  <c r="BG161" i="13"/>
  <c r="BF161" i="13"/>
  <c r="T161" i="13"/>
  <c r="R161" i="13"/>
  <c r="P161" i="13"/>
  <c r="BI159" i="13"/>
  <c r="BH159" i="13"/>
  <c r="BG159" i="13"/>
  <c r="BF159" i="13"/>
  <c r="T159" i="13"/>
  <c r="R159" i="13"/>
  <c r="P159" i="13"/>
  <c r="BI157" i="13"/>
  <c r="BH157" i="13"/>
  <c r="BG157" i="13"/>
  <c r="BF157" i="13"/>
  <c r="T157" i="13"/>
  <c r="R157" i="13"/>
  <c r="P157" i="13"/>
  <c r="BI155" i="13"/>
  <c r="BH155" i="13"/>
  <c r="BG155" i="13"/>
  <c r="BF155" i="13"/>
  <c r="T155" i="13"/>
  <c r="R155" i="13"/>
  <c r="P155" i="13"/>
  <c r="BI153" i="13"/>
  <c r="BH153" i="13"/>
  <c r="BG153" i="13"/>
  <c r="BF153" i="13"/>
  <c r="T153" i="13"/>
  <c r="R153" i="13"/>
  <c r="P153" i="13"/>
  <c r="BI151" i="13"/>
  <c r="BH151" i="13"/>
  <c r="BG151" i="13"/>
  <c r="BF151" i="13"/>
  <c r="T151" i="13"/>
  <c r="R151" i="13"/>
  <c r="P151" i="13"/>
  <c r="BI149" i="13"/>
  <c r="BH149" i="13"/>
  <c r="BG149" i="13"/>
  <c r="BF149" i="13"/>
  <c r="T149" i="13"/>
  <c r="R149" i="13"/>
  <c r="P149" i="13"/>
  <c r="BI147" i="13"/>
  <c r="BH147" i="13"/>
  <c r="BG147" i="13"/>
  <c r="BF147" i="13"/>
  <c r="T147" i="13"/>
  <c r="R147" i="13"/>
  <c r="P147" i="13"/>
  <c r="BI145" i="13"/>
  <c r="BH145" i="13"/>
  <c r="BG145" i="13"/>
  <c r="BF145" i="13"/>
  <c r="T145" i="13"/>
  <c r="R145" i="13"/>
  <c r="P145" i="13"/>
  <c r="BI143" i="13"/>
  <c r="BH143" i="13"/>
  <c r="BG143" i="13"/>
  <c r="BF143" i="13"/>
  <c r="T143" i="13"/>
  <c r="R143" i="13"/>
  <c r="P143" i="13"/>
  <c r="BI141" i="13"/>
  <c r="BH141" i="13"/>
  <c r="BG141" i="13"/>
  <c r="BF141" i="13"/>
  <c r="T141" i="13"/>
  <c r="R141" i="13"/>
  <c r="P141" i="13"/>
  <c r="BI139" i="13"/>
  <c r="BH139" i="13"/>
  <c r="BG139" i="13"/>
  <c r="BF139" i="13"/>
  <c r="T139" i="13"/>
  <c r="R139" i="13"/>
  <c r="P139" i="13"/>
  <c r="BI137" i="13"/>
  <c r="BH137" i="13"/>
  <c r="BG137" i="13"/>
  <c r="BF137" i="13"/>
  <c r="T137" i="13"/>
  <c r="R137" i="13"/>
  <c r="P137" i="13"/>
  <c r="BI135" i="13"/>
  <c r="BH135" i="13"/>
  <c r="BG135" i="13"/>
  <c r="BF135" i="13"/>
  <c r="T135" i="13"/>
  <c r="R135" i="13"/>
  <c r="P135" i="13"/>
  <c r="BI133" i="13"/>
  <c r="BH133" i="13"/>
  <c r="BG133" i="13"/>
  <c r="BF133" i="13"/>
  <c r="T133" i="13"/>
  <c r="R133" i="13"/>
  <c r="P133" i="13"/>
  <c r="BI131" i="13"/>
  <c r="BH131" i="13"/>
  <c r="BG131" i="13"/>
  <c r="BF131" i="13"/>
  <c r="T131" i="13"/>
  <c r="R131" i="13"/>
  <c r="P131" i="13"/>
  <c r="BI129" i="13"/>
  <c r="BH129" i="13"/>
  <c r="BG129" i="13"/>
  <c r="BF129" i="13"/>
  <c r="T129" i="13"/>
  <c r="R129" i="13"/>
  <c r="P129" i="13"/>
  <c r="BI127" i="13"/>
  <c r="BH127" i="13"/>
  <c r="BG127" i="13"/>
  <c r="BF127" i="13"/>
  <c r="T127" i="13"/>
  <c r="R127" i="13"/>
  <c r="P127" i="13"/>
  <c r="J121" i="13"/>
  <c r="J120" i="13"/>
  <c r="F118" i="13"/>
  <c r="E116" i="13"/>
  <c r="J92" i="13"/>
  <c r="J91" i="13"/>
  <c r="F89" i="13"/>
  <c r="E87" i="13"/>
  <c r="J18" i="13"/>
  <c r="E18" i="13"/>
  <c r="F121" i="13" s="1"/>
  <c r="J17" i="13"/>
  <c r="J15" i="13"/>
  <c r="E15" i="13"/>
  <c r="F120" i="13" s="1"/>
  <c r="J14" i="13"/>
  <c r="J12" i="13"/>
  <c r="J118" i="13"/>
  <c r="E7" i="13"/>
  <c r="E85" i="13"/>
  <c r="J37" i="12"/>
  <c r="J36" i="12"/>
  <c r="AY105" i="1" s="1"/>
  <c r="J35" i="12"/>
  <c r="AX105" i="1" s="1"/>
  <c r="BI197" i="12"/>
  <c r="BH197" i="12"/>
  <c r="BG197" i="12"/>
  <c r="BF197" i="12"/>
  <c r="T197" i="12"/>
  <c r="R197" i="12"/>
  <c r="P197" i="12"/>
  <c r="BI195" i="12"/>
  <c r="BH195" i="12"/>
  <c r="BG195" i="12"/>
  <c r="BF195" i="12"/>
  <c r="T195" i="12"/>
  <c r="R195" i="12"/>
  <c r="P195" i="12"/>
  <c r="BI193" i="12"/>
  <c r="BH193" i="12"/>
  <c r="BG193" i="12"/>
  <c r="BF193" i="12"/>
  <c r="T193" i="12"/>
  <c r="R193" i="12"/>
  <c r="P193" i="12"/>
  <c r="BI191" i="12"/>
  <c r="BH191" i="12"/>
  <c r="BG191" i="12"/>
  <c r="BF191" i="12"/>
  <c r="T191" i="12"/>
  <c r="R191" i="12"/>
  <c r="P191" i="12"/>
  <c r="BI189" i="12"/>
  <c r="BH189" i="12"/>
  <c r="BG189" i="12"/>
  <c r="BF189" i="12"/>
  <c r="T189" i="12"/>
  <c r="R189" i="12"/>
  <c r="P189"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7" i="12"/>
  <c r="BH177" i="12"/>
  <c r="BG177" i="12"/>
  <c r="BF177" i="12"/>
  <c r="T177" i="12"/>
  <c r="R177" i="12"/>
  <c r="P177" i="12"/>
  <c r="BI175" i="12"/>
  <c r="BH175" i="12"/>
  <c r="BG175" i="12"/>
  <c r="BF175" i="12"/>
  <c r="T175" i="12"/>
  <c r="R175" i="12"/>
  <c r="P175" i="12"/>
  <c r="BI173" i="12"/>
  <c r="BH173" i="12"/>
  <c r="BG173" i="12"/>
  <c r="BF173" i="12"/>
  <c r="T173" i="12"/>
  <c r="R173" i="12"/>
  <c r="P173" i="12"/>
  <c r="BI171" i="12"/>
  <c r="BH171" i="12"/>
  <c r="BG171" i="12"/>
  <c r="BF171" i="12"/>
  <c r="T171" i="12"/>
  <c r="R171" i="12"/>
  <c r="P171" i="12"/>
  <c r="BI169" i="12"/>
  <c r="BH169" i="12"/>
  <c r="BG169" i="12"/>
  <c r="BF169" i="12"/>
  <c r="T169" i="12"/>
  <c r="R169" i="12"/>
  <c r="P169" i="12"/>
  <c r="BI167" i="12"/>
  <c r="BH167" i="12"/>
  <c r="BG167" i="12"/>
  <c r="BF167" i="12"/>
  <c r="T167" i="12"/>
  <c r="R167" i="12"/>
  <c r="P167" i="12"/>
  <c r="BI165" i="12"/>
  <c r="BH165" i="12"/>
  <c r="BG165" i="12"/>
  <c r="BF165" i="12"/>
  <c r="T165" i="12"/>
  <c r="R165" i="12"/>
  <c r="P165" i="12"/>
  <c r="BI162" i="12"/>
  <c r="BH162" i="12"/>
  <c r="BG162" i="12"/>
  <c r="BF162" i="12"/>
  <c r="T162" i="12"/>
  <c r="R162" i="12"/>
  <c r="P162" i="12"/>
  <c r="BI160" i="12"/>
  <c r="BH160" i="12"/>
  <c r="BG160" i="12"/>
  <c r="BF160" i="12"/>
  <c r="T160" i="12"/>
  <c r="R160" i="12"/>
  <c r="P160" i="12"/>
  <c r="BI158" i="12"/>
  <c r="BH158" i="12"/>
  <c r="BG158" i="12"/>
  <c r="BF158" i="12"/>
  <c r="T158" i="12"/>
  <c r="R158" i="12"/>
  <c r="P158" i="12"/>
  <c r="BI156" i="12"/>
  <c r="BH156" i="12"/>
  <c r="BG156" i="12"/>
  <c r="BF156" i="12"/>
  <c r="T156" i="12"/>
  <c r="R156" i="12"/>
  <c r="P156" i="12"/>
  <c r="BI154" i="12"/>
  <c r="BH154" i="12"/>
  <c r="BG154" i="12"/>
  <c r="BF154" i="12"/>
  <c r="T154" i="12"/>
  <c r="R154" i="12"/>
  <c r="P154" i="12"/>
  <c r="BI152" i="12"/>
  <c r="BH152" i="12"/>
  <c r="BG152" i="12"/>
  <c r="BF152" i="12"/>
  <c r="T152" i="12"/>
  <c r="R152" i="12"/>
  <c r="P152" i="12"/>
  <c r="BI150" i="12"/>
  <c r="BH150" i="12"/>
  <c r="BG150" i="12"/>
  <c r="BF150" i="12"/>
  <c r="T150" i="12"/>
  <c r="R150" i="12"/>
  <c r="P150" i="12"/>
  <c r="BI148" i="12"/>
  <c r="BH148" i="12"/>
  <c r="BG148" i="12"/>
  <c r="BF148" i="12"/>
  <c r="T148" i="12"/>
  <c r="R148" i="12"/>
  <c r="P148" i="12"/>
  <c r="BI146" i="12"/>
  <c r="BH146" i="12"/>
  <c r="BG146" i="12"/>
  <c r="BF146" i="12"/>
  <c r="T146" i="12"/>
  <c r="R146" i="12"/>
  <c r="P146" i="12"/>
  <c r="BI144" i="12"/>
  <c r="BH144" i="12"/>
  <c r="BG144" i="12"/>
  <c r="BF144" i="12"/>
  <c r="T144" i="12"/>
  <c r="R144" i="12"/>
  <c r="P144" i="12"/>
  <c r="BI142" i="12"/>
  <c r="BH142" i="12"/>
  <c r="BG142" i="12"/>
  <c r="BF142" i="12"/>
  <c r="T142" i="12"/>
  <c r="R142" i="12"/>
  <c r="P142" i="12"/>
  <c r="BI140" i="12"/>
  <c r="BH140" i="12"/>
  <c r="BG140" i="12"/>
  <c r="BF140" i="12"/>
  <c r="T140" i="12"/>
  <c r="R140" i="12"/>
  <c r="P140" i="12"/>
  <c r="BI138" i="12"/>
  <c r="BH138" i="12"/>
  <c r="BG138" i="12"/>
  <c r="BF138" i="12"/>
  <c r="T138" i="12"/>
  <c r="R138" i="12"/>
  <c r="P138" i="12"/>
  <c r="BI136" i="12"/>
  <c r="BH136" i="12"/>
  <c r="BG136" i="12"/>
  <c r="BF136" i="12"/>
  <c r="T136" i="12"/>
  <c r="R136" i="12"/>
  <c r="P136" i="12"/>
  <c r="BI134" i="12"/>
  <c r="BH134" i="12"/>
  <c r="BG134" i="12"/>
  <c r="BF134" i="12"/>
  <c r="T134" i="12"/>
  <c r="R134" i="12"/>
  <c r="P134" i="12"/>
  <c r="BI132" i="12"/>
  <c r="BH132" i="12"/>
  <c r="BG132" i="12"/>
  <c r="BF132" i="12"/>
  <c r="T132" i="12"/>
  <c r="R132" i="12"/>
  <c r="P132" i="12"/>
  <c r="BI130" i="12"/>
  <c r="BH130" i="12"/>
  <c r="BG130" i="12"/>
  <c r="BF130" i="12"/>
  <c r="T130" i="12"/>
  <c r="R130" i="12"/>
  <c r="P130" i="12"/>
  <c r="BI128" i="12"/>
  <c r="BH128" i="12"/>
  <c r="BG128" i="12"/>
  <c r="BF128" i="12"/>
  <c r="T128" i="12"/>
  <c r="R128" i="12"/>
  <c r="P128" i="12"/>
  <c r="BI126" i="12"/>
  <c r="BH126" i="12"/>
  <c r="BG126" i="12"/>
  <c r="BF126" i="12"/>
  <c r="T126" i="12"/>
  <c r="R126" i="12"/>
  <c r="P126" i="12"/>
  <c r="BI124" i="12"/>
  <c r="BH124" i="12"/>
  <c r="BG124" i="12"/>
  <c r="BF124" i="12"/>
  <c r="T124" i="12"/>
  <c r="R124" i="12"/>
  <c r="P124" i="12"/>
  <c r="J118" i="12"/>
  <c r="J117" i="12"/>
  <c r="F115" i="12"/>
  <c r="E113" i="12"/>
  <c r="J92" i="12"/>
  <c r="J91" i="12"/>
  <c r="F89" i="12"/>
  <c r="E87" i="12"/>
  <c r="J18" i="12"/>
  <c r="E18" i="12"/>
  <c r="F92" i="12"/>
  <c r="J17" i="12"/>
  <c r="J15" i="12"/>
  <c r="E15" i="12"/>
  <c r="F91" i="12"/>
  <c r="J14" i="12"/>
  <c r="J12" i="12"/>
  <c r="J115" i="12" s="1"/>
  <c r="E7" i="12"/>
  <c r="E111" i="12" s="1"/>
  <c r="J37" i="11"/>
  <c r="J36" i="11"/>
  <c r="AY104" i="1"/>
  <c r="J35" i="11"/>
  <c r="AX104" i="1"/>
  <c r="BI283" i="11"/>
  <c r="BH283" i="11"/>
  <c r="BG283" i="11"/>
  <c r="BF283" i="11"/>
  <c r="T283" i="11"/>
  <c r="R283" i="11"/>
  <c r="P283" i="11"/>
  <c r="BI281" i="11"/>
  <c r="BH281" i="11"/>
  <c r="BG281" i="11"/>
  <c r="BF281" i="11"/>
  <c r="T281" i="11"/>
  <c r="R281" i="11"/>
  <c r="P281" i="11"/>
  <c r="BI279" i="11"/>
  <c r="BH279" i="11"/>
  <c r="BG279" i="11"/>
  <c r="BF279" i="11"/>
  <c r="T279" i="11"/>
  <c r="R279" i="11"/>
  <c r="P279" i="11"/>
  <c r="BI277" i="11"/>
  <c r="BH277" i="11"/>
  <c r="BG277" i="11"/>
  <c r="BF277" i="11"/>
  <c r="T277" i="11"/>
  <c r="R277" i="11"/>
  <c r="P277" i="11"/>
  <c r="BI275" i="11"/>
  <c r="BH275" i="11"/>
  <c r="BG275" i="11"/>
  <c r="BF275" i="11"/>
  <c r="T275" i="11"/>
  <c r="R275" i="11"/>
  <c r="P275" i="11"/>
  <c r="BI272" i="11"/>
  <c r="BH272" i="11"/>
  <c r="BG272" i="11"/>
  <c r="BF272" i="11"/>
  <c r="T272" i="11"/>
  <c r="R272" i="11"/>
  <c r="P272" i="11"/>
  <c r="BI270" i="11"/>
  <c r="BH270" i="11"/>
  <c r="BG270" i="11"/>
  <c r="BF270" i="11"/>
  <c r="T270" i="11"/>
  <c r="R270" i="11"/>
  <c r="P270" i="11"/>
  <c r="BI268" i="11"/>
  <c r="BH268" i="11"/>
  <c r="BG268" i="11"/>
  <c r="BF268" i="11"/>
  <c r="T268" i="11"/>
  <c r="R268" i="11"/>
  <c r="P268" i="11"/>
  <c r="BI266" i="11"/>
  <c r="BH266" i="11"/>
  <c r="BG266" i="11"/>
  <c r="BF266" i="11"/>
  <c r="T266" i="11"/>
  <c r="R266" i="11"/>
  <c r="P266" i="11"/>
  <c r="BI264" i="11"/>
  <c r="BH264" i="11"/>
  <c r="BG264" i="11"/>
  <c r="BF264" i="11"/>
  <c r="T264" i="11"/>
  <c r="R264" i="11"/>
  <c r="P264" i="11"/>
  <c r="BI261" i="11"/>
  <c r="BH261" i="11"/>
  <c r="BG261" i="11"/>
  <c r="BF261" i="11"/>
  <c r="T261" i="11"/>
  <c r="R261" i="11"/>
  <c r="P261" i="11"/>
  <c r="BI259" i="11"/>
  <c r="BH259" i="11"/>
  <c r="BG259" i="11"/>
  <c r="BF259" i="11"/>
  <c r="T259" i="11"/>
  <c r="R259" i="11"/>
  <c r="P259" i="11"/>
  <c r="BI257" i="11"/>
  <c r="BH257" i="11"/>
  <c r="BG257" i="11"/>
  <c r="BF257" i="11"/>
  <c r="T257" i="11"/>
  <c r="R257" i="11"/>
  <c r="P257" i="11"/>
  <c r="BI255" i="11"/>
  <c r="BH255" i="11"/>
  <c r="BG255" i="11"/>
  <c r="BF255" i="11"/>
  <c r="T255" i="11"/>
  <c r="R255" i="11"/>
  <c r="P255" i="11"/>
  <c r="BI253" i="11"/>
  <c r="BH253" i="11"/>
  <c r="BG253" i="11"/>
  <c r="BF253" i="11"/>
  <c r="T253" i="11"/>
  <c r="R253" i="11"/>
  <c r="P253" i="11"/>
  <c r="BI251" i="11"/>
  <c r="BH251" i="11"/>
  <c r="BG251" i="11"/>
  <c r="BF251" i="11"/>
  <c r="T251" i="11"/>
  <c r="R251" i="11"/>
  <c r="P251" i="11"/>
  <c r="BI249" i="11"/>
  <c r="BH249" i="11"/>
  <c r="BG249" i="11"/>
  <c r="BF249" i="11"/>
  <c r="T249" i="11"/>
  <c r="R249" i="11"/>
  <c r="P249" i="11"/>
  <c r="BI247" i="11"/>
  <c r="BH247" i="11"/>
  <c r="BG247" i="11"/>
  <c r="BF247" i="11"/>
  <c r="T247" i="11"/>
  <c r="R247" i="11"/>
  <c r="P247" i="11"/>
  <c r="BI245" i="11"/>
  <c r="BH245" i="11"/>
  <c r="BG245" i="11"/>
  <c r="BF245" i="11"/>
  <c r="T245" i="11"/>
  <c r="R245" i="11"/>
  <c r="P245" i="11"/>
  <c r="BI243" i="11"/>
  <c r="BH243" i="11"/>
  <c r="BG243" i="11"/>
  <c r="BF243" i="11"/>
  <c r="T243" i="11"/>
  <c r="R243" i="11"/>
  <c r="P243" i="11"/>
  <c r="BI241" i="11"/>
  <c r="BH241" i="11"/>
  <c r="BG241" i="11"/>
  <c r="BF241" i="11"/>
  <c r="T241" i="11"/>
  <c r="R241" i="11"/>
  <c r="P241" i="11"/>
  <c r="BI239" i="11"/>
  <c r="BH239" i="11"/>
  <c r="BG239" i="11"/>
  <c r="BF239" i="11"/>
  <c r="T239" i="11"/>
  <c r="R239" i="11"/>
  <c r="P239" i="11"/>
  <c r="BI237" i="11"/>
  <c r="BH237" i="11"/>
  <c r="BG237" i="11"/>
  <c r="BF237" i="11"/>
  <c r="T237" i="11"/>
  <c r="R237" i="11"/>
  <c r="P237" i="11"/>
  <c r="BI235" i="11"/>
  <c r="BH235" i="11"/>
  <c r="BG235" i="11"/>
  <c r="BF235" i="11"/>
  <c r="T235" i="11"/>
  <c r="R235" i="11"/>
  <c r="P235" i="11"/>
  <c r="BI233" i="11"/>
  <c r="BH233" i="11"/>
  <c r="BG233" i="11"/>
  <c r="BF233" i="11"/>
  <c r="T233" i="11"/>
  <c r="R233" i="11"/>
  <c r="P233" i="11"/>
  <c r="BI231" i="11"/>
  <c r="BH231" i="11"/>
  <c r="BG231" i="11"/>
  <c r="BF231" i="11"/>
  <c r="T231" i="11"/>
  <c r="R231" i="11"/>
  <c r="P231" i="11"/>
  <c r="BI229" i="11"/>
  <c r="BH229" i="11"/>
  <c r="BG229" i="11"/>
  <c r="BF229" i="11"/>
  <c r="T229" i="11"/>
  <c r="R229" i="11"/>
  <c r="P229" i="11"/>
  <c r="BI227" i="11"/>
  <c r="BH227" i="11"/>
  <c r="BG227" i="11"/>
  <c r="BF227" i="11"/>
  <c r="T227" i="11"/>
  <c r="R227" i="11"/>
  <c r="P227" i="11"/>
  <c r="BI225" i="11"/>
  <c r="BH225" i="11"/>
  <c r="BG225" i="11"/>
  <c r="BF225" i="11"/>
  <c r="T225" i="11"/>
  <c r="R225" i="11"/>
  <c r="P225" i="11"/>
  <c r="BI223" i="11"/>
  <c r="BH223" i="11"/>
  <c r="BG223" i="11"/>
  <c r="BF223" i="11"/>
  <c r="T223" i="11"/>
  <c r="R223" i="11"/>
  <c r="P223" i="11"/>
  <c r="BI221" i="11"/>
  <c r="BH221" i="11"/>
  <c r="BG221" i="11"/>
  <c r="BF221" i="11"/>
  <c r="T221" i="11"/>
  <c r="R221" i="11"/>
  <c r="P221" i="11"/>
  <c r="BI218" i="11"/>
  <c r="BH218" i="11"/>
  <c r="BG218" i="11"/>
  <c r="BF218" i="11"/>
  <c r="T218" i="11"/>
  <c r="T217" i="11" s="1"/>
  <c r="R218" i="11"/>
  <c r="R217" i="11" s="1"/>
  <c r="P218" i="11"/>
  <c r="P217" i="11" s="1"/>
  <c r="BI215" i="11"/>
  <c r="BH215" i="11"/>
  <c r="BG215" i="11"/>
  <c r="BF215" i="11"/>
  <c r="T215" i="11"/>
  <c r="R215" i="11"/>
  <c r="P215" i="11"/>
  <c r="BI213" i="11"/>
  <c r="BH213" i="11"/>
  <c r="BG213" i="11"/>
  <c r="BF213" i="11"/>
  <c r="T213" i="11"/>
  <c r="R213" i="11"/>
  <c r="P213" i="11"/>
  <c r="BI211" i="11"/>
  <c r="BH211" i="11"/>
  <c r="BG211" i="11"/>
  <c r="BF211" i="11"/>
  <c r="T211" i="11"/>
  <c r="R211" i="11"/>
  <c r="P211" i="11"/>
  <c r="BI209" i="11"/>
  <c r="BH209" i="11"/>
  <c r="BG209" i="11"/>
  <c r="BF209" i="11"/>
  <c r="T209" i="11"/>
  <c r="R209" i="11"/>
  <c r="P209" i="11"/>
  <c r="BI207" i="11"/>
  <c r="BH207" i="11"/>
  <c r="BG207" i="11"/>
  <c r="BF207" i="11"/>
  <c r="T207" i="11"/>
  <c r="R207" i="11"/>
  <c r="P207" i="11"/>
  <c r="BI205" i="11"/>
  <c r="BH205" i="11"/>
  <c r="BG205" i="11"/>
  <c r="BF205" i="11"/>
  <c r="T205" i="11"/>
  <c r="R205" i="11"/>
  <c r="P205" i="11"/>
  <c r="BI203" i="11"/>
  <c r="BH203" i="11"/>
  <c r="BG203" i="11"/>
  <c r="BF203" i="11"/>
  <c r="T203" i="11"/>
  <c r="R203" i="11"/>
  <c r="P203" i="11"/>
  <c r="BI201" i="11"/>
  <c r="BH201" i="11"/>
  <c r="BG201" i="11"/>
  <c r="BF201" i="11"/>
  <c r="T201" i="11"/>
  <c r="R201" i="11"/>
  <c r="P201" i="11"/>
  <c r="BI199" i="11"/>
  <c r="BH199" i="11"/>
  <c r="BG199" i="11"/>
  <c r="BF199" i="11"/>
  <c r="T199" i="11"/>
  <c r="R199" i="11"/>
  <c r="P199" i="11"/>
  <c r="BI197" i="11"/>
  <c r="BH197" i="11"/>
  <c r="BG197" i="11"/>
  <c r="BF197" i="11"/>
  <c r="T197" i="11"/>
  <c r="R197" i="11"/>
  <c r="P197" i="11"/>
  <c r="BI195" i="11"/>
  <c r="BH195" i="11"/>
  <c r="BG195" i="11"/>
  <c r="BF195" i="11"/>
  <c r="T195" i="11"/>
  <c r="R195" i="11"/>
  <c r="P195" i="11"/>
  <c r="BI193" i="11"/>
  <c r="BH193" i="11"/>
  <c r="BG193" i="11"/>
  <c r="BF193" i="11"/>
  <c r="T193" i="11"/>
  <c r="R193" i="11"/>
  <c r="P193" i="11"/>
  <c r="BI191" i="11"/>
  <c r="BH191" i="11"/>
  <c r="BG191" i="11"/>
  <c r="BF191" i="11"/>
  <c r="T191" i="11"/>
  <c r="R191" i="11"/>
  <c r="P191" i="11"/>
  <c r="BI189" i="11"/>
  <c r="BH189" i="11"/>
  <c r="BG189" i="11"/>
  <c r="BF189" i="11"/>
  <c r="T189" i="11"/>
  <c r="R189" i="11"/>
  <c r="P189" i="11"/>
  <c r="BI187" i="11"/>
  <c r="BH187" i="11"/>
  <c r="BG187" i="11"/>
  <c r="BF187" i="11"/>
  <c r="T187" i="11"/>
  <c r="R187" i="11"/>
  <c r="P187" i="11"/>
  <c r="BI185" i="11"/>
  <c r="BH185" i="11"/>
  <c r="BG185" i="11"/>
  <c r="BF185" i="11"/>
  <c r="T185" i="11"/>
  <c r="R185" i="11"/>
  <c r="P185" i="11"/>
  <c r="BI183" i="11"/>
  <c r="BH183" i="11"/>
  <c r="BG183" i="11"/>
  <c r="BF183" i="11"/>
  <c r="T183" i="11"/>
  <c r="R183" i="11"/>
  <c r="P183" i="11"/>
  <c r="BI181" i="11"/>
  <c r="BH181" i="11"/>
  <c r="BG181" i="11"/>
  <c r="BF181" i="11"/>
  <c r="T181" i="11"/>
  <c r="R181" i="11"/>
  <c r="P181" i="11"/>
  <c r="BI179" i="11"/>
  <c r="BH179" i="11"/>
  <c r="BG179" i="11"/>
  <c r="BF179" i="11"/>
  <c r="T179" i="11"/>
  <c r="R179" i="11"/>
  <c r="P179" i="11"/>
  <c r="BI177" i="11"/>
  <c r="BH177" i="11"/>
  <c r="BG177" i="11"/>
  <c r="BF177" i="11"/>
  <c r="T177" i="11"/>
  <c r="R177" i="11"/>
  <c r="P177" i="11"/>
  <c r="BI174" i="11"/>
  <c r="BH174" i="11"/>
  <c r="BG174" i="11"/>
  <c r="BF174" i="11"/>
  <c r="T174" i="11"/>
  <c r="R174" i="11"/>
  <c r="P174" i="11"/>
  <c r="BI172" i="11"/>
  <c r="BH172" i="11"/>
  <c r="BG172" i="11"/>
  <c r="BF172" i="11"/>
  <c r="T172" i="11"/>
  <c r="R172" i="11"/>
  <c r="P172" i="11"/>
  <c r="BI170" i="11"/>
  <c r="BH170" i="11"/>
  <c r="BG170" i="11"/>
  <c r="BF170" i="11"/>
  <c r="T170" i="11"/>
  <c r="R170" i="11"/>
  <c r="P170" i="11"/>
  <c r="BI168" i="11"/>
  <c r="BH168" i="11"/>
  <c r="BG168" i="11"/>
  <c r="BF168" i="11"/>
  <c r="T168" i="11"/>
  <c r="R168"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8" i="11"/>
  <c r="BH158" i="11"/>
  <c r="BG158" i="11"/>
  <c r="BF158" i="11"/>
  <c r="T158" i="11"/>
  <c r="R158" i="11"/>
  <c r="P158" i="11"/>
  <c r="BI156" i="11"/>
  <c r="BH156" i="11"/>
  <c r="BG156" i="11"/>
  <c r="BF156" i="11"/>
  <c r="T156" i="11"/>
  <c r="R156" i="11"/>
  <c r="P156" i="11"/>
  <c r="BI154" i="11"/>
  <c r="BH154" i="11"/>
  <c r="BG154" i="11"/>
  <c r="BF154" i="11"/>
  <c r="T154" i="11"/>
  <c r="R154" i="11"/>
  <c r="P154" i="11"/>
  <c r="BI152" i="11"/>
  <c r="BH152" i="11"/>
  <c r="BG152" i="11"/>
  <c r="BF152" i="11"/>
  <c r="T152" i="11"/>
  <c r="R152" i="11"/>
  <c r="P152" i="11"/>
  <c r="BI150" i="11"/>
  <c r="BH150" i="11"/>
  <c r="BG150" i="11"/>
  <c r="BF150" i="11"/>
  <c r="T150" i="11"/>
  <c r="R150" i="11"/>
  <c r="P150" i="11"/>
  <c r="BI148" i="11"/>
  <c r="BH148" i="11"/>
  <c r="BG148" i="11"/>
  <c r="BF148" i="11"/>
  <c r="T148" i="11"/>
  <c r="R148" i="11"/>
  <c r="P148"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4" i="11"/>
  <c r="BH134" i="11"/>
  <c r="BG134" i="11"/>
  <c r="BF134" i="11"/>
  <c r="T134" i="11"/>
  <c r="R134" i="11"/>
  <c r="P134" i="11"/>
  <c r="BI132" i="11"/>
  <c r="BH132" i="11"/>
  <c r="BG132" i="11"/>
  <c r="BF132" i="11"/>
  <c r="T132" i="11"/>
  <c r="R132" i="11"/>
  <c r="P132" i="11"/>
  <c r="BI130" i="11"/>
  <c r="BH130" i="11"/>
  <c r="BG130" i="11"/>
  <c r="BF130" i="11"/>
  <c r="T130" i="11"/>
  <c r="R130" i="11"/>
  <c r="P130" i="11"/>
  <c r="BI128" i="11"/>
  <c r="BH128" i="11"/>
  <c r="BG128" i="11"/>
  <c r="BF128" i="11"/>
  <c r="T128" i="11"/>
  <c r="R128" i="11"/>
  <c r="P128" i="11"/>
  <c r="BI126" i="11"/>
  <c r="BH126" i="11"/>
  <c r="BG126" i="11"/>
  <c r="BF126" i="11"/>
  <c r="T126" i="11"/>
  <c r="R126" i="11"/>
  <c r="P126" i="11"/>
  <c r="J120" i="11"/>
  <c r="J119" i="11"/>
  <c r="F117" i="11"/>
  <c r="E115" i="11"/>
  <c r="J92" i="11"/>
  <c r="J91" i="11"/>
  <c r="F89" i="11"/>
  <c r="E87" i="11"/>
  <c r="J18" i="11"/>
  <c r="E18" i="11"/>
  <c r="F120" i="11"/>
  <c r="J17" i="11"/>
  <c r="J15" i="11"/>
  <c r="E15" i="11"/>
  <c r="F91" i="11" s="1"/>
  <c r="F119" i="11"/>
  <c r="J14" i="11"/>
  <c r="J12" i="11"/>
  <c r="J117" i="11" s="1"/>
  <c r="E7" i="11"/>
  <c r="E85" i="11" s="1"/>
  <c r="J37" i="10"/>
  <c r="J36" i="10"/>
  <c r="AY103" i="1"/>
  <c r="J35" i="10"/>
  <c r="AX103" i="1"/>
  <c r="BI331" i="10"/>
  <c r="BH331" i="10"/>
  <c r="BG331" i="10"/>
  <c r="BF331" i="10"/>
  <c r="T331" i="10"/>
  <c r="R331" i="10"/>
  <c r="P331" i="10"/>
  <c r="BI329" i="10"/>
  <c r="BH329" i="10"/>
  <c r="BG329" i="10"/>
  <c r="BF329" i="10"/>
  <c r="T329" i="10"/>
  <c r="R329" i="10"/>
  <c r="P329" i="10"/>
  <c r="BI327" i="10"/>
  <c r="BH327" i="10"/>
  <c r="BG327" i="10"/>
  <c r="BF327" i="10"/>
  <c r="T327" i="10"/>
  <c r="R327" i="10"/>
  <c r="P327" i="10"/>
  <c r="BI325" i="10"/>
  <c r="BH325" i="10"/>
  <c r="BG325" i="10"/>
  <c r="BF325" i="10"/>
  <c r="T325" i="10"/>
  <c r="R325" i="10"/>
  <c r="P325" i="10"/>
  <c r="BI323" i="10"/>
  <c r="BH323" i="10"/>
  <c r="BG323" i="10"/>
  <c r="BF323" i="10"/>
  <c r="T323" i="10"/>
  <c r="R323" i="10"/>
  <c r="P323" i="10"/>
  <c r="BI320" i="10"/>
  <c r="BH320" i="10"/>
  <c r="BG320" i="10"/>
  <c r="BF320" i="10"/>
  <c r="T320" i="10"/>
  <c r="R320" i="10"/>
  <c r="P320" i="10"/>
  <c r="BI318" i="10"/>
  <c r="BH318" i="10"/>
  <c r="BG318" i="10"/>
  <c r="BF318" i="10"/>
  <c r="T318" i="10"/>
  <c r="R318" i="10"/>
  <c r="P318" i="10"/>
  <c r="BI316" i="10"/>
  <c r="BH316" i="10"/>
  <c r="BG316" i="10"/>
  <c r="BF316" i="10"/>
  <c r="T316" i="10"/>
  <c r="R316" i="10"/>
  <c r="P316" i="10"/>
  <c r="BI314" i="10"/>
  <c r="BH314" i="10"/>
  <c r="BG314" i="10"/>
  <c r="BF314" i="10"/>
  <c r="T314" i="10"/>
  <c r="R314" i="10"/>
  <c r="P314" i="10"/>
  <c r="BI312" i="10"/>
  <c r="BH312" i="10"/>
  <c r="BG312" i="10"/>
  <c r="BF312" i="10"/>
  <c r="T312" i="10"/>
  <c r="R312" i="10"/>
  <c r="P312" i="10"/>
  <c r="BI310" i="10"/>
  <c r="BH310" i="10"/>
  <c r="BG310" i="10"/>
  <c r="BF310" i="10"/>
  <c r="T310" i="10"/>
  <c r="R310" i="10"/>
  <c r="P310" i="10"/>
  <c r="BI307" i="10"/>
  <c r="BH307" i="10"/>
  <c r="BG307" i="10"/>
  <c r="BF307" i="10"/>
  <c r="T307" i="10"/>
  <c r="R307" i="10"/>
  <c r="P307" i="10"/>
  <c r="BI305" i="10"/>
  <c r="BH305" i="10"/>
  <c r="BG305" i="10"/>
  <c r="BF305" i="10"/>
  <c r="T305" i="10"/>
  <c r="R305" i="10"/>
  <c r="P305" i="10"/>
  <c r="BI303" i="10"/>
  <c r="BH303" i="10"/>
  <c r="BG303" i="10"/>
  <c r="BF303" i="10"/>
  <c r="T303" i="10"/>
  <c r="R303" i="10"/>
  <c r="P303" i="10"/>
  <c r="BI301" i="10"/>
  <c r="BH301" i="10"/>
  <c r="BG301" i="10"/>
  <c r="BF301" i="10"/>
  <c r="T301" i="10"/>
  <c r="R301" i="10"/>
  <c r="P301" i="10"/>
  <c r="BI299" i="10"/>
  <c r="BH299" i="10"/>
  <c r="BG299" i="10"/>
  <c r="BF299" i="10"/>
  <c r="T299" i="10"/>
  <c r="R299" i="10"/>
  <c r="P299" i="10"/>
  <c r="BI297" i="10"/>
  <c r="BH297" i="10"/>
  <c r="BG297" i="10"/>
  <c r="BF297" i="10"/>
  <c r="T297" i="10"/>
  <c r="R297" i="10"/>
  <c r="P297" i="10"/>
  <c r="BI295" i="10"/>
  <c r="BH295" i="10"/>
  <c r="BG295" i="10"/>
  <c r="BF295" i="10"/>
  <c r="T295" i="10"/>
  <c r="R295" i="10"/>
  <c r="P295" i="10"/>
  <c r="BI293" i="10"/>
  <c r="BH293" i="10"/>
  <c r="BG293" i="10"/>
  <c r="BF293" i="10"/>
  <c r="T293" i="10"/>
  <c r="R293" i="10"/>
  <c r="P293" i="10"/>
  <c r="BI291" i="10"/>
  <c r="BH291" i="10"/>
  <c r="BG291" i="10"/>
  <c r="BF291" i="10"/>
  <c r="T291" i="10"/>
  <c r="R291" i="10"/>
  <c r="P291" i="10"/>
  <c r="BI289" i="10"/>
  <c r="BH289" i="10"/>
  <c r="BG289" i="10"/>
  <c r="BF289" i="10"/>
  <c r="T289" i="10"/>
  <c r="R289" i="10"/>
  <c r="P289" i="10"/>
  <c r="BI287" i="10"/>
  <c r="BH287" i="10"/>
  <c r="BG287" i="10"/>
  <c r="BF287" i="10"/>
  <c r="T287" i="10"/>
  <c r="R287" i="10"/>
  <c r="P287" i="10"/>
  <c r="BI285" i="10"/>
  <c r="BH285" i="10"/>
  <c r="BG285" i="10"/>
  <c r="BF285" i="10"/>
  <c r="T285" i="10"/>
  <c r="R285" i="10"/>
  <c r="P285" i="10"/>
  <c r="BI283" i="10"/>
  <c r="BH283" i="10"/>
  <c r="BG283" i="10"/>
  <c r="BF283" i="10"/>
  <c r="T283" i="10"/>
  <c r="R283" i="10"/>
  <c r="P283" i="10"/>
  <c r="BI281" i="10"/>
  <c r="BH281" i="10"/>
  <c r="BG281" i="10"/>
  <c r="BF281" i="10"/>
  <c r="T281" i="10"/>
  <c r="R281" i="10"/>
  <c r="P281" i="10"/>
  <c r="BI279" i="10"/>
  <c r="BH279" i="10"/>
  <c r="BG279" i="10"/>
  <c r="BF279" i="10"/>
  <c r="T279" i="10"/>
  <c r="R279" i="10"/>
  <c r="P279" i="10"/>
  <c r="BI277" i="10"/>
  <c r="BH277" i="10"/>
  <c r="BG277" i="10"/>
  <c r="BF277" i="10"/>
  <c r="T277" i="10"/>
  <c r="R277" i="10"/>
  <c r="P277" i="10"/>
  <c r="BI275" i="10"/>
  <c r="BH275" i="10"/>
  <c r="BG275" i="10"/>
  <c r="BF275" i="10"/>
  <c r="T275" i="10"/>
  <c r="R275" i="10"/>
  <c r="P275" i="10"/>
  <c r="BI273" i="10"/>
  <c r="BH273" i="10"/>
  <c r="BG273" i="10"/>
  <c r="BF273" i="10"/>
  <c r="T273" i="10"/>
  <c r="R273" i="10"/>
  <c r="P273" i="10"/>
  <c r="BI271" i="10"/>
  <c r="BH271" i="10"/>
  <c r="BG271" i="10"/>
  <c r="BF271" i="10"/>
  <c r="T271" i="10"/>
  <c r="R271" i="10"/>
  <c r="P271" i="10"/>
  <c r="BI269" i="10"/>
  <c r="BH269" i="10"/>
  <c r="BG269" i="10"/>
  <c r="BF269" i="10"/>
  <c r="T269" i="10"/>
  <c r="R269" i="10"/>
  <c r="P269" i="10"/>
  <c r="BI267" i="10"/>
  <c r="BH267" i="10"/>
  <c r="BG267" i="10"/>
  <c r="BF267" i="10"/>
  <c r="T267" i="10"/>
  <c r="R267" i="10"/>
  <c r="P267" i="10"/>
  <c r="BI265" i="10"/>
  <c r="BH265" i="10"/>
  <c r="BG265" i="10"/>
  <c r="BF265" i="10"/>
  <c r="T265" i="10"/>
  <c r="R265" i="10"/>
  <c r="P265" i="10"/>
  <c r="BI263" i="10"/>
  <c r="BH263" i="10"/>
  <c r="BG263" i="10"/>
  <c r="BF263" i="10"/>
  <c r="T263" i="10"/>
  <c r="R263" i="10"/>
  <c r="P263" i="10"/>
  <c r="BI261" i="10"/>
  <c r="BH261" i="10"/>
  <c r="BG261" i="10"/>
  <c r="BF261" i="10"/>
  <c r="T261" i="10"/>
  <c r="R261" i="10"/>
  <c r="P261" i="10"/>
  <c r="BI259" i="10"/>
  <c r="BH259" i="10"/>
  <c r="BG259" i="10"/>
  <c r="BF259" i="10"/>
  <c r="T259" i="10"/>
  <c r="R259" i="10"/>
  <c r="P259" i="10"/>
  <c r="BI257" i="10"/>
  <c r="BH257" i="10"/>
  <c r="BG257" i="10"/>
  <c r="BF257" i="10"/>
  <c r="T257" i="10"/>
  <c r="R257" i="10"/>
  <c r="P257" i="10"/>
  <c r="BI255" i="10"/>
  <c r="BH255" i="10"/>
  <c r="BG255" i="10"/>
  <c r="BF255" i="10"/>
  <c r="T255" i="10"/>
  <c r="R255" i="10"/>
  <c r="P255" i="10"/>
  <c r="BI252" i="10"/>
  <c r="BH252" i="10"/>
  <c r="BG252" i="10"/>
  <c r="BF252" i="10"/>
  <c r="T252" i="10"/>
  <c r="T251" i="10"/>
  <c r="R252" i="10"/>
  <c r="R251" i="10"/>
  <c r="P252" i="10"/>
  <c r="P251" i="10"/>
  <c r="BI249" i="10"/>
  <c r="BH249" i="10"/>
  <c r="BG249" i="10"/>
  <c r="BF249" i="10"/>
  <c r="T249" i="10"/>
  <c r="R249" i="10"/>
  <c r="P249" i="10"/>
  <c r="BI247" i="10"/>
  <c r="BH247" i="10"/>
  <c r="BG247" i="10"/>
  <c r="BF247" i="10"/>
  <c r="T247" i="10"/>
  <c r="R247" i="10"/>
  <c r="P247" i="10"/>
  <c r="BI245" i="10"/>
  <c r="BH245" i="10"/>
  <c r="BG245" i="10"/>
  <c r="BF245" i="10"/>
  <c r="T245" i="10"/>
  <c r="R245" i="10"/>
  <c r="P245" i="10"/>
  <c r="BI243" i="10"/>
  <c r="BH243" i="10"/>
  <c r="BG243" i="10"/>
  <c r="BF243" i="10"/>
  <c r="T243" i="10"/>
  <c r="R243" i="10"/>
  <c r="P243" i="10"/>
  <c r="BI240" i="10"/>
  <c r="BH240" i="10"/>
  <c r="BG240" i="10"/>
  <c r="BF240" i="10"/>
  <c r="T240" i="10"/>
  <c r="R240" i="10"/>
  <c r="P240" i="10"/>
  <c r="BI238" i="10"/>
  <c r="BH238" i="10"/>
  <c r="BG238" i="10"/>
  <c r="BF238" i="10"/>
  <c r="T238" i="10"/>
  <c r="R238" i="10"/>
  <c r="P238" i="10"/>
  <c r="BI235" i="10"/>
  <c r="BH235" i="10"/>
  <c r="BG235" i="10"/>
  <c r="BF235" i="10"/>
  <c r="T235" i="10"/>
  <c r="R235" i="10"/>
  <c r="P235" i="10"/>
  <c r="BI233" i="10"/>
  <c r="BH233" i="10"/>
  <c r="BG233" i="10"/>
  <c r="BF233" i="10"/>
  <c r="T233" i="10"/>
  <c r="R233" i="10"/>
  <c r="P233" i="10"/>
  <c r="BI231" i="10"/>
  <c r="BH231" i="10"/>
  <c r="BG231" i="10"/>
  <c r="BF231" i="10"/>
  <c r="T231" i="10"/>
  <c r="R231" i="10"/>
  <c r="P231" i="10"/>
  <c r="BI229" i="10"/>
  <c r="BH229" i="10"/>
  <c r="BG229" i="10"/>
  <c r="BF229" i="10"/>
  <c r="T229" i="10"/>
  <c r="R229" i="10"/>
  <c r="P229" i="10"/>
  <c r="BI227" i="10"/>
  <c r="BH227" i="10"/>
  <c r="BG227" i="10"/>
  <c r="BF227" i="10"/>
  <c r="T227" i="10"/>
  <c r="R227" i="10"/>
  <c r="P227" i="10"/>
  <c r="BI225" i="10"/>
  <c r="BH225" i="10"/>
  <c r="BG225" i="10"/>
  <c r="BF225" i="10"/>
  <c r="T225" i="10"/>
  <c r="R225" i="10"/>
  <c r="P225" i="10"/>
  <c r="BI223" i="10"/>
  <c r="BH223" i="10"/>
  <c r="BG223" i="10"/>
  <c r="BF223" i="10"/>
  <c r="T223" i="10"/>
  <c r="R223" i="10"/>
  <c r="P223" i="10"/>
  <c r="BI221" i="10"/>
  <c r="BH221" i="10"/>
  <c r="BG221" i="10"/>
  <c r="BF221" i="10"/>
  <c r="T221" i="10"/>
  <c r="R221" i="10"/>
  <c r="P221" i="10"/>
  <c r="BI219" i="10"/>
  <c r="BH219" i="10"/>
  <c r="BG219" i="10"/>
  <c r="BF219" i="10"/>
  <c r="T219" i="10"/>
  <c r="R219" i="10"/>
  <c r="P219" i="10"/>
  <c r="BI217" i="10"/>
  <c r="BH217" i="10"/>
  <c r="BG217" i="10"/>
  <c r="BF217" i="10"/>
  <c r="T217" i="10"/>
  <c r="R217" i="10"/>
  <c r="P217" i="10"/>
  <c r="BI215" i="10"/>
  <c r="BH215" i="10"/>
  <c r="BG215" i="10"/>
  <c r="BF215" i="10"/>
  <c r="T215" i="10"/>
  <c r="R215" i="10"/>
  <c r="P215" i="10"/>
  <c r="BI213" i="10"/>
  <c r="BH213" i="10"/>
  <c r="BG213" i="10"/>
  <c r="BF213" i="10"/>
  <c r="T213" i="10"/>
  <c r="R213" i="10"/>
  <c r="P213" i="10"/>
  <c r="BI211" i="10"/>
  <c r="BH211" i="10"/>
  <c r="BG211" i="10"/>
  <c r="BF211" i="10"/>
  <c r="T211" i="10"/>
  <c r="R211" i="10"/>
  <c r="P211" i="10"/>
  <c r="BI209" i="10"/>
  <c r="BH209" i="10"/>
  <c r="BG209" i="10"/>
  <c r="BF209" i="10"/>
  <c r="T209" i="10"/>
  <c r="R209" i="10"/>
  <c r="P209" i="10"/>
  <c r="BI207" i="10"/>
  <c r="BH207" i="10"/>
  <c r="BG207" i="10"/>
  <c r="BF207" i="10"/>
  <c r="T207" i="10"/>
  <c r="R207" i="10"/>
  <c r="P207" i="10"/>
  <c r="BI205" i="10"/>
  <c r="BH205" i="10"/>
  <c r="BG205" i="10"/>
  <c r="BF205" i="10"/>
  <c r="T205" i="10"/>
  <c r="R205" i="10"/>
  <c r="P205" i="10"/>
  <c r="BI203" i="10"/>
  <c r="BH203" i="10"/>
  <c r="BG203" i="10"/>
  <c r="BF203" i="10"/>
  <c r="T203" i="10"/>
  <c r="R203" i="10"/>
  <c r="P203" i="10"/>
  <c r="BI201" i="10"/>
  <c r="BH201" i="10"/>
  <c r="BG201" i="10"/>
  <c r="BF201" i="10"/>
  <c r="T201" i="10"/>
  <c r="R201" i="10"/>
  <c r="P201" i="10"/>
  <c r="BI199" i="10"/>
  <c r="BH199" i="10"/>
  <c r="BG199" i="10"/>
  <c r="BF199" i="10"/>
  <c r="T199" i="10"/>
  <c r="R199" i="10"/>
  <c r="P199" i="10"/>
  <c r="BI197" i="10"/>
  <c r="BH197" i="10"/>
  <c r="BG197" i="10"/>
  <c r="BF197" i="10"/>
  <c r="T197" i="10"/>
  <c r="R197" i="10"/>
  <c r="P197" i="10"/>
  <c r="BI194" i="10"/>
  <c r="BH194" i="10"/>
  <c r="BG194" i="10"/>
  <c r="BF194" i="10"/>
  <c r="T194" i="10"/>
  <c r="R194" i="10"/>
  <c r="P194" i="10"/>
  <c r="BI192" i="10"/>
  <c r="BH192" i="10"/>
  <c r="BG192" i="10"/>
  <c r="BF192" i="10"/>
  <c r="T192" i="10"/>
  <c r="R192" i="10"/>
  <c r="P192" i="10"/>
  <c r="BI190" i="10"/>
  <c r="BH190" i="10"/>
  <c r="BG190" i="10"/>
  <c r="BF190" i="10"/>
  <c r="T190" i="10"/>
  <c r="R190" i="10"/>
  <c r="P190" i="10"/>
  <c r="BI188" i="10"/>
  <c r="BH188" i="10"/>
  <c r="BG188" i="10"/>
  <c r="BF188" i="10"/>
  <c r="T188" i="10"/>
  <c r="R188" i="10"/>
  <c r="P188" i="10"/>
  <c r="BI186" i="10"/>
  <c r="BH186" i="10"/>
  <c r="BG186" i="10"/>
  <c r="BF186" i="10"/>
  <c r="T186" i="10"/>
  <c r="R186" i="10"/>
  <c r="P186" i="10"/>
  <c r="BI184" i="10"/>
  <c r="BH184" i="10"/>
  <c r="BG184" i="10"/>
  <c r="BF184" i="10"/>
  <c r="T184" i="10"/>
  <c r="R184" i="10"/>
  <c r="P184" i="10"/>
  <c r="BI182" i="10"/>
  <c r="BH182" i="10"/>
  <c r="BG182" i="10"/>
  <c r="BF182" i="10"/>
  <c r="T182" i="10"/>
  <c r="R182" i="10"/>
  <c r="P182" i="10"/>
  <c r="BI180" i="10"/>
  <c r="BH180" i="10"/>
  <c r="BG180" i="10"/>
  <c r="BF180" i="10"/>
  <c r="T180" i="10"/>
  <c r="R180" i="10"/>
  <c r="P180" i="10"/>
  <c r="BI178" i="10"/>
  <c r="BH178" i="10"/>
  <c r="BG178" i="10"/>
  <c r="BF178" i="10"/>
  <c r="T178" i="10"/>
  <c r="R178" i="10"/>
  <c r="P178" i="10"/>
  <c r="BI176" i="10"/>
  <c r="BH176" i="10"/>
  <c r="BG176" i="10"/>
  <c r="BF176" i="10"/>
  <c r="T176" i="10"/>
  <c r="R176" i="10"/>
  <c r="P176" i="10"/>
  <c r="BI174" i="10"/>
  <c r="BH174" i="10"/>
  <c r="BG174" i="10"/>
  <c r="BF174" i="10"/>
  <c r="T174" i="10"/>
  <c r="R174" i="10"/>
  <c r="P174" i="10"/>
  <c r="BI172" i="10"/>
  <c r="BH172" i="10"/>
  <c r="BG172" i="10"/>
  <c r="BF172" i="10"/>
  <c r="T172" i="10"/>
  <c r="R172" i="10"/>
  <c r="P172" i="10"/>
  <c r="BI170" i="10"/>
  <c r="BH170" i="10"/>
  <c r="BG170" i="10"/>
  <c r="BF170" i="10"/>
  <c r="T170" i="10"/>
  <c r="R170" i="10"/>
  <c r="P170"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60" i="10"/>
  <c r="BH160" i="10"/>
  <c r="BG160" i="10"/>
  <c r="BF160" i="10"/>
  <c r="T160" i="10"/>
  <c r="R160" i="10"/>
  <c r="P160" i="10"/>
  <c r="BI158" i="10"/>
  <c r="BH158" i="10"/>
  <c r="BG158" i="10"/>
  <c r="BF158" i="10"/>
  <c r="T158" i="10"/>
  <c r="R158" i="10"/>
  <c r="P158" i="10"/>
  <c r="BI156" i="10"/>
  <c r="BH156" i="10"/>
  <c r="BG156" i="10"/>
  <c r="BF156" i="10"/>
  <c r="T156" i="10"/>
  <c r="R156" i="10"/>
  <c r="P156" i="10"/>
  <c r="BI154" i="10"/>
  <c r="BH154" i="10"/>
  <c r="BG154" i="10"/>
  <c r="BF154" i="10"/>
  <c r="T154" i="10"/>
  <c r="R154" i="10"/>
  <c r="P154" i="10"/>
  <c r="BI152" i="10"/>
  <c r="BH152" i="10"/>
  <c r="BG152" i="10"/>
  <c r="BF152" i="10"/>
  <c r="T152" i="10"/>
  <c r="R152" i="10"/>
  <c r="P152" i="10"/>
  <c r="BI150" i="10"/>
  <c r="BH150" i="10"/>
  <c r="BG150" i="10"/>
  <c r="BF150" i="10"/>
  <c r="T150" i="10"/>
  <c r="R150" i="10"/>
  <c r="P150"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40" i="10"/>
  <c r="BH140" i="10"/>
  <c r="BG140" i="10"/>
  <c r="BF140" i="10"/>
  <c r="T140" i="10"/>
  <c r="R140" i="10"/>
  <c r="P140" i="10"/>
  <c r="BI138" i="10"/>
  <c r="BH138" i="10"/>
  <c r="BG138" i="10"/>
  <c r="BF138" i="10"/>
  <c r="T138" i="10"/>
  <c r="R138" i="10"/>
  <c r="P138" i="10"/>
  <c r="BI136" i="10"/>
  <c r="BH136" i="10"/>
  <c r="BG136" i="10"/>
  <c r="BF136" i="10"/>
  <c r="T136" i="10"/>
  <c r="R136" i="10"/>
  <c r="P136" i="10"/>
  <c r="BI134" i="10"/>
  <c r="BH134" i="10"/>
  <c r="BG134" i="10"/>
  <c r="BF134" i="10"/>
  <c r="T134" i="10"/>
  <c r="R134" i="10"/>
  <c r="P134" i="10"/>
  <c r="BI132" i="10"/>
  <c r="BH132" i="10"/>
  <c r="BG132" i="10"/>
  <c r="BF132" i="10"/>
  <c r="T132" i="10"/>
  <c r="R132" i="10"/>
  <c r="P132" i="10"/>
  <c r="BI130" i="10"/>
  <c r="BH130" i="10"/>
  <c r="BG130" i="10"/>
  <c r="BF130" i="10"/>
  <c r="T130" i="10"/>
  <c r="R130" i="10"/>
  <c r="P130" i="10"/>
  <c r="BI128" i="10"/>
  <c r="BH128" i="10"/>
  <c r="BG128" i="10"/>
  <c r="BF128" i="10"/>
  <c r="T128" i="10"/>
  <c r="R128" i="10"/>
  <c r="P128" i="10"/>
  <c r="J122" i="10"/>
  <c r="J121" i="10"/>
  <c r="F119" i="10"/>
  <c r="E117" i="10"/>
  <c r="J92" i="10"/>
  <c r="J91" i="10"/>
  <c r="F89" i="10"/>
  <c r="E87" i="10"/>
  <c r="J18" i="10"/>
  <c r="E18" i="10"/>
  <c r="F122" i="10" s="1"/>
  <c r="J17" i="10"/>
  <c r="J15" i="10"/>
  <c r="E15" i="10"/>
  <c r="F91" i="10" s="1"/>
  <c r="J14" i="10"/>
  <c r="J12" i="10"/>
  <c r="J119" i="10"/>
  <c r="E7" i="10"/>
  <c r="E115" i="10"/>
  <c r="J37" i="9"/>
  <c r="J36" i="9"/>
  <c r="AY102" i="1" s="1"/>
  <c r="J35" i="9"/>
  <c r="AX102" i="1" s="1"/>
  <c r="BI260" i="9"/>
  <c r="BH260" i="9"/>
  <c r="BG260" i="9"/>
  <c r="BF260" i="9"/>
  <c r="T260" i="9"/>
  <c r="T259" i="9" s="1"/>
  <c r="R260" i="9"/>
  <c r="R259" i="9" s="1"/>
  <c r="P260" i="9"/>
  <c r="P259" i="9" s="1"/>
  <c r="BI257" i="9"/>
  <c r="BH257" i="9"/>
  <c r="BG257" i="9"/>
  <c r="BF257" i="9"/>
  <c r="T257" i="9"/>
  <c r="R257" i="9"/>
  <c r="P257" i="9"/>
  <c r="BI255" i="9"/>
  <c r="BH255" i="9"/>
  <c r="BG255" i="9"/>
  <c r="BF255" i="9"/>
  <c r="T255" i="9"/>
  <c r="R255" i="9"/>
  <c r="P255" i="9"/>
  <c r="BI252" i="9"/>
  <c r="BH252" i="9"/>
  <c r="BG252" i="9"/>
  <c r="BF252" i="9"/>
  <c r="T252" i="9"/>
  <c r="R252" i="9"/>
  <c r="P252" i="9"/>
  <c r="BI249" i="9"/>
  <c r="BH249" i="9"/>
  <c r="BG249" i="9"/>
  <c r="BF249" i="9"/>
  <c r="T249" i="9"/>
  <c r="R249" i="9"/>
  <c r="P249" i="9"/>
  <c r="BI246" i="9"/>
  <c r="BH246" i="9"/>
  <c r="BG246" i="9"/>
  <c r="BF246" i="9"/>
  <c r="T246" i="9"/>
  <c r="R246" i="9"/>
  <c r="P246" i="9"/>
  <c r="BI243" i="9"/>
  <c r="BH243" i="9"/>
  <c r="BG243" i="9"/>
  <c r="BF243" i="9"/>
  <c r="T243" i="9"/>
  <c r="R243" i="9"/>
  <c r="P243" i="9"/>
  <c r="BI240" i="9"/>
  <c r="BH240" i="9"/>
  <c r="BG240" i="9"/>
  <c r="BF240" i="9"/>
  <c r="T240" i="9"/>
  <c r="R240" i="9"/>
  <c r="P240" i="9"/>
  <c r="BI237" i="9"/>
  <c r="BH237" i="9"/>
  <c r="BG237" i="9"/>
  <c r="BF237" i="9"/>
  <c r="T237" i="9"/>
  <c r="R237" i="9"/>
  <c r="P237" i="9"/>
  <c r="BI234" i="9"/>
  <c r="BH234" i="9"/>
  <c r="BG234" i="9"/>
  <c r="BF234" i="9"/>
  <c r="T234" i="9"/>
  <c r="R234" i="9"/>
  <c r="P234" i="9"/>
  <c r="BI230" i="9"/>
  <c r="BH230" i="9"/>
  <c r="BG230" i="9"/>
  <c r="BF230" i="9"/>
  <c r="T230" i="9"/>
  <c r="R230" i="9"/>
  <c r="P230" i="9"/>
  <c r="BI227" i="9"/>
  <c r="BH227" i="9"/>
  <c r="BG227" i="9"/>
  <c r="BF227" i="9"/>
  <c r="T227" i="9"/>
  <c r="R227" i="9"/>
  <c r="P227" i="9"/>
  <c r="BI224" i="9"/>
  <c r="BH224" i="9"/>
  <c r="BG224" i="9"/>
  <c r="BF224" i="9"/>
  <c r="T224" i="9"/>
  <c r="R224" i="9"/>
  <c r="P224" i="9"/>
  <c r="BI221" i="9"/>
  <c r="BH221" i="9"/>
  <c r="BG221" i="9"/>
  <c r="BF221" i="9"/>
  <c r="T221" i="9"/>
  <c r="R221" i="9"/>
  <c r="P221" i="9"/>
  <c r="BI216" i="9"/>
  <c r="BH216" i="9"/>
  <c r="BG216" i="9"/>
  <c r="BF216" i="9"/>
  <c r="T216" i="9"/>
  <c r="R216" i="9"/>
  <c r="P216" i="9"/>
  <c r="BI212" i="9"/>
  <c r="BH212" i="9"/>
  <c r="BG212" i="9"/>
  <c r="BF212" i="9"/>
  <c r="T212" i="9"/>
  <c r="R212" i="9"/>
  <c r="P212" i="9"/>
  <c r="BI209" i="9"/>
  <c r="BH209" i="9"/>
  <c r="BG209" i="9"/>
  <c r="BF209" i="9"/>
  <c r="T209" i="9"/>
  <c r="R209" i="9"/>
  <c r="P209" i="9"/>
  <c r="BI201" i="9"/>
  <c r="BH201" i="9"/>
  <c r="BG201" i="9"/>
  <c r="BF201" i="9"/>
  <c r="T201" i="9"/>
  <c r="R201" i="9"/>
  <c r="P201" i="9"/>
  <c r="BI197" i="9"/>
  <c r="BH197" i="9"/>
  <c r="BG197" i="9"/>
  <c r="BF197" i="9"/>
  <c r="T197" i="9"/>
  <c r="R197" i="9"/>
  <c r="P197" i="9"/>
  <c r="BI187" i="9"/>
  <c r="BH187" i="9"/>
  <c r="BG187" i="9"/>
  <c r="BF187" i="9"/>
  <c r="T187" i="9"/>
  <c r="R187" i="9"/>
  <c r="P187" i="9"/>
  <c r="BI179" i="9"/>
  <c r="BH179" i="9"/>
  <c r="BG179" i="9"/>
  <c r="BF179" i="9"/>
  <c r="T179" i="9"/>
  <c r="R179" i="9"/>
  <c r="P179" i="9"/>
  <c r="BI175" i="9"/>
  <c r="BH175" i="9"/>
  <c r="BG175" i="9"/>
  <c r="BF175" i="9"/>
  <c r="T175" i="9"/>
  <c r="R175" i="9"/>
  <c r="P175" i="9"/>
  <c r="BI163" i="9"/>
  <c r="BH163" i="9"/>
  <c r="BG163" i="9"/>
  <c r="BF163" i="9"/>
  <c r="T163" i="9"/>
  <c r="R163" i="9"/>
  <c r="P163" i="9"/>
  <c r="BI155" i="9"/>
  <c r="BH155" i="9"/>
  <c r="BG155" i="9"/>
  <c r="BF155" i="9"/>
  <c r="T155" i="9"/>
  <c r="R155" i="9"/>
  <c r="P155" i="9"/>
  <c r="BI153" i="9"/>
  <c r="BH153" i="9"/>
  <c r="BG153" i="9"/>
  <c r="BF153" i="9"/>
  <c r="T153" i="9"/>
  <c r="R153" i="9"/>
  <c r="P153" i="9"/>
  <c r="BI150" i="9"/>
  <c r="BH150" i="9"/>
  <c r="BG150" i="9"/>
  <c r="BF150" i="9"/>
  <c r="T150" i="9"/>
  <c r="R150" i="9"/>
  <c r="P150" i="9"/>
  <c r="BI141" i="9"/>
  <c r="BH141" i="9"/>
  <c r="BG141" i="9"/>
  <c r="BF141" i="9"/>
  <c r="T141" i="9"/>
  <c r="R141" i="9"/>
  <c r="P141" i="9"/>
  <c r="BI136" i="9"/>
  <c r="BH136" i="9"/>
  <c r="BG136" i="9"/>
  <c r="BF136" i="9"/>
  <c r="T136" i="9"/>
  <c r="R136" i="9"/>
  <c r="P136" i="9"/>
  <c r="BI128" i="9"/>
  <c r="BH128" i="9"/>
  <c r="BG128" i="9"/>
  <c r="BF128" i="9"/>
  <c r="T128" i="9"/>
  <c r="R128" i="9"/>
  <c r="P128" i="9"/>
  <c r="BI124" i="9"/>
  <c r="BH124" i="9"/>
  <c r="BG124" i="9"/>
  <c r="BF124" i="9"/>
  <c r="T124" i="9"/>
  <c r="R124" i="9"/>
  <c r="P124" i="9"/>
  <c r="J118" i="9"/>
  <c r="J117" i="9"/>
  <c r="F115" i="9"/>
  <c r="E113" i="9"/>
  <c r="J92" i="9"/>
  <c r="J91" i="9"/>
  <c r="F89" i="9"/>
  <c r="E87" i="9"/>
  <c r="J18" i="9"/>
  <c r="E18" i="9"/>
  <c r="F118" i="9" s="1"/>
  <c r="J17" i="9"/>
  <c r="J15" i="9"/>
  <c r="E15" i="9"/>
  <c r="F91" i="9" s="1"/>
  <c r="J14" i="9"/>
  <c r="J12" i="9"/>
  <c r="J115" i="9"/>
  <c r="E7" i="9"/>
  <c r="E111" i="9"/>
  <c r="J37" i="8"/>
  <c r="J36" i="8"/>
  <c r="AY101" i="1" s="1"/>
  <c r="J35" i="8"/>
  <c r="AX101" i="1" s="1"/>
  <c r="BI498" i="8"/>
  <c r="BH498" i="8"/>
  <c r="BG498" i="8"/>
  <c r="BF498" i="8"/>
  <c r="T498" i="8"/>
  <c r="R498" i="8"/>
  <c r="P498" i="8"/>
  <c r="BI497" i="8"/>
  <c r="BH497" i="8"/>
  <c r="BG497" i="8"/>
  <c r="BF497" i="8"/>
  <c r="T497" i="8"/>
  <c r="R497" i="8"/>
  <c r="P497" i="8"/>
  <c r="BI496" i="8"/>
  <c r="BH496" i="8"/>
  <c r="BG496" i="8"/>
  <c r="BF496" i="8"/>
  <c r="T496" i="8"/>
  <c r="R496" i="8"/>
  <c r="P496" i="8"/>
  <c r="BI494" i="8"/>
  <c r="BH494" i="8"/>
  <c r="BG494" i="8"/>
  <c r="BF494" i="8"/>
  <c r="T494" i="8"/>
  <c r="R494" i="8"/>
  <c r="P494" i="8"/>
  <c r="BI491" i="8"/>
  <c r="BH491" i="8"/>
  <c r="BG491" i="8"/>
  <c r="BF491" i="8"/>
  <c r="T491" i="8"/>
  <c r="R491" i="8"/>
  <c r="P491" i="8"/>
  <c r="BI489" i="8"/>
  <c r="BH489" i="8"/>
  <c r="BG489" i="8"/>
  <c r="BF489" i="8"/>
  <c r="T489" i="8"/>
  <c r="R489" i="8"/>
  <c r="P489" i="8"/>
  <c r="BI487" i="8"/>
  <c r="BH487" i="8"/>
  <c r="BG487" i="8"/>
  <c r="BF487" i="8"/>
  <c r="T487" i="8"/>
  <c r="R487" i="8"/>
  <c r="P487" i="8"/>
  <c r="BI485" i="8"/>
  <c r="BH485" i="8"/>
  <c r="BG485" i="8"/>
  <c r="BF485" i="8"/>
  <c r="T485" i="8"/>
  <c r="R485" i="8"/>
  <c r="P485" i="8"/>
  <c r="BI482" i="8"/>
  <c r="BH482" i="8"/>
  <c r="BG482" i="8"/>
  <c r="BF482" i="8"/>
  <c r="T482" i="8"/>
  <c r="R482" i="8"/>
  <c r="P482" i="8"/>
  <c r="BI480" i="8"/>
  <c r="BH480" i="8"/>
  <c r="BG480" i="8"/>
  <c r="BF480" i="8"/>
  <c r="T480" i="8"/>
  <c r="R480" i="8"/>
  <c r="P480" i="8"/>
  <c r="BI478" i="8"/>
  <c r="BH478" i="8"/>
  <c r="BG478" i="8"/>
  <c r="BF478" i="8"/>
  <c r="T478" i="8"/>
  <c r="R478" i="8"/>
  <c r="P478" i="8"/>
  <c r="BI476" i="8"/>
  <c r="BH476" i="8"/>
  <c r="BG476" i="8"/>
  <c r="BF476" i="8"/>
  <c r="T476" i="8"/>
  <c r="R476" i="8"/>
  <c r="P476" i="8"/>
  <c r="BI474" i="8"/>
  <c r="BH474" i="8"/>
  <c r="BG474" i="8"/>
  <c r="BF474" i="8"/>
  <c r="T474" i="8"/>
  <c r="R474" i="8"/>
  <c r="P474" i="8"/>
  <c r="BI472" i="8"/>
  <c r="BH472" i="8"/>
  <c r="BG472" i="8"/>
  <c r="BF472" i="8"/>
  <c r="T472" i="8"/>
  <c r="R472" i="8"/>
  <c r="P472" i="8"/>
  <c r="BI470" i="8"/>
  <c r="BH470" i="8"/>
  <c r="BG470" i="8"/>
  <c r="BF470" i="8"/>
  <c r="T470" i="8"/>
  <c r="R470" i="8"/>
  <c r="P470" i="8"/>
  <c r="BI468" i="8"/>
  <c r="BH468" i="8"/>
  <c r="BG468" i="8"/>
  <c r="BF468" i="8"/>
  <c r="T468" i="8"/>
  <c r="R468" i="8"/>
  <c r="P468" i="8"/>
  <c r="BI466" i="8"/>
  <c r="BH466" i="8"/>
  <c r="BG466" i="8"/>
  <c r="BF466" i="8"/>
  <c r="T466" i="8"/>
  <c r="R466" i="8"/>
  <c r="P466" i="8"/>
  <c r="BI464" i="8"/>
  <c r="BH464" i="8"/>
  <c r="BG464" i="8"/>
  <c r="BF464" i="8"/>
  <c r="T464" i="8"/>
  <c r="R464" i="8"/>
  <c r="P464" i="8"/>
  <c r="BI462" i="8"/>
  <c r="BH462" i="8"/>
  <c r="BG462" i="8"/>
  <c r="BF462" i="8"/>
  <c r="T462" i="8"/>
  <c r="R462" i="8"/>
  <c r="P462" i="8"/>
  <c r="BI460" i="8"/>
  <c r="BH460" i="8"/>
  <c r="BG460" i="8"/>
  <c r="BF460" i="8"/>
  <c r="T460" i="8"/>
  <c r="R460" i="8"/>
  <c r="P460" i="8"/>
  <c r="BI458" i="8"/>
  <c r="BH458" i="8"/>
  <c r="BG458" i="8"/>
  <c r="BF458" i="8"/>
  <c r="T458" i="8"/>
  <c r="R458" i="8"/>
  <c r="P458" i="8"/>
  <c r="BI456" i="8"/>
  <c r="BH456" i="8"/>
  <c r="BG456" i="8"/>
  <c r="BF456" i="8"/>
  <c r="T456" i="8"/>
  <c r="R456" i="8"/>
  <c r="P456" i="8"/>
  <c r="BI454" i="8"/>
  <c r="BH454" i="8"/>
  <c r="BG454" i="8"/>
  <c r="BF454" i="8"/>
  <c r="T454" i="8"/>
  <c r="R454" i="8"/>
  <c r="P454" i="8"/>
  <c r="BI452" i="8"/>
  <c r="BH452" i="8"/>
  <c r="BG452" i="8"/>
  <c r="BF452" i="8"/>
  <c r="T452" i="8"/>
  <c r="R452" i="8"/>
  <c r="P452" i="8"/>
  <c r="BI450" i="8"/>
  <c r="BH450" i="8"/>
  <c r="BG450" i="8"/>
  <c r="BF450" i="8"/>
  <c r="T450" i="8"/>
  <c r="R450" i="8"/>
  <c r="P450" i="8"/>
  <c r="BI448" i="8"/>
  <c r="BH448" i="8"/>
  <c r="BG448" i="8"/>
  <c r="BF448" i="8"/>
  <c r="T448" i="8"/>
  <c r="R448" i="8"/>
  <c r="P448" i="8"/>
  <c r="BI446" i="8"/>
  <c r="BH446" i="8"/>
  <c r="BG446" i="8"/>
  <c r="BF446" i="8"/>
  <c r="T446" i="8"/>
  <c r="R446" i="8"/>
  <c r="P446" i="8"/>
  <c r="BI444" i="8"/>
  <c r="BH444" i="8"/>
  <c r="BG444" i="8"/>
  <c r="BF444" i="8"/>
  <c r="T444" i="8"/>
  <c r="R444" i="8"/>
  <c r="P444" i="8"/>
  <c r="BI442" i="8"/>
  <c r="BH442" i="8"/>
  <c r="BG442" i="8"/>
  <c r="BF442" i="8"/>
  <c r="T442" i="8"/>
  <c r="R442" i="8"/>
  <c r="P442" i="8"/>
  <c r="BI440" i="8"/>
  <c r="BH440" i="8"/>
  <c r="BG440" i="8"/>
  <c r="BF440" i="8"/>
  <c r="T440" i="8"/>
  <c r="R440" i="8"/>
  <c r="P440" i="8"/>
  <c r="BI438" i="8"/>
  <c r="BH438" i="8"/>
  <c r="BG438" i="8"/>
  <c r="BF438" i="8"/>
  <c r="T438" i="8"/>
  <c r="R438" i="8"/>
  <c r="P438" i="8"/>
  <c r="BI436" i="8"/>
  <c r="BH436" i="8"/>
  <c r="BG436" i="8"/>
  <c r="BF436" i="8"/>
  <c r="T436" i="8"/>
  <c r="R436" i="8"/>
  <c r="P436" i="8"/>
  <c r="BI434" i="8"/>
  <c r="BH434" i="8"/>
  <c r="BG434" i="8"/>
  <c r="BF434" i="8"/>
  <c r="T434" i="8"/>
  <c r="R434" i="8"/>
  <c r="P434" i="8"/>
  <c r="BI432" i="8"/>
  <c r="BH432" i="8"/>
  <c r="BG432" i="8"/>
  <c r="BF432" i="8"/>
  <c r="T432" i="8"/>
  <c r="R432" i="8"/>
  <c r="P432" i="8"/>
  <c r="BI429" i="8"/>
  <c r="BH429" i="8"/>
  <c r="BG429" i="8"/>
  <c r="BF429" i="8"/>
  <c r="T429" i="8"/>
  <c r="R429" i="8"/>
  <c r="P429" i="8"/>
  <c r="BI427" i="8"/>
  <c r="BH427" i="8"/>
  <c r="BG427" i="8"/>
  <c r="BF427" i="8"/>
  <c r="T427" i="8"/>
  <c r="R427" i="8"/>
  <c r="P427" i="8"/>
  <c r="BI425" i="8"/>
  <c r="BH425" i="8"/>
  <c r="BG425" i="8"/>
  <c r="BF425" i="8"/>
  <c r="T425" i="8"/>
  <c r="R425" i="8"/>
  <c r="P425" i="8"/>
  <c r="BI423" i="8"/>
  <c r="BH423" i="8"/>
  <c r="BG423" i="8"/>
  <c r="BF423" i="8"/>
  <c r="T423" i="8"/>
  <c r="R423" i="8"/>
  <c r="P423" i="8"/>
  <c r="BI421" i="8"/>
  <c r="BH421" i="8"/>
  <c r="BG421" i="8"/>
  <c r="BF421" i="8"/>
  <c r="T421" i="8"/>
  <c r="R421" i="8"/>
  <c r="P421" i="8"/>
  <c r="BI419" i="8"/>
  <c r="BH419" i="8"/>
  <c r="BG419" i="8"/>
  <c r="BF419" i="8"/>
  <c r="T419" i="8"/>
  <c r="R419" i="8"/>
  <c r="P419" i="8"/>
  <c r="BI417" i="8"/>
  <c r="BH417" i="8"/>
  <c r="BG417" i="8"/>
  <c r="BF417" i="8"/>
  <c r="T417" i="8"/>
  <c r="R417" i="8"/>
  <c r="P417" i="8"/>
  <c r="BI415" i="8"/>
  <c r="BH415" i="8"/>
  <c r="BG415" i="8"/>
  <c r="BF415" i="8"/>
  <c r="T415" i="8"/>
  <c r="R415" i="8"/>
  <c r="P415" i="8"/>
  <c r="BI413" i="8"/>
  <c r="BH413" i="8"/>
  <c r="BG413" i="8"/>
  <c r="BF413" i="8"/>
  <c r="T413" i="8"/>
  <c r="R413" i="8"/>
  <c r="P413" i="8"/>
  <c r="BI411" i="8"/>
  <c r="BH411" i="8"/>
  <c r="BG411" i="8"/>
  <c r="BF411" i="8"/>
  <c r="T411" i="8"/>
  <c r="R411" i="8"/>
  <c r="P411" i="8"/>
  <c r="BI409" i="8"/>
  <c r="BH409" i="8"/>
  <c r="BG409" i="8"/>
  <c r="BF409" i="8"/>
  <c r="T409" i="8"/>
  <c r="R409" i="8"/>
  <c r="P409" i="8"/>
  <c r="BI407" i="8"/>
  <c r="BH407" i="8"/>
  <c r="BG407" i="8"/>
  <c r="BF407" i="8"/>
  <c r="T407" i="8"/>
  <c r="R407" i="8"/>
  <c r="P407" i="8"/>
  <c r="BI405" i="8"/>
  <c r="BH405" i="8"/>
  <c r="BG405" i="8"/>
  <c r="BF405" i="8"/>
  <c r="T405" i="8"/>
  <c r="R405" i="8"/>
  <c r="P405" i="8"/>
  <c r="BI403" i="8"/>
  <c r="BH403" i="8"/>
  <c r="BG403" i="8"/>
  <c r="BF403" i="8"/>
  <c r="T403" i="8"/>
  <c r="R403" i="8"/>
  <c r="P403" i="8"/>
  <c r="BI401" i="8"/>
  <c r="BH401" i="8"/>
  <c r="BG401" i="8"/>
  <c r="BF401" i="8"/>
  <c r="T401" i="8"/>
  <c r="R401" i="8"/>
  <c r="P401" i="8"/>
  <c r="BI399" i="8"/>
  <c r="BH399" i="8"/>
  <c r="BG399" i="8"/>
  <c r="BF399" i="8"/>
  <c r="T399" i="8"/>
  <c r="R399" i="8"/>
  <c r="P399" i="8"/>
  <c r="BI397" i="8"/>
  <c r="BH397" i="8"/>
  <c r="BG397" i="8"/>
  <c r="BF397" i="8"/>
  <c r="T397" i="8"/>
  <c r="R397" i="8"/>
  <c r="P397" i="8"/>
  <c r="BI395" i="8"/>
  <c r="BH395" i="8"/>
  <c r="BG395" i="8"/>
  <c r="BF395" i="8"/>
  <c r="T395" i="8"/>
  <c r="R395" i="8"/>
  <c r="P395" i="8"/>
  <c r="BI393" i="8"/>
  <c r="BH393" i="8"/>
  <c r="BG393" i="8"/>
  <c r="BF393" i="8"/>
  <c r="T393" i="8"/>
  <c r="R393" i="8"/>
  <c r="P393" i="8"/>
  <c r="BI391" i="8"/>
  <c r="BH391" i="8"/>
  <c r="BG391" i="8"/>
  <c r="BF391" i="8"/>
  <c r="T391" i="8"/>
  <c r="R391" i="8"/>
  <c r="P391" i="8"/>
  <c r="BI389" i="8"/>
  <c r="BH389" i="8"/>
  <c r="BG389" i="8"/>
  <c r="BF389" i="8"/>
  <c r="T389" i="8"/>
  <c r="R389" i="8"/>
  <c r="P389" i="8"/>
  <c r="BI387" i="8"/>
  <c r="BH387" i="8"/>
  <c r="BG387" i="8"/>
  <c r="BF387" i="8"/>
  <c r="T387" i="8"/>
  <c r="R387" i="8"/>
  <c r="P387" i="8"/>
  <c r="BI384" i="8"/>
  <c r="BH384" i="8"/>
  <c r="BG384" i="8"/>
  <c r="BF384" i="8"/>
  <c r="T384" i="8"/>
  <c r="R384" i="8"/>
  <c r="P384" i="8"/>
  <c r="BI382" i="8"/>
  <c r="BH382" i="8"/>
  <c r="BG382" i="8"/>
  <c r="BF382" i="8"/>
  <c r="T382" i="8"/>
  <c r="R382" i="8"/>
  <c r="P382" i="8"/>
  <c r="BI380" i="8"/>
  <c r="BH380" i="8"/>
  <c r="BG380" i="8"/>
  <c r="BF380" i="8"/>
  <c r="T380" i="8"/>
  <c r="R380" i="8"/>
  <c r="P380" i="8"/>
  <c r="BI378" i="8"/>
  <c r="BH378" i="8"/>
  <c r="BG378" i="8"/>
  <c r="BF378" i="8"/>
  <c r="T378" i="8"/>
  <c r="R378" i="8"/>
  <c r="P378" i="8"/>
  <c r="BI376" i="8"/>
  <c r="BH376" i="8"/>
  <c r="BG376" i="8"/>
  <c r="BF376" i="8"/>
  <c r="T376" i="8"/>
  <c r="R376" i="8"/>
  <c r="P376" i="8"/>
  <c r="BI374" i="8"/>
  <c r="BH374" i="8"/>
  <c r="BG374" i="8"/>
  <c r="BF374" i="8"/>
  <c r="T374" i="8"/>
  <c r="R374" i="8"/>
  <c r="P374" i="8"/>
  <c r="BI372" i="8"/>
  <c r="BH372" i="8"/>
  <c r="BG372" i="8"/>
  <c r="BF372" i="8"/>
  <c r="T372" i="8"/>
  <c r="R372" i="8"/>
  <c r="P372" i="8"/>
  <c r="BI370" i="8"/>
  <c r="BH370" i="8"/>
  <c r="BG370" i="8"/>
  <c r="BF370" i="8"/>
  <c r="T370" i="8"/>
  <c r="R370" i="8"/>
  <c r="P370" i="8"/>
  <c r="BI368" i="8"/>
  <c r="BH368" i="8"/>
  <c r="BG368" i="8"/>
  <c r="BF368" i="8"/>
  <c r="T368" i="8"/>
  <c r="R368" i="8"/>
  <c r="P368" i="8"/>
  <c r="BI366" i="8"/>
  <c r="BH366" i="8"/>
  <c r="BG366" i="8"/>
  <c r="BF366" i="8"/>
  <c r="T366" i="8"/>
  <c r="R366" i="8"/>
  <c r="P366" i="8"/>
  <c r="BI364" i="8"/>
  <c r="BH364" i="8"/>
  <c r="BG364" i="8"/>
  <c r="BF364" i="8"/>
  <c r="T364" i="8"/>
  <c r="R364" i="8"/>
  <c r="P364" i="8"/>
  <c r="BI362" i="8"/>
  <c r="BH362" i="8"/>
  <c r="BG362" i="8"/>
  <c r="BF362" i="8"/>
  <c r="T362" i="8"/>
  <c r="R362" i="8"/>
  <c r="P362" i="8"/>
  <c r="BI360" i="8"/>
  <c r="BH360" i="8"/>
  <c r="BG360" i="8"/>
  <c r="BF360" i="8"/>
  <c r="T360" i="8"/>
  <c r="R360" i="8"/>
  <c r="P360" i="8"/>
  <c r="BI358" i="8"/>
  <c r="BH358" i="8"/>
  <c r="BG358" i="8"/>
  <c r="BF358" i="8"/>
  <c r="T358" i="8"/>
  <c r="R358" i="8"/>
  <c r="P358" i="8"/>
  <c r="BI356" i="8"/>
  <c r="BH356" i="8"/>
  <c r="BG356" i="8"/>
  <c r="BF356" i="8"/>
  <c r="T356" i="8"/>
  <c r="R356" i="8"/>
  <c r="P356" i="8"/>
  <c r="BI354" i="8"/>
  <c r="BH354" i="8"/>
  <c r="BG354" i="8"/>
  <c r="BF354" i="8"/>
  <c r="T354" i="8"/>
  <c r="R354" i="8"/>
  <c r="P354" i="8"/>
  <c r="BI352" i="8"/>
  <c r="BH352" i="8"/>
  <c r="BG352" i="8"/>
  <c r="BF352" i="8"/>
  <c r="T352" i="8"/>
  <c r="R352" i="8"/>
  <c r="P352" i="8"/>
  <c r="BI350" i="8"/>
  <c r="BH350" i="8"/>
  <c r="BG350" i="8"/>
  <c r="BF350" i="8"/>
  <c r="T350" i="8"/>
  <c r="R350" i="8"/>
  <c r="P350" i="8"/>
  <c r="BI348" i="8"/>
  <c r="BH348" i="8"/>
  <c r="BG348" i="8"/>
  <c r="BF348" i="8"/>
  <c r="T348" i="8"/>
  <c r="R348" i="8"/>
  <c r="P348" i="8"/>
  <c r="BI346" i="8"/>
  <c r="BH346" i="8"/>
  <c r="BG346" i="8"/>
  <c r="BF346" i="8"/>
  <c r="T346" i="8"/>
  <c r="R346" i="8"/>
  <c r="P346" i="8"/>
  <c r="BI344" i="8"/>
  <c r="BH344" i="8"/>
  <c r="BG344" i="8"/>
  <c r="BF344" i="8"/>
  <c r="T344" i="8"/>
  <c r="R344" i="8"/>
  <c r="P344" i="8"/>
  <c r="BI342" i="8"/>
  <c r="BH342" i="8"/>
  <c r="BG342" i="8"/>
  <c r="BF342" i="8"/>
  <c r="T342" i="8"/>
  <c r="R342" i="8"/>
  <c r="P342" i="8"/>
  <c r="BI340" i="8"/>
  <c r="BH340" i="8"/>
  <c r="BG340" i="8"/>
  <c r="BF340" i="8"/>
  <c r="T340" i="8"/>
  <c r="R340" i="8"/>
  <c r="P340" i="8"/>
  <c r="BI338" i="8"/>
  <c r="BH338" i="8"/>
  <c r="BG338" i="8"/>
  <c r="BF338" i="8"/>
  <c r="T338" i="8"/>
  <c r="R338" i="8"/>
  <c r="P338" i="8"/>
  <c r="BI336" i="8"/>
  <c r="BH336" i="8"/>
  <c r="BG336" i="8"/>
  <c r="BF336" i="8"/>
  <c r="T336" i="8"/>
  <c r="R336" i="8"/>
  <c r="P336" i="8"/>
  <c r="BI334" i="8"/>
  <c r="BH334" i="8"/>
  <c r="BG334" i="8"/>
  <c r="BF334" i="8"/>
  <c r="T334" i="8"/>
  <c r="R334" i="8"/>
  <c r="P334" i="8"/>
  <c r="BI332" i="8"/>
  <c r="BH332" i="8"/>
  <c r="BG332" i="8"/>
  <c r="BF332" i="8"/>
  <c r="T332" i="8"/>
  <c r="R332" i="8"/>
  <c r="P332" i="8"/>
  <c r="BI330" i="8"/>
  <c r="BH330" i="8"/>
  <c r="BG330" i="8"/>
  <c r="BF330" i="8"/>
  <c r="T330" i="8"/>
  <c r="R330" i="8"/>
  <c r="P330" i="8"/>
  <c r="BI328" i="8"/>
  <c r="BH328" i="8"/>
  <c r="BG328" i="8"/>
  <c r="BF328" i="8"/>
  <c r="T328" i="8"/>
  <c r="R328" i="8"/>
  <c r="P328" i="8"/>
  <c r="BI326" i="8"/>
  <c r="BH326" i="8"/>
  <c r="BG326" i="8"/>
  <c r="BF326" i="8"/>
  <c r="T326" i="8"/>
  <c r="R326" i="8"/>
  <c r="P326" i="8"/>
  <c r="BI324" i="8"/>
  <c r="BH324" i="8"/>
  <c r="BG324" i="8"/>
  <c r="BF324" i="8"/>
  <c r="T324" i="8"/>
  <c r="R324" i="8"/>
  <c r="P324" i="8"/>
  <c r="BI322" i="8"/>
  <c r="BH322" i="8"/>
  <c r="BG322" i="8"/>
  <c r="BF322" i="8"/>
  <c r="T322" i="8"/>
  <c r="R322" i="8"/>
  <c r="P322" i="8"/>
  <c r="BI320" i="8"/>
  <c r="BH320" i="8"/>
  <c r="BG320" i="8"/>
  <c r="BF320" i="8"/>
  <c r="T320" i="8"/>
  <c r="R320" i="8"/>
  <c r="P320" i="8"/>
  <c r="BI318" i="8"/>
  <c r="BH318" i="8"/>
  <c r="BG318" i="8"/>
  <c r="BF318" i="8"/>
  <c r="T318" i="8"/>
  <c r="R318" i="8"/>
  <c r="P318" i="8"/>
  <c r="BI316" i="8"/>
  <c r="BH316" i="8"/>
  <c r="BG316" i="8"/>
  <c r="BF316" i="8"/>
  <c r="T316" i="8"/>
  <c r="R316" i="8"/>
  <c r="P316" i="8"/>
  <c r="BI314" i="8"/>
  <c r="BH314" i="8"/>
  <c r="BG314" i="8"/>
  <c r="BF314" i="8"/>
  <c r="T314" i="8"/>
  <c r="R314" i="8"/>
  <c r="P314" i="8"/>
  <c r="BI312" i="8"/>
  <c r="BH312" i="8"/>
  <c r="BG312" i="8"/>
  <c r="BF312" i="8"/>
  <c r="T312" i="8"/>
  <c r="R312" i="8"/>
  <c r="P312" i="8"/>
  <c r="BI310" i="8"/>
  <c r="BH310" i="8"/>
  <c r="BG310" i="8"/>
  <c r="BF310" i="8"/>
  <c r="T310" i="8"/>
  <c r="R310" i="8"/>
  <c r="P310" i="8"/>
  <c r="BI308" i="8"/>
  <c r="BH308" i="8"/>
  <c r="BG308" i="8"/>
  <c r="BF308" i="8"/>
  <c r="T308" i="8"/>
  <c r="R308" i="8"/>
  <c r="P308" i="8"/>
  <c r="BI306" i="8"/>
  <c r="BH306" i="8"/>
  <c r="BG306" i="8"/>
  <c r="BF306" i="8"/>
  <c r="T306" i="8"/>
  <c r="R306" i="8"/>
  <c r="P306" i="8"/>
  <c r="BI304" i="8"/>
  <c r="BH304" i="8"/>
  <c r="BG304" i="8"/>
  <c r="BF304" i="8"/>
  <c r="T304" i="8"/>
  <c r="R304" i="8"/>
  <c r="P304" i="8"/>
  <c r="BI302" i="8"/>
  <c r="BH302" i="8"/>
  <c r="BG302" i="8"/>
  <c r="BF302" i="8"/>
  <c r="T302" i="8"/>
  <c r="R302" i="8"/>
  <c r="P302" i="8"/>
  <c r="BI300" i="8"/>
  <c r="BH300" i="8"/>
  <c r="BG300" i="8"/>
  <c r="BF300" i="8"/>
  <c r="T300" i="8"/>
  <c r="R300" i="8"/>
  <c r="P300" i="8"/>
  <c r="BI298" i="8"/>
  <c r="BH298" i="8"/>
  <c r="BG298" i="8"/>
  <c r="BF298" i="8"/>
  <c r="T298" i="8"/>
  <c r="R298" i="8"/>
  <c r="P298" i="8"/>
  <c r="BI296" i="8"/>
  <c r="BH296" i="8"/>
  <c r="BG296" i="8"/>
  <c r="BF296" i="8"/>
  <c r="T296" i="8"/>
  <c r="R296" i="8"/>
  <c r="P296" i="8"/>
  <c r="BI294" i="8"/>
  <c r="BH294" i="8"/>
  <c r="BG294" i="8"/>
  <c r="BF294" i="8"/>
  <c r="T294" i="8"/>
  <c r="R294" i="8"/>
  <c r="P294" i="8"/>
  <c r="BI291" i="8"/>
  <c r="BH291" i="8"/>
  <c r="BG291" i="8"/>
  <c r="BF291" i="8"/>
  <c r="T291" i="8"/>
  <c r="R291" i="8"/>
  <c r="P291" i="8"/>
  <c r="BI289" i="8"/>
  <c r="BH289" i="8"/>
  <c r="BG289" i="8"/>
  <c r="BF289" i="8"/>
  <c r="T289" i="8"/>
  <c r="R289" i="8"/>
  <c r="P289" i="8"/>
  <c r="BI287" i="8"/>
  <c r="BH287" i="8"/>
  <c r="BG287" i="8"/>
  <c r="BF287" i="8"/>
  <c r="T287" i="8"/>
  <c r="R287" i="8"/>
  <c r="P287" i="8"/>
  <c r="BI285" i="8"/>
  <c r="BH285" i="8"/>
  <c r="BG285" i="8"/>
  <c r="BF285" i="8"/>
  <c r="T285" i="8"/>
  <c r="R285" i="8"/>
  <c r="P285" i="8"/>
  <c r="BI283" i="8"/>
  <c r="BH283" i="8"/>
  <c r="BG283" i="8"/>
  <c r="BF283" i="8"/>
  <c r="T283" i="8"/>
  <c r="R283" i="8"/>
  <c r="P283" i="8"/>
  <c r="BI281" i="8"/>
  <c r="BH281" i="8"/>
  <c r="BG281" i="8"/>
  <c r="BF281" i="8"/>
  <c r="T281" i="8"/>
  <c r="R281" i="8"/>
  <c r="P281" i="8"/>
  <c r="BI279" i="8"/>
  <c r="BH279" i="8"/>
  <c r="BG279" i="8"/>
  <c r="BF279" i="8"/>
  <c r="T279" i="8"/>
  <c r="R279" i="8"/>
  <c r="P279" i="8"/>
  <c r="BI277" i="8"/>
  <c r="BH277" i="8"/>
  <c r="BG277" i="8"/>
  <c r="BF277" i="8"/>
  <c r="T277" i="8"/>
  <c r="R277" i="8"/>
  <c r="P277" i="8"/>
  <c r="BI275" i="8"/>
  <c r="BH275" i="8"/>
  <c r="BG275" i="8"/>
  <c r="BF275" i="8"/>
  <c r="T275" i="8"/>
  <c r="R275" i="8"/>
  <c r="P275" i="8"/>
  <c r="BI273" i="8"/>
  <c r="BH273" i="8"/>
  <c r="BG273" i="8"/>
  <c r="BF273" i="8"/>
  <c r="T273" i="8"/>
  <c r="R273" i="8"/>
  <c r="P273" i="8"/>
  <c r="BI271" i="8"/>
  <c r="BH271" i="8"/>
  <c r="BG271" i="8"/>
  <c r="BF271" i="8"/>
  <c r="T271" i="8"/>
  <c r="R271" i="8"/>
  <c r="P271" i="8"/>
  <c r="BI269" i="8"/>
  <c r="BH269" i="8"/>
  <c r="BG269" i="8"/>
  <c r="BF269" i="8"/>
  <c r="T269" i="8"/>
  <c r="R269" i="8"/>
  <c r="P269" i="8"/>
  <c r="BI267" i="8"/>
  <c r="BH267" i="8"/>
  <c r="BG267" i="8"/>
  <c r="BF267" i="8"/>
  <c r="T267" i="8"/>
  <c r="R267" i="8"/>
  <c r="P267" i="8"/>
  <c r="BI265" i="8"/>
  <c r="BH265" i="8"/>
  <c r="BG265" i="8"/>
  <c r="BF265" i="8"/>
  <c r="T265" i="8"/>
  <c r="R265" i="8"/>
  <c r="P265" i="8"/>
  <c r="BI263" i="8"/>
  <c r="BH263" i="8"/>
  <c r="BG263" i="8"/>
  <c r="BF263" i="8"/>
  <c r="T263" i="8"/>
  <c r="R263" i="8"/>
  <c r="P263" i="8"/>
  <c r="BI261" i="8"/>
  <c r="BH261" i="8"/>
  <c r="BG261" i="8"/>
  <c r="BF261" i="8"/>
  <c r="T261" i="8"/>
  <c r="R261" i="8"/>
  <c r="P261" i="8"/>
  <c r="BI259" i="8"/>
  <c r="BH259" i="8"/>
  <c r="BG259" i="8"/>
  <c r="BF259" i="8"/>
  <c r="T259" i="8"/>
  <c r="R259" i="8"/>
  <c r="P259" i="8"/>
  <c r="BI257" i="8"/>
  <c r="BH257" i="8"/>
  <c r="BG257" i="8"/>
  <c r="BF257" i="8"/>
  <c r="T257" i="8"/>
  <c r="R257" i="8"/>
  <c r="P257" i="8"/>
  <c r="BI255" i="8"/>
  <c r="BH255" i="8"/>
  <c r="BG255" i="8"/>
  <c r="BF255" i="8"/>
  <c r="T255" i="8"/>
  <c r="R255" i="8"/>
  <c r="P255" i="8"/>
  <c r="BI253" i="8"/>
  <c r="BH253" i="8"/>
  <c r="BG253" i="8"/>
  <c r="BF253" i="8"/>
  <c r="T253" i="8"/>
  <c r="R253" i="8"/>
  <c r="P253" i="8"/>
  <c r="BI250" i="8"/>
  <c r="BH250" i="8"/>
  <c r="BG250" i="8"/>
  <c r="BF250" i="8"/>
  <c r="T250" i="8"/>
  <c r="R250" i="8"/>
  <c r="P250" i="8"/>
  <c r="BI248" i="8"/>
  <c r="BH248" i="8"/>
  <c r="BG248" i="8"/>
  <c r="BF248" i="8"/>
  <c r="T248" i="8"/>
  <c r="R248" i="8"/>
  <c r="P248" i="8"/>
  <c r="BI246" i="8"/>
  <c r="BH246" i="8"/>
  <c r="BG246" i="8"/>
  <c r="BF246" i="8"/>
  <c r="T246" i="8"/>
  <c r="R246" i="8"/>
  <c r="P246" i="8"/>
  <c r="BI244" i="8"/>
  <c r="BH244" i="8"/>
  <c r="BG244" i="8"/>
  <c r="BF244" i="8"/>
  <c r="T244" i="8"/>
  <c r="R244" i="8"/>
  <c r="P244" i="8"/>
  <c r="BI242" i="8"/>
  <c r="BH242" i="8"/>
  <c r="BG242" i="8"/>
  <c r="BF242" i="8"/>
  <c r="T242" i="8"/>
  <c r="R242" i="8"/>
  <c r="P242" i="8"/>
  <c r="BI240" i="8"/>
  <c r="BH240" i="8"/>
  <c r="BG240" i="8"/>
  <c r="BF240" i="8"/>
  <c r="T240" i="8"/>
  <c r="R240" i="8"/>
  <c r="P240" i="8"/>
  <c r="BI238" i="8"/>
  <c r="BH238" i="8"/>
  <c r="BG238" i="8"/>
  <c r="BF238" i="8"/>
  <c r="T238" i="8"/>
  <c r="R238" i="8"/>
  <c r="P238" i="8"/>
  <c r="BI236" i="8"/>
  <c r="BH236" i="8"/>
  <c r="BG236" i="8"/>
  <c r="BF236" i="8"/>
  <c r="T236" i="8"/>
  <c r="R236" i="8"/>
  <c r="P236" i="8"/>
  <c r="BI234" i="8"/>
  <c r="BH234" i="8"/>
  <c r="BG234" i="8"/>
  <c r="BF234" i="8"/>
  <c r="T234" i="8"/>
  <c r="R234" i="8"/>
  <c r="P234" i="8"/>
  <c r="BI232" i="8"/>
  <c r="BH232" i="8"/>
  <c r="BG232" i="8"/>
  <c r="BF232" i="8"/>
  <c r="T232" i="8"/>
  <c r="R232" i="8"/>
  <c r="P232" i="8"/>
  <c r="BI230" i="8"/>
  <c r="BH230" i="8"/>
  <c r="BG230" i="8"/>
  <c r="BF230" i="8"/>
  <c r="T230" i="8"/>
  <c r="R230" i="8"/>
  <c r="P230" i="8"/>
  <c r="BI228" i="8"/>
  <c r="BH228" i="8"/>
  <c r="BG228" i="8"/>
  <c r="BF228" i="8"/>
  <c r="T228" i="8"/>
  <c r="R228" i="8"/>
  <c r="P228" i="8"/>
  <c r="BI225" i="8"/>
  <c r="BH225" i="8"/>
  <c r="BG225" i="8"/>
  <c r="BF225" i="8"/>
  <c r="T225" i="8"/>
  <c r="R225" i="8"/>
  <c r="P225" i="8"/>
  <c r="BI223" i="8"/>
  <c r="BH223" i="8"/>
  <c r="BG223" i="8"/>
  <c r="BF223" i="8"/>
  <c r="T223" i="8"/>
  <c r="R223" i="8"/>
  <c r="P223" i="8"/>
  <c r="BI221" i="8"/>
  <c r="BH221" i="8"/>
  <c r="BG221" i="8"/>
  <c r="BF221" i="8"/>
  <c r="T221" i="8"/>
  <c r="R221" i="8"/>
  <c r="P221" i="8"/>
  <c r="BI219" i="8"/>
  <c r="BH219" i="8"/>
  <c r="BG219" i="8"/>
  <c r="BF219" i="8"/>
  <c r="T219" i="8"/>
  <c r="R219" i="8"/>
  <c r="P219" i="8"/>
  <c r="BI217" i="8"/>
  <c r="BH217" i="8"/>
  <c r="BG217" i="8"/>
  <c r="BF217" i="8"/>
  <c r="T217" i="8"/>
  <c r="R217" i="8"/>
  <c r="P217" i="8"/>
  <c r="BI215" i="8"/>
  <c r="BH215" i="8"/>
  <c r="BG215" i="8"/>
  <c r="BF215" i="8"/>
  <c r="T215" i="8"/>
  <c r="R215" i="8"/>
  <c r="P215" i="8"/>
  <c r="BI213" i="8"/>
  <c r="BH213" i="8"/>
  <c r="BG213" i="8"/>
  <c r="BF213" i="8"/>
  <c r="T213" i="8"/>
  <c r="R213" i="8"/>
  <c r="P213" i="8"/>
  <c r="BI211" i="8"/>
  <c r="BH211" i="8"/>
  <c r="BG211" i="8"/>
  <c r="BF211" i="8"/>
  <c r="T211" i="8"/>
  <c r="R211" i="8"/>
  <c r="P211" i="8"/>
  <c r="BI209" i="8"/>
  <c r="BH209" i="8"/>
  <c r="BG209" i="8"/>
  <c r="BF209" i="8"/>
  <c r="T209" i="8"/>
  <c r="R209" i="8"/>
  <c r="P209" i="8"/>
  <c r="BI207" i="8"/>
  <c r="BH207" i="8"/>
  <c r="BG207" i="8"/>
  <c r="BF207" i="8"/>
  <c r="T207" i="8"/>
  <c r="R207" i="8"/>
  <c r="P207" i="8"/>
  <c r="BI205" i="8"/>
  <c r="BH205" i="8"/>
  <c r="BG205" i="8"/>
  <c r="BF205" i="8"/>
  <c r="T205" i="8"/>
  <c r="R205" i="8"/>
  <c r="P205" i="8"/>
  <c r="BI203" i="8"/>
  <c r="BH203" i="8"/>
  <c r="BG203" i="8"/>
  <c r="BF203" i="8"/>
  <c r="T203" i="8"/>
  <c r="R203" i="8"/>
  <c r="P203" i="8"/>
  <c r="BI201" i="8"/>
  <c r="BH201" i="8"/>
  <c r="BG201" i="8"/>
  <c r="BF201" i="8"/>
  <c r="T201" i="8"/>
  <c r="R201" i="8"/>
  <c r="P201" i="8"/>
  <c r="BI199" i="8"/>
  <c r="BH199" i="8"/>
  <c r="BG199" i="8"/>
  <c r="BF199" i="8"/>
  <c r="T199" i="8"/>
  <c r="R199" i="8"/>
  <c r="P199" i="8"/>
  <c r="BI197" i="8"/>
  <c r="BH197" i="8"/>
  <c r="BG197" i="8"/>
  <c r="BF197" i="8"/>
  <c r="T197" i="8"/>
  <c r="R197" i="8"/>
  <c r="P197" i="8"/>
  <c r="BI195" i="8"/>
  <c r="BH195" i="8"/>
  <c r="BG195" i="8"/>
  <c r="BF195" i="8"/>
  <c r="T195" i="8"/>
  <c r="R195" i="8"/>
  <c r="P195" i="8"/>
  <c r="BI193" i="8"/>
  <c r="BH193" i="8"/>
  <c r="BG193" i="8"/>
  <c r="BF193" i="8"/>
  <c r="T193" i="8"/>
  <c r="R193" i="8"/>
  <c r="P193" i="8"/>
  <c r="BI191" i="8"/>
  <c r="BH191" i="8"/>
  <c r="BG191" i="8"/>
  <c r="BF191" i="8"/>
  <c r="T191" i="8"/>
  <c r="R191" i="8"/>
  <c r="P191" i="8"/>
  <c r="BI189" i="8"/>
  <c r="BH189" i="8"/>
  <c r="BG189" i="8"/>
  <c r="BF189" i="8"/>
  <c r="T189" i="8"/>
  <c r="R189" i="8"/>
  <c r="P189" i="8"/>
  <c r="BI187" i="8"/>
  <c r="BH187" i="8"/>
  <c r="BG187" i="8"/>
  <c r="BF187" i="8"/>
  <c r="T187" i="8"/>
  <c r="R187" i="8"/>
  <c r="P187" i="8"/>
  <c r="BI184" i="8"/>
  <c r="BH184" i="8"/>
  <c r="BG184" i="8"/>
  <c r="BF184" i="8"/>
  <c r="T184" i="8"/>
  <c r="R184" i="8"/>
  <c r="P184" i="8"/>
  <c r="BI182" i="8"/>
  <c r="BH182" i="8"/>
  <c r="BG182" i="8"/>
  <c r="BF182" i="8"/>
  <c r="T182" i="8"/>
  <c r="R182" i="8"/>
  <c r="P182" i="8"/>
  <c r="BI175" i="8"/>
  <c r="BH175" i="8"/>
  <c r="BG175" i="8"/>
  <c r="BF175" i="8"/>
  <c r="T175" i="8"/>
  <c r="R175" i="8"/>
  <c r="P175" i="8"/>
  <c r="BI171" i="8"/>
  <c r="BH171" i="8"/>
  <c r="BG171" i="8"/>
  <c r="BF171" i="8"/>
  <c r="T171" i="8"/>
  <c r="T170" i="8"/>
  <c r="R171" i="8"/>
  <c r="R170" i="8"/>
  <c r="P171" i="8"/>
  <c r="P170" i="8"/>
  <c r="BI167" i="8"/>
  <c r="BH167" i="8"/>
  <c r="BG167" i="8"/>
  <c r="BF167" i="8"/>
  <c r="T167" i="8"/>
  <c r="R167" i="8"/>
  <c r="P167" i="8"/>
  <c r="BI163" i="8"/>
  <c r="BH163" i="8"/>
  <c r="BG163" i="8"/>
  <c r="BF163" i="8"/>
  <c r="T163" i="8"/>
  <c r="R163" i="8"/>
  <c r="P163" i="8"/>
  <c r="BI160" i="8"/>
  <c r="BH160" i="8"/>
  <c r="BG160" i="8"/>
  <c r="BF160" i="8"/>
  <c r="T160" i="8"/>
  <c r="R160" i="8"/>
  <c r="P160" i="8"/>
  <c r="BI156" i="8"/>
  <c r="BH156" i="8"/>
  <c r="BG156" i="8"/>
  <c r="BF156" i="8"/>
  <c r="T156" i="8"/>
  <c r="R156" i="8"/>
  <c r="P156" i="8"/>
  <c r="BI153" i="8"/>
  <c r="BH153" i="8"/>
  <c r="BG153" i="8"/>
  <c r="BF153" i="8"/>
  <c r="T153" i="8"/>
  <c r="R153" i="8"/>
  <c r="P153" i="8"/>
  <c r="BI150" i="8"/>
  <c r="BH150" i="8"/>
  <c r="BG150" i="8"/>
  <c r="BF150" i="8"/>
  <c r="T150" i="8"/>
  <c r="R150" i="8"/>
  <c r="P150" i="8"/>
  <c r="BI146" i="8"/>
  <c r="BH146" i="8"/>
  <c r="BG146" i="8"/>
  <c r="BF146" i="8"/>
  <c r="T146" i="8"/>
  <c r="R146" i="8"/>
  <c r="P146" i="8"/>
  <c r="BI142" i="8"/>
  <c r="BH142" i="8"/>
  <c r="BG142" i="8"/>
  <c r="BF142" i="8"/>
  <c r="T142" i="8"/>
  <c r="R142" i="8"/>
  <c r="P142" i="8"/>
  <c r="BI137" i="8"/>
  <c r="BH137" i="8"/>
  <c r="BG137" i="8"/>
  <c r="BF137" i="8"/>
  <c r="T137" i="8"/>
  <c r="R137" i="8"/>
  <c r="P137" i="8"/>
  <c r="BI132" i="8"/>
  <c r="BH132" i="8"/>
  <c r="BG132" i="8"/>
  <c r="BF132" i="8"/>
  <c r="T132" i="8"/>
  <c r="R132" i="8"/>
  <c r="P132" i="8"/>
  <c r="J126" i="8"/>
  <c r="J125" i="8"/>
  <c r="F123" i="8"/>
  <c r="E121" i="8"/>
  <c r="J92" i="8"/>
  <c r="J91" i="8"/>
  <c r="F89" i="8"/>
  <c r="E87" i="8"/>
  <c r="J18" i="8"/>
  <c r="E18" i="8"/>
  <c r="F92" i="8" s="1"/>
  <c r="J17" i="8"/>
  <c r="J15" i="8"/>
  <c r="E15" i="8"/>
  <c r="F125" i="8" s="1"/>
  <c r="J14" i="8"/>
  <c r="J12" i="8"/>
  <c r="J123" i="8"/>
  <c r="E7" i="8"/>
  <c r="E85" i="8"/>
  <c r="J37" i="7"/>
  <c r="J36" i="7"/>
  <c r="AY100" i="1" s="1"/>
  <c r="J35" i="7"/>
  <c r="AX100" i="1" s="1"/>
  <c r="BI271" i="7"/>
  <c r="BH271" i="7"/>
  <c r="BG271" i="7"/>
  <c r="BF271" i="7"/>
  <c r="T271" i="7"/>
  <c r="R271" i="7"/>
  <c r="P271" i="7"/>
  <c r="BI269" i="7"/>
  <c r="BH269" i="7"/>
  <c r="BG269" i="7"/>
  <c r="BF269" i="7"/>
  <c r="T269" i="7"/>
  <c r="R269" i="7"/>
  <c r="P269" i="7"/>
  <c r="BI267" i="7"/>
  <c r="BH267" i="7"/>
  <c r="BG267" i="7"/>
  <c r="BF267" i="7"/>
  <c r="T267" i="7"/>
  <c r="R267" i="7"/>
  <c r="P267" i="7"/>
  <c r="BI265" i="7"/>
  <c r="BH265" i="7"/>
  <c r="BG265" i="7"/>
  <c r="BF265" i="7"/>
  <c r="T265" i="7"/>
  <c r="R265" i="7"/>
  <c r="P265" i="7"/>
  <c r="BI263" i="7"/>
  <c r="BH263" i="7"/>
  <c r="BG263" i="7"/>
  <c r="BF263" i="7"/>
  <c r="T263" i="7"/>
  <c r="R263" i="7"/>
  <c r="P263" i="7"/>
  <c r="BI261" i="7"/>
  <c r="BH261" i="7"/>
  <c r="BG261" i="7"/>
  <c r="BF261" i="7"/>
  <c r="T261" i="7"/>
  <c r="R261" i="7"/>
  <c r="P261" i="7"/>
  <c r="BI259" i="7"/>
  <c r="BH259" i="7"/>
  <c r="BG259" i="7"/>
  <c r="BF259" i="7"/>
  <c r="T259" i="7"/>
  <c r="R259" i="7"/>
  <c r="P259" i="7"/>
  <c r="BI257" i="7"/>
  <c r="BH257" i="7"/>
  <c r="BG257" i="7"/>
  <c r="BF257" i="7"/>
  <c r="T257" i="7"/>
  <c r="R257" i="7"/>
  <c r="P257" i="7"/>
  <c r="BI255" i="7"/>
  <c r="BH255" i="7"/>
  <c r="BG255" i="7"/>
  <c r="BF255" i="7"/>
  <c r="T255" i="7"/>
  <c r="R255" i="7"/>
  <c r="P255" i="7"/>
  <c r="BI252" i="7"/>
  <c r="BH252" i="7"/>
  <c r="BG252" i="7"/>
  <c r="BF252" i="7"/>
  <c r="T252" i="7"/>
  <c r="R252" i="7"/>
  <c r="P252" i="7"/>
  <c r="BI250" i="7"/>
  <c r="BH250" i="7"/>
  <c r="BG250" i="7"/>
  <c r="BF250" i="7"/>
  <c r="T250" i="7"/>
  <c r="R250" i="7"/>
  <c r="P250" i="7"/>
  <c r="BI248" i="7"/>
  <c r="BH248" i="7"/>
  <c r="BG248" i="7"/>
  <c r="BF248" i="7"/>
  <c r="T248" i="7"/>
  <c r="R248" i="7"/>
  <c r="P248" i="7"/>
  <c r="BI246" i="7"/>
  <c r="BH246" i="7"/>
  <c r="BG246" i="7"/>
  <c r="BF246" i="7"/>
  <c r="T246" i="7"/>
  <c r="R246" i="7"/>
  <c r="P246" i="7"/>
  <c r="BI243" i="7"/>
  <c r="BH243" i="7"/>
  <c r="BG243" i="7"/>
  <c r="BF243" i="7"/>
  <c r="T243" i="7"/>
  <c r="R243" i="7"/>
  <c r="P243" i="7"/>
  <c r="BI241" i="7"/>
  <c r="BH241" i="7"/>
  <c r="BG241" i="7"/>
  <c r="BF241" i="7"/>
  <c r="T241" i="7"/>
  <c r="R241" i="7"/>
  <c r="P241" i="7"/>
  <c r="BI239" i="7"/>
  <c r="BH239" i="7"/>
  <c r="BG239" i="7"/>
  <c r="BF239" i="7"/>
  <c r="T239" i="7"/>
  <c r="R239" i="7"/>
  <c r="P239" i="7"/>
  <c r="BI236" i="7"/>
  <c r="BH236" i="7"/>
  <c r="BG236" i="7"/>
  <c r="BF236" i="7"/>
  <c r="T236" i="7"/>
  <c r="R236" i="7"/>
  <c r="P236" i="7"/>
  <c r="BI234" i="7"/>
  <c r="BH234" i="7"/>
  <c r="BG234" i="7"/>
  <c r="BF234" i="7"/>
  <c r="T234" i="7"/>
  <c r="R234" i="7"/>
  <c r="P234" i="7"/>
  <c r="BI232" i="7"/>
  <c r="BH232" i="7"/>
  <c r="BG232" i="7"/>
  <c r="BF232" i="7"/>
  <c r="T232" i="7"/>
  <c r="R232" i="7"/>
  <c r="P232" i="7"/>
  <c r="BI230" i="7"/>
  <c r="BH230" i="7"/>
  <c r="BG230" i="7"/>
  <c r="BF230" i="7"/>
  <c r="T230" i="7"/>
  <c r="R230" i="7"/>
  <c r="P230" i="7"/>
  <c r="BI227" i="7"/>
  <c r="BH227" i="7"/>
  <c r="BG227" i="7"/>
  <c r="BF227" i="7"/>
  <c r="T227" i="7"/>
  <c r="R227" i="7"/>
  <c r="P227" i="7"/>
  <c r="BI225" i="7"/>
  <c r="BH225" i="7"/>
  <c r="BG225" i="7"/>
  <c r="BF225" i="7"/>
  <c r="T225" i="7"/>
  <c r="R225" i="7"/>
  <c r="P225" i="7"/>
  <c r="BI222" i="7"/>
  <c r="BH222" i="7"/>
  <c r="BG222" i="7"/>
  <c r="BF222" i="7"/>
  <c r="T222" i="7"/>
  <c r="R222" i="7"/>
  <c r="P222" i="7"/>
  <c r="BI220" i="7"/>
  <c r="BH220" i="7"/>
  <c r="BG220" i="7"/>
  <c r="BF220" i="7"/>
  <c r="T220" i="7"/>
  <c r="R220" i="7"/>
  <c r="P220" i="7"/>
  <c r="BI218" i="7"/>
  <c r="BH218" i="7"/>
  <c r="BG218" i="7"/>
  <c r="BF218" i="7"/>
  <c r="T218" i="7"/>
  <c r="R218" i="7"/>
  <c r="P218" i="7"/>
  <c r="BI216" i="7"/>
  <c r="BH216" i="7"/>
  <c r="BG216" i="7"/>
  <c r="BF216" i="7"/>
  <c r="T216" i="7"/>
  <c r="R216" i="7"/>
  <c r="P216" i="7"/>
  <c r="BI214" i="7"/>
  <c r="BH214" i="7"/>
  <c r="BG214" i="7"/>
  <c r="BF214" i="7"/>
  <c r="T214" i="7"/>
  <c r="R214" i="7"/>
  <c r="P214" i="7"/>
  <c r="BI211" i="7"/>
  <c r="BH211" i="7"/>
  <c r="BG211" i="7"/>
  <c r="BF211" i="7"/>
  <c r="T211" i="7"/>
  <c r="T210" i="7"/>
  <c r="R211" i="7"/>
  <c r="R210" i="7"/>
  <c r="P211" i="7"/>
  <c r="P210" i="7"/>
  <c r="BI208" i="7"/>
  <c r="BH208" i="7"/>
  <c r="BG208" i="7"/>
  <c r="BF208" i="7"/>
  <c r="T208" i="7"/>
  <c r="R208" i="7"/>
  <c r="P208" i="7"/>
  <c r="BI206" i="7"/>
  <c r="BH206" i="7"/>
  <c r="BG206" i="7"/>
  <c r="BF206" i="7"/>
  <c r="T206" i="7"/>
  <c r="R206" i="7"/>
  <c r="P206" i="7"/>
  <c r="BI203" i="7"/>
  <c r="BH203" i="7"/>
  <c r="BG203" i="7"/>
  <c r="BF203" i="7"/>
  <c r="T203" i="7"/>
  <c r="R203" i="7"/>
  <c r="P203" i="7"/>
  <c r="BI201" i="7"/>
  <c r="BH201" i="7"/>
  <c r="BG201" i="7"/>
  <c r="BF201" i="7"/>
  <c r="T201" i="7"/>
  <c r="R201" i="7"/>
  <c r="P201" i="7"/>
  <c r="BI198" i="7"/>
  <c r="BH198" i="7"/>
  <c r="BG198" i="7"/>
  <c r="BF198" i="7"/>
  <c r="T198" i="7"/>
  <c r="R198" i="7"/>
  <c r="P198" i="7"/>
  <c r="BI196" i="7"/>
  <c r="BH196" i="7"/>
  <c r="BG196" i="7"/>
  <c r="BF196" i="7"/>
  <c r="T196" i="7"/>
  <c r="R196" i="7"/>
  <c r="P196" i="7"/>
  <c r="BI193" i="7"/>
  <c r="BH193" i="7"/>
  <c r="BG193" i="7"/>
  <c r="BF193" i="7"/>
  <c r="T193" i="7"/>
  <c r="T192" i="7"/>
  <c r="R193" i="7"/>
  <c r="R192" i="7"/>
  <c r="P193" i="7"/>
  <c r="P192" i="7"/>
  <c r="BI190" i="7"/>
  <c r="BH190" i="7"/>
  <c r="BG190" i="7"/>
  <c r="BF190" i="7"/>
  <c r="T190" i="7"/>
  <c r="R190" i="7"/>
  <c r="P190" i="7"/>
  <c r="BI188" i="7"/>
  <c r="BH188" i="7"/>
  <c r="BG188" i="7"/>
  <c r="BF188" i="7"/>
  <c r="T188" i="7"/>
  <c r="R188" i="7"/>
  <c r="P188" i="7"/>
  <c r="BI186" i="7"/>
  <c r="BH186" i="7"/>
  <c r="BG186" i="7"/>
  <c r="BF186" i="7"/>
  <c r="T186" i="7"/>
  <c r="R186" i="7"/>
  <c r="P186" i="7"/>
  <c r="BI184" i="7"/>
  <c r="BH184" i="7"/>
  <c r="BG184" i="7"/>
  <c r="BF184" i="7"/>
  <c r="T184" i="7"/>
  <c r="R184" i="7"/>
  <c r="P184" i="7"/>
  <c r="BI182" i="7"/>
  <c r="BH182" i="7"/>
  <c r="BG182" i="7"/>
  <c r="BF182" i="7"/>
  <c r="T182" i="7"/>
  <c r="R182" i="7"/>
  <c r="P182" i="7"/>
  <c r="BI180" i="7"/>
  <c r="BH180" i="7"/>
  <c r="BG180" i="7"/>
  <c r="BF180" i="7"/>
  <c r="T180" i="7"/>
  <c r="R180" i="7"/>
  <c r="P180"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69" i="7"/>
  <c r="BH169" i="7"/>
  <c r="BG169" i="7"/>
  <c r="BF169" i="7"/>
  <c r="T169" i="7"/>
  <c r="R169" i="7"/>
  <c r="P169" i="7"/>
  <c r="BI167" i="7"/>
  <c r="BH167" i="7"/>
  <c r="BG167" i="7"/>
  <c r="BF167" i="7"/>
  <c r="T167" i="7"/>
  <c r="R167" i="7"/>
  <c r="P167" i="7"/>
  <c r="BI165" i="7"/>
  <c r="BH165" i="7"/>
  <c r="BG165" i="7"/>
  <c r="BF165" i="7"/>
  <c r="T165" i="7"/>
  <c r="R165" i="7"/>
  <c r="P165" i="7"/>
  <c r="BI163" i="7"/>
  <c r="BH163" i="7"/>
  <c r="BG163" i="7"/>
  <c r="BF163" i="7"/>
  <c r="T163" i="7"/>
  <c r="R163" i="7"/>
  <c r="P163" i="7"/>
  <c r="BI161" i="7"/>
  <c r="BH161" i="7"/>
  <c r="BG161" i="7"/>
  <c r="BF161" i="7"/>
  <c r="T161" i="7"/>
  <c r="R161" i="7"/>
  <c r="P161" i="7"/>
  <c r="BI159" i="7"/>
  <c r="BH159" i="7"/>
  <c r="BG159" i="7"/>
  <c r="BF159" i="7"/>
  <c r="T159" i="7"/>
  <c r="R159" i="7"/>
  <c r="P159" i="7"/>
  <c r="BI157" i="7"/>
  <c r="BH157" i="7"/>
  <c r="BG157" i="7"/>
  <c r="BF157" i="7"/>
  <c r="T157" i="7"/>
  <c r="R157" i="7"/>
  <c r="P157" i="7"/>
  <c r="BI155" i="7"/>
  <c r="BH155" i="7"/>
  <c r="BG155" i="7"/>
  <c r="BF155" i="7"/>
  <c r="T155" i="7"/>
  <c r="R155" i="7"/>
  <c r="P155" i="7"/>
  <c r="BI153" i="7"/>
  <c r="BH153" i="7"/>
  <c r="BG153" i="7"/>
  <c r="BF153" i="7"/>
  <c r="T153" i="7"/>
  <c r="R153" i="7"/>
  <c r="P153" i="7"/>
  <c r="BI151" i="7"/>
  <c r="BH151" i="7"/>
  <c r="BG151" i="7"/>
  <c r="BF151" i="7"/>
  <c r="T151" i="7"/>
  <c r="R151" i="7"/>
  <c r="P151" i="7"/>
  <c r="BI149" i="7"/>
  <c r="BH149" i="7"/>
  <c r="BG149" i="7"/>
  <c r="BF149" i="7"/>
  <c r="T149" i="7"/>
  <c r="R149" i="7"/>
  <c r="P149" i="7"/>
  <c r="BI147" i="7"/>
  <c r="BH147" i="7"/>
  <c r="BG147" i="7"/>
  <c r="BF147" i="7"/>
  <c r="T147" i="7"/>
  <c r="R147" i="7"/>
  <c r="P147" i="7"/>
  <c r="BI144" i="7"/>
  <c r="BH144" i="7"/>
  <c r="BG144" i="7"/>
  <c r="BF144" i="7"/>
  <c r="T144" i="7"/>
  <c r="R144" i="7"/>
  <c r="P144" i="7"/>
  <c r="BI142" i="7"/>
  <c r="BH142" i="7"/>
  <c r="BG142" i="7"/>
  <c r="BF142" i="7"/>
  <c r="T142" i="7"/>
  <c r="R142" i="7"/>
  <c r="P142" i="7"/>
  <c r="BI139" i="7"/>
  <c r="BH139" i="7"/>
  <c r="BG139" i="7"/>
  <c r="BF139" i="7"/>
  <c r="T139" i="7"/>
  <c r="R139" i="7"/>
  <c r="P139" i="7"/>
  <c r="BI137" i="7"/>
  <c r="BH137" i="7"/>
  <c r="BG137" i="7"/>
  <c r="BF137" i="7"/>
  <c r="T137" i="7"/>
  <c r="R137" i="7"/>
  <c r="P137" i="7"/>
  <c r="BI135" i="7"/>
  <c r="BH135" i="7"/>
  <c r="BG135" i="7"/>
  <c r="BF135" i="7"/>
  <c r="T135" i="7"/>
  <c r="R135" i="7"/>
  <c r="P135" i="7"/>
  <c r="J129" i="7"/>
  <c r="J128" i="7"/>
  <c r="F126" i="7"/>
  <c r="E124" i="7"/>
  <c r="J92" i="7"/>
  <c r="J91" i="7"/>
  <c r="F89" i="7"/>
  <c r="E87" i="7"/>
  <c r="J18" i="7"/>
  <c r="E18" i="7"/>
  <c r="F129" i="7"/>
  <c r="J17" i="7"/>
  <c r="J15" i="7"/>
  <c r="E15" i="7"/>
  <c r="F128" i="7"/>
  <c r="J14" i="7"/>
  <c r="J12" i="7"/>
  <c r="J126" i="7" s="1"/>
  <c r="E7" i="7"/>
  <c r="E85" i="7" s="1"/>
  <c r="J37" i="6"/>
  <c r="J36" i="6"/>
  <c r="AY99" i="1"/>
  <c r="J35" i="6"/>
  <c r="AX99" i="1"/>
  <c r="BI257" i="6"/>
  <c r="BH257" i="6"/>
  <c r="BG257" i="6"/>
  <c r="BF257" i="6"/>
  <c r="T257" i="6"/>
  <c r="R257" i="6"/>
  <c r="P257" i="6"/>
  <c r="BI255" i="6"/>
  <c r="BH255" i="6"/>
  <c r="BG255" i="6"/>
  <c r="BF255" i="6"/>
  <c r="T255" i="6"/>
  <c r="R255" i="6"/>
  <c r="P255" i="6"/>
  <c r="BI253" i="6"/>
  <c r="BH253" i="6"/>
  <c r="BG253" i="6"/>
  <c r="BF253" i="6"/>
  <c r="T253" i="6"/>
  <c r="R253" i="6"/>
  <c r="P253" i="6"/>
  <c r="BI251" i="6"/>
  <c r="BH251" i="6"/>
  <c r="BG251" i="6"/>
  <c r="BF251" i="6"/>
  <c r="T251" i="6"/>
  <c r="R251" i="6"/>
  <c r="P251" i="6"/>
  <c r="BI249" i="6"/>
  <c r="BH249" i="6"/>
  <c r="BG249" i="6"/>
  <c r="BF249" i="6"/>
  <c r="T249" i="6"/>
  <c r="R249" i="6"/>
  <c r="P249" i="6"/>
  <c r="BI247" i="6"/>
  <c r="BH247" i="6"/>
  <c r="BG247" i="6"/>
  <c r="BF247" i="6"/>
  <c r="T247" i="6"/>
  <c r="R247" i="6"/>
  <c r="P247" i="6"/>
  <c r="BI245" i="6"/>
  <c r="BH245" i="6"/>
  <c r="BG245" i="6"/>
  <c r="BF245" i="6"/>
  <c r="T245" i="6"/>
  <c r="R245" i="6"/>
  <c r="P245" i="6"/>
  <c r="BI243" i="6"/>
  <c r="BH243" i="6"/>
  <c r="BG243" i="6"/>
  <c r="BF243" i="6"/>
  <c r="T243" i="6"/>
  <c r="R243" i="6"/>
  <c r="P243" i="6"/>
  <c r="BI241" i="6"/>
  <c r="BH241" i="6"/>
  <c r="BG241" i="6"/>
  <c r="BF241" i="6"/>
  <c r="T241" i="6"/>
  <c r="R241" i="6"/>
  <c r="P241" i="6"/>
  <c r="BI238" i="6"/>
  <c r="BH238" i="6"/>
  <c r="BG238" i="6"/>
  <c r="BF238" i="6"/>
  <c r="T238" i="6"/>
  <c r="R238" i="6"/>
  <c r="P238" i="6"/>
  <c r="BI236" i="6"/>
  <c r="BH236" i="6"/>
  <c r="BG236" i="6"/>
  <c r="BF236" i="6"/>
  <c r="T236" i="6"/>
  <c r="R236" i="6"/>
  <c r="P236" i="6"/>
  <c r="BI234" i="6"/>
  <c r="BH234" i="6"/>
  <c r="BG234" i="6"/>
  <c r="BF234" i="6"/>
  <c r="T234" i="6"/>
  <c r="R234" i="6"/>
  <c r="P234" i="6"/>
  <c r="BI232" i="6"/>
  <c r="BH232" i="6"/>
  <c r="BG232" i="6"/>
  <c r="BF232" i="6"/>
  <c r="T232" i="6"/>
  <c r="R232" i="6"/>
  <c r="P232" i="6"/>
  <c r="BI230" i="6"/>
  <c r="BH230" i="6"/>
  <c r="BG230" i="6"/>
  <c r="BF230" i="6"/>
  <c r="T230" i="6"/>
  <c r="R230" i="6"/>
  <c r="P230" i="6"/>
  <c r="BI228" i="6"/>
  <c r="BH228" i="6"/>
  <c r="BG228" i="6"/>
  <c r="BF228" i="6"/>
  <c r="T228" i="6"/>
  <c r="R228" i="6"/>
  <c r="P228" i="6"/>
  <c r="BI226" i="6"/>
  <c r="BH226" i="6"/>
  <c r="BG226" i="6"/>
  <c r="BF226" i="6"/>
  <c r="T226" i="6"/>
  <c r="R226" i="6"/>
  <c r="P226" i="6"/>
  <c r="BI224" i="6"/>
  <c r="BH224" i="6"/>
  <c r="BG224" i="6"/>
  <c r="BF224" i="6"/>
  <c r="T224" i="6"/>
  <c r="R224" i="6"/>
  <c r="P224" i="6"/>
  <c r="BI222" i="6"/>
  <c r="BH222" i="6"/>
  <c r="BG222" i="6"/>
  <c r="BF222" i="6"/>
  <c r="T222" i="6"/>
  <c r="R222" i="6"/>
  <c r="P222" i="6"/>
  <c r="BI220" i="6"/>
  <c r="BH220" i="6"/>
  <c r="BG220" i="6"/>
  <c r="BF220" i="6"/>
  <c r="T220" i="6"/>
  <c r="R220" i="6"/>
  <c r="P220" i="6"/>
  <c r="BI218" i="6"/>
  <c r="BH218" i="6"/>
  <c r="BG218" i="6"/>
  <c r="BF218" i="6"/>
  <c r="T218" i="6"/>
  <c r="R218" i="6"/>
  <c r="P218" i="6"/>
  <c r="BI216" i="6"/>
  <c r="BH216" i="6"/>
  <c r="BG216" i="6"/>
  <c r="BF216" i="6"/>
  <c r="T216" i="6"/>
  <c r="R216" i="6"/>
  <c r="P216" i="6"/>
  <c r="BI214" i="6"/>
  <c r="BH214" i="6"/>
  <c r="BG214" i="6"/>
  <c r="BF214" i="6"/>
  <c r="T214" i="6"/>
  <c r="R214" i="6"/>
  <c r="P214" i="6"/>
  <c r="BI212" i="6"/>
  <c r="BH212" i="6"/>
  <c r="BG212" i="6"/>
  <c r="BF212" i="6"/>
  <c r="T212" i="6"/>
  <c r="R212" i="6"/>
  <c r="P212" i="6"/>
  <c r="BI210" i="6"/>
  <c r="BH210" i="6"/>
  <c r="BG210" i="6"/>
  <c r="BF210" i="6"/>
  <c r="T210" i="6"/>
  <c r="R210" i="6"/>
  <c r="P210" i="6"/>
  <c r="BI208" i="6"/>
  <c r="BH208" i="6"/>
  <c r="BG208" i="6"/>
  <c r="BF208" i="6"/>
  <c r="T208" i="6"/>
  <c r="R208" i="6"/>
  <c r="P208" i="6"/>
  <c r="BI206" i="6"/>
  <c r="BH206" i="6"/>
  <c r="BG206" i="6"/>
  <c r="BF206" i="6"/>
  <c r="T206" i="6"/>
  <c r="R206" i="6"/>
  <c r="P206" i="6"/>
  <c r="BI204" i="6"/>
  <c r="BH204" i="6"/>
  <c r="BG204" i="6"/>
  <c r="BF204" i="6"/>
  <c r="T204" i="6"/>
  <c r="R204" i="6"/>
  <c r="P204" i="6"/>
  <c r="BI202" i="6"/>
  <c r="BH202" i="6"/>
  <c r="BG202" i="6"/>
  <c r="BF202" i="6"/>
  <c r="T202" i="6"/>
  <c r="R202" i="6"/>
  <c r="P202"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7" i="6"/>
  <c r="BH187" i="6"/>
  <c r="BG187" i="6"/>
  <c r="BF187" i="6"/>
  <c r="T187" i="6"/>
  <c r="R187" i="6"/>
  <c r="P187" i="6"/>
  <c r="BI185" i="6"/>
  <c r="BH185" i="6"/>
  <c r="BG185" i="6"/>
  <c r="BF185" i="6"/>
  <c r="T185" i="6"/>
  <c r="R185" i="6"/>
  <c r="P185" i="6"/>
  <c r="BI183" i="6"/>
  <c r="BH183" i="6"/>
  <c r="BG183" i="6"/>
  <c r="BF183" i="6"/>
  <c r="T183" i="6"/>
  <c r="R183" i="6"/>
  <c r="P183" i="6"/>
  <c r="BI181" i="6"/>
  <c r="BH181" i="6"/>
  <c r="BG181" i="6"/>
  <c r="BF181" i="6"/>
  <c r="T181" i="6"/>
  <c r="R181" i="6"/>
  <c r="P181" i="6"/>
  <c r="BI179" i="6"/>
  <c r="BH179" i="6"/>
  <c r="BG179" i="6"/>
  <c r="BF179" i="6"/>
  <c r="T179" i="6"/>
  <c r="R179" i="6"/>
  <c r="P179" i="6"/>
  <c r="BI177" i="6"/>
  <c r="BH177" i="6"/>
  <c r="BG177" i="6"/>
  <c r="BF177" i="6"/>
  <c r="T177" i="6"/>
  <c r="R177" i="6"/>
  <c r="P177" i="6"/>
  <c r="BI175" i="6"/>
  <c r="BH175" i="6"/>
  <c r="BG175" i="6"/>
  <c r="BF175" i="6"/>
  <c r="T175" i="6"/>
  <c r="R175" i="6"/>
  <c r="P175" i="6"/>
  <c r="BI173" i="6"/>
  <c r="BH173" i="6"/>
  <c r="BG173" i="6"/>
  <c r="BF173" i="6"/>
  <c r="T173" i="6"/>
  <c r="R173" i="6"/>
  <c r="P173" i="6"/>
  <c r="BI171" i="6"/>
  <c r="BH171" i="6"/>
  <c r="BG171" i="6"/>
  <c r="BF171" i="6"/>
  <c r="T171" i="6"/>
  <c r="R171" i="6"/>
  <c r="P171" i="6"/>
  <c r="BI169" i="6"/>
  <c r="BH169" i="6"/>
  <c r="BG169" i="6"/>
  <c r="BF169" i="6"/>
  <c r="T169" i="6"/>
  <c r="R169" i="6"/>
  <c r="P169" i="6"/>
  <c r="BI167" i="6"/>
  <c r="BH167" i="6"/>
  <c r="BG167" i="6"/>
  <c r="BF167" i="6"/>
  <c r="T167" i="6"/>
  <c r="R167" i="6"/>
  <c r="P167" i="6"/>
  <c r="BI165" i="6"/>
  <c r="BH165" i="6"/>
  <c r="BG165" i="6"/>
  <c r="BF165" i="6"/>
  <c r="T165" i="6"/>
  <c r="R165" i="6"/>
  <c r="P165" i="6"/>
  <c r="BI163" i="6"/>
  <c r="BH163" i="6"/>
  <c r="BG163" i="6"/>
  <c r="BF163" i="6"/>
  <c r="T163" i="6"/>
  <c r="R163" i="6"/>
  <c r="P163"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0" i="6"/>
  <c r="BH130" i="6"/>
  <c r="BG130" i="6"/>
  <c r="BF130" i="6"/>
  <c r="T130" i="6"/>
  <c r="R130" i="6"/>
  <c r="P130" i="6"/>
  <c r="BI128" i="6"/>
  <c r="BH128" i="6"/>
  <c r="BG128" i="6"/>
  <c r="BF128" i="6"/>
  <c r="T128" i="6"/>
  <c r="R128" i="6"/>
  <c r="P128" i="6"/>
  <c r="BI126" i="6"/>
  <c r="BH126" i="6"/>
  <c r="BG126" i="6"/>
  <c r="BF126" i="6"/>
  <c r="T126" i="6"/>
  <c r="R126" i="6"/>
  <c r="P126" i="6"/>
  <c r="BI124" i="6"/>
  <c r="BH124" i="6"/>
  <c r="BG124" i="6"/>
  <c r="BF124" i="6"/>
  <c r="T124" i="6"/>
  <c r="R124" i="6"/>
  <c r="P124" i="6"/>
  <c r="J118" i="6"/>
  <c r="J117" i="6"/>
  <c r="F115" i="6"/>
  <c r="E113" i="6"/>
  <c r="J92" i="6"/>
  <c r="J91" i="6"/>
  <c r="F89" i="6"/>
  <c r="E87" i="6"/>
  <c r="J18" i="6"/>
  <c r="E18" i="6"/>
  <c r="F118" i="6"/>
  <c r="J17" i="6"/>
  <c r="J15" i="6"/>
  <c r="E15" i="6"/>
  <c r="F117" i="6"/>
  <c r="J14" i="6"/>
  <c r="J12" i="6"/>
  <c r="J115" i="6" s="1"/>
  <c r="E7" i="6"/>
  <c r="E111" i="6" s="1"/>
  <c r="J37" i="5"/>
  <c r="J36" i="5"/>
  <c r="AY98" i="1"/>
  <c r="J35" i="5"/>
  <c r="AX98" i="1"/>
  <c r="BI417" i="5"/>
  <c r="BH417" i="5"/>
  <c r="BG417" i="5"/>
  <c r="BF417" i="5"/>
  <c r="T417" i="5"/>
  <c r="R417" i="5"/>
  <c r="P417" i="5"/>
  <c r="BI413" i="5"/>
  <c r="BH413" i="5"/>
  <c r="BG413" i="5"/>
  <c r="BF413" i="5"/>
  <c r="T413" i="5"/>
  <c r="R413" i="5"/>
  <c r="P413" i="5"/>
  <c r="BI410" i="5"/>
  <c r="BH410" i="5"/>
  <c r="BG410" i="5"/>
  <c r="BF410" i="5"/>
  <c r="T410" i="5"/>
  <c r="R410" i="5"/>
  <c r="P410" i="5"/>
  <c r="BI407" i="5"/>
  <c r="BH407" i="5"/>
  <c r="BG407" i="5"/>
  <c r="BF407" i="5"/>
  <c r="T407" i="5"/>
  <c r="R407" i="5"/>
  <c r="P407" i="5"/>
  <c r="BI404" i="5"/>
  <c r="BH404" i="5"/>
  <c r="BG404" i="5"/>
  <c r="BF404" i="5"/>
  <c r="T404" i="5"/>
  <c r="R404" i="5"/>
  <c r="P404" i="5"/>
  <c r="BI400" i="5"/>
  <c r="BH400" i="5"/>
  <c r="BG400" i="5"/>
  <c r="BF400" i="5"/>
  <c r="T400" i="5"/>
  <c r="R400" i="5"/>
  <c r="P400" i="5"/>
  <c r="BI396" i="5"/>
  <c r="BH396" i="5"/>
  <c r="BG396" i="5"/>
  <c r="BF396" i="5"/>
  <c r="T396" i="5"/>
  <c r="R396" i="5"/>
  <c r="P396" i="5"/>
  <c r="BI394" i="5"/>
  <c r="BH394" i="5"/>
  <c r="BG394" i="5"/>
  <c r="BF394" i="5"/>
  <c r="T394" i="5"/>
  <c r="R394" i="5"/>
  <c r="P394" i="5"/>
  <c r="BI392" i="5"/>
  <c r="BH392" i="5"/>
  <c r="BG392" i="5"/>
  <c r="BF392" i="5"/>
  <c r="T392" i="5"/>
  <c r="R392" i="5"/>
  <c r="P392" i="5"/>
  <c r="BI386" i="5"/>
  <c r="BH386" i="5"/>
  <c r="BG386" i="5"/>
  <c r="BF386" i="5"/>
  <c r="T386" i="5"/>
  <c r="R386" i="5"/>
  <c r="P386" i="5"/>
  <c r="BI382" i="5"/>
  <c r="BH382" i="5"/>
  <c r="BG382" i="5"/>
  <c r="BF382" i="5"/>
  <c r="T382" i="5"/>
  <c r="R382" i="5"/>
  <c r="P382" i="5"/>
  <c r="BI379" i="5"/>
  <c r="BH379" i="5"/>
  <c r="BG379" i="5"/>
  <c r="BF379" i="5"/>
  <c r="T379" i="5"/>
  <c r="R379" i="5"/>
  <c r="P379" i="5"/>
  <c r="BI373" i="5"/>
  <c r="BH373" i="5"/>
  <c r="BG373" i="5"/>
  <c r="BF373" i="5"/>
  <c r="T373" i="5"/>
  <c r="R373" i="5"/>
  <c r="P373" i="5"/>
  <c r="BI370" i="5"/>
  <c r="BH370" i="5"/>
  <c r="BG370" i="5"/>
  <c r="BF370" i="5"/>
  <c r="T370" i="5"/>
  <c r="R370" i="5"/>
  <c r="P370" i="5"/>
  <c r="BI362" i="5"/>
  <c r="BH362" i="5"/>
  <c r="BG362" i="5"/>
  <c r="BF362" i="5"/>
  <c r="T362" i="5"/>
  <c r="R362" i="5"/>
  <c r="P362" i="5"/>
  <c r="BI359" i="5"/>
  <c r="BH359" i="5"/>
  <c r="BG359" i="5"/>
  <c r="BF359" i="5"/>
  <c r="T359" i="5"/>
  <c r="R359" i="5"/>
  <c r="P359" i="5"/>
  <c r="BI356" i="5"/>
  <c r="BH356" i="5"/>
  <c r="BG356" i="5"/>
  <c r="BF356" i="5"/>
  <c r="T356" i="5"/>
  <c r="R356" i="5"/>
  <c r="P356" i="5"/>
  <c r="BI352" i="5"/>
  <c r="BH352" i="5"/>
  <c r="BG352" i="5"/>
  <c r="BF352" i="5"/>
  <c r="T352" i="5"/>
  <c r="T351" i="5" s="1"/>
  <c r="R352" i="5"/>
  <c r="R351" i="5" s="1"/>
  <c r="P352" i="5"/>
  <c r="P351" i="5" s="1"/>
  <c r="BI348" i="5"/>
  <c r="BH348" i="5"/>
  <c r="BG348" i="5"/>
  <c r="BF348" i="5"/>
  <c r="T348" i="5"/>
  <c r="R348" i="5"/>
  <c r="P348" i="5"/>
  <c r="BI346" i="5"/>
  <c r="BH346" i="5"/>
  <c r="BG346" i="5"/>
  <c r="BF346" i="5"/>
  <c r="T346" i="5"/>
  <c r="R346" i="5"/>
  <c r="P346" i="5"/>
  <c r="BI341" i="5"/>
  <c r="BH341" i="5"/>
  <c r="BG341" i="5"/>
  <c r="BF341" i="5"/>
  <c r="T341" i="5"/>
  <c r="R341" i="5"/>
  <c r="P341" i="5"/>
  <c r="BI339" i="5"/>
  <c r="BH339" i="5"/>
  <c r="BG339" i="5"/>
  <c r="BF339" i="5"/>
  <c r="T339" i="5"/>
  <c r="R339" i="5"/>
  <c r="P339" i="5"/>
  <c r="BI334" i="5"/>
  <c r="BH334" i="5"/>
  <c r="BG334" i="5"/>
  <c r="BF334" i="5"/>
  <c r="T334" i="5"/>
  <c r="R334" i="5"/>
  <c r="P334" i="5"/>
  <c r="BI332" i="5"/>
  <c r="BH332" i="5"/>
  <c r="BG332" i="5"/>
  <c r="BF332" i="5"/>
  <c r="T332" i="5"/>
  <c r="R332" i="5"/>
  <c r="P332" i="5"/>
  <c r="BI327" i="5"/>
  <c r="BH327" i="5"/>
  <c r="BG327" i="5"/>
  <c r="BF327" i="5"/>
  <c r="T327" i="5"/>
  <c r="R327" i="5"/>
  <c r="P327" i="5"/>
  <c r="BI323" i="5"/>
  <c r="BH323" i="5"/>
  <c r="BG323" i="5"/>
  <c r="BF323" i="5"/>
  <c r="T323" i="5"/>
  <c r="R323" i="5"/>
  <c r="P323" i="5"/>
  <c r="BI321" i="5"/>
  <c r="BH321" i="5"/>
  <c r="BG321" i="5"/>
  <c r="BF321" i="5"/>
  <c r="T321" i="5"/>
  <c r="R321" i="5"/>
  <c r="P321" i="5"/>
  <c r="BI319" i="5"/>
  <c r="BH319" i="5"/>
  <c r="BG319" i="5"/>
  <c r="BF319" i="5"/>
  <c r="T319" i="5"/>
  <c r="R319" i="5"/>
  <c r="P319" i="5"/>
  <c r="BI317" i="5"/>
  <c r="BH317" i="5"/>
  <c r="BG317" i="5"/>
  <c r="BF317" i="5"/>
  <c r="T317" i="5"/>
  <c r="R317" i="5"/>
  <c r="P317" i="5"/>
  <c r="BI315" i="5"/>
  <c r="BH315" i="5"/>
  <c r="BG315" i="5"/>
  <c r="BF315" i="5"/>
  <c r="T315" i="5"/>
  <c r="R315" i="5"/>
  <c r="P315" i="5"/>
  <c r="BI313" i="5"/>
  <c r="BH313" i="5"/>
  <c r="BG313" i="5"/>
  <c r="BF313" i="5"/>
  <c r="T313" i="5"/>
  <c r="R313" i="5"/>
  <c r="P313" i="5"/>
  <c r="BI311" i="5"/>
  <c r="BH311" i="5"/>
  <c r="BG311" i="5"/>
  <c r="BF311" i="5"/>
  <c r="T311" i="5"/>
  <c r="R311" i="5"/>
  <c r="P311" i="5"/>
  <c r="BI307" i="5"/>
  <c r="BH307" i="5"/>
  <c r="BG307" i="5"/>
  <c r="BF307" i="5"/>
  <c r="T307" i="5"/>
  <c r="R307" i="5"/>
  <c r="P307" i="5"/>
  <c r="BI303" i="5"/>
  <c r="BH303" i="5"/>
  <c r="BG303" i="5"/>
  <c r="BF303" i="5"/>
  <c r="T303" i="5"/>
  <c r="R303" i="5"/>
  <c r="P303" i="5"/>
  <c r="BI300" i="5"/>
  <c r="BH300" i="5"/>
  <c r="BG300" i="5"/>
  <c r="BF300" i="5"/>
  <c r="T300" i="5"/>
  <c r="R300" i="5"/>
  <c r="P300" i="5"/>
  <c r="BI298" i="5"/>
  <c r="BH298" i="5"/>
  <c r="BG298" i="5"/>
  <c r="BF298" i="5"/>
  <c r="T298" i="5"/>
  <c r="R298" i="5"/>
  <c r="P298" i="5"/>
  <c r="BI295" i="5"/>
  <c r="BH295" i="5"/>
  <c r="BG295" i="5"/>
  <c r="BF295" i="5"/>
  <c r="T295" i="5"/>
  <c r="R295" i="5"/>
  <c r="P295" i="5"/>
  <c r="BI292" i="5"/>
  <c r="BH292" i="5"/>
  <c r="BG292" i="5"/>
  <c r="BF292" i="5"/>
  <c r="T292" i="5"/>
  <c r="R292" i="5"/>
  <c r="P292" i="5"/>
  <c r="BI289" i="5"/>
  <c r="BH289" i="5"/>
  <c r="BG289" i="5"/>
  <c r="BF289" i="5"/>
  <c r="T289" i="5"/>
  <c r="R289" i="5"/>
  <c r="P289" i="5"/>
  <c r="BI287" i="5"/>
  <c r="BH287" i="5"/>
  <c r="BG287" i="5"/>
  <c r="BF287" i="5"/>
  <c r="T287" i="5"/>
  <c r="R287" i="5"/>
  <c r="P287" i="5"/>
  <c r="BI281" i="5"/>
  <c r="BH281" i="5"/>
  <c r="BG281" i="5"/>
  <c r="BF281" i="5"/>
  <c r="T281" i="5"/>
  <c r="R281" i="5"/>
  <c r="P281" i="5"/>
  <c r="BI278" i="5"/>
  <c r="BH278" i="5"/>
  <c r="BG278" i="5"/>
  <c r="BF278" i="5"/>
  <c r="T278" i="5"/>
  <c r="R278" i="5"/>
  <c r="P278" i="5"/>
  <c r="BI274" i="5"/>
  <c r="BH274" i="5"/>
  <c r="BG274" i="5"/>
  <c r="BF274" i="5"/>
  <c r="T274" i="5"/>
  <c r="R274" i="5"/>
  <c r="P274" i="5"/>
  <c r="BI270" i="5"/>
  <c r="BH270" i="5"/>
  <c r="BG270" i="5"/>
  <c r="BF270" i="5"/>
  <c r="T270" i="5"/>
  <c r="R270" i="5"/>
  <c r="P270" i="5"/>
  <c r="BI258" i="5"/>
  <c r="BH258" i="5"/>
  <c r="BG258" i="5"/>
  <c r="BF258" i="5"/>
  <c r="T258" i="5"/>
  <c r="R258" i="5"/>
  <c r="P258" i="5"/>
  <c r="BI254" i="5"/>
  <c r="BH254" i="5"/>
  <c r="BG254" i="5"/>
  <c r="BF254" i="5"/>
  <c r="T254" i="5"/>
  <c r="R254" i="5"/>
  <c r="P254" i="5"/>
  <c r="BI250" i="5"/>
  <c r="BH250" i="5"/>
  <c r="BG250" i="5"/>
  <c r="BF250" i="5"/>
  <c r="T250" i="5"/>
  <c r="R250" i="5"/>
  <c r="P250" i="5"/>
  <c r="BI239" i="5"/>
  <c r="BH239" i="5"/>
  <c r="BG239" i="5"/>
  <c r="BF239" i="5"/>
  <c r="T239" i="5"/>
  <c r="T229" i="5"/>
  <c r="R239" i="5"/>
  <c r="P239" i="5"/>
  <c r="P229" i="5"/>
  <c r="BI230" i="5"/>
  <c r="BH230" i="5"/>
  <c r="BG230" i="5"/>
  <c r="BF230" i="5"/>
  <c r="T230" i="5"/>
  <c r="R230" i="5"/>
  <c r="R229" i="5" s="1"/>
  <c r="P230" i="5"/>
  <c r="BI227" i="5"/>
  <c r="BH227" i="5"/>
  <c r="BG227" i="5"/>
  <c r="BF227" i="5"/>
  <c r="T227" i="5"/>
  <c r="R227" i="5"/>
  <c r="P227" i="5"/>
  <c r="BI224" i="5"/>
  <c r="BH224" i="5"/>
  <c r="BG224" i="5"/>
  <c r="BF224" i="5"/>
  <c r="T224" i="5"/>
  <c r="R224" i="5"/>
  <c r="P224" i="5"/>
  <c r="BI213" i="5"/>
  <c r="BH213" i="5"/>
  <c r="BG213" i="5"/>
  <c r="BF213" i="5"/>
  <c r="T213" i="5"/>
  <c r="R213" i="5"/>
  <c r="P213" i="5"/>
  <c r="BI210" i="5"/>
  <c r="BH210" i="5"/>
  <c r="BG210" i="5"/>
  <c r="BF210" i="5"/>
  <c r="T210" i="5"/>
  <c r="R210" i="5"/>
  <c r="P210" i="5"/>
  <c r="BI202" i="5"/>
  <c r="BH202" i="5"/>
  <c r="BG202" i="5"/>
  <c r="BF202" i="5"/>
  <c r="T202" i="5"/>
  <c r="R202" i="5"/>
  <c r="P202" i="5"/>
  <c r="BI197" i="5"/>
  <c r="BH197" i="5"/>
  <c r="BG197" i="5"/>
  <c r="BF197" i="5"/>
  <c r="T197" i="5"/>
  <c r="R197" i="5"/>
  <c r="P197" i="5"/>
  <c r="BI194" i="5"/>
  <c r="BH194" i="5"/>
  <c r="BG194" i="5"/>
  <c r="BF194" i="5"/>
  <c r="T194" i="5"/>
  <c r="R194" i="5"/>
  <c r="P194" i="5"/>
  <c r="BI182" i="5"/>
  <c r="BH182" i="5"/>
  <c r="BG182" i="5"/>
  <c r="BF182" i="5"/>
  <c r="T182" i="5"/>
  <c r="R182" i="5"/>
  <c r="P182" i="5"/>
  <c r="BI179" i="5"/>
  <c r="BH179" i="5"/>
  <c r="BG179" i="5"/>
  <c r="BF179" i="5"/>
  <c r="T179" i="5"/>
  <c r="R179" i="5"/>
  <c r="P179" i="5"/>
  <c r="BI175" i="5"/>
  <c r="BH175" i="5"/>
  <c r="BG175" i="5"/>
  <c r="BF175" i="5"/>
  <c r="T175" i="5"/>
  <c r="R175" i="5"/>
  <c r="P175" i="5"/>
  <c r="BI167" i="5"/>
  <c r="BH167" i="5"/>
  <c r="BG167" i="5"/>
  <c r="BF167" i="5"/>
  <c r="T167" i="5"/>
  <c r="R167" i="5"/>
  <c r="P167" i="5"/>
  <c r="BI162" i="5"/>
  <c r="BH162" i="5"/>
  <c r="BG162" i="5"/>
  <c r="BF162" i="5"/>
  <c r="T162" i="5"/>
  <c r="R162" i="5"/>
  <c r="P162" i="5"/>
  <c r="BI154" i="5"/>
  <c r="BH154" i="5"/>
  <c r="BG154" i="5"/>
  <c r="BF154" i="5"/>
  <c r="T154" i="5"/>
  <c r="R154" i="5"/>
  <c r="P154" i="5"/>
  <c r="BI150" i="5"/>
  <c r="BH150" i="5"/>
  <c r="BG150" i="5"/>
  <c r="BF150" i="5"/>
  <c r="T150" i="5"/>
  <c r="R150" i="5"/>
  <c r="P150" i="5"/>
  <c r="BI146" i="5"/>
  <c r="BH146" i="5"/>
  <c r="BG146" i="5"/>
  <c r="BF146" i="5"/>
  <c r="T146" i="5"/>
  <c r="R146" i="5"/>
  <c r="P146" i="5"/>
  <c r="BI142" i="5"/>
  <c r="BH142" i="5"/>
  <c r="BG142" i="5"/>
  <c r="BF142" i="5"/>
  <c r="T142" i="5"/>
  <c r="R142" i="5"/>
  <c r="P142" i="5"/>
  <c r="BI138" i="5"/>
  <c r="BH138" i="5"/>
  <c r="BG138" i="5"/>
  <c r="BF138" i="5"/>
  <c r="T138" i="5"/>
  <c r="R138" i="5"/>
  <c r="P138" i="5"/>
  <c r="BI132" i="5"/>
  <c r="BH132" i="5"/>
  <c r="BG132" i="5"/>
  <c r="BF132" i="5"/>
  <c r="T132" i="5"/>
  <c r="R132" i="5"/>
  <c r="P132" i="5"/>
  <c r="J126" i="5"/>
  <c r="J125" i="5"/>
  <c r="F123" i="5"/>
  <c r="E121" i="5"/>
  <c r="J92" i="5"/>
  <c r="J91" i="5"/>
  <c r="F89" i="5"/>
  <c r="E87" i="5"/>
  <c r="J18" i="5"/>
  <c r="E18" i="5"/>
  <c r="F92" i="5"/>
  <c r="J17" i="5"/>
  <c r="J15" i="5"/>
  <c r="E15" i="5"/>
  <c r="F125" i="5"/>
  <c r="J14" i="5"/>
  <c r="J12" i="5"/>
  <c r="J123" i="5" s="1"/>
  <c r="E7" i="5"/>
  <c r="E85" i="5" s="1"/>
  <c r="J37" i="4"/>
  <c r="J36" i="4"/>
  <c r="AY97" i="1"/>
  <c r="J35" i="4"/>
  <c r="AX97" i="1"/>
  <c r="BI206" i="4"/>
  <c r="BH206" i="4"/>
  <c r="BG206" i="4"/>
  <c r="BF206" i="4"/>
  <c r="T206" i="4"/>
  <c r="T205" i="4"/>
  <c r="R206" i="4"/>
  <c r="R205" i="4"/>
  <c r="P206" i="4"/>
  <c r="P205" i="4"/>
  <c r="BI202" i="4"/>
  <c r="BH202" i="4"/>
  <c r="BG202" i="4"/>
  <c r="BF202" i="4"/>
  <c r="T202" i="4"/>
  <c r="R202" i="4"/>
  <c r="P202" i="4"/>
  <c r="BI200" i="4"/>
  <c r="BH200" i="4"/>
  <c r="BG200" i="4"/>
  <c r="BF200" i="4"/>
  <c r="T200" i="4"/>
  <c r="R200" i="4"/>
  <c r="P200" i="4"/>
  <c r="BI197" i="4"/>
  <c r="BH197" i="4"/>
  <c r="BG197" i="4"/>
  <c r="BF197" i="4"/>
  <c r="T197" i="4"/>
  <c r="R197" i="4"/>
  <c r="P197" i="4"/>
  <c r="BI194" i="4"/>
  <c r="BH194" i="4"/>
  <c r="BG194" i="4"/>
  <c r="BF194" i="4"/>
  <c r="T194" i="4"/>
  <c r="R194" i="4"/>
  <c r="P194" i="4"/>
  <c r="BI192" i="4"/>
  <c r="BH192" i="4"/>
  <c r="BG192" i="4"/>
  <c r="BF192" i="4"/>
  <c r="T192" i="4"/>
  <c r="R192" i="4"/>
  <c r="P192" i="4"/>
  <c r="BI189" i="4"/>
  <c r="BH189" i="4"/>
  <c r="BG189" i="4"/>
  <c r="BF189" i="4"/>
  <c r="T189" i="4"/>
  <c r="R189" i="4"/>
  <c r="P189" i="4"/>
  <c r="BI186" i="4"/>
  <c r="BH186" i="4"/>
  <c r="BG186" i="4"/>
  <c r="BF186" i="4"/>
  <c r="T186" i="4"/>
  <c r="R186" i="4"/>
  <c r="P186" i="4"/>
  <c r="BI183" i="4"/>
  <c r="BH183" i="4"/>
  <c r="BG183" i="4"/>
  <c r="BF183" i="4"/>
  <c r="T183" i="4"/>
  <c r="R183" i="4"/>
  <c r="P183" i="4"/>
  <c r="BI180" i="4"/>
  <c r="BH180" i="4"/>
  <c r="BG180" i="4"/>
  <c r="BF180" i="4"/>
  <c r="T180" i="4"/>
  <c r="R180" i="4"/>
  <c r="P180" i="4"/>
  <c r="BI177" i="4"/>
  <c r="BH177" i="4"/>
  <c r="BG177" i="4"/>
  <c r="BF177" i="4"/>
  <c r="T177" i="4"/>
  <c r="R177" i="4"/>
  <c r="P177" i="4"/>
  <c r="BI174" i="4"/>
  <c r="BH174" i="4"/>
  <c r="BG174" i="4"/>
  <c r="BF174" i="4"/>
  <c r="T174" i="4"/>
  <c r="R174" i="4"/>
  <c r="P174" i="4"/>
  <c r="BI171" i="4"/>
  <c r="BH171" i="4"/>
  <c r="BG171" i="4"/>
  <c r="BF171" i="4"/>
  <c r="T171" i="4"/>
  <c r="R171" i="4"/>
  <c r="P171" i="4"/>
  <c r="BI168" i="4"/>
  <c r="BH168" i="4"/>
  <c r="BG168" i="4"/>
  <c r="BF168" i="4"/>
  <c r="T168" i="4"/>
  <c r="R168" i="4"/>
  <c r="P168" i="4"/>
  <c r="BI163" i="4"/>
  <c r="BH163" i="4"/>
  <c r="BG163" i="4"/>
  <c r="BF163" i="4"/>
  <c r="T163" i="4"/>
  <c r="T162" i="4" s="1"/>
  <c r="R163" i="4"/>
  <c r="R162" i="4" s="1"/>
  <c r="P163" i="4"/>
  <c r="P162" i="4" s="1"/>
  <c r="BI159" i="4"/>
  <c r="BH159" i="4"/>
  <c r="BG159" i="4"/>
  <c r="BF159" i="4"/>
  <c r="T159" i="4"/>
  <c r="R159" i="4"/>
  <c r="P159" i="4"/>
  <c r="BI155" i="4"/>
  <c r="BH155" i="4"/>
  <c r="BG155" i="4"/>
  <c r="BF155" i="4"/>
  <c r="T155" i="4"/>
  <c r="R155" i="4"/>
  <c r="P155" i="4"/>
  <c r="BI151" i="4"/>
  <c r="BH151" i="4"/>
  <c r="BG151" i="4"/>
  <c r="BF151" i="4"/>
  <c r="T151" i="4"/>
  <c r="R151" i="4"/>
  <c r="P151" i="4"/>
  <c r="BI147" i="4"/>
  <c r="BH147" i="4"/>
  <c r="BG147" i="4"/>
  <c r="BF147" i="4"/>
  <c r="T147" i="4"/>
  <c r="R147" i="4"/>
  <c r="P147" i="4"/>
  <c r="BI143" i="4"/>
  <c r="BH143" i="4"/>
  <c r="BG143" i="4"/>
  <c r="BF143" i="4"/>
  <c r="T143" i="4"/>
  <c r="R143" i="4"/>
  <c r="P143" i="4"/>
  <c r="BI139" i="4"/>
  <c r="BH139" i="4"/>
  <c r="BG139" i="4"/>
  <c r="BF139" i="4"/>
  <c r="T139" i="4"/>
  <c r="R139" i="4"/>
  <c r="P139" i="4"/>
  <c r="BI135" i="4"/>
  <c r="BH135" i="4"/>
  <c r="BG135" i="4"/>
  <c r="BF135" i="4"/>
  <c r="T135" i="4"/>
  <c r="R135" i="4"/>
  <c r="P135" i="4"/>
  <c r="BI131" i="4"/>
  <c r="BH131" i="4"/>
  <c r="BG131" i="4"/>
  <c r="BF131" i="4"/>
  <c r="T131" i="4"/>
  <c r="R131" i="4"/>
  <c r="P131" i="4"/>
  <c r="BI126" i="4"/>
  <c r="BH126" i="4"/>
  <c r="BG126" i="4"/>
  <c r="BF126" i="4"/>
  <c r="T126" i="4"/>
  <c r="R126" i="4"/>
  <c r="P126" i="4"/>
  <c r="BI123" i="4"/>
  <c r="BH123" i="4"/>
  <c r="BG123" i="4"/>
  <c r="BF123" i="4"/>
  <c r="T123" i="4"/>
  <c r="R123" i="4"/>
  <c r="P123" i="4"/>
  <c r="J118" i="4"/>
  <c r="J117" i="4"/>
  <c r="F115" i="4"/>
  <c r="E113" i="4"/>
  <c r="J92" i="4"/>
  <c r="J91" i="4"/>
  <c r="F89" i="4"/>
  <c r="E87" i="4"/>
  <c r="J18" i="4"/>
  <c r="E18" i="4"/>
  <c r="F92" i="4"/>
  <c r="J17" i="4"/>
  <c r="J15" i="4"/>
  <c r="E15" i="4"/>
  <c r="F117" i="4"/>
  <c r="J14" i="4"/>
  <c r="J12" i="4"/>
  <c r="J115" i="4" s="1"/>
  <c r="E7" i="4"/>
  <c r="E111" i="4" s="1"/>
  <c r="J37" i="3"/>
  <c r="J36" i="3"/>
  <c r="AY96" i="1"/>
  <c r="J35" i="3"/>
  <c r="AX96" i="1"/>
  <c r="BI560" i="3"/>
  <c r="BH560" i="3"/>
  <c r="BG560" i="3"/>
  <c r="BF560" i="3"/>
  <c r="T560" i="3"/>
  <c r="R560" i="3"/>
  <c r="P560" i="3"/>
  <c r="BI556" i="3"/>
  <c r="BH556" i="3"/>
  <c r="BG556" i="3"/>
  <c r="BF556" i="3"/>
  <c r="T556" i="3"/>
  <c r="R556" i="3"/>
  <c r="P556" i="3"/>
  <c r="BI552" i="3"/>
  <c r="BH552" i="3"/>
  <c r="BG552" i="3"/>
  <c r="BF552" i="3"/>
  <c r="T552" i="3"/>
  <c r="R552" i="3"/>
  <c r="P552" i="3"/>
  <c r="BI549" i="3"/>
  <c r="BH549" i="3"/>
  <c r="BG549" i="3"/>
  <c r="BF549" i="3"/>
  <c r="T549" i="3"/>
  <c r="R549" i="3"/>
  <c r="P549" i="3"/>
  <c r="BI546" i="3"/>
  <c r="BH546" i="3"/>
  <c r="BG546" i="3"/>
  <c r="BF546" i="3"/>
  <c r="T546" i="3"/>
  <c r="R546" i="3"/>
  <c r="P546" i="3"/>
  <c r="BI543" i="3"/>
  <c r="BH543" i="3"/>
  <c r="BG543" i="3"/>
  <c r="BF543" i="3"/>
  <c r="T543" i="3"/>
  <c r="R543" i="3"/>
  <c r="P543" i="3"/>
  <c r="BI540" i="3"/>
  <c r="BH540" i="3"/>
  <c r="BG540" i="3"/>
  <c r="BF540" i="3"/>
  <c r="T540" i="3"/>
  <c r="R540" i="3"/>
  <c r="P540" i="3"/>
  <c r="BI536" i="3"/>
  <c r="BH536" i="3"/>
  <c r="BG536" i="3"/>
  <c r="BF536" i="3"/>
  <c r="T536" i="3"/>
  <c r="R536" i="3"/>
  <c r="P536" i="3"/>
  <c r="BI532" i="3"/>
  <c r="BH532" i="3"/>
  <c r="BG532" i="3"/>
  <c r="BF532" i="3"/>
  <c r="T532" i="3"/>
  <c r="T531" i="3"/>
  <c r="R532" i="3"/>
  <c r="R531" i="3"/>
  <c r="P532" i="3"/>
  <c r="P531" i="3"/>
  <c r="BI528" i="3"/>
  <c r="BH528" i="3"/>
  <c r="BG528" i="3"/>
  <c r="BF528" i="3"/>
  <c r="T528" i="3"/>
  <c r="R528" i="3"/>
  <c r="P528" i="3"/>
  <c r="BI524" i="3"/>
  <c r="BH524" i="3"/>
  <c r="BG524" i="3"/>
  <c r="BF524" i="3"/>
  <c r="T524" i="3"/>
  <c r="R524" i="3"/>
  <c r="P524" i="3"/>
  <c r="BI521" i="3"/>
  <c r="BH521" i="3"/>
  <c r="BG521" i="3"/>
  <c r="BF521" i="3"/>
  <c r="T521" i="3"/>
  <c r="R521" i="3"/>
  <c r="P521" i="3"/>
  <c r="BI518" i="3"/>
  <c r="BH518" i="3"/>
  <c r="BG518" i="3"/>
  <c r="BF518" i="3"/>
  <c r="T518" i="3"/>
  <c r="R518" i="3"/>
  <c r="P518" i="3"/>
  <c r="BI516" i="3"/>
  <c r="BH516" i="3"/>
  <c r="BG516" i="3"/>
  <c r="BF516" i="3"/>
  <c r="T516" i="3"/>
  <c r="R516" i="3"/>
  <c r="P516" i="3"/>
  <c r="BI514" i="3"/>
  <c r="BH514" i="3"/>
  <c r="BG514" i="3"/>
  <c r="BF514" i="3"/>
  <c r="T514" i="3"/>
  <c r="R514" i="3"/>
  <c r="P514" i="3"/>
  <c r="BI500" i="3"/>
  <c r="BH500" i="3"/>
  <c r="BG500" i="3"/>
  <c r="BF500" i="3"/>
  <c r="T500" i="3"/>
  <c r="R500" i="3"/>
  <c r="P500" i="3"/>
  <c r="BI498" i="3"/>
  <c r="BH498" i="3"/>
  <c r="BG498" i="3"/>
  <c r="BF498" i="3"/>
  <c r="T498" i="3"/>
  <c r="R498" i="3"/>
  <c r="P498" i="3"/>
  <c r="BI495" i="3"/>
  <c r="BH495" i="3"/>
  <c r="BG495" i="3"/>
  <c r="BF495" i="3"/>
  <c r="T495" i="3"/>
  <c r="R495" i="3"/>
  <c r="P495" i="3"/>
  <c r="BI493" i="3"/>
  <c r="BH493" i="3"/>
  <c r="BG493" i="3"/>
  <c r="BF493" i="3"/>
  <c r="T493" i="3"/>
  <c r="R493" i="3"/>
  <c r="P493" i="3"/>
  <c r="BI490" i="3"/>
  <c r="BH490" i="3"/>
  <c r="BG490" i="3"/>
  <c r="BF490" i="3"/>
  <c r="T490" i="3"/>
  <c r="R490" i="3"/>
  <c r="P490" i="3"/>
  <c r="BI488" i="3"/>
  <c r="BH488" i="3"/>
  <c r="BG488" i="3"/>
  <c r="BF488" i="3"/>
  <c r="T488" i="3"/>
  <c r="R488" i="3"/>
  <c r="P488" i="3"/>
  <c r="BI485" i="3"/>
  <c r="BH485" i="3"/>
  <c r="BG485" i="3"/>
  <c r="BF485" i="3"/>
  <c r="T485" i="3"/>
  <c r="R485" i="3"/>
  <c r="P485" i="3"/>
  <c r="BI483" i="3"/>
  <c r="BH483" i="3"/>
  <c r="BG483" i="3"/>
  <c r="BF483" i="3"/>
  <c r="T483" i="3"/>
  <c r="R483" i="3"/>
  <c r="P483" i="3"/>
  <c r="BI481" i="3"/>
  <c r="BH481" i="3"/>
  <c r="BG481" i="3"/>
  <c r="BF481" i="3"/>
  <c r="T481" i="3"/>
  <c r="R481" i="3"/>
  <c r="P481" i="3"/>
  <c r="BI479" i="3"/>
  <c r="BH479" i="3"/>
  <c r="BG479" i="3"/>
  <c r="BF479" i="3"/>
  <c r="T479" i="3"/>
  <c r="R479" i="3"/>
  <c r="P479" i="3"/>
  <c r="BI477" i="3"/>
  <c r="BH477" i="3"/>
  <c r="BG477" i="3"/>
  <c r="BF477" i="3"/>
  <c r="T477" i="3"/>
  <c r="R477" i="3"/>
  <c r="P477" i="3"/>
  <c r="BI475" i="3"/>
  <c r="BH475" i="3"/>
  <c r="BG475" i="3"/>
  <c r="BF475" i="3"/>
  <c r="T475" i="3"/>
  <c r="R475" i="3"/>
  <c r="P475" i="3"/>
  <c r="BI470" i="3"/>
  <c r="BH470" i="3"/>
  <c r="BG470" i="3"/>
  <c r="BF470" i="3"/>
  <c r="T470" i="3"/>
  <c r="R470" i="3"/>
  <c r="P470" i="3"/>
  <c r="BI465" i="3"/>
  <c r="BH465" i="3"/>
  <c r="BG465" i="3"/>
  <c r="BF465" i="3"/>
  <c r="T465" i="3"/>
  <c r="R465" i="3"/>
  <c r="P465" i="3"/>
  <c r="BI461" i="3"/>
  <c r="BH461" i="3"/>
  <c r="BG461" i="3"/>
  <c r="BF461" i="3"/>
  <c r="T461" i="3"/>
  <c r="R461" i="3"/>
  <c r="P461" i="3"/>
  <c r="BI459" i="3"/>
  <c r="BH459" i="3"/>
  <c r="BG459" i="3"/>
  <c r="BF459" i="3"/>
  <c r="T459" i="3"/>
  <c r="R459" i="3"/>
  <c r="P459" i="3"/>
  <c r="BI457" i="3"/>
  <c r="BH457" i="3"/>
  <c r="BG457" i="3"/>
  <c r="BF457" i="3"/>
  <c r="T457" i="3"/>
  <c r="R457" i="3"/>
  <c r="P457" i="3"/>
  <c r="BI455" i="3"/>
  <c r="BH455" i="3"/>
  <c r="BG455" i="3"/>
  <c r="BF455" i="3"/>
  <c r="T455" i="3"/>
  <c r="R455" i="3"/>
  <c r="P455" i="3"/>
  <c r="BI453" i="3"/>
  <c r="BH453" i="3"/>
  <c r="BG453" i="3"/>
  <c r="BF453" i="3"/>
  <c r="T453" i="3"/>
  <c r="R453" i="3"/>
  <c r="P453" i="3"/>
  <c r="BI451" i="3"/>
  <c r="BH451" i="3"/>
  <c r="BG451" i="3"/>
  <c r="BF451" i="3"/>
  <c r="T451" i="3"/>
  <c r="R451" i="3"/>
  <c r="P451" i="3"/>
  <c r="BI449" i="3"/>
  <c r="BH449" i="3"/>
  <c r="BG449" i="3"/>
  <c r="BF449" i="3"/>
  <c r="T449" i="3"/>
  <c r="R449" i="3"/>
  <c r="P449" i="3"/>
  <c r="BI447" i="3"/>
  <c r="BH447" i="3"/>
  <c r="BG447" i="3"/>
  <c r="BF447" i="3"/>
  <c r="T447" i="3"/>
  <c r="R447" i="3"/>
  <c r="P447" i="3"/>
  <c r="BI444" i="3"/>
  <c r="BH444" i="3"/>
  <c r="BG444" i="3"/>
  <c r="BF444" i="3"/>
  <c r="T444" i="3"/>
  <c r="R444" i="3"/>
  <c r="P444" i="3"/>
  <c r="BI442" i="3"/>
  <c r="BH442" i="3"/>
  <c r="BG442" i="3"/>
  <c r="BF442" i="3"/>
  <c r="T442" i="3"/>
  <c r="R442" i="3"/>
  <c r="P442" i="3"/>
  <c r="BI439" i="3"/>
  <c r="BH439" i="3"/>
  <c r="BG439" i="3"/>
  <c r="BF439" i="3"/>
  <c r="T439" i="3"/>
  <c r="R439" i="3"/>
  <c r="P439" i="3"/>
  <c r="BI436" i="3"/>
  <c r="BH436" i="3"/>
  <c r="BG436" i="3"/>
  <c r="BF436" i="3"/>
  <c r="T436" i="3"/>
  <c r="R436" i="3"/>
  <c r="P436" i="3"/>
  <c r="BI426" i="3"/>
  <c r="BH426" i="3"/>
  <c r="BG426" i="3"/>
  <c r="BF426" i="3"/>
  <c r="T426" i="3"/>
  <c r="R426" i="3"/>
  <c r="P426" i="3"/>
  <c r="BI422" i="3"/>
  <c r="BH422" i="3"/>
  <c r="BG422" i="3"/>
  <c r="BF422" i="3"/>
  <c r="T422" i="3"/>
  <c r="T421" i="3" s="1"/>
  <c r="R422" i="3"/>
  <c r="R421" i="3" s="1"/>
  <c r="P422" i="3"/>
  <c r="P421" i="3" s="1"/>
  <c r="BI417" i="3"/>
  <c r="BH417" i="3"/>
  <c r="BG417" i="3"/>
  <c r="BF417" i="3"/>
  <c r="T417" i="3"/>
  <c r="R417" i="3"/>
  <c r="P417" i="3"/>
  <c r="BI414" i="3"/>
  <c r="BH414" i="3"/>
  <c r="BG414" i="3"/>
  <c r="BF414" i="3"/>
  <c r="T414" i="3"/>
  <c r="R414" i="3"/>
  <c r="P414" i="3"/>
  <c r="BI404" i="3"/>
  <c r="BH404" i="3"/>
  <c r="BG404" i="3"/>
  <c r="BF404" i="3"/>
  <c r="T404" i="3"/>
  <c r="R404" i="3"/>
  <c r="P404" i="3"/>
  <c r="BI401" i="3"/>
  <c r="BH401" i="3"/>
  <c r="BG401" i="3"/>
  <c r="BF401" i="3"/>
  <c r="T401" i="3"/>
  <c r="R401" i="3"/>
  <c r="P401" i="3"/>
  <c r="BI398" i="3"/>
  <c r="BH398" i="3"/>
  <c r="BG398" i="3"/>
  <c r="BF398" i="3"/>
  <c r="T398" i="3"/>
  <c r="R398" i="3"/>
  <c r="P398" i="3"/>
  <c r="BI396" i="3"/>
  <c r="BH396" i="3"/>
  <c r="BG396" i="3"/>
  <c r="BF396" i="3"/>
  <c r="T396" i="3"/>
  <c r="R396" i="3"/>
  <c r="P396" i="3"/>
  <c r="BI391" i="3"/>
  <c r="BH391" i="3"/>
  <c r="BG391" i="3"/>
  <c r="BF391" i="3"/>
  <c r="T391" i="3"/>
  <c r="R391" i="3"/>
  <c r="P391" i="3"/>
  <c r="BI386" i="3"/>
  <c r="BH386" i="3"/>
  <c r="BG386" i="3"/>
  <c r="BF386" i="3"/>
  <c r="T386" i="3"/>
  <c r="R386" i="3"/>
  <c r="P386" i="3"/>
  <c r="BI378" i="3"/>
  <c r="BH378" i="3"/>
  <c r="BG378" i="3"/>
  <c r="BF378" i="3"/>
  <c r="T378" i="3"/>
  <c r="R378" i="3"/>
  <c r="P378" i="3"/>
  <c r="BI366" i="3"/>
  <c r="BH366" i="3"/>
  <c r="BG366" i="3"/>
  <c r="BF366" i="3"/>
  <c r="T366" i="3"/>
  <c r="R366" i="3"/>
  <c r="P366" i="3"/>
  <c r="BI358" i="3"/>
  <c r="BH358" i="3"/>
  <c r="BG358" i="3"/>
  <c r="BF358" i="3"/>
  <c r="T358" i="3"/>
  <c r="R358" i="3"/>
  <c r="P358" i="3"/>
  <c r="BI344" i="3"/>
  <c r="BH344" i="3"/>
  <c r="BG344" i="3"/>
  <c r="BF344" i="3"/>
  <c r="T344" i="3"/>
  <c r="R344" i="3"/>
  <c r="P344" i="3"/>
  <c r="BI336" i="3"/>
  <c r="BH336" i="3"/>
  <c r="BG336" i="3"/>
  <c r="BF336" i="3"/>
  <c r="T336" i="3"/>
  <c r="R336" i="3"/>
  <c r="P336" i="3"/>
  <c r="BI332" i="3"/>
  <c r="BH332" i="3"/>
  <c r="BG332" i="3"/>
  <c r="BF332" i="3"/>
  <c r="T332" i="3"/>
  <c r="R332" i="3"/>
  <c r="P332" i="3"/>
  <c r="BI325" i="3"/>
  <c r="BH325" i="3"/>
  <c r="BG325" i="3"/>
  <c r="BF325" i="3"/>
  <c r="T325" i="3"/>
  <c r="R325" i="3"/>
  <c r="P325" i="3"/>
  <c r="BI316" i="3"/>
  <c r="BH316" i="3"/>
  <c r="BG316" i="3"/>
  <c r="BF316" i="3"/>
  <c r="T316" i="3"/>
  <c r="R316" i="3"/>
  <c r="P316" i="3"/>
  <c r="BI310" i="3"/>
  <c r="BH310" i="3"/>
  <c r="BG310" i="3"/>
  <c r="BF310" i="3"/>
  <c r="T310" i="3"/>
  <c r="R310" i="3"/>
  <c r="P310" i="3"/>
  <c r="BI305" i="3"/>
  <c r="BH305" i="3"/>
  <c r="BG305" i="3"/>
  <c r="BF305" i="3"/>
  <c r="T305" i="3"/>
  <c r="R305" i="3"/>
  <c r="P305" i="3"/>
  <c r="BI302" i="3"/>
  <c r="BH302" i="3"/>
  <c r="BG302" i="3"/>
  <c r="BF302" i="3"/>
  <c r="T302" i="3"/>
  <c r="R302" i="3"/>
  <c r="P302" i="3"/>
  <c r="BI298" i="3"/>
  <c r="BH298" i="3"/>
  <c r="BG298" i="3"/>
  <c r="BF298" i="3"/>
  <c r="T298" i="3"/>
  <c r="R298" i="3"/>
  <c r="P298" i="3"/>
  <c r="BI292" i="3"/>
  <c r="BH292" i="3"/>
  <c r="BG292" i="3"/>
  <c r="BF292" i="3"/>
  <c r="T292" i="3"/>
  <c r="R292" i="3"/>
  <c r="P292" i="3"/>
  <c r="BI289" i="3"/>
  <c r="BH289" i="3"/>
  <c r="BG289" i="3"/>
  <c r="BF289" i="3"/>
  <c r="T289" i="3"/>
  <c r="R289" i="3"/>
  <c r="P289" i="3"/>
  <c r="BI284" i="3"/>
  <c r="BH284" i="3"/>
  <c r="BG284" i="3"/>
  <c r="BF284" i="3"/>
  <c r="T284" i="3"/>
  <c r="R284" i="3"/>
  <c r="P284" i="3"/>
  <c r="BI281" i="3"/>
  <c r="BH281" i="3"/>
  <c r="BG281" i="3"/>
  <c r="BF281" i="3"/>
  <c r="T281" i="3"/>
  <c r="R281" i="3"/>
  <c r="P281" i="3"/>
  <c r="BI273" i="3"/>
  <c r="BH273" i="3"/>
  <c r="BG273" i="3"/>
  <c r="BF273" i="3"/>
  <c r="T273" i="3"/>
  <c r="R273" i="3"/>
  <c r="P273" i="3"/>
  <c r="BI265" i="3"/>
  <c r="BH265" i="3"/>
  <c r="BG265" i="3"/>
  <c r="BF265" i="3"/>
  <c r="T265" i="3"/>
  <c r="R265" i="3"/>
  <c r="P265" i="3"/>
  <c r="BI262" i="3"/>
  <c r="BH262" i="3"/>
  <c r="BG262" i="3"/>
  <c r="BF262" i="3"/>
  <c r="T262" i="3"/>
  <c r="R262" i="3"/>
  <c r="P262" i="3"/>
  <c r="BI257" i="3"/>
  <c r="BH257" i="3"/>
  <c r="BG257" i="3"/>
  <c r="BF257" i="3"/>
  <c r="T257" i="3"/>
  <c r="R257" i="3"/>
  <c r="P257" i="3"/>
  <c r="BI252" i="3"/>
  <c r="BH252" i="3"/>
  <c r="BG252" i="3"/>
  <c r="BF252" i="3"/>
  <c r="T252" i="3"/>
  <c r="R252" i="3"/>
  <c r="P252" i="3"/>
  <c r="BI244" i="3"/>
  <c r="BH244" i="3"/>
  <c r="BG244" i="3"/>
  <c r="BF244" i="3"/>
  <c r="T244" i="3"/>
  <c r="R244" i="3"/>
  <c r="P244" i="3"/>
  <c r="BI233" i="3"/>
  <c r="BH233" i="3"/>
  <c r="BG233" i="3"/>
  <c r="BF233" i="3"/>
  <c r="T233" i="3"/>
  <c r="R233" i="3"/>
  <c r="P233" i="3"/>
  <c r="BI230" i="3"/>
  <c r="BH230" i="3"/>
  <c r="BG230" i="3"/>
  <c r="BF230" i="3"/>
  <c r="T230" i="3"/>
  <c r="R230" i="3"/>
  <c r="P230" i="3"/>
  <c r="BI223" i="3"/>
  <c r="BH223" i="3"/>
  <c r="BG223" i="3"/>
  <c r="BF223" i="3"/>
  <c r="T223" i="3"/>
  <c r="R223" i="3"/>
  <c r="P223" i="3"/>
  <c r="BI218" i="3"/>
  <c r="BH218" i="3"/>
  <c r="BG218" i="3"/>
  <c r="BF218" i="3"/>
  <c r="T218" i="3"/>
  <c r="R218" i="3"/>
  <c r="P218" i="3"/>
  <c r="BI214" i="3"/>
  <c r="BH214" i="3"/>
  <c r="BG214" i="3"/>
  <c r="BF214" i="3"/>
  <c r="T214" i="3"/>
  <c r="R214" i="3"/>
  <c r="P214" i="3"/>
  <c r="BI204" i="3"/>
  <c r="BH204" i="3"/>
  <c r="BG204" i="3"/>
  <c r="BF204" i="3"/>
  <c r="T204" i="3"/>
  <c r="R204" i="3"/>
  <c r="P204" i="3"/>
  <c r="BI200" i="3"/>
  <c r="BH200" i="3"/>
  <c r="BG200" i="3"/>
  <c r="BF200" i="3"/>
  <c r="T200" i="3"/>
  <c r="R200" i="3"/>
  <c r="P200" i="3"/>
  <c r="BI188" i="3"/>
  <c r="BH188" i="3"/>
  <c r="BG188" i="3"/>
  <c r="BF188" i="3"/>
  <c r="T188" i="3"/>
  <c r="R188" i="3"/>
  <c r="P188" i="3"/>
  <c r="BI180" i="3"/>
  <c r="BH180" i="3"/>
  <c r="BG180" i="3"/>
  <c r="BF180" i="3"/>
  <c r="T180" i="3"/>
  <c r="R180" i="3"/>
  <c r="P180" i="3"/>
  <c r="BI178" i="3"/>
  <c r="BH178" i="3"/>
  <c r="BG178" i="3"/>
  <c r="BF178" i="3"/>
  <c r="T178" i="3"/>
  <c r="R178" i="3"/>
  <c r="P178" i="3"/>
  <c r="BI170" i="3"/>
  <c r="BH170" i="3"/>
  <c r="BG170" i="3"/>
  <c r="BF170" i="3"/>
  <c r="T170" i="3"/>
  <c r="R170" i="3"/>
  <c r="P170" i="3"/>
  <c r="BI162" i="3"/>
  <c r="BH162" i="3"/>
  <c r="BG162" i="3"/>
  <c r="BF162" i="3"/>
  <c r="T162" i="3"/>
  <c r="R162" i="3"/>
  <c r="P162" i="3"/>
  <c r="BI154" i="3"/>
  <c r="BH154" i="3"/>
  <c r="BG154" i="3"/>
  <c r="BF154" i="3"/>
  <c r="T154" i="3"/>
  <c r="R154" i="3"/>
  <c r="P154" i="3"/>
  <c r="BI149" i="3"/>
  <c r="BH149" i="3"/>
  <c r="BG149" i="3"/>
  <c r="BF149" i="3"/>
  <c r="T149" i="3"/>
  <c r="R149" i="3"/>
  <c r="P149" i="3"/>
  <c r="BI133" i="3"/>
  <c r="BH133" i="3"/>
  <c r="BG133" i="3"/>
  <c r="BF133" i="3"/>
  <c r="T133" i="3"/>
  <c r="R133" i="3"/>
  <c r="P133" i="3"/>
  <c r="J127" i="3"/>
  <c r="J126" i="3"/>
  <c r="F124" i="3"/>
  <c r="E122" i="3"/>
  <c r="J92" i="3"/>
  <c r="J91" i="3"/>
  <c r="F89" i="3"/>
  <c r="E87" i="3"/>
  <c r="J18" i="3"/>
  <c r="E18" i="3"/>
  <c r="F127" i="3" s="1"/>
  <c r="J17" i="3"/>
  <c r="J15" i="3"/>
  <c r="E15" i="3"/>
  <c r="F126" i="3" s="1"/>
  <c r="J14" i="3"/>
  <c r="J12" i="3"/>
  <c r="J124" i="3"/>
  <c r="E7" i="3"/>
  <c r="E120" i="3"/>
  <c r="J37" i="2"/>
  <c r="J36" i="2"/>
  <c r="AY95" i="1" s="1"/>
  <c r="J35" i="2"/>
  <c r="AX95" i="1" s="1"/>
  <c r="BI351" i="2"/>
  <c r="BH351" i="2"/>
  <c r="BG351" i="2"/>
  <c r="BF351" i="2"/>
  <c r="T351" i="2"/>
  <c r="T350" i="2" s="1"/>
  <c r="T349" i="2" s="1"/>
  <c r="R351" i="2"/>
  <c r="R350" i="2"/>
  <c r="R349" i="2" s="1"/>
  <c r="P351" i="2"/>
  <c r="P350" i="2" s="1"/>
  <c r="P349" i="2" s="1"/>
  <c r="BI347" i="2"/>
  <c r="BH347" i="2"/>
  <c r="BG347" i="2"/>
  <c r="BF347" i="2"/>
  <c r="T347" i="2"/>
  <c r="T346" i="2"/>
  <c r="R347" i="2"/>
  <c r="R346" i="2"/>
  <c r="P347" i="2"/>
  <c r="P346" i="2"/>
  <c r="BI338" i="2"/>
  <c r="BH338" i="2"/>
  <c r="BG338" i="2"/>
  <c r="BF338" i="2"/>
  <c r="T338" i="2"/>
  <c r="T334" i="2"/>
  <c r="R338" i="2"/>
  <c r="P338" i="2"/>
  <c r="P334" i="2"/>
  <c r="BI335" i="2"/>
  <c r="BH335" i="2"/>
  <c r="BG335" i="2"/>
  <c r="BF335" i="2"/>
  <c r="T335" i="2"/>
  <c r="R335" i="2"/>
  <c r="R334" i="2" s="1"/>
  <c r="P335" i="2"/>
  <c r="BI332" i="2"/>
  <c r="BH332" i="2"/>
  <c r="BG332" i="2"/>
  <c r="BF332" i="2"/>
  <c r="T332" i="2"/>
  <c r="R332" i="2"/>
  <c r="P332" i="2"/>
  <c r="BI330" i="2"/>
  <c r="BH330" i="2"/>
  <c r="BG330" i="2"/>
  <c r="BF330" i="2"/>
  <c r="T330" i="2"/>
  <c r="R330" i="2"/>
  <c r="P330" i="2"/>
  <c r="BI327" i="2"/>
  <c r="BH327" i="2"/>
  <c r="BG327" i="2"/>
  <c r="BF327" i="2"/>
  <c r="T327" i="2"/>
  <c r="R327" i="2"/>
  <c r="P327" i="2"/>
  <c r="BI325" i="2"/>
  <c r="BH325" i="2"/>
  <c r="BG325" i="2"/>
  <c r="BF325" i="2"/>
  <c r="T325" i="2"/>
  <c r="R325" i="2"/>
  <c r="P325" i="2"/>
  <c r="BI323" i="2"/>
  <c r="BH323" i="2"/>
  <c r="BG323" i="2"/>
  <c r="BF323" i="2"/>
  <c r="T323" i="2"/>
  <c r="R323" i="2"/>
  <c r="P323" i="2"/>
  <c r="BI321" i="2"/>
  <c r="BH321" i="2"/>
  <c r="BG321" i="2"/>
  <c r="BF321" i="2"/>
  <c r="T321" i="2"/>
  <c r="R321" i="2"/>
  <c r="P321" i="2"/>
  <c r="BI318" i="2"/>
  <c r="BH318" i="2"/>
  <c r="BG318" i="2"/>
  <c r="BF318" i="2"/>
  <c r="T318" i="2"/>
  <c r="R318" i="2"/>
  <c r="P318" i="2"/>
  <c r="BI310" i="2"/>
  <c r="BH310" i="2"/>
  <c r="BG310" i="2"/>
  <c r="BF310" i="2"/>
  <c r="T310" i="2"/>
  <c r="R310" i="2"/>
  <c r="P310" i="2"/>
  <c r="BI301" i="2"/>
  <c r="BH301" i="2"/>
  <c r="BG301" i="2"/>
  <c r="BF301" i="2"/>
  <c r="T301" i="2"/>
  <c r="R301" i="2"/>
  <c r="P301" i="2"/>
  <c r="BI296" i="2"/>
  <c r="BH296" i="2"/>
  <c r="BG296" i="2"/>
  <c r="BF296" i="2"/>
  <c r="T296" i="2"/>
  <c r="R296" i="2"/>
  <c r="P296" i="2"/>
  <c r="BI292" i="2"/>
  <c r="BH292" i="2"/>
  <c r="BG292" i="2"/>
  <c r="BF292" i="2"/>
  <c r="T292" i="2"/>
  <c r="R292" i="2"/>
  <c r="P292" i="2"/>
  <c r="BI288" i="2"/>
  <c r="BH288" i="2"/>
  <c r="BG288" i="2"/>
  <c r="BF288" i="2"/>
  <c r="T288" i="2"/>
  <c r="R288" i="2"/>
  <c r="P288" i="2"/>
  <c r="BI284" i="2"/>
  <c r="BH284" i="2"/>
  <c r="BG284" i="2"/>
  <c r="BF284" i="2"/>
  <c r="T284" i="2"/>
  <c r="R284" i="2"/>
  <c r="P284" i="2"/>
  <c r="BI280" i="2"/>
  <c r="BH280" i="2"/>
  <c r="BG280" i="2"/>
  <c r="BF280" i="2"/>
  <c r="T280" i="2"/>
  <c r="R280" i="2"/>
  <c r="P280" i="2"/>
  <c r="BI276" i="2"/>
  <c r="BH276" i="2"/>
  <c r="BG276" i="2"/>
  <c r="BF276" i="2"/>
  <c r="T276" i="2"/>
  <c r="R276" i="2"/>
  <c r="P276" i="2"/>
  <c r="BI273" i="2"/>
  <c r="BH273" i="2"/>
  <c r="BG273" i="2"/>
  <c r="BF273" i="2"/>
  <c r="T273" i="2"/>
  <c r="R273" i="2"/>
  <c r="P273" i="2"/>
  <c r="BI270" i="2"/>
  <c r="BH270" i="2"/>
  <c r="BG270" i="2"/>
  <c r="BF270" i="2"/>
  <c r="T270" i="2"/>
  <c r="R270" i="2"/>
  <c r="P270" i="2"/>
  <c r="BI267" i="2"/>
  <c r="BH267" i="2"/>
  <c r="BG267" i="2"/>
  <c r="BF267" i="2"/>
  <c r="T267" i="2"/>
  <c r="R267" i="2"/>
  <c r="P267" i="2"/>
  <c r="BI264" i="2"/>
  <c r="BH264" i="2"/>
  <c r="BG264" i="2"/>
  <c r="BF264" i="2"/>
  <c r="T264" i="2"/>
  <c r="R264" i="2"/>
  <c r="P264" i="2"/>
  <c r="BI261" i="2"/>
  <c r="BH261" i="2"/>
  <c r="BG261" i="2"/>
  <c r="BF261" i="2"/>
  <c r="T261" i="2"/>
  <c r="R261" i="2"/>
  <c r="P261" i="2"/>
  <c r="BI258" i="2"/>
  <c r="BH258" i="2"/>
  <c r="BG258" i="2"/>
  <c r="BF258" i="2"/>
  <c r="T258" i="2"/>
  <c r="R258" i="2"/>
  <c r="P258" i="2"/>
  <c r="BI244" i="2"/>
  <c r="BH244" i="2"/>
  <c r="BG244" i="2"/>
  <c r="BF244" i="2"/>
  <c r="T244" i="2"/>
  <c r="R244" i="2"/>
  <c r="P244" i="2"/>
  <c r="BI239" i="2"/>
  <c r="BH239" i="2"/>
  <c r="BG239" i="2"/>
  <c r="BF239" i="2"/>
  <c r="T239" i="2"/>
  <c r="R239" i="2"/>
  <c r="P239" i="2"/>
  <c r="BI234" i="2"/>
  <c r="BH234" i="2"/>
  <c r="BG234" i="2"/>
  <c r="BF234" i="2"/>
  <c r="T234" i="2"/>
  <c r="R234" i="2"/>
  <c r="P234" i="2"/>
  <c r="BI231" i="2"/>
  <c r="BH231" i="2"/>
  <c r="BG231" i="2"/>
  <c r="BF231" i="2"/>
  <c r="T231" i="2"/>
  <c r="R231" i="2"/>
  <c r="P231" i="2"/>
  <c r="BI226" i="2"/>
  <c r="BH226" i="2"/>
  <c r="BG226" i="2"/>
  <c r="BF226" i="2"/>
  <c r="T226" i="2"/>
  <c r="R226" i="2"/>
  <c r="P226" i="2"/>
  <c r="BI216" i="2"/>
  <c r="BH216" i="2"/>
  <c r="BG216" i="2"/>
  <c r="BF216" i="2"/>
  <c r="T216" i="2"/>
  <c r="R216" i="2"/>
  <c r="P216" i="2"/>
  <c r="BI211" i="2"/>
  <c r="BH211" i="2"/>
  <c r="BG211" i="2"/>
  <c r="BF211" i="2"/>
  <c r="T211" i="2"/>
  <c r="R211" i="2"/>
  <c r="P211" i="2"/>
  <c r="BI206" i="2"/>
  <c r="BH206" i="2"/>
  <c r="BG206" i="2"/>
  <c r="BF206" i="2"/>
  <c r="T206" i="2"/>
  <c r="R206" i="2"/>
  <c r="P206" i="2"/>
  <c r="BI198" i="2"/>
  <c r="BH198" i="2"/>
  <c r="BG198" i="2"/>
  <c r="BF198" i="2"/>
  <c r="T198" i="2"/>
  <c r="R198" i="2"/>
  <c r="P198" i="2"/>
  <c r="BI193" i="2"/>
  <c r="BH193" i="2"/>
  <c r="BG193" i="2"/>
  <c r="BF193" i="2"/>
  <c r="T193" i="2"/>
  <c r="R193" i="2"/>
  <c r="P193" i="2"/>
  <c r="BI188" i="2"/>
  <c r="BH188" i="2"/>
  <c r="BG188" i="2"/>
  <c r="BF188" i="2"/>
  <c r="T188" i="2"/>
  <c r="R188" i="2"/>
  <c r="P188" i="2"/>
  <c r="BI183" i="2"/>
  <c r="BH183" i="2"/>
  <c r="BG183" i="2"/>
  <c r="BF183" i="2"/>
  <c r="T183" i="2"/>
  <c r="R183" i="2"/>
  <c r="P183" i="2"/>
  <c r="BI178" i="2"/>
  <c r="BH178" i="2"/>
  <c r="BG178" i="2"/>
  <c r="BF178" i="2"/>
  <c r="T178" i="2"/>
  <c r="R178" i="2"/>
  <c r="P178" i="2"/>
  <c r="BI173" i="2"/>
  <c r="BH173" i="2"/>
  <c r="BG173" i="2"/>
  <c r="BF173" i="2"/>
  <c r="T173" i="2"/>
  <c r="R173" i="2"/>
  <c r="P173" i="2"/>
  <c r="BI168" i="2"/>
  <c r="BH168" i="2"/>
  <c r="BG168" i="2"/>
  <c r="BF168" i="2"/>
  <c r="T168" i="2"/>
  <c r="R168" i="2"/>
  <c r="P168" i="2"/>
  <c r="BI163" i="2"/>
  <c r="BH163" i="2"/>
  <c r="BG163" i="2"/>
  <c r="BF163" i="2"/>
  <c r="T163" i="2"/>
  <c r="R163" i="2"/>
  <c r="P163" i="2"/>
  <c r="BI158" i="2"/>
  <c r="BH158" i="2"/>
  <c r="BG158" i="2"/>
  <c r="BF158" i="2"/>
  <c r="T158" i="2"/>
  <c r="R158" i="2"/>
  <c r="P158" i="2"/>
  <c r="BI153" i="2"/>
  <c r="BH153" i="2"/>
  <c r="BG153" i="2"/>
  <c r="BF153" i="2"/>
  <c r="T153" i="2"/>
  <c r="R153" i="2"/>
  <c r="P153" i="2"/>
  <c r="BI148" i="2"/>
  <c r="BH148" i="2"/>
  <c r="BG148" i="2"/>
  <c r="BF148" i="2"/>
  <c r="T148" i="2"/>
  <c r="R148" i="2"/>
  <c r="P148" i="2"/>
  <c r="BI143" i="2"/>
  <c r="BH143" i="2"/>
  <c r="BG143" i="2"/>
  <c r="BF143" i="2"/>
  <c r="T143" i="2"/>
  <c r="R143" i="2"/>
  <c r="P143" i="2"/>
  <c r="BI135" i="2"/>
  <c r="BH135" i="2"/>
  <c r="BG135" i="2"/>
  <c r="BF135" i="2"/>
  <c r="T135" i="2"/>
  <c r="R135" i="2"/>
  <c r="P135" i="2"/>
  <c r="BI132" i="2"/>
  <c r="BH132" i="2"/>
  <c r="BG132" i="2"/>
  <c r="BF132" i="2"/>
  <c r="T132" i="2"/>
  <c r="R132" i="2"/>
  <c r="P132" i="2"/>
  <c r="BI129" i="2"/>
  <c r="BH129" i="2"/>
  <c r="BG129" i="2"/>
  <c r="BF129" i="2"/>
  <c r="T129" i="2"/>
  <c r="R129" i="2"/>
  <c r="P129" i="2"/>
  <c r="BI126" i="2"/>
  <c r="BH126" i="2"/>
  <c r="BG126" i="2"/>
  <c r="BF126" i="2"/>
  <c r="T126" i="2"/>
  <c r="R126" i="2"/>
  <c r="P126" i="2"/>
  <c r="J120" i="2"/>
  <c r="J119" i="2"/>
  <c r="F117" i="2"/>
  <c r="E115" i="2"/>
  <c r="J92" i="2"/>
  <c r="J91" i="2"/>
  <c r="F89" i="2"/>
  <c r="E87" i="2"/>
  <c r="J18" i="2"/>
  <c r="E18" i="2"/>
  <c r="F120" i="2" s="1"/>
  <c r="J17" i="2"/>
  <c r="J15" i="2"/>
  <c r="E15" i="2"/>
  <c r="F119" i="2" s="1"/>
  <c r="J14" i="2"/>
  <c r="J12" i="2"/>
  <c r="J89" i="2"/>
  <c r="E7" i="2"/>
  <c r="E113" i="2"/>
  <c r="L90" i="1"/>
  <c r="AM90" i="1"/>
  <c r="AM89" i="1"/>
  <c r="L89" i="1"/>
  <c r="AM87" i="1"/>
  <c r="L87" i="1"/>
  <c r="L85" i="1"/>
  <c r="L84" i="1"/>
  <c r="BK165" i="25"/>
  <c r="J165" i="25"/>
  <c r="BK163" i="25"/>
  <c r="J163" i="25"/>
  <c r="BK161" i="25"/>
  <c r="J161" i="25"/>
  <c r="BK158" i="25"/>
  <c r="J158" i="25"/>
  <c r="BK156" i="25"/>
  <c r="J156" i="25"/>
  <c r="BK154" i="25"/>
  <c r="J154" i="25"/>
  <c r="BK152" i="25"/>
  <c r="J152" i="25"/>
  <c r="BK149" i="25"/>
  <c r="J149" i="25"/>
  <c r="BK147" i="25"/>
  <c r="J147" i="25"/>
  <c r="BK145" i="25"/>
  <c r="J145" i="25"/>
  <c r="J143" i="25"/>
  <c r="BK138" i="25"/>
  <c r="J136" i="25"/>
  <c r="BK134" i="25"/>
  <c r="J128" i="25"/>
  <c r="BK126" i="25"/>
  <c r="BK368" i="24"/>
  <c r="J360" i="24"/>
  <c r="BK354" i="24"/>
  <c r="J326" i="24"/>
  <c r="J313" i="24"/>
  <c r="J298" i="24"/>
  <c r="BK290" i="24"/>
  <c r="BK261" i="24"/>
  <c r="J253" i="24"/>
  <c r="J206" i="24"/>
  <c r="J160" i="24"/>
  <c r="J148" i="24"/>
  <c r="BK142" i="24"/>
  <c r="J127" i="24"/>
  <c r="BK204" i="23"/>
  <c r="J201" i="23"/>
  <c r="BK183" i="23"/>
  <c r="BK159" i="23"/>
  <c r="J141" i="23"/>
  <c r="BK184" i="22"/>
  <c r="BK180" i="22"/>
  <c r="BK176" i="22"/>
  <c r="J172" i="22"/>
  <c r="BK168" i="22"/>
  <c r="J164" i="22"/>
  <c r="J160" i="22"/>
  <c r="BK153" i="22"/>
  <c r="BK149" i="22"/>
  <c r="BK145" i="22"/>
  <c r="J141" i="22"/>
  <c r="BK137" i="22"/>
  <c r="J133" i="22"/>
  <c r="BK129" i="22"/>
  <c r="J125" i="22"/>
  <c r="J121" i="22"/>
  <c r="J461" i="21"/>
  <c r="J458" i="21"/>
  <c r="BK456" i="21"/>
  <c r="J449" i="21"/>
  <c r="J447" i="21"/>
  <c r="J443" i="21"/>
  <c r="J439" i="21"/>
  <c r="J434" i="21"/>
  <c r="J431" i="21"/>
  <c r="BK429" i="21"/>
  <c r="J429" i="21"/>
  <c r="BK427" i="21"/>
  <c r="J427" i="21"/>
  <c r="BK420" i="21"/>
  <c r="J420" i="21"/>
  <c r="BK416" i="21"/>
  <c r="J416" i="21"/>
  <c r="BK412" i="21"/>
  <c r="J412" i="21"/>
  <c r="BK408" i="21"/>
  <c r="J408" i="21"/>
  <c r="BK399" i="21"/>
  <c r="J390" i="21"/>
  <c r="J386" i="21"/>
  <c r="BK382" i="21"/>
  <c r="J378" i="21"/>
  <c r="BK371" i="21"/>
  <c r="J367" i="21"/>
  <c r="J359" i="21"/>
  <c r="J355" i="21"/>
  <c r="J351" i="21"/>
  <c r="J342" i="21"/>
  <c r="BK335" i="21"/>
  <c r="J328" i="21"/>
  <c r="J324" i="21"/>
  <c r="BK320" i="21"/>
  <c r="J316" i="21"/>
  <c r="BK312" i="21"/>
  <c r="BK308" i="21"/>
  <c r="J308" i="21"/>
  <c r="BK304" i="21"/>
  <c r="J304" i="21"/>
  <c r="BK300" i="21"/>
  <c r="J300" i="21"/>
  <c r="J296" i="21"/>
  <c r="J292" i="21"/>
  <c r="J288" i="21"/>
  <c r="J284" i="21"/>
  <c r="J280" i="21"/>
  <c r="J276" i="21"/>
  <c r="J272" i="21"/>
  <c r="J268" i="21"/>
  <c r="J265" i="21"/>
  <c r="J261" i="21"/>
  <c r="J257" i="21"/>
  <c r="J247" i="21"/>
  <c r="J243" i="21"/>
  <c r="BK239" i="21"/>
  <c r="J235" i="21"/>
  <c r="J231" i="21"/>
  <c r="J227" i="21"/>
  <c r="J223" i="21"/>
  <c r="J219" i="21"/>
  <c r="BK215" i="21"/>
  <c r="J211" i="21"/>
  <c r="J204" i="21"/>
  <c r="J197" i="21"/>
  <c r="BK193" i="21"/>
  <c r="BK189" i="21"/>
  <c r="J185" i="21"/>
  <c r="J181" i="21"/>
  <c r="BK174" i="21"/>
  <c r="J170" i="21"/>
  <c r="BK161" i="21"/>
  <c r="BK154" i="21"/>
  <c r="J147" i="21"/>
  <c r="J143" i="21"/>
  <c r="J133" i="21"/>
  <c r="J131" i="21"/>
  <c r="J127" i="21"/>
  <c r="J124" i="21"/>
  <c r="BK120" i="21"/>
  <c r="J211" i="20"/>
  <c r="BK208" i="20"/>
  <c r="BK206" i="20"/>
  <c r="BK203" i="20"/>
  <c r="J198" i="20"/>
  <c r="J195" i="20"/>
  <c r="J192" i="20"/>
  <c r="J188" i="20"/>
  <c r="J181" i="20"/>
  <c r="J178" i="20"/>
  <c r="J170" i="20"/>
  <c r="J161" i="20"/>
  <c r="BK156" i="20"/>
  <c r="BK152" i="20"/>
  <c r="J148" i="20"/>
  <c r="BK144" i="20"/>
  <c r="BK140" i="20"/>
  <c r="J128" i="20"/>
  <c r="BK151" i="19"/>
  <c r="J149" i="19"/>
  <c r="J147" i="19"/>
  <c r="J144" i="19"/>
  <c r="BK142" i="19"/>
  <c r="J142" i="19"/>
  <c r="BK137" i="19"/>
  <c r="BK130" i="19"/>
  <c r="J127" i="19"/>
  <c r="J125" i="19"/>
  <c r="BK153" i="18"/>
  <c r="BK150" i="18"/>
  <c r="J147" i="18"/>
  <c r="BK143" i="18"/>
  <c r="BK140" i="18"/>
  <c r="J136" i="18"/>
  <c r="J134" i="18"/>
  <c r="J126" i="18"/>
  <c r="J124" i="18"/>
  <c r="BK213" i="17"/>
  <c r="J207" i="17"/>
  <c r="BK203" i="17"/>
  <c r="BK198" i="17"/>
  <c r="J192" i="17"/>
  <c r="J188" i="17"/>
  <c r="J186" i="17"/>
  <c r="J184" i="17"/>
  <c r="BK182" i="17"/>
  <c r="BK180" i="17"/>
  <c r="J178" i="17"/>
  <c r="BK174" i="17"/>
  <c r="BK170" i="17"/>
  <c r="BK166" i="17"/>
  <c r="BK162" i="17"/>
  <c r="BK160" i="17"/>
  <c r="J158" i="17"/>
  <c r="J151" i="17"/>
  <c r="J147" i="17"/>
  <c r="J145" i="17"/>
  <c r="BK141" i="17"/>
  <c r="BK135" i="17"/>
  <c r="J133" i="17"/>
  <c r="J129" i="17"/>
  <c r="BK125" i="17"/>
  <c r="BK166" i="16"/>
  <c r="J163" i="16"/>
  <c r="BK161" i="16"/>
  <c r="BK156" i="16"/>
  <c r="BK154" i="16"/>
  <c r="J152" i="16"/>
  <c r="BK150" i="16"/>
  <c r="J148" i="16"/>
  <c r="BK146" i="16"/>
  <c r="J144" i="16"/>
  <c r="BK138" i="16"/>
  <c r="BK130" i="16"/>
  <c r="BK124" i="16"/>
  <c r="BK247" i="15"/>
  <c r="J245" i="15"/>
  <c r="J243" i="15"/>
  <c r="BK238" i="15"/>
  <c r="BK233" i="15"/>
  <c r="BK231" i="15"/>
  <c r="J226" i="15"/>
  <c r="BK222" i="15"/>
  <c r="J216" i="15"/>
  <c r="BK212" i="15"/>
  <c r="BK210" i="15"/>
  <c r="BK202" i="15"/>
  <c r="J200" i="15"/>
  <c r="J198" i="15"/>
  <c r="J193" i="15"/>
  <c r="J187" i="15"/>
  <c r="BK185" i="15"/>
  <c r="J181" i="15"/>
  <c r="J179" i="15"/>
  <c r="BK173" i="15"/>
  <c r="J171" i="15"/>
  <c r="J169" i="15"/>
  <c r="J167" i="15"/>
  <c r="BK162" i="15"/>
  <c r="BK160" i="15"/>
  <c r="BK158" i="15"/>
  <c r="J156" i="15"/>
  <c r="J150" i="15"/>
  <c r="BK148" i="15"/>
  <c r="BK146" i="15"/>
  <c r="J144" i="15"/>
  <c r="J142" i="15"/>
  <c r="BK140" i="15"/>
  <c r="BK138" i="15"/>
  <c r="BK134" i="15"/>
  <c r="BK132" i="15"/>
  <c r="BK128" i="15"/>
  <c r="J193" i="14"/>
  <c r="BK191" i="14"/>
  <c r="J189" i="14"/>
  <c r="J187" i="14"/>
  <c r="BK185" i="14"/>
  <c r="BK181" i="14"/>
  <c r="BK179" i="14"/>
  <c r="J172" i="14"/>
  <c r="BK163" i="14"/>
  <c r="J161" i="14"/>
  <c r="J159" i="14"/>
  <c r="BK155" i="14"/>
  <c r="BK150" i="14"/>
  <c r="BK146" i="14"/>
  <c r="J142" i="14"/>
  <c r="BK140" i="14"/>
  <c r="BK137" i="14"/>
  <c r="BK134" i="14"/>
  <c r="J132" i="14"/>
  <c r="J129" i="14"/>
  <c r="J281" i="13"/>
  <c r="J272" i="13"/>
  <c r="J270" i="13"/>
  <c r="J268" i="13"/>
  <c r="BK261" i="13"/>
  <c r="J259" i="13"/>
  <c r="BK255" i="13"/>
  <c r="BK251" i="13"/>
  <c r="J249" i="13"/>
  <c r="BK245" i="13"/>
  <c r="BK241" i="13"/>
  <c r="BK237" i="13"/>
  <c r="J233" i="13"/>
  <c r="J229" i="13"/>
  <c r="J226" i="13"/>
  <c r="J224" i="13"/>
  <c r="J221" i="13"/>
  <c r="J219" i="13"/>
  <c r="J215" i="13"/>
  <c r="BK209" i="13"/>
  <c r="J207" i="13"/>
  <c r="BK205" i="13"/>
  <c r="J203" i="13"/>
  <c r="BK199" i="13"/>
  <c r="BK197" i="13"/>
  <c r="BK191" i="13"/>
  <c r="BK184" i="13"/>
  <c r="J182" i="13"/>
  <c r="BK180" i="13"/>
  <c r="BK173" i="13"/>
  <c r="BK169" i="13"/>
  <c r="BK165" i="13"/>
  <c r="BK161" i="13"/>
  <c r="J159" i="13"/>
  <c r="BK153" i="13"/>
  <c r="J151" i="13"/>
  <c r="J149" i="13"/>
  <c r="J147" i="13"/>
  <c r="J145" i="13"/>
  <c r="J141" i="13"/>
  <c r="BK139" i="13"/>
  <c r="J133" i="13"/>
  <c r="BK131" i="13"/>
  <c r="J127" i="13"/>
  <c r="BK197" i="12"/>
  <c r="BK195" i="12"/>
  <c r="J195" i="12"/>
  <c r="BK193" i="12"/>
  <c r="J191" i="12"/>
  <c r="J189" i="12"/>
  <c r="BK186" i="12"/>
  <c r="BK182" i="12"/>
  <c r="BK180" i="12"/>
  <c r="J175" i="12"/>
  <c r="J173" i="12"/>
  <c r="J169" i="12"/>
  <c r="J167" i="12"/>
  <c r="BK165" i="12"/>
  <c r="BK158" i="12"/>
  <c r="J154" i="12"/>
  <c r="J152" i="12"/>
  <c r="BK150" i="12"/>
  <c r="J142" i="12"/>
  <c r="J140" i="12"/>
  <c r="J138" i="12"/>
  <c r="BK134" i="12"/>
  <c r="BK132" i="12"/>
  <c r="BK128" i="12"/>
  <c r="J124" i="12"/>
  <c r="J283" i="11"/>
  <c r="BK281" i="11"/>
  <c r="BK279" i="11"/>
  <c r="BK277" i="11"/>
  <c r="BK272" i="11"/>
  <c r="BK270" i="11"/>
  <c r="J268" i="11"/>
  <c r="BK264" i="11"/>
  <c r="BK261" i="11"/>
  <c r="J259" i="11"/>
  <c r="J257" i="11"/>
  <c r="J253" i="11"/>
  <c r="BK251" i="11"/>
  <c r="BK249" i="11"/>
  <c r="J247" i="11"/>
  <c r="J245" i="11"/>
  <c r="BK237" i="11"/>
  <c r="J227" i="11"/>
  <c r="J225" i="11"/>
  <c r="J223" i="11"/>
  <c r="J218" i="11"/>
  <c r="BK215" i="11"/>
  <c r="J213" i="11"/>
  <c r="BK209" i="11"/>
  <c r="BK207" i="11"/>
  <c r="BK205" i="11"/>
  <c r="J203" i="11"/>
  <c r="BK199" i="11"/>
  <c r="J195" i="11"/>
  <c r="BK189" i="11"/>
  <c r="BK185" i="11"/>
  <c r="J183" i="11"/>
  <c r="BK181" i="11"/>
  <c r="BK177" i="11"/>
  <c r="BK174" i="11"/>
  <c r="J166" i="11"/>
  <c r="J162" i="11"/>
  <c r="BK160" i="11"/>
  <c r="J158" i="11"/>
  <c r="J154" i="11"/>
  <c r="BK152" i="11"/>
  <c r="BK150" i="11"/>
  <c r="J148" i="11"/>
  <c r="BK144" i="11"/>
  <c r="J142" i="11"/>
  <c r="J140" i="11"/>
  <c r="J136" i="11"/>
  <c r="J134" i="11"/>
  <c r="BK132" i="11"/>
  <c r="BK130" i="11"/>
  <c r="J128" i="11"/>
  <c r="J126" i="11"/>
  <c r="J257" i="6"/>
  <c r="J255" i="6"/>
  <c r="BK253" i="6"/>
  <c r="J251" i="6"/>
  <c r="J245" i="6"/>
  <c r="J243" i="6"/>
  <c r="J241" i="6"/>
  <c r="BK238" i="6"/>
  <c r="J234" i="6"/>
  <c r="BK230" i="6"/>
  <c r="J228" i="6"/>
  <c r="BK224" i="6"/>
  <c r="J222" i="6"/>
  <c r="BK220" i="6"/>
  <c r="BK216" i="6"/>
  <c r="BK214" i="6"/>
  <c r="J212" i="6"/>
  <c r="BK210" i="6"/>
  <c r="BK206" i="6"/>
  <c r="J202" i="6"/>
  <c r="BK200" i="6"/>
  <c r="J198" i="6"/>
  <c r="J196" i="6"/>
  <c r="J194" i="6"/>
  <c r="BK185" i="6"/>
  <c r="J183" i="6"/>
  <c r="BK181" i="6"/>
  <c r="BK177" i="6"/>
  <c r="J175" i="6"/>
  <c r="BK171" i="6"/>
  <c r="BK169" i="6"/>
  <c r="J167" i="6"/>
  <c r="J165" i="6"/>
  <c r="J160" i="6"/>
  <c r="BK156" i="6"/>
  <c r="BK152" i="6"/>
  <c r="J150" i="6"/>
  <c r="J138" i="6"/>
  <c r="BK134" i="6"/>
  <c r="J130" i="6"/>
  <c r="BK126" i="6"/>
  <c r="J413" i="5"/>
  <c r="J410" i="5"/>
  <c r="J407" i="5"/>
  <c r="BK404" i="5"/>
  <c r="BK400" i="5"/>
  <c r="J396" i="5"/>
  <c r="J394" i="5"/>
  <c r="BK392" i="5"/>
  <c r="J379" i="5"/>
  <c r="BK373" i="5"/>
  <c r="BK362" i="5"/>
  <c r="J359" i="5"/>
  <c r="J356" i="5"/>
  <c r="J352" i="5"/>
  <c r="BK341" i="5"/>
  <c r="BK334" i="5"/>
  <c r="J332" i="5"/>
  <c r="BK327" i="5"/>
  <c r="BK323" i="5"/>
  <c r="BK321" i="5"/>
  <c r="BK319" i="5"/>
  <c r="J317" i="5"/>
  <c r="J315" i="5"/>
  <c r="J313" i="5"/>
  <c r="J311" i="5"/>
  <c r="J307" i="5"/>
  <c r="J303" i="5"/>
  <c r="J300" i="5"/>
  <c r="J298" i="5"/>
  <c r="J292" i="5"/>
  <c r="J287" i="5"/>
  <c r="J281" i="5"/>
  <c r="BK274" i="5"/>
  <c r="J270" i="5"/>
  <c r="J258" i="5"/>
  <c r="J254" i="5"/>
  <c r="J250" i="5"/>
  <c r="BK230" i="5"/>
  <c r="BK213" i="5"/>
  <c r="J210" i="5"/>
  <c r="BK202" i="5"/>
  <c r="BK197" i="5"/>
  <c r="J194" i="5"/>
  <c r="BK182" i="5"/>
  <c r="J175" i="5"/>
  <c r="BK167" i="5"/>
  <c r="BK162" i="5"/>
  <c r="J154" i="5"/>
  <c r="J146" i="5"/>
  <c r="J142" i="5"/>
  <c r="BK138" i="5"/>
  <c r="J197" i="4"/>
  <c r="BK194" i="4"/>
  <c r="BK189" i="4"/>
  <c r="BK183" i="4"/>
  <c r="BK180" i="4"/>
  <c r="BK177" i="4"/>
  <c r="BK171" i="4"/>
  <c r="BK168" i="4"/>
  <c r="BK163" i="4"/>
  <c r="J155" i="4"/>
  <c r="J151" i="4"/>
  <c r="J147" i="4"/>
  <c r="J143" i="4"/>
  <c r="BK135" i="4"/>
  <c r="BK126" i="4"/>
  <c r="J560" i="3"/>
  <c r="J556" i="3"/>
  <c r="BK143" i="25"/>
  <c r="J140" i="25"/>
  <c r="J132" i="25"/>
  <c r="BK130" i="25"/>
  <c r="BK128" i="25"/>
  <c r="J126" i="25"/>
  <c r="J124" i="25"/>
  <c r="BK360" i="24"/>
  <c r="J345" i="24"/>
  <c r="BK340" i="24"/>
  <c r="BK313" i="24"/>
  <c r="BK309" i="24"/>
  <c r="J305" i="24"/>
  <c r="BK294" i="24"/>
  <c r="J286" i="24"/>
  <c r="BK278" i="24"/>
  <c r="J274" i="24"/>
  <c r="BK271" i="24"/>
  <c r="BK246" i="24"/>
  <c r="J231" i="24"/>
  <c r="BK210" i="24"/>
  <c r="BK206" i="24"/>
  <c r="BK175" i="24"/>
  <c r="J157" i="24"/>
  <c r="J136" i="24"/>
  <c r="BK131" i="24"/>
  <c r="J204" i="23"/>
  <c r="J195" i="23"/>
  <c r="BK191" i="23"/>
  <c r="J189" i="23"/>
  <c r="BK187" i="23"/>
  <c r="BK185" i="23"/>
  <c r="J183" i="23"/>
  <c r="J163" i="23"/>
  <c r="J159" i="23"/>
  <c r="J123" i="23"/>
  <c r="J184" i="22"/>
  <c r="J180" i="22"/>
  <c r="J176" i="22"/>
  <c r="BK172" i="22"/>
  <c r="J168" i="22"/>
  <c r="BK164" i="22"/>
  <c r="BK160" i="22"/>
  <c r="J153" i="22"/>
  <c r="J149" i="22"/>
  <c r="J145" i="22"/>
  <c r="BK141" i="22"/>
  <c r="J137" i="22"/>
  <c r="BK133" i="22"/>
  <c r="J129" i="22"/>
  <c r="BK125" i="22"/>
  <c r="BK121" i="22"/>
  <c r="BK465" i="21"/>
  <c r="J465" i="21"/>
  <c r="BK461" i="21"/>
  <c r="BK458" i="21"/>
  <c r="J456" i="21"/>
  <c r="BK449" i="21"/>
  <c r="BK447" i="21"/>
  <c r="BK443" i="21"/>
  <c r="BK439" i="21"/>
  <c r="BK434" i="21"/>
  <c r="BK431" i="21"/>
  <c r="BK211" i="20"/>
  <c r="J208" i="20"/>
  <c r="J206" i="20"/>
  <c r="J203" i="20"/>
  <c r="BK198" i="20"/>
  <c r="J190" i="20"/>
  <c r="BK188" i="20"/>
  <c r="J173" i="20"/>
  <c r="BK166" i="20"/>
  <c r="J156" i="20"/>
  <c r="J144" i="20"/>
  <c r="J136" i="20"/>
  <c r="BK128" i="20"/>
  <c r="BK153" i="19"/>
  <c r="BK149" i="19"/>
  <c r="BK140" i="19"/>
  <c r="J137" i="19"/>
  <c r="BK135" i="19"/>
  <c r="BK133" i="19"/>
  <c r="J130" i="19"/>
  <c r="BK125" i="19"/>
  <c r="BK155" i="18"/>
  <c r="BK145" i="18"/>
  <c r="BK138" i="18"/>
  <c r="BK136" i="18"/>
  <c r="BK134" i="18"/>
  <c r="BK132" i="18"/>
  <c r="BK130" i="18"/>
  <c r="BK128" i="18"/>
  <c r="J217" i="17"/>
  <c r="BK215" i="17"/>
  <c r="J215" i="17"/>
  <c r="J213" i="17"/>
  <c r="BK210" i="17"/>
  <c r="BK205" i="17"/>
  <c r="J203" i="17"/>
  <c r="J200" i="17"/>
  <c r="BK196" i="17"/>
  <c r="BK194" i="17"/>
  <c r="BK190" i="17"/>
  <c r="BK186" i="17"/>
  <c r="J182" i="17"/>
  <c r="J180" i="17"/>
  <c r="BK176" i="17"/>
  <c r="BK172" i="17"/>
  <c r="J170" i="17"/>
  <c r="BK168" i="17"/>
  <c r="J166" i="17"/>
  <c r="BK164" i="17"/>
  <c r="J160" i="17"/>
  <c r="BK158" i="17"/>
  <c r="BK156" i="17"/>
  <c r="J153" i="17"/>
  <c r="BK149" i="17"/>
  <c r="BK143" i="17"/>
  <c r="J139" i="17"/>
  <c r="BK137" i="17"/>
  <c r="J135" i="17"/>
  <c r="J131" i="17"/>
  <c r="J127" i="17"/>
  <c r="J125" i="17"/>
  <c r="J171" i="16"/>
  <c r="BK169" i="16"/>
  <c r="J161" i="16"/>
  <c r="BK159" i="16"/>
  <c r="J154" i="16"/>
  <c r="J150" i="16"/>
  <c r="J142" i="16"/>
  <c r="BK140" i="16"/>
  <c r="BK136" i="16"/>
  <c r="BK134" i="16"/>
  <c r="BK132" i="16"/>
  <c r="BK128" i="16"/>
  <c r="BK126" i="16"/>
  <c r="J124" i="16"/>
  <c r="BK243" i="15"/>
  <c r="BK241" i="15"/>
  <c r="J236" i="15"/>
  <c r="J231" i="15"/>
  <c r="BK229" i="15"/>
  <c r="BK226" i="15"/>
  <c r="J224" i="15"/>
  <c r="J220" i="15"/>
  <c r="J218" i="15"/>
  <c r="BK216" i="15"/>
  <c r="J214" i="15"/>
  <c r="BK208" i="15"/>
  <c r="BK206" i="15"/>
  <c r="J204" i="15"/>
  <c r="BK196" i="15"/>
  <c r="J190" i="15"/>
  <c r="BK183" i="15"/>
  <c r="BK181" i="15"/>
  <c r="BK177" i="15"/>
  <c r="BK175" i="15"/>
  <c r="BK169" i="15"/>
  <c r="BK164" i="15"/>
  <c r="J162" i="15"/>
  <c r="BK156" i="15"/>
  <c r="J154" i="15"/>
  <c r="BK152" i="15"/>
  <c r="BK150" i="15"/>
  <c r="J146" i="15"/>
  <c r="BK142" i="15"/>
  <c r="J138" i="15"/>
  <c r="BK136" i="15"/>
  <c r="J132" i="15"/>
  <c r="J130" i="15"/>
  <c r="J128" i="15"/>
  <c r="BK189" i="14"/>
  <c r="BK187" i="14"/>
  <c r="J185" i="14"/>
  <c r="J183" i="14"/>
  <c r="J176" i="14"/>
  <c r="J174" i="14"/>
  <c r="BK172" i="14"/>
  <c r="BK170" i="14"/>
  <c r="BK167" i="14"/>
  <c r="J165" i="14"/>
  <c r="J163" i="14"/>
  <c r="BK161" i="14"/>
  <c r="BK157" i="14"/>
  <c r="BK153" i="14"/>
  <c r="J150" i="14"/>
  <c r="BK148" i="14"/>
  <c r="J146" i="14"/>
  <c r="J144" i="14"/>
  <c r="BK142" i="14"/>
  <c r="BK129" i="14"/>
  <c r="J127" i="14"/>
  <c r="BK283" i="13"/>
  <c r="J283" i="13"/>
  <c r="BK281" i="13"/>
  <c r="BK279" i="13"/>
  <c r="J277" i="13"/>
  <c r="J274" i="13"/>
  <c r="BK270" i="13"/>
  <c r="BK266" i="13"/>
  <c r="BK263" i="13"/>
  <c r="J261" i="13"/>
  <c r="BK257" i="13"/>
  <c r="J255" i="13"/>
  <c r="BK253" i="13"/>
  <c r="BK249" i="13"/>
  <c r="J247" i="13"/>
  <c r="J245" i="13"/>
  <c r="J243" i="13"/>
  <c r="J241" i="13"/>
  <c r="BK239" i="13"/>
  <c r="J235" i="13"/>
  <c r="BK231" i="13"/>
  <c r="BK224" i="13"/>
  <c r="BK221" i="13"/>
  <c r="BK219" i="13"/>
  <c r="BK217" i="13"/>
  <c r="J213" i="13"/>
  <c r="BK211" i="13"/>
  <c r="BK207" i="13"/>
  <c r="J205" i="13"/>
  <c r="BK201" i="13"/>
  <c r="J195" i="13"/>
  <c r="BK193" i="13"/>
  <c r="J191" i="13"/>
  <c r="J189" i="13"/>
  <c r="J187" i="13"/>
  <c r="J184" i="13"/>
  <c r="BK182" i="13"/>
  <c r="J180" i="13"/>
  <c r="BK178" i="13"/>
  <c r="BK176" i="13"/>
  <c r="J173" i="13"/>
  <c r="J171" i="13"/>
  <c r="BK167" i="13"/>
  <c r="J165" i="13"/>
  <c r="BK163" i="13"/>
  <c r="J161" i="13"/>
  <c r="BK157" i="13"/>
  <c r="J155" i="13"/>
  <c r="BK151" i="13"/>
  <c r="BK145" i="13"/>
  <c r="BK143" i="13"/>
  <c r="J139" i="13"/>
  <c r="J137" i="13"/>
  <c r="BK135" i="13"/>
  <c r="J131" i="13"/>
  <c r="J129" i="13"/>
  <c r="J197" i="12"/>
  <c r="J193" i="12"/>
  <c r="BK191" i="12"/>
  <c r="J184" i="12"/>
  <c r="J182" i="12"/>
  <c r="J177" i="12"/>
  <c r="BK171" i="12"/>
  <c r="BK167" i="12"/>
  <c r="BK162" i="12"/>
  <c r="BK160" i="12"/>
  <c r="J158" i="12"/>
  <c r="BK156" i="12"/>
  <c r="BK152" i="12"/>
  <c r="J150" i="12"/>
  <c r="BK148" i="12"/>
  <c r="BK146" i="12"/>
  <c r="BK144" i="12"/>
  <c r="BK140" i="12"/>
  <c r="BK136" i="12"/>
  <c r="J134" i="12"/>
  <c r="BK130" i="12"/>
  <c r="BK126" i="12"/>
  <c r="BK124" i="12"/>
  <c r="BK283" i="11"/>
  <c r="J281" i="11"/>
  <c r="J277" i="11"/>
  <c r="BK275" i="11"/>
  <c r="J272" i="11"/>
  <c r="J270" i="11"/>
  <c r="BK266" i="11"/>
  <c r="J264" i="11"/>
  <c r="J261" i="11"/>
  <c r="BK259" i="11"/>
  <c r="J255" i="11"/>
  <c r="BK253" i="11"/>
  <c r="J249" i="11"/>
  <c r="BK247" i="11"/>
  <c r="BK245" i="11"/>
  <c r="J243" i="11"/>
  <c r="BK241" i="11"/>
  <c r="J239" i="11"/>
  <c r="J237" i="11"/>
  <c r="J235" i="11"/>
  <c r="BK233" i="11"/>
  <c r="BK231" i="11"/>
  <c r="J229" i="11"/>
  <c r="BK225" i="11"/>
  <c r="BK223" i="11"/>
  <c r="BK221" i="11"/>
  <c r="BK218" i="11"/>
  <c r="J215" i="11"/>
  <c r="J211" i="11"/>
  <c r="J209" i="11"/>
  <c r="BK201" i="11"/>
  <c r="BK197" i="11"/>
  <c r="BK195" i="11"/>
  <c r="BK193" i="11"/>
  <c r="BK191" i="11"/>
  <c r="BK187" i="11"/>
  <c r="BK183" i="11"/>
  <c r="J181" i="11"/>
  <c r="BK179" i="11"/>
  <c r="J177" i="11"/>
  <c r="BK172" i="11"/>
  <c r="BK170" i="11"/>
  <c r="J168" i="11"/>
  <c r="BK166" i="11"/>
  <c r="BK164" i="11"/>
  <c r="BK162" i="11"/>
  <c r="J160" i="11"/>
  <c r="BK158" i="11"/>
  <c r="BK156" i="11"/>
  <c r="J152" i="11"/>
  <c r="BK146" i="11"/>
  <c r="BK142" i="11"/>
  <c r="BK138" i="11"/>
  <c r="BK136" i="11"/>
  <c r="J130" i="11"/>
  <c r="BK331" i="10"/>
  <c r="J331" i="10"/>
  <c r="BK329" i="10"/>
  <c r="J329" i="10"/>
  <c r="BK327" i="10"/>
  <c r="BK325" i="10"/>
  <c r="BK323" i="10"/>
  <c r="J320" i="10"/>
  <c r="BK316" i="10"/>
  <c r="BK310" i="10"/>
  <c r="BK307" i="10"/>
  <c r="J305" i="10"/>
  <c r="BK301" i="10"/>
  <c r="BK297" i="10"/>
  <c r="J293" i="10"/>
  <c r="J291" i="10"/>
  <c r="J289" i="10"/>
  <c r="J287" i="10"/>
  <c r="BK281" i="10"/>
  <c r="J279" i="10"/>
  <c r="BK277" i="10"/>
  <c r="BK275" i="10"/>
  <c r="BK271" i="10"/>
  <c r="J267" i="10"/>
  <c r="BK261" i="10"/>
  <c r="BK259" i="10"/>
  <c r="J249" i="10"/>
  <c r="BK240" i="10"/>
  <c r="J238" i="10"/>
  <c r="J235" i="10"/>
  <c r="BK233" i="10"/>
  <c r="J231" i="10"/>
  <c r="BK229" i="10"/>
  <c r="BK227" i="10"/>
  <c r="BK221" i="10"/>
  <c r="BK215" i="10"/>
  <c r="BK209" i="10"/>
  <c r="BK203" i="10"/>
  <c r="BK199" i="10"/>
  <c r="J197" i="10"/>
  <c r="J194" i="10"/>
  <c r="J192" i="10"/>
  <c r="BK190" i="10"/>
  <c r="BK188" i="10"/>
  <c r="BK184" i="10"/>
  <c r="J182" i="10"/>
  <c r="J180" i="10"/>
  <c r="J178" i="10"/>
  <c r="BK176" i="10"/>
  <c r="BK172" i="10"/>
  <c r="J170" i="10"/>
  <c r="J168" i="10"/>
  <c r="BK166" i="10"/>
  <c r="J164" i="10"/>
  <c r="BK162" i="10"/>
  <c r="J158" i="10"/>
  <c r="J154" i="10"/>
  <c r="BK152" i="10"/>
  <c r="J148" i="10"/>
  <c r="J146" i="10"/>
  <c r="BK144" i="10"/>
  <c r="BK140" i="10"/>
  <c r="J138" i="10"/>
  <c r="BK132" i="10"/>
  <c r="J130" i="10"/>
  <c r="BK128" i="10"/>
  <c r="BK252" i="9"/>
  <c r="J246" i="9"/>
  <c r="BK243" i="9"/>
  <c r="BK237" i="9"/>
  <c r="BK227" i="9"/>
  <c r="J224" i="9"/>
  <c r="J221" i="9"/>
  <c r="BK216" i="9"/>
  <c r="J201" i="9"/>
  <c r="BK197" i="9"/>
  <c r="BK179" i="9"/>
  <c r="J175" i="9"/>
  <c r="J163" i="9"/>
  <c r="BK155" i="9"/>
  <c r="J128" i="9"/>
  <c r="BK124" i="9"/>
  <c r="J498" i="8"/>
  <c r="J497" i="8"/>
  <c r="J496" i="8"/>
  <c r="J494" i="8"/>
  <c r="J491" i="8"/>
  <c r="BK489" i="8"/>
  <c r="J487" i="8"/>
  <c r="J485" i="8"/>
  <c r="BK482" i="8"/>
  <c r="J480" i="8"/>
  <c r="J478" i="8"/>
  <c r="J476" i="8"/>
  <c r="J474" i="8"/>
  <c r="J472" i="8"/>
  <c r="BK470" i="8"/>
  <c r="BK466" i="8"/>
  <c r="BK462" i="8"/>
  <c r="BK458" i="8"/>
  <c r="BK456" i="8"/>
  <c r="J452" i="8"/>
  <c r="BK450" i="8"/>
  <c r="BK446" i="8"/>
  <c r="J434" i="8"/>
  <c r="J432" i="8"/>
  <c r="BK427" i="8"/>
  <c r="BK425" i="8"/>
  <c r="J421" i="8"/>
  <c r="J419" i="8"/>
  <c r="BK417" i="8"/>
  <c r="J415" i="8"/>
  <c r="J411" i="8"/>
  <c r="J407" i="8"/>
  <c r="BK405" i="8"/>
  <c r="J401" i="8"/>
  <c r="BK389" i="8"/>
  <c r="BK384" i="8"/>
  <c r="BK382" i="8"/>
  <c r="J380" i="8"/>
  <c r="BK378" i="8"/>
  <c r="J376" i="8"/>
  <c r="J374" i="8"/>
  <c r="BK372" i="8"/>
  <c r="J370" i="8"/>
  <c r="J368" i="8"/>
  <c r="J364" i="8"/>
  <c r="J362" i="8"/>
  <c r="J360" i="8"/>
  <c r="J358" i="8"/>
  <c r="BK356" i="8"/>
  <c r="BK352" i="8"/>
  <c r="BK348" i="8"/>
  <c r="J346" i="8"/>
  <c r="BK340" i="8"/>
  <c r="J338" i="8"/>
  <c r="J336" i="8"/>
  <c r="J334" i="8"/>
  <c r="BK332" i="8"/>
  <c r="J330" i="8"/>
  <c r="J328" i="8"/>
  <c r="J324" i="8"/>
  <c r="BK322" i="8"/>
  <c r="BK316" i="8"/>
  <c r="BK310" i="8"/>
  <c r="J308" i="8"/>
  <c r="BK306" i="8"/>
  <c r="BK304" i="8"/>
  <c r="J302" i="8"/>
  <c r="BK296" i="8"/>
  <c r="BK287" i="8"/>
  <c r="BK283" i="8"/>
  <c r="J279" i="8"/>
  <c r="BK277" i="8"/>
  <c r="BK275" i="8"/>
  <c r="BK271" i="8"/>
  <c r="J269" i="8"/>
  <c r="J265" i="8"/>
  <c r="J263" i="8"/>
  <c r="BK261" i="8"/>
  <c r="BK259" i="8"/>
  <c r="BK257" i="8"/>
  <c r="J255" i="8"/>
  <c r="J253" i="8"/>
  <c r="J248" i="8"/>
  <c r="BK246" i="8"/>
  <c r="J244" i="8"/>
  <c r="J242" i="8"/>
  <c r="BK240" i="8"/>
  <c r="J238" i="8"/>
  <c r="BK236" i="8"/>
  <c r="BK234" i="8"/>
  <c r="J228" i="8"/>
  <c r="J225" i="8"/>
  <c r="BK223" i="8"/>
  <c r="J221" i="8"/>
  <c r="BK219" i="8"/>
  <c r="J217" i="8"/>
  <c r="BK215" i="8"/>
  <c r="J211" i="8"/>
  <c r="BK209" i="8"/>
  <c r="BK207" i="8"/>
  <c r="BK205" i="8"/>
  <c r="BK203" i="8"/>
  <c r="J201" i="8"/>
  <c r="J199" i="8"/>
  <c r="J195" i="8"/>
  <c r="J193" i="8"/>
  <c r="J191" i="8"/>
  <c r="J187" i="8"/>
  <c r="BK182" i="8"/>
  <c r="BK171" i="8"/>
  <c r="BK167" i="8"/>
  <c r="J163" i="8"/>
  <c r="J160" i="8"/>
  <c r="BK150" i="8"/>
  <c r="BK142" i="8"/>
  <c r="J137" i="8"/>
  <c r="BK271" i="7"/>
  <c r="J269" i="7"/>
  <c r="BK267" i="7"/>
  <c r="J265" i="7"/>
  <c r="BK263" i="7"/>
  <c r="BK259" i="7"/>
  <c r="BK255" i="7"/>
  <c r="BK252" i="7"/>
  <c r="J250" i="7"/>
  <c r="BK246" i="7"/>
  <c r="J243" i="7"/>
  <c r="J239" i="7"/>
  <c r="J236" i="7"/>
  <c r="J232" i="7"/>
  <c r="J225" i="7"/>
  <c r="BK218" i="7"/>
  <c r="J216" i="7"/>
  <c r="J214" i="7"/>
  <c r="BK201" i="7"/>
  <c r="J198" i="7"/>
  <c r="BK196" i="7"/>
  <c r="J193" i="7"/>
  <c r="BK190" i="7"/>
  <c r="BK186" i="7"/>
  <c r="J184" i="7"/>
  <c r="J182" i="7"/>
  <c r="J180" i="7"/>
  <c r="BK178" i="7"/>
  <c r="BK176" i="7"/>
  <c r="J174" i="7"/>
  <c r="J172" i="7"/>
  <c r="BK169" i="7"/>
  <c r="BK167" i="7"/>
  <c r="BK165" i="7"/>
  <c r="BK163" i="7"/>
  <c r="J161" i="7"/>
  <c r="BK159" i="7"/>
  <c r="BK157" i="7"/>
  <c r="BK155" i="7"/>
  <c r="J153" i="7"/>
  <c r="BK151" i="7"/>
  <c r="BK149" i="7"/>
  <c r="BK147" i="7"/>
  <c r="BK144" i="7"/>
  <c r="J142" i="7"/>
  <c r="BK139" i="7"/>
  <c r="BK137" i="7"/>
  <c r="BK135" i="7"/>
  <c r="BK249" i="6"/>
  <c r="BK247" i="6"/>
  <c r="BK245" i="6"/>
  <c r="BK241" i="6"/>
  <c r="J236" i="6"/>
  <c r="J232" i="6"/>
  <c r="J230" i="6"/>
  <c r="BK228" i="6"/>
  <c r="BK226" i="6"/>
  <c r="J224" i="6"/>
  <c r="J220" i="6"/>
  <c r="J218" i="6"/>
  <c r="J216" i="6"/>
  <c r="J214" i="6"/>
  <c r="BK212" i="6"/>
  <c r="J210" i="6"/>
  <c r="BK208" i="6"/>
  <c r="BK204" i="6"/>
  <c r="BK198" i="6"/>
  <c r="BK196" i="6"/>
  <c r="BK192" i="6"/>
  <c r="BK190" i="6"/>
  <c r="BK187" i="6"/>
  <c r="BK183" i="6"/>
  <c r="J179" i="6"/>
  <c r="J177" i="6"/>
  <c r="BK175" i="6"/>
  <c r="J173" i="6"/>
  <c r="J171" i="6"/>
  <c r="J169" i="6"/>
  <c r="BK165" i="6"/>
  <c r="J163" i="6"/>
  <c r="BK158" i="6"/>
  <c r="BK154" i="6"/>
  <c r="J152" i="6"/>
  <c r="BK138" i="6"/>
  <c r="J136" i="6"/>
  <c r="J134" i="6"/>
  <c r="J132" i="6"/>
  <c r="BK130" i="6"/>
  <c r="BK128" i="6"/>
  <c r="J126" i="6"/>
  <c r="BK124" i="6"/>
  <c r="J400" i="5"/>
  <c r="BK394" i="5"/>
  <c r="J392" i="5"/>
  <c r="J386" i="5"/>
  <c r="BK382" i="5"/>
  <c r="BK370" i="5"/>
  <c r="J362" i="5"/>
  <c r="BK356" i="5"/>
  <c r="BK352" i="5"/>
  <c r="BK348" i="5"/>
  <c r="J346" i="5"/>
  <c r="J339" i="5"/>
  <c r="J334" i="5"/>
  <c r="BK332" i="5"/>
  <c r="J327" i="5"/>
  <c r="BK317" i="5"/>
  <c r="BK313" i="5"/>
  <c r="BK307" i="5"/>
  <c r="BK300" i="5"/>
  <c r="BK298" i="5"/>
  <c r="BK295" i="5"/>
  <c r="BK292" i="5"/>
  <c r="J289" i="5"/>
  <c r="BK278" i="5"/>
  <c r="BK254" i="5"/>
  <c r="J239" i="5"/>
  <c r="J230" i="5"/>
  <c r="BK227" i="5"/>
  <c r="BK224" i="5"/>
  <c r="BK210" i="5"/>
  <c r="J202" i="5"/>
  <c r="J197" i="5"/>
  <c r="BK194" i="5"/>
  <c r="BK179" i="5"/>
  <c r="J167" i="5"/>
  <c r="BK150" i="5"/>
  <c r="BK142" i="5"/>
  <c r="BK132" i="5"/>
  <c r="J206" i="4"/>
  <c r="BK202" i="4"/>
  <c r="BK200" i="4"/>
  <c r="BK197" i="4"/>
  <c r="J192" i="4"/>
  <c r="J189" i="4"/>
  <c r="J186" i="4"/>
  <c r="J183" i="4"/>
  <c r="J177" i="4"/>
  <c r="BK174" i="4"/>
  <c r="J168" i="4"/>
  <c r="J163" i="4"/>
  <c r="BK159" i="4"/>
  <c r="BK151" i="4"/>
  <c r="BK143" i="4"/>
  <c r="J139" i="4"/>
  <c r="J131" i="4"/>
  <c r="J126" i="4"/>
  <c r="BK123" i="4"/>
  <c r="BK560" i="3"/>
  <c r="BK556" i="3"/>
  <c r="J552" i="3"/>
  <c r="BK546" i="3"/>
  <c r="J543" i="3"/>
  <c r="J540" i="3"/>
  <c r="J536" i="3"/>
  <c r="J532" i="3"/>
  <c r="J528" i="3"/>
  <c r="BK524" i="3"/>
  <c r="J521" i="3"/>
  <c r="J518" i="3"/>
  <c r="J516" i="3"/>
  <c r="J514" i="3"/>
  <c r="J500" i="3"/>
  <c r="BK498" i="3"/>
  <c r="J495" i="3"/>
  <c r="BK493" i="3"/>
  <c r="J490" i="3"/>
  <c r="BK488" i="3"/>
  <c r="BK485" i="3"/>
  <c r="J481" i="3"/>
  <c r="BK479" i="3"/>
  <c r="BK477" i="3"/>
  <c r="J475" i="3"/>
  <c r="J470" i="3"/>
  <c r="BK465" i="3"/>
  <c r="BK461" i="3"/>
  <c r="J461" i="3"/>
  <c r="BK459" i="3"/>
  <c r="J457" i="3"/>
  <c r="BK455" i="3"/>
  <c r="J453" i="3"/>
  <c r="BK451" i="3"/>
  <c r="BK449" i="3"/>
  <c r="J447" i="3"/>
  <c r="J444" i="3"/>
  <c r="J442" i="3"/>
  <c r="J439" i="3"/>
  <c r="BK436" i="3"/>
  <c r="J426" i="3"/>
  <c r="J422" i="3"/>
  <c r="BK417" i="3"/>
  <c r="BK414" i="3"/>
  <c r="J404" i="3"/>
  <c r="J401" i="3"/>
  <c r="J396" i="3"/>
  <c r="J391" i="3"/>
  <c r="J378" i="3"/>
  <c r="BK358" i="3"/>
  <c r="J344" i="3"/>
  <c r="BK332" i="3"/>
  <c r="BK325" i="3"/>
  <c r="J316" i="3"/>
  <c r="J310" i="3"/>
  <c r="J305" i="3"/>
  <c r="BK298" i="3"/>
  <c r="J284" i="3"/>
  <c r="J281" i="3"/>
  <c r="BK273" i="3"/>
  <c r="J262" i="3"/>
  <c r="J257" i="3"/>
  <c r="BK252" i="3"/>
  <c r="J244" i="3"/>
  <c r="BK230" i="3"/>
  <c r="J223" i="3"/>
  <c r="J218" i="3"/>
  <c r="J214" i="3"/>
  <c r="J204" i="3"/>
  <c r="J200" i="3"/>
  <c r="J178" i="3"/>
  <c r="J170" i="3"/>
  <c r="BK154" i="3"/>
  <c r="J149" i="3"/>
  <c r="J347" i="2"/>
  <c r="J338" i="2"/>
  <c r="BK332" i="2"/>
  <c r="J330" i="2"/>
  <c r="BK325" i="2"/>
  <c r="BK318" i="2"/>
  <c r="J310" i="2"/>
  <c r="J301" i="2"/>
  <c r="BK288" i="2"/>
  <c r="J284" i="2"/>
  <c r="J280" i="2"/>
  <c r="BK276" i="2"/>
  <c r="J270" i="2"/>
  <c r="BK261" i="2"/>
  <c r="BK239" i="2"/>
  <c r="BK234" i="2"/>
  <c r="J231" i="2"/>
  <c r="J226" i="2"/>
  <c r="J216" i="2"/>
  <c r="J211" i="2"/>
  <c r="J206" i="2"/>
  <c r="J193" i="2"/>
  <c r="J188" i="2"/>
  <c r="J183" i="2"/>
  <c r="BK168" i="2"/>
  <c r="BK158" i="2"/>
  <c r="BK148" i="2"/>
  <c r="J135" i="2"/>
  <c r="J132" i="2"/>
  <c r="J129" i="2"/>
  <c r="J126" i="2"/>
  <c r="BK140" i="25"/>
  <c r="J138" i="25"/>
  <c r="BK136" i="25"/>
  <c r="J134" i="25"/>
  <c r="BK132" i="25"/>
  <c r="J130" i="25"/>
  <c r="BK124" i="25"/>
  <c r="J354" i="24"/>
  <c r="BK326" i="24"/>
  <c r="J322" i="24"/>
  <c r="BK318" i="24"/>
  <c r="J309" i="24"/>
  <c r="J301" i="24"/>
  <c r="J282" i="24"/>
  <c r="BK274" i="24"/>
  <c r="J271" i="24"/>
  <c r="J261" i="24"/>
  <c r="BK253" i="24"/>
  <c r="J225" i="24"/>
  <c r="J204" i="24"/>
  <c r="BK197" i="24"/>
  <c r="J190" i="24"/>
  <c r="J183" i="24"/>
  <c r="J175" i="24"/>
  <c r="J166" i="24"/>
  <c r="BK157" i="24"/>
  <c r="BK148" i="24"/>
  <c r="BK136" i="24"/>
  <c r="J131" i="24"/>
  <c r="BK193" i="23"/>
  <c r="J191" i="23"/>
  <c r="BK189" i="23"/>
  <c r="J187" i="23"/>
  <c r="BK163" i="23"/>
  <c r="BK141" i="23"/>
  <c r="BK123" i="23"/>
  <c r="J34" i="22"/>
  <c r="J399" i="21"/>
  <c r="BK390" i="21"/>
  <c r="BK386" i="21"/>
  <c r="J382" i="21"/>
  <c r="BK378" i="21"/>
  <c r="J371" i="21"/>
  <c r="BK367" i="21"/>
  <c r="BK359" i="21"/>
  <c r="BK355" i="21"/>
  <c r="BK351" i="21"/>
  <c r="BK342" i="21"/>
  <c r="J335" i="21"/>
  <c r="BK328" i="21"/>
  <c r="BK324" i="21"/>
  <c r="J320" i="21"/>
  <c r="BK316" i="21"/>
  <c r="J312" i="21"/>
  <c r="J325" i="10"/>
  <c r="J318" i="10"/>
  <c r="J314" i="10"/>
  <c r="BK312" i="10"/>
  <c r="J310" i="10"/>
  <c r="J307" i="10"/>
  <c r="BK305" i="10"/>
  <c r="BK303" i="10"/>
  <c r="BK299" i="10"/>
  <c r="J297" i="10"/>
  <c r="J295" i="10"/>
  <c r="BK287" i="10"/>
  <c r="BK285" i="10"/>
  <c r="J283" i="10"/>
  <c r="BK279" i="10"/>
  <c r="BK273" i="10"/>
  <c r="J271" i="10"/>
  <c r="J269" i="10"/>
  <c r="J265" i="10"/>
  <c r="BK263" i="10"/>
  <c r="BK257" i="10"/>
  <c r="J255" i="10"/>
  <c r="BK252" i="10"/>
  <c r="BK247" i="10"/>
  <c r="J247" i="10"/>
  <c r="BK245" i="10"/>
  <c r="J245" i="10"/>
  <c r="BK243" i="10"/>
  <c r="J243" i="10"/>
  <c r="BK238" i="10"/>
  <c r="BK235" i="10"/>
  <c r="J233" i="10"/>
  <c r="J227" i="10"/>
  <c r="BK225" i="10"/>
  <c r="J223" i="10"/>
  <c r="J219" i="10"/>
  <c r="BK217" i="10"/>
  <c r="J215" i="10"/>
  <c r="J213" i="10"/>
  <c r="J211" i="10"/>
  <c r="BK207" i="10"/>
  <c r="BK205" i="10"/>
  <c r="J201" i="10"/>
  <c r="J199" i="10"/>
  <c r="BK192" i="10"/>
  <c r="J190" i="10"/>
  <c r="BK186" i="10"/>
  <c r="BK182" i="10"/>
  <c r="BK180" i="10"/>
  <c r="BK178" i="10"/>
  <c r="J174" i="10"/>
  <c r="J172" i="10"/>
  <c r="BK168" i="10"/>
  <c r="J166" i="10"/>
  <c r="BK164" i="10"/>
  <c r="BK160" i="10"/>
  <c r="BK158" i="10"/>
  <c r="J156" i="10"/>
  <c r="BK154" i="10"/>
  <c r="J152" i="10"/>
  <c r="BK150" i="10"/>
  <c r="BK148" i="10"/>
  <c r="J142" i="10"/>
  <c r="BK138" i="10"/>
  <c r="J136" i="10"/>
  <c r="J134" i="10"/>
  <c r="BK130" i="10"/>
  <c r="J260" i="9"/>
  <c r="J257" i="9"/>
  <c r="J255" i="9"/>
  <c r="J252" i="9"/>
  <c r="J249" i="9"/>
  <c r="BK246" i="9"/>
  <c r="BK240" i="9"/>
  <c r="J234" i="9"/>
  <c r="J230" i="9"/>
  <c r="J227" i="9"/>
  <c r="BK224" i="9"/>
  <c r="J216" i="9"/>
  <c r="J212" i="9"/>
  <c r="J209" i="9"/>
  <c r="BK201" i="9"/>
  <c r="J197" i="9"/>
  <c r="J187" i="9"/>
  <c r="BK175" i="9"/>
  <c r="J155" i="9"/>
  <c r="J153" i="9"/>
  <c r="BK150" i="9"/>
  <c r="J141" i="9"/>
  <c r="BK136" i="9"/>
  <c r="J124" i="9"/>
  <c r="BK487" i="8"/>
  <c r="BK485" i="8"/>
  <c r="J482" i="8"/>
  <c r="BK478" i="8"/>
  <c r="BK476" i="8"/>
  <c r="BK472" i="8"/>
  <c r="BK468" i="8"/>
  <c r="J466" i="8"/>
  <c r="BK464" i="8"/>
  <c r="J462" i="8"/>
  <c r="J460" i="8"/>
  <c r="J456" i="8"/>
  <c r="J454" i="8"/>
  <c r="J450" i="8"/>
  <c r="BK448" i="8"/>
  <c r="J446" i="8"/>
  <c r="J444" i="8"/>
  <c r="BK442" i="8"/>
  <c r="J440" i="8"/>
  <c r="J438" i="8"/>
  <c r="J436" i="8"/>
  <c r="BK429" i="8"/>
  <c r="J425" i="8"/>
  <c r="J423" i="8"/>
  <c r="BK421" i="8"/>
  <c r="J417" i="8"/>
  <c r="BK415" i="8"/>
  <c r="BK413" i="8"/>
  <c r="BK409" i="8"/>
  <c r="BK407" i="8"/>
  <c r="J405" i="8"/>
  <c r="J403" i="8"/>
  <c r="BK401" i="8"/>
  <c r="BK399" i="8"/>
  <c r="J397" i="8"/>
  <c r="BK395" i="8"/>
  <c r="BK393" i="8"/>
  <c r="BK391" i="8"/>
  <c r="J389" i="8"/>
  <c r="BK387" i="8"/>
  <c r="J384" i="8"/>
  <c r="J382" i="8"/>
  <c r="BK380" i="8"/>
  <c r="BK376" i="8"/>
  <c r="BK374" i="8"/>
  <c r="J372" i="8"/>
  <c r="BK368" i="8"/>
  <c r="J366" i="8"/>
  <c r="BK364" i="8"/>
  <c r="J356" i="8"/>
  <c r="BK354" i="8"/>
  <c r="J350" i="8"/>
  <c r="BK346" i="8"/>
  <c r="J344" i="8"/>
  <c r="J342" i="8"/>
  <c r="BK336" i="8"/>
  <c r="J332" i="8"/>
  <c r="BK328" i="8"/>
  <c r="J326" i="8"/>
  <c r="J322" i="8"/>
  <c r="J320" i="8"/>
  <c r="J318" i="8"/>
  <c r="BK314" i="8"/>
  <c r="BK312" i="8"/>
  <c r="J306" i="8"/>
  <c r="J304" i="8"/>
  <c r="BK302" i="8"/>
  <c r="J300" i="8"/>
  <c r="BK298" i="8"/>
  <c r="J294" i="8"/>
  <c r="J291" i="8"/>
  <c r="J289" i="8"/>
  <c r="J287" i="8"/>
  <c r="J285" i="8"/>
  <c r="J283" i="8"/>
  <c r="J281" i="8"/>
  <c r="BK279" i="8"/>
  <c r="J277" i="8"/>
  <c r="BK273" i="8"/>
  <c r="BK267" i="8"/>
  <c r="BK250" i="8"/>
  <c r="BK248" i="8"/>
  <c r="BK244" i="8"/>
  <c r="BK242" i="8"/>
  <c r="BK232" i="8"/>
  <c r="J230" i="8"/>
  <c r="BK225" i="8"/>
  <c r="J219" i="8"/>
  <c r="J215" i="8"/>
  <c r="J213" i="8"/>
  <c r="BK211" i="8"/>
  <c r="J209" i="8"/>
  <c r="J207" i="8"/>
  <c r="J205" i="8"/>
  <c r="BK199" i="8"/>
  <c r="BK197" i="8"/>
  <c r="BK193" i="8"/>
  <c r="J189" i="8"/>
  <c r="BK187" i="8"/>
  <c r="BK184" i="8"/>
  <c r="J182" i="8"/>
  <c r="J175" i="8"/>
  <c r="J171" i="8"/>
  <c r="J167" i="8"/>
  <c r="BK160" i="8"/>
  <c r="J156" i="8"/>
  <c r="BK153" i="8"/>
  <c r="BK146" i="8"/>
  <c r="J142" i="8"/>
  <c r="BK137" i="8"/>
  <c r="J132" i="8"/>
  <c r="BK261" i="7"/>
  <c r="BK257" i="7"/>
  <c r="J248" i="7"/>
  <c r="J241" i="7"/>
  <c r="BK239" i="7"/>
  <c r="BK236" i="7"/>
  <c r="BK234" i="7"/>
  <c r="BK230" i="7"/>
  <c r="J227" i="7"/>
  <c r="BK225" i="7"/>
  <c r="BK222" i="7"/>
  <c r="J220" i="7"/>
  <c r="J218" i="7"/>
  <c r="BK216" i="7"/>
  <c r="BK214" i="7"/>
  <c r="BK211" i="7"/>
  <c r="BK208" i="7"/>
  <c r="J206" i="7"/>
  <c r="J203" i="7"/>
  <c r="J201" i="7"/>
  <c r="BK198" i="7"/>
  <c r="J196" i="7"/>
  <c r="J190" i="7"/>
  <c r="J188" i="7"/>
  <c r="BK453" i="3"/>
  <c r="BK444" i="3"/>
  <c r="BK404" i="3"/>
  <c r="BK398" i="3"/>
  <c r="BK391" i="3"/>
  <c r="J386" i="3"/>
  <c r="J366" i="3"/>
  <c r="J358" i="3"/>
  <c r="BK336" i="3"/>
  <c r="J332" i="3"/>
  <c r="BK305" i="3"/>
  <c r="J302" i="3"/>
  <c r="J298" i="3"/>
  <c r="BK292" i="3"/>
  <c r="J289" i="3"/>
  <c r="BK284" i="3"/>
  <c r="J273" i="3"/>
  <c r="BK265" i="3"/>
  <c r="BK257" i="3"/>
  <c r="J252" i="3"/>
  <c r="BK233" i="3"/>
  <c r="J230" i="3"/>
  <c r="BK218" i="3"/>
  <c r="BK204" i="3"/>
  <c r="J188" i="3"/>
  <c r="BK180" i="3"/>
  <c r="BK170" i="3"/>
  <c r="BK162" i="3"/>
  <c r="BK149" i="3"/>
  <c r="J133" i="3"/>
  <c r="BK351" i="2"/>
  <c r="J351" i="2"/>
  <c r="BK347" i="2"/>
  <c r="BK335" i="2"/>
  <c r="BK330" i="2"/>
  <c r="BK327" i="2"/>
  <c r="J325" i="2"/>
  <c r="BK323" i="2"/>
  <c r="BK321" i="2"/>
  <c r="J318" i="2"/>
  <c r="J296" i="2"/>
  <c r="J292" i="2"/>
  <c r="BK280" i="2"/>
  <c r="J276" i="2"/>
  <c r="J273" i="2"/>
  <c r="BK270" i="2"/>
  <c r="J267" i="2"/>
  <c r="BK264" i="2"/>
  <c r="J258" i="2"/>
  <c r="J244" i="2"/>
  <c r="BK226" i="2"/>
  <c r="BK211" i="2"/>
  <c r="BK206" i="2"/>
  <c r="J198" i="2"/>
  <c r="BK193" i="2"/>
  <c r="BK183" i="2"/>
  <c r="J178" i="2"/>
  <c r="J173" i="2"/>
  <c r="J168" i="2"/>
  <c r="J163" i="2"/>
  <c r="BK153" i="2"/>
  <c r="BK143" i="2"/>
  <c r="BK135" i="2"/>
  <c r="BK132" i="2"/>
  <c r="BK371" i="24"/>
  <c r="J371" i="24"/>
  <c r="J368" i="24"/>
  <c r="BK345" i="24"/>
  <c r="J340" i="24"/>
  <c r="BK335" i="24"/>
  <c r="J335" i="24"/>
  <c r="BK322" i="24"/>
  <c r="J318" i="24"/>
  <c r="BK305" i="24"/>
  <c r="BK301" i="24"/>
  <c r="BK298" i="24"/>
  <c r="J294" i="24"/>
  <c r="J290" i="24"/>
  <c r="BK286" i="24"/>
  <c r="BK282" i="24"/>
  <c r="J278" i="24"/>
  <c r="J246" i="24"/>
  <c r="BK231" i="24"/>
  <c r="BK225" i="24"/>
  <c r="J210" i="24"/>
  <c r="BK204" i="24"/>
  <c r="J197" i="24"/>
  <c r="BK190" i="24"/>
  <c r="BK183" i="24"/>
  <c r="BK166" i="24"/>
  <c r="BK160" i="24"/>
  <c r="J142" i="24"/>
  <c r="BK127" i="24"/>
  <c r="BK201" i="23"/>
  <c r="BK199" i="23"/>
  <c r="J199" i="23"/>
  <c r="BK197" i="23"/>
  <c r="J197" i="23"/>
  <c r="BK195" i="23"/>
  <c r="J193" i="23"/>
  <c r="J185" i="23"/>
  <c r="BK296" i="21"/>
  <c r="BK292" i="21"/>
  <c r="BK288" i="21"/>
  <c r="BK284" i="21"/>
  <c r="BK280" i="21"/>
  <c r="BK276" i="21"/>
  <c r="BK272" i="21"/>
  <c r="BK268" i="21"/>
  <c r="BK265" i="21"/>
  <c r="BK261" i="21"/>
  <c r="BK257" i="21"/>
  <c r="BK247" i="21"/>
  <c r="BK243" i="21"/>
  <c r="J239" i="21"/>
  <c r="BK235" i="21"/>
  <c r="BK231" i="21"/>
  <c r="BK227" i="21"/>
  <c r="BK223" i="21"/>
  <c r="BK219" i="21"/>
  <c r="J215" i="21"/>
  <c r="BK211" i="21"/>
  <c r="BK204" i="21"/>
  <c r="BK197" i="21"/>
  <c r="J193" i="21"/>
  <c r="J189" i="21"/>
  <c r="BK185" i="21"/>
  <c r="BK181" i="21"/>
  <c r="J174" i="21"/>
  <c r="BK170" i="21"/>
  <c r="J161" i="21"/>
  <c r="J154" i="21"/>
  <c r="BK147" i="21"/>
  <c r="BK143" i="21"/>
  <c r="BK133" i="21"/>
  <c r="BK131" i="21"/>
  <c r="BK127" i="21"/>
  <c r="BK124" i="21"/>
  <c r="J120" i="21"/>
  <c r="BK195" i="20"/>
  <c r="BK192" i="20"/>
  <c r="BK190" i="20"/>
  <c r="BK181" i="20"/>
  <c r="BK178" i="20"/>
  <c r="BK173" i="20"/>
  <c r="BK170" i="20"/>
  <c r="J166" i="20"/>
  <c r="BK161" i="20"/>
  <c r="J152" i="20"/>
  <c r="BK148" i="20"/>
  <c r="J140" i="20"/>
  <c r="BK136" i="20"/>
  <c r="J153" i="19"/>
  <c r="J151" i="19"/>
  <c r="BK147" i="19"/>
  <c r="BK144" i="19"/>
  <c r="J140" i="19"/>
  <c r="J135" i="19"/>
  <c r="J133" i="19"/>
  <c r="BK127" i="19"/>
  <c r="J155" i="18"/>
  <c r="J153" i="18"/>
  <c r="J150" i="18"/>
  <c r="BK147" i="18"/>
  <c r="J145" i="18"/>
  <c r="J143" i="18"/>
  <c r="J140" i="18"/>
  <c r="J138" i="18"/>
  <c r="J132" i="18"/>
  <c r="J130" i="18"/>
  <c r="J128" i="18"/>
  <c r="BK126" i="18"/>
  <c r="BK124" i="18"/>
  <c r="BK217" i="17"/>
  <c r="J210" i="17"/>
  <c r="BK207" i="17"/>
  <c r="J205" i="17"/>
  <c r="BK200" i="17"/>
  <c r="J198" i="17"/>
  <c r="J196" i="17"/>
  <c r="J194" i="17"/>
  <c r="BK192" i="17"/>
  <c r="J190" i="17"/>
  <c r="BK188" i="17"/>
  <c r="BK184" i="17"/>
  <c r="BK178" i="17"/>
  <c r="J176" i="17"/>
  <c r="J174" i="17"/>
  <c r="J172" i="17"/>
  <c r="J168" i="17"/>
  <c r="J164" i="17"/>
  <c r="J162" i="17"/>
  <c r="J156" i="17"/>
  <c r="BK153" i="17"/>
  <c r="BK151" i="17"/>
  <c r="J149" i="17"/>
  <c r="BK147" i="17"/>
  <c r="BK145" i="17"/>
  <c r="J143" i="17"/>
  <c r="J141" i="17"/>
  <c r="BK139" i="17"/>
  <c r="J137" i="17"/>
  <c r="BK133" i="17"/>
  <c r="BK131" i="17"/>
  <c r="BK129" i="17"/>
  <c r="BK127" i="17"/>
  <c r="BK171" i="16"/>
  <c r="J169" i="16"/>
  <c r="J166" i="16"/>
  <c r="BK163" i="16"/>
  <c r="J159" i="16"/>
  <c r="J156" i="16"/>
  <c r="BK152" i="16"/>
  <c r="BK148" i="16"/>
  <c r="J146" i="16"/>
  <c r="BK144" i="16"/>
  <c r="BK142" i="16"/>
  <c r="J140" i="16"/>
  <c r="J138" i="16"/>
  <c r="J136" i="16"/>
  <c r="J134" i="16"/>
  <c r="J132" i="16"/>
  <c r="J130" i="16"/>
  <c r="J128" i="16"/>
  <c r="J126" i="16"/>
  <c r="J247" i="15"/>
  <c r="BK245" i="15"/>
  <c r="J241" i="15"/>
  <c r="J238" i="15"/>
  <c r="BK236" i="15"/>
  <c r="J233" i="15"/>
  <c r="J229" i="15"/>
  <c r="BK224" i="15"/>
  <c r="J222" i="15"/>
  <c r="BK220" i="15"/>
  <c r="BK218" i="15"/>
  <c r="BK214" i="15"/>
  <c r="J212" i="15"/>
  <c r="J210" i="15"/>
  <c r="J208" i="15"/>
  <c r="J206" i="15"/>
  <c r="BK204" i="15"/>
  <c r="J202" i="15"/>
  <c r="BK200" i="15"/>
  <c r="BK198" i="15"/>
  <c r="J196" i="15"/>
  <c r="BK193" i="15"/>
  <c r="BK190" i="15"/>
  <c r="BK187" i="15"/>
  <c r="J185" i="15"/>
  <c r="J183" i="15"/>
  <c r="BK179" i="15"/>
  <c r="J177" i="15"/>
  <c r="J175" i="15"/>
  <c r="J173" i="15"/>
  <c r="BK171" i="15"/>
  <c r="BK167" i="15"/>
  <c r="J164" i="15"/>
  <c r="J160" i="15"/>
  <c r="J158" i="15"/>
  <c r="BK154" i="15"/>
  <c r="J152" i="15"/>
  <c r="J148" i="15"/>
  <c r="BK144" i="15"/>
  <c r="J140" i="15"/>
  <c r="J136" i="15"/>
  <c r="J134" i="15"/>
  <c r="BK130" i="15"/>
  <c r="BK193" i="14"/>
  <c r="J191" i="14"/>
  <c r="BK183" i="14"/>
  <c r="J181" i="14"/>
  <c r="J179" i="14"/>
  <c r="BK176" i="14"/>
  <c r="BK174" i="14"/>
  <c r="J170" i="14"/>
  <c r="J167" i="14"/>
  <c r="BK165" i="14"/>
  <c r="BK159" i="14"/>
  <c r="J157" i="14"/>
  <c r="J155" i="14"/>
  <c r="J153" i="14"/>
  <c r="J148" i="14"/>
  <c r="BK144" i="14"/>
  <c r="J140" i="14"/>
  <c r="J137" i="14"/>
  <c r="J134" i="14"/>
  <c r="BK132" i="14"/>
  <c r="BK127" i="14"/>
  <c r="J279" i="13"/>
  <c r="BK277" i="13"/>
  <c r="BK274" i="13"/>
  <c r="BK272" i="13"/>
  <c r="BK268" i="13"/>
  <c r="J266" i="13"/>
  <c r="J263" i="13"/>
  <c r="BK259" i="13"/>
  <c r="J257" i="13"/>
  <c r="J253" i="13"/>
  <c r="J251" i="13"/>
  <c r="BK247" i="13"/>
  <c r="BK243" i="13"/>
  <c r="J239" i="13"/>
  <c r="J237" i="13"/>
  <c r="BK235" i="13"/>
  <c r="BK233" i="13"/>
  <c r="J231" i="13"/>
  <c r="BK229" i="13"/>
  <c r="BK226" i="13"/>
  <c r="J217" i="13"/>
  <c r="BK215" i="13"/>
  <c r="BK213" i="13"/>
  <c r="J211" i="13"/>
  <c r="J209" i="13"/>
  <c r="BK203" i="13"/>
  <c r="J201" i="13"/>
  <c r="J199" i="13"/>
  <c r="J197" i="13"/>
  <c r="BK195" i="13"/>
  <c r="J193" i="13"/>
  <c r="BK189" i="13"/>
  <c r="BK187" i="13"/>
  <c r="J178" i="13"/>
  <c r="J176" i="13"/>
  <c r="BK171" i="13"/>
  <c r="J169" i="13"/>
  <c r="J167" i="13"/>
  <c r="J163" i="13"/>
  <c r="BK159" i="13"/>
  <c r="J157" i="13"/>
  <c r="BK155" i="13"/>
  <c r="J153" i="13"/>
  <c r="BK149" i="13"/>
  <c r="BK147" i="13"/>
  <c r="J143" i="13"/>
  <c r="BK141" i="13"/>
  <c r="BK137" i="13"/>
  <c r="J135" i="13"/>
  <c r="BK133" i="13"/>
  <c r="BK129" i="13"/>
  <c r="BK127" i="13"/>
  <c r="BK189" i="12"/>
  <c r="J186" i="12"/>
  <c r="BK184" i="12"/>
  <c r="J180" i="12"/>
  <c r="BK177" i="12"/>
  <c r="BK175" i="12"/>
  <c r="BK173" i="12"/>
  <c r="J171" i="12"/>
  <c r="BK169" i="12"/>
  <c r="J165" i="12"/>
  <c r="J162" i="12"/>
  <c r="J160" i="12"/>
  <c r="J156" i="12"/>
  <c r="BK154" i="12"/>
  <c r="J148" i="12"/>
  <c r="J146" i="12"/>
  <c r="J144" i="12"/>
  <c r="BK142" i="12"/>
  <c r="BK138" i="12"/>
  <c r="J136" i="12"/>
  <c r="J132" i="12"/>
  <c r="J130" i="12"/>
  <c r="J128" i="12"/>
  <c r="J126" i="12"/>
  <c r="J279" i="11"/>
  <c r="J275" i="11"/>
  <c r="BK268" i="11"/>
  <c r="J266" i="11"/>
  <c r="BK257" i="11"/>
  <c r="BK255" i="11"/>
  <c r="J251" i="11"/>
  <c r="BK243" i="11"/>
  <c r="J241" i="11"/>
  <c r="BK239" i="11"/>
  <c r="BK235" i="11"/>
  <c r="J233" i="11"/>
  <c r="J231" i="11"/>
  <c r="BK229" i="11"/>
  <c r="BK227" i="11"/>
  <c r="J221" i="11"/>
  <c r="BK213" i="11"/>
  <c r="BK211" i="11"/>
  <c r="J207" i="11"/>
  <c r="J205" i="11"/>
  <c r="BK203" i="11"/>
  <c r="J201" i="11"/>
  <c r="J199" i="11"/>
  <c r="J197" i="11"/>
  <c r="J193" i="11"/>
  <c r="J191" i="11"/>
  <c r="J189" i="11"/>
  <c r="J187" i="11"/>
  <c r="J185" i="11"/>
  <c r="J179" i="11"/>
  <c r="J174" i="11"/>
  <c r="J172" i="11"/>
  <c r="J170" i="11"/>
  <c r="BK168" i="11"/>
  <c r="J164" i="11"/>
  <c r="J156" i="11"/>
  <c r="BK154" i="11"/>
  <c r="J150" i="11"/>
  <c r="BK148" i="11"/>
  <c r="J146" i="11"/>
  <c r="J144" i="11"/>
  <c r="BK140" i="11"/>
  <c r="J138" i="11"/>
  <c r="BK134" i="11"/>
  <c r="J132" i="11"/>
  <c r="BK128" i="11"/>
  <c r="BK126" i="11"/>
  <c r="J327" i="10"/>
  <c r="J323" i="10"/>
  <c r="BK320" i="10"/>
  <c r="BK318" i="10"/>
  <c r="J316" i="10"/>
  <c r="BK314" i="10"/>
  <c r="J312" i="10"/>
  <c r="J303" i="10"/>
  <c r="J301" i="10"/>
  <c r="J299" i="10"/>
  <c r="BK295" i="10"/>
  <c r="BK293" i="10"/>
  <c r="BK291" i="10"/>
  <c r="BK289" i="10"/>
  <c r="J285" i="10"/>
  <c r="BK283" i="10"/>
  <c r="J281" i="10"/>
  <c r="J277" i="10"/>
  <c r="J275" i="10"/>
  <c r="J273" i="10"/>
  <c r="BK269" i="10"/>
  <c r="BK267" i="10"/>
  <c r="BK265" i="10"/>
  <c r="J263" i="10"/>
  <c r="J261" i="10"/>
  <c r="J259" i="10"/>
  <c r="J257" i="10"/>
  <c r="BK255" i="10"/>
  <c r="J252" i="10"/>
  <c r="BK249" i="10"/>
  <c r="J240" i="10"/>
  <c r="BK231" i="10"/>
  <c r="J229" i="10"/>
  <c r="J225" i="10"/>
  <c r="BK223" i="10"/>
  <c r="J221" i="10"/>
  <c r="BK219" i="10"/>
  <c r="J217" i="10"/>
  <c r="BK213" i="10"/>
  <c r="BK211" i="10"/>
  <c r="J209" i="10"/>
  <c r="J207" i="10"/>
  <c r="J205" i="10"/>
  <c r="J203" i="10"/>
  <c r="BK201" i="10"/>
  <c r="BK197" i="10"/>
  <c r="BK194" i="10"/>
  <c r="J188" i="10"/>
  <c r="J186" i="10"/>
  <c r="J184" i="10"/>
  <c r="J176" i="10"/>
  <c r="BK174" i="10"/>
  <c r="BK170" i="10"/>
  <c r="J162" i="10"/>
  <c r="J160" i="10"/>
  <c r="BK156" i="10"/>
  <c r="J150" i="10"/>
  <c r="BK146" i="10"/>
  <c r="J144" i="10"/>
  <c r="BK142" i="10"/>
  <c r="J140" i="10"/>
  <c r="BK136" i="10"/>
  <c r="BK134" i="10"/>
  <c r="J132" i="10"/>
  <c r="J128" i="10"/>
  <c r="BK260" i="9"/>
  <c r="BK257" i="9"/>
  <c r="BK255" i="9"/>
  <c r="BK249" i="9"/>
  <c r="J243" i="9"/>
  <c r="J240" i="9"/>
  <c r="J237" i="9"/>
  <c r="BK234" i="9"/>
  <c r="BK230" i="9"/>
  <c r="BK221" i="9"/>
  <c r="BK212" i="9"/>
  <c r="BK209" i="9"/>
  <c r="BK187" i="9"/>
  <c r="J179" i="9"/>
  <c r="BK163" i="9"/>
  <c r="BK153" i="9"/>
  <c r="J150" i="9"/>
  <c r="BK141" i="9"/>
  <c r="J136" i="9"/>
  <c r="BK128" i="9"/>
  <c r="BK498" i="8"/>
  <c r="BK497" i="8"/>
  <c r="BK496" i="8"/>
  <c r="BK494" i="8"/>
  <c r="BK491" i="8"/>
  <c r="J489" i="8"/>
  <c r="BK480" i="8"/>
  <c r="BK474" i="8"/>
  <c r="J470" i="8"/>
  <c r="J468" i="8"/>
  <c r="J464" i="8"/>
  <c r="BK460" i="8"/>
  <c r="J458" i="8"/>
  <c r="BK454" i="8"/>
  <c r="BK452" i="8"/>
  <c r="J448" i="8"/>
  <c r="BK444" i="8"/>
  <c r="J442" i="8"/>
  <c r="BK440" i="8"/>
  <c r="BK438" i="8"/>
  <c r="BK436" i="8"/>
  <c r="BK434" i="8"/>
  <c r="BK432" i="8"/>
  <c r="J429" i="8"/>
  <c r="J427" i="8"/>
  <c r="BK423" i="8"/>
  <c r="BK419" i="8"/>
  <c r="J413" i="8"/>
  <c r="BK411" i="8"/>
  <c r="J409" i="8"/>
  <c r="BK403" i="8"/>
  <c r="J399" i="8"/>
  <c r="BK397" i="8"/>
  <c r="J395" i="8"/>
  <c r="J393" i="8"/>
  <c r="J391" i="8"/>
  <c r="J387" i="8"/>
  <c r="J378" i="8"/>
  <c r="BK370" i="8"/>
  <c r="BK366" i="8"/>
  <c r="BK362" i="8"/>
  <c r="BK360" i="8"/>
  <c r="BK358" i="8"/>
  <c r="J354" i="8"/>
  <c r="J352" i="8"/>
  <c r="BK350" i="8"/>
  <c r="J348" i="8"/>
  <c r="BK344" i="8"/>
  <c r="BK342" i="8"/>
  <c r="J340" i="8"/>
  <c r="BK338" i="8"/>
  <c r="BK334" i="8"/>
  <c r="BK330" i="8"/>
  <c r="BK326" i="8"/>
  <c r="BK324" i="8"/>
  <c r="BK320" i="8"/>
  <c r="BK318" i="8"/>
  <c r="J316" i="8"/>
  <c r="J314" i="8"/>
  <c r="J312" i="8"/>
  <c r="J310" i="8"/>
  <c r="BK308" i="8"/>
  <c r="BK300" i="8"/>
  <c r="J298" i="8"/>
  <c r="J296" i="8"/>
  <c r="BK294" i="8"/>
  <c r="BK291" i="8"/>
  <c r="BK289" i="8"/>
  <c r="BK285" i="8"/>
  <c r="BK281" i="8"/>
  <c r="J275" i="8"/>
  <c r="J273" i="8"/>
  <c r="J271" i="8"/>
  <c r="BK269" i="8"/>
  <c r="J267" i="8"/>
  <c r="BK265" i="8"/>
  <c r="BK263" i="8"/>
  <c r="J261" i="8"/>
  <c r="J259" i="8"/>
  <c r="J257" i="8"/>
  <c r="BK255" i="8"/>
  <c r="BK253" i="8"/>
  <c r="J250" i="8"/>
  <c r="J246" i="8"/>
  <c r="J240" i="8"/>
  <c r="BK238" i="8"/>
  <c r="J236" i="8"/>
  <c r="J234" i="8"/>
  <c r="J232" i="8"/>
  <c r="BK230" i="8"/>
  <c r="BK228" i="8"/>
  <c r="J223" i="8"/>
  <c r="BK221" i="8"/>
  <c r="BK217" i="8"/>
  <c r="BK213" i="8"/>
  <c r="J203" i="8"/>
  <c r="BK201" i="8"/>
  <c r="J197" i="8"/>
  <c r="BK195" i="8"/>
  <c r="BK191" i="8"/>
  <c r="BK189" i="8"/>
  <c r="J184" i="8"/>
  <c r="BK175" i="8"/>
  <c r="BK163" i="8"/>
  <c r="BK156" i="8"/>
  <c r="J153" i="8"/>
  <c r="J150" i="8"/>
  <c r="J146" i="8"/>
  <c r="BK132" i="8"/>
  <c r="J271" i="7"/>
  <c r="BK269" i="7"/>
  <c r="J267" i="7"/>
  <c r="BK265" i="7"/>
  <c r="J263" i="7"/>
  <c r="J261" i="7"/>
  <c r="J259" i="7"/>
  <c r="J257" i="7"/>
  <c r="J255" i="7"/>
  <c r="J252" i="7"/>
  <c r="BK250" i="7"/>
  <c r="BK248" i="7"/>
  <c r="J246" i="7"/>
  <c r="BK243" i="7"/>
  <c r="BK241" i="7"/>
  <c r="J234" i="7"/>
  <c r="BK232" i="7"/>
  <c r="J230" i="7"/>
  <c r="BK227" i="7"/>
  <c r="J222" i="7"/>
  <c r="BK220" i="7"/>
  <c r="J211" i="7"/>
  <c r="J208" i="7"/>
  <c r="BK206" i="7"/>
  <c r="BK203" i="7"/>
  <c r="BK193" i="7"/>
  <c r="BK188" i="7"/>
  <c r="J186" i="7"/>
  <c r="BK184" i="7"/>
  <c r="BK182" i="7"/>
  <c r="BK180" i="7"/>
  <c r="J178" i="7"/>
  <c r="J176" i="7"/>
  <c r="BK174" i="7"/>
  <c r="BK172" i="7"/>
  <c r="J169" i="7"/>
  <c r="J167" i="7"/>
  <c r="J165" i="7"/>
  <c r="J163" i="7"/>
  <c r="BK161" i="7"/>
  <c r="J159" i="7"/>
  <c r="J157" i="7"/>
  <c r="J155" i="7"/>
  <c r="BK153" i="7"/>
  <c r="J151" i="7"/>
  <c r="J149" i="7"/>
  <c r="J147" i="7"/>
  <c r="J144" i="7"/>
  <c r="BK142" i="7"/>
  <c r="J139" i="7"/>
  <c r="J137" i="7"/>
  <c r="J135" i="7"/>
  <c r="BK257" i="6"/>
  <c r="BK255" i="6"/>
  <c r="J253" i="6"/>
  <c r="BK251" i="6"/>
  <c r="J249" i="6"/>
  <c r="J247" i="6"/>
  <c r="BK243" i="6"/>
  <c r="J238" i="6"/>
  <c r="BK236" i="6"/>
  <c r="BK234" i="6"/>
  <c r="BK232" i="6"/>
  <c r="J226" i="6"/>
  <c r="BK222" i="6"/>
  <c r="BK218" i="6"/>
  <c r="J208" i="6"/>
  <c r="J206" i="6"/>
  <c r="J204" i="6"/>
  <c r="BK202" i="6"/>
  <c r="J200" i="6"/>
  <c r="BK194" i="6"/>
  <c r="J192" i="6"/>
  <c r="J190" i="6"/>
  <c r="J187" i="6"/>
  <c r="J185" i="6"/>
  <c r="J181" i="6"/>
  <c r="BK179" i="6"/>
  <c r="BK173" i="6"/>
  <c r="BK167" i="6"/>
  <c r="BK163" i="6"/>
  <c r="BK160" i="6"/>
  <c r="J158" i="6"/>
  <c r="J156" i="6"/>
  <c r="J154" i="6"/>
  <c r="BK150" i="6"/>
  <c r="BK136" i="6"/>
  <c r="BK132" i="6"/>
  <c r="J128" i="6"/>
  <c r="J124" i="6"/>
  <c r="BK417" i="5"/>
  <c r="J417" i="5"/>
  <c r="BK413" i="5"/>
  <c r="BK410" i="5"/>
  <c r="BK407" i="5"/>
  <c r="J404" i="5"/>
  <c r="BK396" i="5"/>
  <c r="BK386" i="5"/>
  <c r="J382" i="5"/>
  <c r="BK379" i="5"/>
  <c r="J373" i="5"/>
  <c r="J370" i="5"/>
  <c r="BK359" i="5"/>
  <c r="J348" i="5"/>
  <c r="BK346" i="5"/>
  <c r="J341" i="5"/>
  <c r="BK339" i="5"/>
  <c r="J323" i="5"/>
  <c r="J321" i="5"/>
  <c r="J319" i="5"/>
  <c r="BK315" i="5"/>
  <c r="BK311" i="5"/>
  <c r="BK303" i="5"/>
  <c r="J295" i="5"/>
  <c r="BK289" i="5"/>
  <c r="BK287" i="5"/>
  <c r="BK281" i="5"/>
  <c r="J278" i="5"/>
  <c r="J274" i="5"/>
  <c r="BK270" i="5"/>
  <c r="BK258" i="5"/>
  <c r="BK250" i="5"/>
  <c r="BK239" i="5"/>
  <c r="J227" i="5"/>
  <c r="J224" i="5"/>
  <c r="J213" i="5"/>
  <c r="J182" i="5"/>
  <c r="J179" i="5"/>
  <c r="BK175" i="5"/>
  <c r="J162" i="5"/>
  <c r="BK154" i="5"/>
  <c r="J150" i="5"/>
  <c r="BK146" i="5"/>
  <c r="J138" i="5"/>
  <c r="J132" i="5"/>
  <c r="BK206" i="4"/>
  <c r="J202" i="4"/>
  <c r="J200" i="4"/>
  <c r="J194" i="4"/>
  <c r="BK192" i="4"/>
  <c r="BK186" i="4"/>
  <c r="J180" i="4"/>
  <c r="J174" i="4"/>
  <c r="J171" i="4"/>
  <c r="J159" i="4"/>
  <c r="BK155" i="4"/>
  <c r="BK147" i="4"/>
  <c r="BK139" i="4"/>
  <c r="J135" i="4"/>
  <c r="BK131" i="4"/>
  <c r="J123" i="4"/>
  <c r="BK552" i="3"/>
  <c r="BK549" i="3"/>
  <c r="J549" i="3"/>
  <c r="J546" i="3"/>
  <c r="BK543" i="3"/>
  <c r="BK540" i="3"/>
  <c r="BK536" i="3"/>
  <c r="BK532" i="3"/>
  <c r="BK528" i="3"/>
  <c r="J524" i="3"/>
  <c r="BK521" i="3"/>
  <c r="BK518" i="3"/>
  <c r="BK516" i="3"/>
  <c r="BK514" i="3"/>
  <c r="BK500" i="3"/>
  <c r="J498" i="3"/>
  <c r="BK495" i="3"/>
  <c r="J493" i="3"/>
  <c r="BK490" i="3"/>
  <c r="J488" i="3"/>
  <c r="J485" i="3"/>
  <c r="BK483" i="3"/>
  <c r="J483" i="3"/>
  <c r="BK481" i="3"/>
  <c r="J479" i="3"/>
  <c r="J477" i="3"/>
  <c r="BK475" i="3"/>
  <c r="BK470" i="3"/>
  <c r="J465" i="3"/>
  <c r="J459" i="3"/>
  <c r="BK457" i="3"/>
  <c r="J455" i="3"/>
  <c r="J451" i="3"/>
  <c r="J449" i="3"/>
  <c r="BK447" i="3"/>
  <c r="BK442" i="3"/>
  <c r="BK439" i="3"/>
  <c r="J436" i="3"/>
  <c r="BK426" i="3"/>
  <c r="BK422" i="3"/>
  <c r="J417" i="3"/>
  <c r="J414" i="3"/>
  <c r="BK401" i="3"/>
  <c r="J398" i="3"/>
  <c r="BK396" i="3"/>
  <c r="BK386" i="3"/>
  <c r="BK378" i="3"/>
  <c r="BK366" i="3"/>
  <c r="BK344" i="3"/>
  <c r="J336" i="3"/>
  <c r="J325" i="3"/>
  <c r="BK316" i="3"/>
  <c r="BK310" i="3"/>
  <c r="BK302" i="3"/>
  <c r="J292" i="3"/>
  <c r="BK289" i="3"/>
  <c r="BK281" i="3"/>
  <c r="J265" i="3"/>
  <c r="BK262" i="3"/>
  <c r="BK244" i="3"/>
  <c r="J233" i="3"/>
  <c r="BK223" i="3"/>
  <c r="BK214" i="3"/>
  <c r="BK200" i="3"/>
  <c r="BK188" i="3"/>
  <c r="J180" i="3"/>
  <c r="BK178" i="3"/>
  <c r="J162" i="3"/>
  <c r="J154" i="3"/>
  <c r="BK133" i="3"/>
  <c r="BK338" i="2"/>
  <c r="J335" i="2"/>
  <c r="J332" i="2"/>
  <c r="J327" i="2"/>
  <c r="J323" i="2"/>
  <c r="J321" i="2"/>
  <c r="BK310" i="2"/>
  <c r="BK301" i="2"/>
  <c r="BK296" i="2"/>
  <c r="BK292" i="2"/>
  <c r="J288" i="2"/>
  <c r="BK284" i="2"/>
  <c r="BK273" i="2"/>
  <c r="BK267" i="2"/>
  <c r="J264" i="2"/>
  <c r="J261" i="2"/>
  <c r="BK258" i="2"/>
  <c r="BK244" i="2"/>
  <c r="J239" i="2"/>
  <c r="J234" i="2"/>
  <c r="BK231" i="2"/>
  <c r="BK216" i="2"/>
  <c r="BK198" i="2"/>
  <c r="BK188" i="2"/>
  <c r="BK178" i="2"/>
  <c r="BK173" i="2"/>
  <c r="BK163" i="2"/>
  <c r="J158" i="2"/>
  <c r="J153" i="2"/>
  <c r="J148" i="2"/>
  <c r="J143" i="2"/>
  <c r="BK129" i="2"/>
  <c r="BK126" i="2"/>
  <c r="AS94" i="1"/>
  <c r="R125" i="2" l="1"/>
  <c r="P309" i="2"/>
  <c r="P132" i="3"/>
  <c r="BK297" i="3"/>
  <c r="J297" i="3" s="1"/>
  <c r="J100" i="3" s="1"/>
  <c r="T297" i="3"/>
  <c r="R315" i="3"/>
  <c r="T425" i="3"/>
  <c r="P469" i="3"/>
  <c r="BK520" i="3"/>
  <c r="J520" i="3"/>
  <c r="J105" i="3" s="1"/>
  <c r="P520" i="3"/>
  <c r="P535" i="3"/>
  <c r="BK548" i="3"/>
  <c r="J548" i="3" s="1"/>
  <c r="J109" i="3" s="1"/>
  <c r="R548" i="3"/>
  <c r="R555" i="3"/>
  <c r="T125" i="4"/>
  <c r="T122" i="4" s="1"/>
  <c r="T121" i="4" s="1"/>
  <c r="R167" i="4"/>
  <c r="R122" i="4" s="1"/>
  <c r="BK131" i="5"/>
  <c r="J131" i="5" s="1"/>
  <c r="J98" i="5" s="1"/>
  <c r="R131" i="5"/>
  <c r="P181" i="5"/>
  <c r="P249" i="5"/>
  <c r="BK273" i="5"/>
  <c r="J273" i="5"/>
  <c r="J102" i="5" s="1"/>
  <c r="R273" i="5"/>
  <c r="P291" i="5"/>
  <c r="P302" i="5"/>
  <c r="BK326" i="5"/>
  <c r="J326" i="5" s="1"/>
  <c r="J105" i="5" s="1"/>
  <c r="R326" i="5"/>
  <c r="R355" i="5"/>
  <c r="T399" i="5"/>
  <c r="T123" i="6"/>
  <c r="BK189" i="6"/>
  <c r="J189" i="6" s="1"/>
  <c r="J100" i="6" s="1"/>
  <c r="T189" i="6"/>
  <c r="R240" i="6"/>
  <c r="T134" i="7"/>
  <c r="BK146" i="7"/>
  <c r="J146" i="7"/>
  <c r="J100" i="7"/>
  <c r="R146" i="7"/>
  <c r="T171" i="7"/>
  <c r="T195" i="7"/>
  <c r="T200" i="7"/>
  <c r="P205" i="7"/>
  <c r="BK213" i="7"/>
  <c r="J213" i="7"/>
  <c r="J107" i="7"/>
  <c r="R213" i="7"/>
  <c r="P224" i="7"/>
  <c r="T224" i="7"/>
  <c r="P229" i="7"/>
  <c r="BK238" i="7"/>
  <c r="J238" i="7" s="1"/>
  <c r="J110" i="7" s="1"/>
  <c r="R238" i="7"/>
  <c r="P245" i="7"/>
  <c r="R245" i="7"/>
  <c r="P254" i="7"/>
  <c r="BK131" i="8"/>
  <c r="T131" i="8"/>
  <c r="T130" i="8" s="1"/>
  <c r="P174" i="8"/>
  <c r="T174" i="8"/>
  <c r="T186" i="8"/>
  <c r="T227" i="8"/>
  <c r="BK293" i="8"/>
  <c r="J293" i="8"/>
  <c r="J105" i="8" s="1"/>
  <c r="T293" i="8"/>
  <c r="R386" i="8"/>
  <c r="R431" i="8"/>
  <c r="P484" i="8"/>
  <c r="BK493" i="8"/>
  <c r="J493" i="8"/>
  <c r="J109" i="8"/>
  <c r="T493" i="8"/>
  <c r="T123" i="9"/>
  <c r="R215" i="9"/>
  <c r="R233" i="9"/>
  <c r="R122" i="9" s="1"/>
  <c r="BK127" i="10"/>
  <c r="J127" i="10"/>
  <c r="J98" i="10"/>
  <c r="T127" i="10"/>
  <c r="P196" i="10"/>
  <c r="R196" i="10"/>
  <c r="BK237" i="10"/>
  <c r="J237" i="10"/>
  <c r="J100" i="10" s="1"/>
  <c r="P237" i="10"/>
  <c r="T237" i="10"/>
  <c r="P242" i="10"/>
  <c r="T242" i="10"/>
  <c r="BK254" i="10"/>
  <c r="J254" i="10"/>
  <c r="J103" i="10"/>
  <c r="T254" i="10"/>
  <c r="P309" i="10"/>
  <c r="T309" i="10"/>
  <c r="P322" i="10"/>
  <c r="T322" i="10"/>
  <c r="T125" i="11"/>
  <c r="R176" i="11"/>
  <c r="T220" i="11"/>
  <c r="T263" i="11"/>
  <c r="R274" i="11"/>
  <c r="T164" i="12"/>
  <c r="R179" i="12"/>
  <c r="P188" i="12"/>
  <c r="BK126" i="13"/>
  <c r="J126" i="13"/>
  <c r="J98" i="13"/>
  <c r="T126" i="13"/>
  <c r="BK186" i="13"/>
  <c r="J186" i="13"/>
  <c r="J100" i="13"/>
  <c r="T186" i="13"/>
  <c r="P223" i="13"/>
  <c r="T223" i="13"/>
  <c r="P228" i="13"/>
  <c r="BK265" i="13"/>
  <c r="J265" i="13"/>
  <c r="J103" i="13"/>
  <c r="R265" i="13"/>
  <c r="R276" i="13"/>
  <c r="R126" i="14"/>
  <c r="P131" i="14"/>
  <c r="P139" i="14"/>
  <c r="T139" i="14"/>
  <c r="T152" i="14"/>
  <c r="R169" i="14"/>
  <c r="T178" i="14"/>
  <c r="T127" i="15"/>
  <c r="T166" i="15"/>
  <c r="BK195" i="15"/>
  <c r="J195" i="15"/>
  <c r="J102" i="15" s="1"/>
  <c r="P195" i="15"/>
  <c r="BK228" i="15"/>
  <c r="J228" i="15"/>
  <c r="J103" i="15" s="1"/>
  <c r="T228" i="15"/>
  <c r="T235" i="15"/>
  <c r="P240" i="15"/>
  <c r="BK123" i="16"/>
  <c r="P123" i="16"/>
  <c r="BK158" i="16"/>
  <c r="J158" i="16"/>
  <c r="J99" i="16" s="1"/>
  <c r="R158" i="16"/>
  <c r="BK168" i="16"/>
  <c r="J168" i="16"/>
  <c r="J101" i="16" s="1"/>
  <c r="P168" i="16"/>
  <c r="P124" i="17"/>
  <c r="R124" i="17"/>
  <c r="P155" i="17"/>
  <c r="BK202" i="17"/>
  <c r="J202" i="17"/>
  <c r="J100" i="17"/>
  <c r="R202" i="17"/>
  <c r="BK212" i="17"/>
  <c r="J212" i="17"/>
  <c r="J102" i="17"/>
  <c r="R212" i="17"/>
  <c r="P123" i="18"/>
  <c r="BK142" i="18"/>
  <c r="J142" i="18"/>
  <c r="J99" i="18" s="1"/>
  <c r="R142" i="18"/>
  <c r="R152" i="18"/>
  <c r="BK124" i="19"/>
  <c r="R124" i="19"/>
  <c r="P132" i="19"/>
  <c r="BK139" i="19"/>
  <c r="J139" i="19"/>
  <c r="J101" i="19" s="1"/>
  <c r="R139" i="19"/>
  <c r="P146" i="19"/>
  <c r="BK127" i="20"/>
  <c r="J127" i="20" s="1"/>
  <c r="J98" i="20" s="1"/>
  <c r="R127" i="20"/>
  <c r="R126" i="20"/>
  <c r="P169" i="20"/>
  <c r="P168" i="20" s="1"/>
  <c r="BK177" i="20"/>
  <c r="J177" i="20"/>
  <c r="J104" i="20" s="1"/>
  <c r="R177" i="20"/>
  <c r="R176" i="20"/>
  <c r="BK122" i="23"/>
  <c r="T162" i="23"/>
  <c r="R126" i="24"/>
  <c r="P174" i="24"/>
  <c r="T203" i="24"/>
  <c r="T125" i="24" s="1"/>
  <c r="BK209" i="24"/>
  <c r="J209" i="24" s="1"/>
  <c r="J101" i="24" s="1"/>
  <c r="BK297" i="24"/>
  <c r="J297" i="24" s="1"/>
  <c r="J102" i="24" s="1"/>
  <c r="BK317" i="24"/>
  <c r="BK316" i="24"/>
  <c r="J316" i="24" s="1"/>
  <c r="J103" i="24" s="1"/>
  <c r="P125" i="2"/>
  <c r="P124" i="2"/>
  <c r="P123" i="2" s="1"/>
  <c r="AU95" i="1" s="1"/>
  <c r="BK309" i="2"/>
  <c r="J309" i="2"/>
  <c r="J99" i="2" s="1"/>
  <c r="R309" i="2"/>
  <c r="BK134" i="7"/>
  <c r="J134" i="7"/>
  <c r="J98" i="7" s="1"/>
  <c r="R134" i="7"/>
  <c r="R141" i="7"/>
  <c r="P146" i="7"/>
  <c r="BK171" i="7"/>
  <c r="J171" i="7" s="1"/>
  <c r="J101" i="7" s="1"/>
  <c r="R171" i="7"/>
  <c r="P195" i="7"/>
  <c r="BK200" i="7"/>
  <c r="J200" i="7"/>
  <c r="J104" i="7"/>
  <c r="R200" i="7"/>
  <c r="R205" i="7"/>
  <c r="T213" i="7"/>
  <c r="BK229" i="7"/>
  <c r="J229" i="7" s="1"/>
  <c r="J109" i="7" s="1"/>
  <c r="R229" i="7"/>
  <c r="P238" i="7"/>
  <c r="BK245" i="7"/>
  <c r="J245" i="7" s="1"/>
  <c r="J111" i="7" s="1"/>
  <c r="T245" i="7"/>
  <c r="R254" i="7"/>
  <c r="P131" i="8"/>
  <c r="P130" i="8"/>
  <c r="BK174" i="8"/>
  <c r="J174" i="8" s="1"/>
  <c r="J101" i="8" s="1"/>
  <c r="R174" i="8"/>
  <c r="P186" i="8"/>
  <c r="BK227" i="8"/>
  <c r="J227" i="8" s="1"/>
  <c r="J103" i="8" s="1"/>
  <c r="R227" i="8"/>
  <c r="P252" i="8"/>
  <c r="T252" i="8"/>
  <c r="R293" i="8"/>
  <c r="P386" i="8"/>
  <c r="BK431" i="8"/>
  <c r="J431" i="8" s="1"/>
  <c r="J107" i="8" s="1"/>
  <c r="P431" i="8"/>
  <c r="BK484" i="8"/>
  <c r="J484" i="8" s="1"/>
  <c r="J108" i="8" s="1"/>
  <c r="R484" i="8"/>
  <c r="P493" i="8"/>
  <c r="R123" i="9"/>
  <c r="R121" i="9"/>
  <c r="P215" i="9"/>
  <c r="BK233" i="9"/>
  <c r="J233" i="9"/>
  <c r="J100" i="9"/>
  <c r="T233" i="9"/>
  <c r="BE382" i="21"/>
  <c r="BK120" i="22"/>
  <c r="J120" i="22"/>
  <c r="J98" i="22" s="1"/>
  <c r="T120" i="22"/>
  <c r="T119" i="22"/>
  <c r="T118" i="22"/>
  <c r="P122" i="23"/>
  <c r="BK162" i="23"/>
  <c r="J162" i="23"/>
  <c r="J99" i="23"/>
  <c r="P126" i="24"/>
  <c r="R174" i="24"/>
  <c r="P209" i="24"/>
  <c r="T297" i="24"/>
  <c r="T317" i="24"/>
  <c r="T316" i="24" s="1"/>
  <c r="BK125" i="2"/>
  <c r="J125" i="2"/>
  <c r="J98" i="2" s="1"/>
  <c r="T125" i="2"/>
  <c r="T124" i="2"/>
  <c r="T123" i="2"/>
  <c r="T309" i="2"/>
  <c r="R132" i="3"/>
  <c r="BK243" i="3"/>
  <c r="J243" i="3"/>
  <c r="J99" i="3" s="1"/>
  <c r="R243" i="3"/>
  <c r="BK315" i="3"/>
  <c r="J315" i="3"/>
  <c r="J101" i="3" s="1"/>
  <c r="T315" i="3"/>
  <c r="P425" i="3"/>
  <c r="BK469" i="3"/>
  <c r="J469" i="3" s="1"/>
  <c r="J104" i="3" s="1"/>
  <c r="T469" i="3"/>
  <c r="T520" i="3"/>
  <c r="T535" i="3"/>
  <c r="BK555" i="3"/>
  <c r="J555" i="3"/>
  <c r="J110" i="3"/>
  <c r="P555" i="3"/>
  <c r="R125" i="4"/>
  <c r="R121" i="4"/>
  <c r="T167" i="4"/>
  <c r="P131" i="5"/>
  <c r="BK181" i="5"/>
  <c r="J181" i="5"/>
  <c r="J99" i="5" s="1"/>
  <c r="R181" i="5"/>
  <c r="BK249" i="5"/>
  <c r="J249" i="5"/>
  <c r="J101" i="5" s="1"/>
  <c r="T249" i="5"/>
  <c r="T273" i="5"/>
  <c r="BK302" i="5"/>
  <c r="J302" i="5" s="1"/>
  <c r="J104" i="5" s="1"/>
  <c r="R302" i="5"/>
  <c r="T326" i="5"/>
  <c r="BK355" i="5"/>
  <c r="T355" i="5"/>
  <c r="T354" i="5"/>
  <c r="P399" i="5"/>
  <c r="P123" i="6"/>
  <c r="BK162" i="6"/>
  <c r="J162" i="6"/>
  <c r="J99" i="6"/>
  <c r="R162" i="6"/>
  <c r="P189" i="6"/>
  <c r="BK240" i="6"/>
  <c r="J240" i="6"/>
  <c r="J101" i="6" s="1"/>
  <c r="T240" i="6"/>
  <c r="P134" i="7"/>
  <c r="BK141" i="7"/>
  <c r="J141" i="7" s="1"/>
  <c r="J99" i="7" s="1"/>
  <c r="P141" i="7"/>
  <c r="T141" i="7"/>
  <c r="T146" i="7"/>
  <c r="P171" i="7"/>
  <c r="BK195" i="7"/>
  <c r="J195" i="7"/>
  <c r="J103" i="7" s="1"/>
  <c r="R195" i="7"/>
  <c r="P200" i="7"/>
  <c r="BK205" i="7"/>
  <c r="J205" i="7" s="1"/>
  <c r="J105" i="7" s="1"/>
  <c r="T205" i="7"/>
  <c r="P213" i="7"/>
  <c r="BK224" i="7"/>
  <c r="J224" i="7"/>
  <c r="J108" i="7"/>
  <c r="R224" i="7"/>
  <c r="T229" i="7"/>
  <c r="T238" i="7"/>
  <c r="BK254" i="7"/>
  <c r="J254" i="7"/>
  <c r="J112" i="7" s="1"/>
  <c r="T254" i="7"/>
  <c r="R131" i="8"/>
  <c r="R130" i="8"/>
  <c r="BK186" i="8"/>
  <c r="J186" i="8" s="1"/>
  <c r="J102" i="8" s="1"/>
  <c r="R186" i="8"/>
  <c r="P227" i="8"/>
  <c r="BK252" i="8"/>
  <c r="J252" i="8"/>
  <c r="J104" i="8"/>
  <c r="R252" i="8"/>
  <c r="P293" i="8"/>
  <c r="BK386" i="8"/>
  <c r="J386" i="8"/>
  <c r="J106" i="8" s="1"/>
  <c r="T386" i="8"/>
  <c r="T431" i="8"/>
  <c r="T484" i="8"/>
  <c r="R493" i="8"/>
  <c r="BK123" i="9"/>
  <c r="J123" i="9"/>
  <c r="J98" i="9"/>
  <c r="P123" i="9"/>
  <c r="BK215" i="9"/>
  <c r="J215" i="9"/>
  <c r="J99" i="9"/>
  <c r="T215" i="9"/>
  <c r="P233" i="9"/>
  <c r="P127" i="10"/>
  <c r="R127" i="10"/>
  <c r="BK196" i="10"/>
  <c r="J196" i="10"/>
  <c r="J99" i="10"/>
  <c r="T196" i="10"/>
  <c r="R237" i="10"/>
  <c r="BK242" i="10"/>
  <c r="J242" i="10"/>
  <c r="J101" i="10"/>
  <c r="R242" i="10"/>
  <c r="P254" i="10"/>
  <c r="R254" i="10"/>
  <c r="BK309" i="10"/>
  <c r="J309" i="10" s="1"/>
  <c r="J104" i="10" s="1"/>
  <c r="R309" i="10"/>
  <c r="BK322" i="10"/>
  <c r="J322" i="10" s="1"/>
  <c r="J105" i="10" s="1"/>
  <c r="R322" i="10"/>
  <c r="P125" i="11"/>
  <c r="BK176" i="11"/>
  <c r="J176" i="11"/>
  <c r="J99" i="11"/>
  <c r="T176" i="11"/>
  <c r="R220" i="11"/>
  <c r="P263" i="11"/>
  <c r="BK274" i="11"/>
  <c r="J274" i="11"/>
  <c r="J103" i="11" s="1"/>
  <c r="T274" i="11"/>
  <c r="BK123" i="12"/>
  <c r="J123" i="12"/>
  <c r="J98" i="12" s="1"/>
  <c r="R164" i="12"/>
  <c r="P179" i="12"/>
  <c r="BK188" i="12"/>
  <c r="J188" i="12" s="1"/>
  <c r="J101" i="12" s="1"/>
  <c r="R188" i="12"/>
  <c r="P126" i="13"/>
  <c r="BK175" i="13"/>
  <c r="J175" i="13"/>
  <c r="J99" i="13"/>
  <c r="T175" i="13"/>
  <c r="P186" i="13"/>
  <c r="BK228" i="13"/>
  <c r="J228" i="13"/>
  <c r="J102" i="13"/>
  <c r="T228" i="13"/>
  <c r="T265" i="13"/>
  <c r="T276" i="13"/>
  <c r="P126" i="14"/>
  <c r="BK131" i="14"/>
  <c r="J131" i="14"/>
  <c r="J99" i="14"/>
  <c r="R131" i="14"/>
  <c r="R139" i="14"/>
  <c r="P152" i="14"/>
  <c r="BK169" i="14"/>
  <c r="J169" i="14"/>
  <c r="J103" i="14" s="1"/>
  <c r="BK178" i="14"/>
  <c r="J178" i="14"/>
  <c r="J104" i="14"/>
  <c r="R178" i="14"/>
  <c r="P127" i="15"/>
  <c r="BK166" i="15"/>
  <c r="J166" i="15"/>
  <c r="J99" i="15" s="1"/>
  <c r="R166" i="15"/>
  <c r="R195" i="15"/>
  <c r="R228" i="15"/>
  <c r="P235" i="15"/>
  <c r="R235" i="15"/>
  <c r="R240" i="15"/>
  <c r="T123" i="16"/>
  <c r="T158" i="16"/>
  <c r="R168" i="16"/>
  <c r="BK124" i="17"/>
  <c r="J124" i="17"/>
  <c r="J98" i="17" s="1"/>
  <c r="BK155" i="17"/>
  <c r="J155" i="17"/>
  <c r="J99" i="17"/>
  <c r="R155" i="17"/>
  <c r="T202" i="17"/>
  <c r="T212" i="17"/>
  <c r="R123" i="18"/>
  <c r="R122" i="18" s="1"/>
  <c r="R121" i="18" s="1"/>
  <c r="P142" i="18"/>
  <c r="T152" i="18"/>
  <c r="T122" i="18" s="1"/>
  <c r="T124" i="19"/>
  <c r="R132" i="19"/>
  <c r="P139" i="19"/>
  <c r="BK146" i="19"/>
  <c r="J146" i="19" s="1"/>
  <c r="J102" i="19" s="1"/>
  <c r="R146" i="19"/>
  <c r="P127" i="20"/>
  <c r="P126" i="20" s="1"/>
  <c r="R169" i="20"/>
  <c r="R168" i="20"/>
  <c r="BK433" i="21"/>
  <c r="J433" i="21" s="1"/>
  <c r="J98" i="21" s="1"/>
  <c r="T433" i="21"/>
  <c r="T119" i="21"/>
  <c r="T118" i="21" s="1"/>
  <c r="P120" i="22"/>
  <c r="P119" i="22"/>
  <c r="P118" i="22"/>
  <c r="AU115" i="1" s="1"/>
  <c r="R122" i="23"/>
  <c r="R162" i="23"/>
  <c r="BK126" i="24"/>
  <c r="J126" i="24" s="1"/>
  <c r="J98" i="24" s="1"/>
  <c r="BK174" i="24"/>
  <c r="J174" i="24"/>
  <c r="J99" i="24" s="1"/>
  <c r="BK203" i="24"/>
  <c r="J203" i="24"/>
  <c r="J100" i="24"/>
  <c r="R203" i="24"/>
  <c r="T209" i="24"/>
  <c r="P297" i="24"/>
  <c r="P317" i="24"/>
  <c r="P316" i="24" s="1"/>
  <c r="BK132" i="3"/>
  <c r="J132" i="3"/>
  <c r="J98" i="3"/>
  <c r="T132" i="3"/>
  <c r="P243" i="3"/>
  <c r="T243" i="3"/>
  <c r="P297" i="3"/>
  <c r="R297" i="3"/>
  <c r="P315" i="3"/>
  <c r="BK425" i="3"/>
  <c r="J425" i="3"/>
  <c r="J103" i="3" s="1"/>
  <c r="R425" i="3"/>
  <c r="R469" i="3"/>
  <c r="R520" i="3"/>
  <c r="BK535" i="3"/>
  <c r="J535" i="3"/>
  <c r="J108" i="3"/>
  <c r="R535" i="3"/>
  <c r="R534" i="3" s="1"/>
  <c r="P548" i="3"/>
  <c r="T548" i="3"/>
  <c r="T555" i="3"/>
  <c r="BK125" i="4"/>
  <c r="J125" i="4"/>
  <c r="J98" i="4"/>
  <c r="P125" i="4"/>
  <c r="P122" i="4" s="1"/>
  <c r="P121" i="4" s="1"/>
  <c r="AU97" i="1" s="1"/>
  <c r="BK167" i="4"/>
  <c r="J167" i="4" s="1"/>
  <c r="J100" i="4" s="1"/>
  <c r="P167" i="4"/>
  <c r="T131" i="5"/>
  <c r="T181" i="5"/>
  <c r="R249" i="5"/>
  <c r="P273" i="5"/>
  <c r="BK291" i="5"/>
  <c r="J291" i="5" s="1"/>
  <c r="J103" i="5" s="1"/>
  <c r="R291" i="5"/>
  <c r="T291" i="5"/>
  <c r="T302" i="5"/>
  <c r="P326" i="5"/>
  <c r="P355" i="5"/>
  <c r="P354" i="5"/>
  <c r="BK399" i="5"/>
  <c r="J399" i="5"/>
  <c r="J109" i="5"/>
  <c r="R399" i="5"/>
  <c r="BK123" i="6"/>
  <c r="J123" i="6"/>
  <c r="J98" i="6"/>
  <c r="R123" i="6"/>
  <c r="P162" i="6"/>
  <c r="T162" i="6"/>
  <c r="R189" i="6"/>
  <c r="P240" i="6"/>
  <c r="BK125" i="11"/>
  <c r="J125" i="11"/>
  <c r="J98" i="11"/>
  <c r="R125" i="11"/>
  <c r="P176" i="11"/>
  <c r="BK220" i="11"/>
  <c r="J220" i="11"/>
  <c r="J101" i="11"/>
  <c r="P220" i="11"/>
  <c r="BK263" i="11"/>
  <c r="J263" i="11"/>
  <c r="J102" i="11"/>
  <c r="R263" i="11"/>
  <c r="P274" i="11"/>
  <c r="P123" i="12"/>
  <c r="R123" i="12"/>
  <c r="R122" i="12" s="1"/>
  <c r="R121" i="12" s="1"/>
  <c r="T123" i="12"/>
  <c r="BK164" i="12"/>
  <c r="J164" i="12" s="1"/>
  <c r="J99" i="12" s="1"/>
  <c r="P164" i="12"/>
  <c r="BK179" i="12"/>
  <c r="J179" i="12" s="1"/>
  <c r="J100" i="12" s="1"/>
  <c r="T179" i="12"/>
  <c r="T188" i="12"/>
  <c r="R126" i="13"/>
  <c r="P175" i="13"/>
  <c r="R175" i="13"/>
  <c r="R186" i="13"/>
  <c r="BK223" i="13"/>
  <c r="J223" i="13"/>
  <c r="J101" i="13"/>
  <c r="R223" i="13"/>
  <c r="R228" i="13"/>
  <c r="P265" i="13"/>
  <c r="BK276" i="13"/>
  <c r="J276" i="13"/>
  <c r="J104" i="13" s="1"/>
  <c r="P276" i="13"/>
  <c r="BK126" i="14"/>
  <c r="J126" i="14"/>
  <c r="J98" i="14" s="1"/>
  <c r="T126" i="14"/>
  <c r="T131" i="14"/>
  <c r="BK139" i="14"/>
  <c r="J139" i="14" s="1"/>
  <c r="J101" i="14" s="1"/>
  <c r="BK152" i="14"/>
  <c r="J152" i="14"/>
  <c r="J102" i="14" s="1"/>
  <c r="R152" i="14"/>
  <c r="P169" i="14"/>
  <c r="T169" i="14"/>
  <c r="P178" i="14"/>
  <c r="BK127" i="15"/>
  <c r="J127" i="15"/>
  <c r="J98" i="15"/>
  <c r="R127" i="15"/>
  <c r="P166" i="15"/>
  <c r="T195" i="15"/>
  <c r="P228" i="15"/>
  <c r="BK235" i="15"/>
  <c r="J235" i="15"/>
  <c r="J104" i="15" s="1"/>
  <c r="BK240" i="15"/>
  <c r="J240" i="15"/>
  <c r="J105" i="15"/>
  <c r="T240" i="15"/>
  <c r="R123" i="16"/>
  <c r="R122" i="16"/>
  <c r="R121" i="16"/>
  <c r="P158" i="16"/>
  <c r="T168" i="16"/>
  <c r="T124" i="17"/>
  <c r="T155" i="17"/>
  <c r="P202" i="17"/>
  <c r="P212" i="17"/>
  <c r="BK123" i="18"/>
  <c r="J123" i="18"/>
  <c r="J98" i="18" s="1"/>
  <c r="T123" i="18"/>
  <c r="T121" i="18"/>
  <c r="T142" i="18"/>
  <c r="BK152" i="18"/>
  <c r="J152" i="18"/>
  <c r="J101" i="18"/>
  <c r="P152" i="18"/>
  <c r="P124" i="19"/>
  <c r="P123" i="19"/>
  <c r="P122" i="19"/>
  <c r="AU112" i="1" s="1"/>
  <c r="BK132" i="19"/>
  <c r="J132" i="19"/>
  <c r="J100" i="19"/>
  <c r="T132" i="19"/>
  <c r="T139" i="19"/>
  <c r="T146" i="19"/>
  <c r="T127" i="20"/>
  <c r="T126" i="20" s="1"/>
  <c r="T125" i="20" s="1"/>
  <c r="BK169" i="20"/>
  <c r="J169" i="20"/>
  <c r="J102" i="20" s="1"/>
  <c r="T169" i="20"/>
  <c r="T168" i="20"/>
  <c r="P177" i="20"/>
  <c r="P176" i="20" s="1"/>
  <c r="T177" i="20"/>
  <c r="T176" i="20"/>
  <c r="P433" i="21"/>
  <c r="P119" i="21" s="1"/>
  <c r="P118" i="21" s="1"/>
  <c r="AU114" i="1" s="1"/>
  <c r="R433" i="21"/>
  <c r="R119" i="21" s="1"/>
  <c r="R118" i="21" s="1"/>
  <c r="R120" i="22"/>
  <c r="R119" i="22"/>
  <c r="R118" i="22" s="1"/>
  <c r="T122" i="23"/>
  <c r="T121" i="23"/>
  <c r="T120" i="23"/>
  <c r="P162" i="23"/>
  <c r="T126" i="24"/>
  <c r="T124" i="24"/>
  <c r="T174" i="24"/>
  <c r="P203" i="24"/>
  <c r="R209" i="24"/>
  <c r="R297" i="24"/>
  <c r="R317" i="24"/>
  <c r="R316" i="24"/>
  <c r="BK123" i="25"/>
  <c r="J123" i="25"/>
  <c r="J98" i="25" s="1"/>
  <c r="P123" i="25"/>
  <c r="R123" i="25"/>
  <c r="T123" i="25"/>
  <c r="BK142" i="25"/>
  <c r="J142" i="25"/>
  <c r="J99" i="25"/>
  <c r="P142" i="25"/>
  <c r="R142" i="25"/>
  <c r="T142" i="25"/>
  <c r="BK151" i="25"/>
  <c r="J151" i="25"/>
  <c r="J100" i="25" s="1"/>
  <c r="P151" i="25"/>
  <c r="R151" i="25"/>
  <c r="T151" i="25"/>
  <c r="BK160" i="25"/>
  <c r="J160" i="25"/>
  <c r="J101" i="25"/>
  <c r="P160" i="25"/>
  <c r="R160" i="25"/>
  <c r="T160" i="25"/>
  <c r="E85" i="2"/>
  <c r="J117" i="2"/>
  <c r="BE135" i="2"/>
  <c r="BE158" i="2"/>
  <c r="BE168" i="2"/>
  <c r="BE183" i="2"/>
  <c r="BE193" i="2"/>
  <c r="BE206" i="2"/>
  <c r="BE226" i="2"/>
  <c r="BE239" i="2"/>
  <c r="BE270" i="2"/>
  <c r="BE280" i="2"/>
  <c r="BE288" i="2"/>
  <c r="BE292" i="2"/>
  <c r="BE310" i="2"/>
  <c r="BE321" i="2"/>
  <c r="BE325" i="2"/>
  <c r="BE332" i="2"/>
  <c r="BK334" i="2"/>
  <c r="J334" i="2"/>
  <c r="J100" i="2"/>
  <c r="E85" i="3"/>
  <c r="F92" i="3"/>
  <c r="BE170" i="3"/>
  <c r="BE178" i="3"/>
  <c r="BE180" i="3"/>
  <c r="BE204" i="3"/>
  <c r="BE218" i="3"/>
  <c r="BE257" i="3"/>
  <c r="BE273" i="3"/>
  <c r="BE284" i="3"/>
  <c r="BE298" i="3"/>
  <c r="BE305" i="3"/>
  <c r="BE325" i="3"/>
  <c r="BE358" i="3"/>
  <c r="BE378" i="3"/>
  <c r="BE391" i="3"/>
  <c r="BE414" i="3"/>
  <c r="BE439" i="3"/>
  <c r="BE444" i="3"/>
  <c r="BE449" i="3"/>
  <c r="BE453" i="3"/>
  <c r="BE455" i="3"/>
  <c r="BE461" i="3"/>
  <c r="BE475" i="3"/>
  <c r="BE485" i="3"/>
  <c r="BE488" i="3"/>
  <c r="BE493" i="3"/>
  <c r="BE500" i="3"/>
  <c r="BE514" i="3"/>
  <c r="BE516" i="3"/>
  <c r="BE521" i="3"/>
  <c r="BE524" i="3"/>
  <c r="BE536" i="3"/>
  <c r="BE540" i="3"/>
  <c r="BE546" i="3"/>
  <c r="BE552" i="3"/>
  <c r="BK421" i="3"/>
  <c r="J421" i="3" s="1"/>
  <c r="J102" i="3" s="1"/>
  <c r="BK531" i="3"/>
  <c r="J531" i="3"/>
  <c r="J106" i="3" s="1"/>
  <c r="E85" i="4"/>
  <c r="F91" i="4"/>
  <c r="F118" i="4"/>
  <c r="BE123" i="4"/>
  <c r="BE126" i="4"/>
  <c r="BE139" i="4"/>
  <c r="BE143" i="4"/>
  <c r="BE151" i="4"/>
  <c r="BE180" i="4"/>
  <c r="BE183" i="4"/>
  <c r="BE189" i="4"/>
  <c r="BE194" i="4"/>
  <c r="BE197" i="4"/>
  <c r="F91" i="5"/>
  <c r="E119" i="5"/>
  <c r="F126" i="5"/>
  <c r="BE142" i="5"/>
  <c r="BE150" i="5"/>
  <c r="BE162" i="5"/>
  <c r="BE167" i="5"/>
  <c r="BE194" i="5"/>
  <c r="BE224" i="5"/>
  <c r="BE230" i="5"/>
  <c r="BE254" i="5"/>
  <c r="BE281" i="5"/>
  <c r="BE307" i="5"/>
  <c r="BE313" i="5"/>
  <c r="BE317" i="5"/>
  <c r="BE321" i="5"/>
  <c r="BE323" i="5"/>
  <c r="BE341" i="5"/>
  <c r="BE356" i="5"/>
  <c r="BE373" i="5"/>
  <c r="BE382" i="5"/>
  <c r="BE386" i="5"/>
  <c r="BE394" i="5"/>
  <c r="BE400" i="5"/>
  <c r="BE404" i="5"/>
  <c r="BE413" i="5"/>
  <c r="BE417" i="5"/>
  <c r="BK229" i="5"/>
  <c r="J229" i="5"/>
  <c r="J100" i="5"/>
  <c r="E85" i="6"/>
  <c r="J89" i="6"/>
  <c r="F92" i="6"/>
  <c r="BE134" i="6"/>
  <c r="BE138" i="6"/>
  <c r="BE158" i="6"/>
  <c r="BE165" i="6"/>
  <c r="BE171" i="6"/>
  <c r="BE177" i="6"/>
  <c r="BE187" i="6"/>
  <c r="BE190" i="6"/>
  <c r="BE192" i="6"/>
  <c r="BE198" i="6"/>
  <c r="BE200" i="6"/>
  <c r="BE210" i="6"/>
  <c r="BE220" i="6"/>
  <c r="BE224" i="6"/>
  <c r="BE228" i="6"/>
  <c r="BE230" i="6"/>
  <c r="BE234" i="6"/>
  <c r="BE238" i="6"/>
  <c r="BE241" i="6"/>
  <c r="BE245" i="6"/>
  <c r="BE247" i="6"/>
  <c r="BE249" i="6"/>
  <c r="BE251" i="6"/>
  <c r="BE255" i="6"/>
  <c r="F91" i="7"/>
  <c r="F92" i="7"/>
  <c r="E122" i="7"/>
  <c r="BE144" i="7"/>
  <c r="BE151" i="7"/>
  <c r="BE155" i="7"/>
  <c r="BE157" i="7"/>
  <c r="BE161" i="7"/>
  <c r="BE163" i="7"/>
  <c r="BE172" i="7"/>
  <c r="BE178" i="7"/>
  <c r="BE180" i="7"/>
  <c r="BE182" i="7"/>
  <c r="BE201" i="7"/>
  <c r="BE206" i="7"/>
  <c r="BE216" i="7"/>
  <c r="BE218" i="7"/>
  <c r="BE222" i="7"/>
  <c r="BE225" i="7"/>
  <c r="BE227" i="7"/>
  <c r="BE230" i="7"/>
  <c r="BE236" i="7"/>
  <c r="BE239" i="7"/>
  <c r="BE243" i="7"/>
  <c r="BE259" i="7"/>
  <c r="BE263" i="7"/>
  <c r="BE267" i="7"/>
  <c r="BE271" i="7"/>
  <c r="BK210" i="7"/>
  <c r="J210" i="7" s="1"/>
  <c r="J106" i="7"/>
  <c r="E119" i="8"/>
  <c r="BE153" i="8"/>
  <c r="BE167" i="8"/>
  <c r="BE197" i="8"/>
  <c r="BE199" i="8"/>
  <c r="BE211" i="8"/>
  <c r="BE215" i="8"/>
  <c r="BE219" i="8"/>
  <c r="BE230" i="8"/>
  <c r="BE234" i="8"/>
  <c r="BE238" i="8"/>
  <c r="BE240" i="8"/>
  <c r="BE248" i="8"/>
  <c r="BE250" i="8"/>
  <c r="BE255" i="8"/>
  <c r="BE263" i="8"/>
  <c r="BE267" i="8"/>
  <c r="BE271" i="8"/>
  <c r="BE279" i="8"/>
  <c r="BE283" i="8"/>
  <c r="BE287" i="8"/>
  <c r="BE298" i="8"/>
  <c r="BE300" i="8"/>
  <c r="BE306" i="8"/>
  <c r="BE314" i="8"/>
  <c r="BE322" i="8"/>
  <c r="BE328" i="8"/>
  <c r="BE332" i="8"/>
  <c r="BE336" i="8"/>
  <c r="BE340" i="8"/>
  <c r="BE346" i="8"/>
  <c r="BE348" i="8"/>
  <c r="BE356" i="8"/>
  <c r="BE360" i="8"/>
  <c r="BE364" i="8"/>
  <c r="BE368" i="8"/>
  <c r="BE382" i="8"/>
  <c r="BE384" i="8"/>
  <c r="BE391" i="8"/>
  <c r="BE395" i="8"/>
  <c r="BE401" i="8"/>
  <c r="BE409" i="8"/>
  <c r="BE417" i="8"/>
  <c r="BE421" i="8"/>
  <c r="BE425" i="8"/>
  <c r="BE427" i="8"/>
  <c r="BE434" i="8"/>
  <c r="BE438" i="8"/>
  <c r="BE442" i="8"/>
  <c r="BE450" i="8"/>
  <c r="BE452" i="8"/>
  <c r="BE458" i="8"/>
  <c r="BE472" i="8"/>
  <c r="BE482" i="8"/>
  <c r="BE487" i="8"/>
  <c r="BE489" i="8"/>
  <c r="BE494" i="8"/>
  <c r="BE496" i="8"/>
  <c r="BE498" i="8"/>
  <c r="E85" i="9"/>
  <c r="J89" i="9"/>
  <c r="F92" i="9"/>
  <c r="F117" i="9"/>
  <c r="BE124" i="9"/>
  <c r="BE136" i="9"/>
  <c r="BE155" i="9"/>
  <c r="BE175" i="9"/>
  <c r="BE201" i="9"/>
  <c r="BE209" i="9"/>
  <c r="BE216" i="9"/>
  <c r="BE227" i="9"/>
  <c r="BE240" i="9"/>
  <c r="BE246" i="9"/>
  <c r="BE252" i="9"/>
  <c r="BE257" i="9"/>
  <c r="BE260" i="9"/>
  <c r="J89" i="10"/>
  <c r="BE128" i="10"/>
  <c r="BE130" i="10"/>
  <c r="BE138" i="10"/>
  <c r="BE140" i="10"/>
  <c r="BE180" i="10"/>
  <c r="BE182" i="10"/>
  <c r="BE186" i="10"/>
  <c r="BE199" i="10"/>
  <c r="BE211" i="10"/>
  <c r="BE215" i="10"/>
  <c r="BE217" i="10"/>
  <c r="BE221" i="10"/>
  <c r="BE229" i="10"/>
  <c r="BE233" i="10"/>
  <c r="BE238" i="10"/>
  <c r="BE255" i="10"/>
  <c r="BE263" i="10"/>
  <c r="BE277" i="10"/>
  <c r="BE281" i="10"/>
  <c r="BE287" i="10"/>
  <c r="BE289" i="10"/>
  <c r="BE297" i="10"/>
  <c r="BE307" i="10"/>
  <c r="BE310" i="10"/>
  <c r="BE316" i="10"/>
  <c r="J89" i="11"/>
  <c r="E113" i="11"/>
  <c r="BE126" i="11"/>
  <c r="BE130" i="11"/>
  <c r="BE136" i="11"/>
  <c r="BE138" i="11"/>
  <c r="BE146" i="11"/>
  <c r="BE152" i="11"/>
  <c r="BE162" i="11"/>
  <c r="BE185" i="11"/>
  <c r="BE201" i="11"/>
  <c r="BE205" i="11"/>
  <c r="BE209" i="11"/>
  <c r="BE215" i="11"/>
  <c r="BE221" i="11"/>
  <c r="BE223" i="11"/>
  <c r="BE225" i="11"/>
  <c r="BE231" i="11"/>
  <c r="BE233" i="11"/>
  <c r="BE237" i="11"/>
  <c r="BE241" i="11"/>
  <c r="BE245" i="11"/>
  <c r="BE249" i="11"/>
  <c r="BE251" i="11"/>
  <c r="BE253" i="11"/>
  <c r="BE255" i="11"/>
  <c r="BE261" i="11"/>
  <c r="BE266" i="11"/>
  <c r="BE272" i="11"/>
  <c r="BK217" i="11"/>
  <c r="J217" i="11" s="1"/>
  <c r="J100" i="11"/>
  <c r="E85" i="12"/>
  <c r="F118" i="12"/>
  <c r="BE124" i="12"/>
  <c r="BE128" i="12"/>
  <c r="BE132" i="12"/>
  <c r="BE136" i="12"/>
  <c r="BE140" i="12"/>
  <c r="BE142" i="12"/>
  <c r="BE146" i="12"/>
  <c r="BE152" i="12"/>
  <c r="BE154" i="12"/>
  <c r="BE158" i="12"/>
  <c r="BE162" i="12"/>
  <c r="BE167" i="12"/>
  <c r="BE175" i="12"/>
  <c r="BE189" i="12"/>
  <c r="BE191" i="12"/>
  <c r="F91" i="13"/>
  <c r="E114" i="13"/>
  <c r="BE131" i="13"/>
  <c r="BE135" i="13"/>
  <c r="BE139" i="13"/>
  <c r="BE145" i="13"/>
  <c r="BE147" i="13"/>
  <c r="BE157" i="13"/>
  <c r="BE169" i="13"/>
  <c r="BE171" i="13"/>
  <c r="BE173" i="13"/>
  <c r="BE184" i="13"/>
  <c r="BE187" i="13"/>
  <c r="BE193" i="13"/>
  <c r="BE201" i="13"/>
  <c r="BE209" i="13"/>
  <c r="BE221" i="13"/>
  <c r="BE224" i="13"/>
  <c r="BE231" i="13"/>
  <c r="BE233" i="13"/>
  <c r="BE235" i="13"/>
  <c r="BE241" i="13"/>
  <c r="BE245" i="13"/>
  <c r="BE249" i="13"/>
  <c r="BE255" i="13"/>
  <c r="BE257" i="13"/>
  <c r="BE263" i="13"/>
  <c r="BE270" i="13"/>
  <c r="BE274" i="13"/>
  <c r="F91" i="14"/>
  <c r="BE129" i="14"/>
  <c r="BE132" i="14"/>
  <c r="BE146" i="14"/>
  <c r="BE157" i="14"/>
  <c r="BE161" i="14"/>
  <c r="BE163" i="14"/>
  <c r="BE167" i="14"/>
  <c r="BE172" i="14"/>
  <c r="BE176" i="14"/>
  <c r="BE181" i="14"/>
  <c r="BE191" i="14"/>
  <c r="BE193" i="14"/>
  <c r="BK136" i="14"/>
  <c r="J136" i="14" s="1"/>
  <c r="J100" i="14" s="1"/>
  <c r="E85" i="15"/>
  <c r="J89" i="15"/>
  <c r="F122" i="15"/>
  <c r="BE128" i="15"/>
  <c r="BE132" i="15"/>
  <c r="BE150" i="15"/>
  <c r="BE152" i="15"/>
  <c r="BE156" i="15"/>
  <c r="BE169" i="15"/>
  <c r="BE177" i="15"/>
  <c r="BE183" i="15"/>
  <c r="BE190" i="15"/>
  <c r="BE198" i="15"/>
  <c r="BE202" i="15"/>
  <c r="BE212" i="15"/>
  <c r="BE216" i="15"/>
  <c r="BE229" i="15"/>
  <c r="BE238" i="15"/>
  <c r="BE241" i="15"/>
  <c r="BE243" i="15"/>
  <c r="E85" i="16"/>
  <c r="J89" i="16"/>
  <c r="F117" i="16"/>
  <c r="BE126" i="16"/>
  <c r="BE130" i="16"/>
  <c r="BE134" i="16"/>
  <c r="BE140" i="16"/>
  <c r="BE144" i="16"/>
  <c r="BE146" i="16"/>
  <c r="BE150" i="16"/>
  <c r="BE156" i="16"/>
  <c r="BE166" i="16"/>
  <c r="BE171" i="16"/>
  <c r="J89" i="17"/>
  <c r="F92" i="17"/>
  <c r="BE125" i="17"/>
  <c r="BE127" i="17"/>
  <c r="BE131" i="17"/>
  <c r="BE135" i="17"/>
  <c r="BE137" i="17"/>
  <c r="BE145" i="17"/>
  <c r="BE153" i="17"/>
  <c r="BE156" i="17"/>
  <c r="BE158" i="17"/>
  <c r="BE170" i="17"/>
  <c r="BE182" i="17"/>
  <c r="BE186" i="17"/>
  <c r="BE190" i="17"/>
  <c r="BE196" i="17"/>
  <c r="BE198" i="17"/>
  <c r="BE205" i="17"/>
  <c r="BE210" i="17"/>
  <c r="BE213" i="17"/>
  <c r="BE215" i="17"/>
  <c r="BE217" i="17"/>
  <c r="J89" i="18"/>
  <c r="F92" i="18"/>
  <c r="BE124" i="18"/>
  <c r="BE130" i="18"/>
  <c r="BE138" i="18"/>
  <c r="BE145" i="18"/>
  <c r="BE150" i="18"/>
  <c r="J89" i="19"/>
  <c r="F92" i="19"/>
  <c r="BE135" i="19"/>
  <c r="F91" i="20"/>
  <c r="E115" i="20"/>
  <c r="F122" i="20"/>
  <c r="BE128" i="20"/>
  <c r="BE140" i="20"/>
  <c r="BE144" i="20"/>
  <c r="BE152" i="20"/>
  <c r="BE170" i="20"/>
  <c r="BE178" i="20"/>
  <c r="BE188" i="20"/>
  <c r="BE208" i="20"/>
  <c r="BK165" i="20"/>
  <c r="J165" i="20"/>
  <c r="J100" i="20" s="1"/>
  <c r="BK210" i="20"/>
  <c r="J210" i="20" s="1"/>
  <c r="J105" i="20" s="1"/>
  <c r="E85" i="21"/>
  <c r="J89" i="21"/>
  <c r="F115" i="21"/>
  <c r="BE127" i="21"/>
  <c r="BE131" i="21"/>
  <c r="BE133" i="21"/>
  <c r="BE143" i="21"/>
  <c r="BE161" i="21"/>
  <c r="BE174" i="21"/>
  <c r="BE189" i="21"/>
  <c r="BE204" i="21"/>
  <c r="BE215" i="21"/>
  <c r="BE219" i="21"/>
  <c r="BE223" i="21"/>
  <c r="BE231" i="21"/>
  <c r="BE247" i="21"/>
  <c r="BE265" i="21"/>
  <c r="BE268" i="21"/>
  <c r="BE276" i="21"/>
  <c r="BE280" i="21"/>
  <c r="BE284" i="21"/>
  <c r="BE288" i="21"/>
  <c r="BE123" i="23"/>
  <c r="BE141" i="23"/>
  <c r="BE185" i="23"/>
  <c r="BE187" i="23"/>
  <c r="BE197" i="23"/>
  <c r="BE204" i="23"/>
  <c r="F120" i="24"/>
  <c r="BE148" i="24"/>
  <c r="BE246" i="24"/>
  <c r="BE253" i="24"/>
  <c r="BE261" i="24"/>
  <c r="BE278" i="24"/>
  <c r="BE318" i="24"/>
  <c r="BE360" i="24"/>
  <c r="BE371" i="24"/>
  <c r="BE126" i="25"/>
  <c r="F91" i="2"/>
  <c r="BE129" i="2"/>
  <c r="BE148" i="2"/>
  <c r="BE178" i="2"/>
  <c r="BE188" i="2"/>
  <c r="BE198" i="2"/>
  <c r="BE216" i="2"/>
  <c r="BE231" i="2"/>
  <c r="BE261" i="2"/>
  <c r="BE276" i="2"/>
  <c r="BE318" i="2"/>
  <c r="BE327" i="2"/>
  <c r="BE338" i="2"/>
  <c r="BE347" i="2"/>
  <c r="BE351" i="2"/>
  <c r="BK350" i="2"/>
  <c r="J350" i="2" s="1"/>
  <c r="J103" i="2" s="1"/>
  <c r="F91" i="3"/>
  <c r="BE133" i="3"/>
  <c r="BE154" i="3"/>
  <c r="BE200" i="3"/>
  <c r="BE214" i="3"/>
  <c r="BE230" i="3"/>
  <c r="BE244" i="3"/>
  <c r="BE252" i="3"/>
  <c r="BE262" i="3"/>
  <c r="BE281" i="3"/>
  <c r="BE289" i="3"/>
  <c r="BE292" i="3"/>
  <c r="BE302" i="3"/>
  <c r="BE310" i="3"/>
  <c r="BE316" i="3"/>
  <c r="BE332" i="3"/>
  <c r="BE344" i="3"/>
  <c r="BE396" i="3"/>
  <c r="BE398" i="3"/>
  <c r="BE401" i="3"/>
  <c r="BE422" i="3"/>
  <c r="BE442" i="3"/>
  <c r="BE447" i="3"/>
  <c r="BE457" i="3"/>
  <c r="BE459" i="3"/>
  <c r="BE186" i="7"/>
  <c r="BE190" i="7"/>
  <c r="BE193" i="7"/>
  <c r="BE196" i="7"/>
  <c r="BE220" i="7"/>
  <c r="BE241" i="7"/>
  <c r="BE246" i="7"/>
  <c r="BE252" i="7"/>
  <c r="BE255" i="7"/>
  <c r="BE265" i="7"/>
  <c r="J89" i="8"/>
  <c r="F126" i="8"/>
  <c r="BE142" i="8"/>
  <c r="BE150" i="8"/>
  <c r="BE156" i="8"/>
  <c r="BE163" i="8"/>
  <c r="BE171" i="8"/>
  <c r="BE182" i="8"/>
  <c r="BE195" i="8"/>
  <c r="BE201" i="8"/>
  <c r="BE205" i="8"/>
  <c r="BE209" i="8"/>
  <c r="BE213" i="8"/>
  <c r="BE221" i="8"/>
  <c r="BE223" i="8"/>
  <c r="BE228" i="8"/>
  <c r="BE246" i="8"/>
  <c r="BE261" i="8"/>
  <c r="BE265" i="8"/>
  <c r="BE269" i="8"/>
  <c r="BE277" i="8"/>
  <c r="BE281" i="8"/>
  <c r="BE296" i="8"/>
  <c r="BE304" i="8"/>
  <c r="BE308" i="8"/>
  <c r="BE310" i="8"/>
  <c r="BE316" i="8"/>
  <c r="BE318" i="8"/>
  <c r="BE334" i="8"/>
  <c r="BE338" i="8"/>
  <c r="BE342" i="8"/>
  <c r="BE352" i="8"/>
  <c r="BE362" i="8"/>
  <c r="BE366" i="8"/>
  <c r="BE378" i="8"/>
  <c r="BE389" i="8"/>
  <c r="BE393" i="8"/>
  <c r="BE397" i="8"/>
  <c r="BE399" i="8"/>
  <c r="BE405" i="8"/>
  <c r="BE411" i="8"/>
  <c r="BE415" i="8"/>
  <c r="BE419" i="8"/>
  <c r="BE429" i="8"/>
  <c r="BE432" i="8"/>
  <c r="BE440" i="8"/>
  <c r="BE446" i="8"/>
  <c r="BE456" i="8"/>
  <c r="BE462" i="8"/>
  <c r="BE466" i="8"/>
  <c r="BE470" i="8"/>
  <c r="BE474" i="8"/>
  <c r="BE476" i="8"/>
  <c r="BE480" i="8"/>
  <c r="BK170" i="8"/>
  <c r="J170" i="8" s="1"/>
  <c r="J99" i="8" s="1"/>
  <c r="BE128" i="9"/>
  <c r="BE163" i="9"/>
  <c r="BE179" i="9"/>
  <c r="BE197" i="9"/>
  <c r="BE212" i="9"/>
  <c r="BE230" i="9"/>
  <c r="BE237" i="9"/>
  <c r="BE243" i="9"/>
  <c r="BE255" i="9"/>
  <c r="F92" i="10"/>
  <c r="F121" i="10"/>
  <c r="BE132" i="10"/>
  <c r="BE136" i="10"/>
  <c r="BE146" i="10"/>
  <c r="BE152" i="10"/>
  <c r="BE158" i="10"/>
  <c r="BE162" i="10"/>
  <c r="BE166" i="10"/>
  <c r="BE168" i="10"/>
  <c r="BE172" i="10"/>
  <c r="BE174" i="10"/>
  <c r="BE176" i="10"/>
  <c r="BE184" i="10"/>
  <c r="BE190" i="10"/>
  <c r="BE197" i="10"/>
  <c r="BE203" i="10"/>
  <c r="BE205" i="10"/>
  <c r="BE209" i="10"/>
  <c r="BE223" i="10"/>
  <c r="BE227" i="10"/>
  <c r="BE243" i="10"/>
  <c r="BE245" i="10"/>
  <c r="BE247" i="10"/>
  <c r="BE249" i="10"/>
  <c r="BE261" i="10"/>
  <c r="BE267" i="10"/>
  <c r="BE271" i="10"/>
  <c r="BE275" i="10"/>
  <c r="BE285" i="10"/>
  <c r="BE291" i="10"/>
  <c r="BE301" i="10"/>
  <c r="BE303" i="10"/>
  <c r="BE325" i="10"/>
  <c r="BE312" i="21"/>
  <c r="BE320" i="21"/>
  <c r="BE328" i="21"/>
  <c r="BE335" i="21"/>
  <c r="BE342" i="21"/>
  <c r="BE351" i="21"/>
  <c r="BE359" i="21"/>
  <c r="BE371" i="21"/>
  <c r="F91" i="23"/>
  <c r="BE159" i="23"/>
  <c r="BE199" i="23"/>
  <c r="BK203" i="23"/>
  <c r="J203" i="23"/>
  <c r="J100" i="23" s="1"/>
  <c r="F92" i="24"/>
  <c r="BE127" i="24"/>
  <c r="BE142" i="24"/>
  <c r="BE183" i="24"/>
  <c r="BE204" i="24"/>
  <c r="BE206" i="24"/>
  <c r="BE210" i="24"/>
  <c r="BE290" i="24"/>
  <c r="BE309" i="24"/>
  <c r="BE313" i="24"/>
  <c r="BE335" i="24"/>
  <c r="BE340" i="24"/>
  <c r="BE354" i="24"/>
  <c r="BE368" i="24"/>
  <c r="E85" i="25"/>
  <c r="F118" i="25"/>
  <c r="BE130" i="25"/>
  <c r="F92" i="2"/>
  <c r="BE126" i="2"/>
  <c r="BE132" i="2"/>
  <c r="BE143" i="2"/>
  <c r="BE153" i="2"/>
  <c r="BE163" i="2"/>
  <c r="BE173" i="2"/>
  <c r="BE211" i="2"/>
  <c r="BE234" i="2"/>
  <c r="BE244" i="2"/>
  <c r="BE258" i="2"/>
  <c r="BE264" i="2"/>
  <c r="BE267" i="2"/>
  <c r="BE273" i="2"/>
  <c r="BE284" i="2"/>
  <c r="BE296" i="2"/>
  <c r="BE301" i="2"/>
  <c r="BE323" i="2"/>
  <c r="BE330" i="2"/>
  <c r="BE335" i="2"/>
  <c r="BK346" i="2"/>
  <c r="J346" i="2" s="1"/>
  <c r="J101" i="2" s="1"/>
  <c r="J89" i="3"/>
  <c r="BE149" i="3"/>
  <c r="BE162" i="3"/>
  <c r="BE188" i="3"/>
  <c r="BE223" i="3"/>
  <c r="BE233" i="3"/>
  <c r="BE265" i="3"/>
  <c r="BE336" i="3"/>
  <c r="BE366" i="3"/>
  <c r="BE386" i="3"/>
  <c r="BE404" i="3"/>
  <c r="BE417" i="3"/>
  <c r="BE426" i="3"/>
  <c r="BE436" i="3"/>
  <c r="BE451" i="3"/>
  <c r="BE465" i="3"/>
  <c r="BE470" i="3"/>
  <c r="BE477" i="3"/>
  <c r="BE479" i="3"/>
  <c r="BE481" i="3"/>
  <c r="BE483" i="3"/>
  <c r="BE490" i="3"/>
  <c r="BE495" i="3"/>
  <c r="BE498" i="3"/>
  <c r="BE518" i="3"/>
  <c r="BE528" i="3"/>
  <c r="BE532" i="3"/>
  <c r="BE543" i="3"/>
  <c r="BE549" i="3"/>
  <c r="BE556" i="3"/>
  <c r="J89" i="4"/>
  <c r="BE147" i="4"/>
  <c r="BE155" i="4"/>
  <c r="BE159" i="4"/>
  <c r="BE163" i="4"/>
  <c r="BE171" i="4"/>
  <c r="BE177" i="4"/>
  <c r="BE206" i="4"/>
  <c r="BK162" i="4"/>
  <c r="J162" i="4" s="1"/>
  <c r="J99" i="4" s="1"/>
  <c r="J89" i="5"/>
  <c r="BE138" i="5"/>
  <c r="BE146" i="5"/>
  <c r="BE175" i="5"/>
  <c r="BE202" i="5"/>
  <c r="BE213" i="5"/>
  <c r="BE227" i="5"/>
  <c r="BE270" i="5"/>
  <c r="BE274" i="5"/>
  <c r="BE287" i="5"/>
  <c r="BE292" i="5"/>
  <c r="BE300" i="5"/>
  <c r="BE303" i="5"/>
  <c r="BE311" i="5"/>
  <c r="BE315" i="5"/>
  <c r="BE327" i="5"/>
  <c r="BE334" i="5"/>
  <c r="BE346" i="5"/>
  <c r="BE362" i="5"/>
  <c r="BE370" i="5"/>
  <c r="BE379" i="5"/>
  <c r="BE392" i="5"/>
  <c r="BE407" i="5"/>
  <c r="BE410" i="5"/>
  <c r="F91" i="6"/>
  <c r="BE126" i="6"/>
  <c r="BE150" i="6"/>
  <c r="BE152" i="6"/>
  <c r="BE156" i="6"/>
  <c r="BE160" i="6"/>
  <c r="BE163" i="6"/>
  <c r="BE167" i="6"/>
  <c r="BE175" i="6"/>
  <c r="BE181" i="6"/>
  <c r="BE185" i="6"/>
  <c r="BE196" i="6"/>
  <c r="BE202" i="6"/>
  <c r="BE206" i="6"/>
  <c r="BE214" i="6"/>
  <c r="BE216" i="6"/>
  <c r="BE226" i="6"/>
  <c r="BE232" i="6"/>
  <c r="BE243" i="6"/>
  <c r="BE253" i="6"/>
  <c r="J89" i="7"/>
  <c r="BE135" i="7"/>
  <c r="BE137" i="7"/>
  <c r="BE139" i="7"/>
  <c r="BE142" i="7"/>
  <c r="BE147" i="7"/>
  <c r="BE149" i="7"/>
  <c r="BE153" i="7"/>
  <c r="BE159" i="7"/>
  <c r="BE165" i="7"/>
  <c r="BE167" i="7"/>
  <c r="BE169" i="7"/>
  <c r="BE174" i="7"/>
  <c r="BE176" i="7"/>
  <c r="BE184" i="7"/>
  <c r="BE188" i="7"/>
  <c r="BE198" i="7"/>
  <c r="BE203" i="7"/>
  <c r="BE208" i="7"/>
  <c r="BE211" i="7"/>
  <c r="BE214" i="7"/>
  <c r="BE232" i="7"/>
  <c r="BE234" i="7"/>
  <c r="BE248" i="7"/>
  <c r="BE250" i="7"/>
  <c r="BE257" i="7"/>
  <c r="BE261" i="7"/>
  <c r="BE269" i="7"/>
  <c r="BK192" i="7"/>
  <c r="J192" i="7"/>
  <c r="J102" i="7" s="1"/>
  <c r="F91" i="8"/>
  <c r="BE132" i="8"/>
  <c r="BE137" i="8"/>
  <c r="BE146" i="8"/>
  <c r="BE160" i="8"/>
  <c r="BE175" i="8"/>
  <c r="BE184" i="8"/>
  <c r="BE187" i="8"/>
  <c r="BE189" i="8"/>
  <c r="BE191" i="8"/>
  <c r="BE193" i="8"/>
  <c r="BE203" i="8"/>
  <c r="BE207" i="8"/>
  <c r="BE217" i="8"/>
  <c r="BE225" i="8"/>
  <c r="BE232" i="8"/>
  <c r="BE236" i="8"/>
  <c r="BE242" i="8"/>
  <c r="BE244" i="8"/>
  <c r="BE253" i="8"/>
  <c r="BE257" i="8"/>
  <c r="BE259" i="8"/>
  <c r="BE273" i="8"/>
  <c r="BE275" i="8"/>
  <c r="BE285" i="8"/>
  <c r="BE289" i="8"/>
  <c r="BE291" i="8"/>
  <c r="BE294" i="8"/>
  <c r="BE302" i="8"/>
  <c r="BE312" i="8"/>
  <c r="BE320" i="8"/>
  <c r="BE324" i="8"/>
  <c r="BE326" i="8"/>
  <c r="BE330" i="8"/>
  <c r="BE344" i="8"/>
  <c r="BE350" i="8"/>
  <c r="BE354" i="8"/>
  <c r="BE358" i="8"/>
  <c r="BE370" i="8"/>
  <c r="BE372" i="8"/>
  <c r="BE374" i="8"/>
  <c r="BE376" i="8"/>
  <c r="BE380" i="8"/>
  <c r="BE387" i="8"/>
  <c r="BE403" i="8"/>
  <c r="BE407" i="8"/>
  <c r="BE413" i="8"/>
  <c r="BE423" i="8"/>
  <c r="BE436" i="8"/>
  <c r="BE444" i="8"/>
  <c r="BE448" i="8"/>
  <c r="BE454" i="8"/>
  <c r="BE460" i="8"/>
  <c r="BE464" i="8"/>
  <c r="BE468" i="8"/>
  <c r="BE478" i="8"/>
  <c r="BE485" i="8"/>
  <c r="BE491" i="8"/>
  <c r="BE497" i="8"/>
  <c r="BE141" i="9"/>
  <c r="BE150" i="9"/>
  <c r="BE153" i="9"/>
  <c r="BE187" i="9"/>
  <c r="BE221" i="9"/>
  <c r="BE224" i="9"/>
  <c r="BE234" i="9"/>
  <c r="BE249" i="9"/>
  <c r="BK259" i="9"/>
  <c r="J259" i="9"/>
  <c r="J101" i="9" s="1"/>
  <c r="E85" i="10"/>
  <c r="BE134" i="10"/>
  <c r="BE142" i="10"/>
  <c r="BE144" i="10"/>
  <c r="BE148" i="10"/>
  <c r="BE150" i="10"/>
  <c r="BE154" i="10"/>
  <c r="BE156" i="10"/>
  <c r="BE160" i="10"/>
  <c r="BE164" i="10"/>
  <c r="BE170" i="10"/>
  <c r="BE178" i="10"/>
  <c r="BE188" i="10"/>
  <c r="BE192" i="10"/>
  <c r="BE194" i="10"/>
  <c r="BE201" i="10"/>
  <c r="BE207" i="10"/>
  <c r="BE213" i="10"/>
  <c r="BE219" i="10"/>
  <c r="BE225" i="10"/>
  <c r="BE231" i="10"/>
  <c r="BE235" i="10"/>
  <c r="BE240" i="10"/>
  <c r="BE252" i="10"/>
  <c r="BE257" i="10"/>
  <c r="BE259" i="10"/>
  <c r="BE265" i="10"/>
  <c r="BE269" i="10"/>
  <c r="BE273" i="10"/>
  <c r="BE279" i="10"/>
  <c r="BE283" i="10"/>
  <c r="BE293" i="10"/>
  <c r="BE295" i="10"/>
  <c r="BE299" i="10"/>
  <c r="BE305" i="10"/>
  <c r="BE312" i="10"/>
  <c r="BE314" i="10"/>
  <c r="BE318" i="10"/>
  <c r="BE320" i="10"/>
  <c r="BE323" i="10"/>
  <c r="BE327" i="10"/>
  <c r="BE329" i="10"/>
  <c r="BE331" i="10"/>
  <c r="BK251" i="10"/>
  <c r="J251" i="10"/>
  <c r="J102" i="10"/>
  <c r="F92" i="11"/>
  <c r="BE132" i="11"/>
  <c r="BE134" i="11"/>
  <c r="BE140" i="11"/>
  <c r="BE144" i="11"/>
  <c r="BE154" i="11"/>
  <c r="BE156" i="11"/>
  <c r="BE160" i="11"/>
  <c r="BE164" i="11"/>
  <c r="BE166" i="11"/>
  <c r="BE168" i="11"/>
  <c r="BE170" i="11"/>
  <c r="BE174" i="11"/>
  <c r="BE177" i="11"/>
  <c r="BE181" i="11"/>
  <c r="BE189" i="11"/>
  <c r="BE191" i="11"/>
  <c r="BE195" i="11"/>
  <c r="BE199" i="11"/>
  <c r="BE211" i="11"/>
  <c r="BE213" i="11"/>
  <c r="BE227" i="11"/>
  <c r="BE229" i="11"/>
  <c r="BE235" i="11"/>
  <c r="BE247" i="11"/>
  <c r="BE264" i="11"/>
  <c r="BE270" i="11"/>
  <c r="BE277" i="11"/>
  <c r="BE283" i="11"/>
  <c r="J89" i="12"/>
  <c r="F117" i="12"/>
  <c r="BE134" i="12"/>
  <c r="BE138" i="12"/>
  <c r="BE144" i="12"/>
  <c r="BE150" i="12"/>
  <c r="BE156" i="12"/>
  <c r="BE160" i="12"/>
  <c r="BE165" i="12"/>
  <c r="BE169" i="12"/>
  <c r="BE173" i="12"/>
  <c r="BE177" i="12"/>
  <c r="BE180" i="12"/>
  <c r="BE195" i="12"/>
  <c r="BE197" i="12"/>
  <c r="J89" i="13"/>
  <c r="BE127" i="13"/>
  <c r="BE133" i="13"/>
  <c r="BE137" i="13"/>
  <c r="BE141" i="13"/>
  <c r="BE149" i="13"/>
  <c r="BE161" i="13"/>
  <c r="BE165" i="13"/>
  <c r="BE176" i="13"/>
  <c r="BE180" i="13"/>
  <c r="BE189" i="13"/>
  <c r="BE191" i="13"/>
  <c r="BE199" i="13"/>
  <c r="BE205" i="13"/>
  <c r="BE215" i="13"/>
  <c r="BE217" i="13"/>
  <c r="BE219" i="13"/>
  <c r="BE226" i="13"/>
  <c r="BE229" i="13"/>
  <c r="BE237" i="13"/>
  <c r="BE247" i="13"/>
  <c r="BE261" i="13"/>
  <c r="BE268" i="13"/>
  <c r="BE272" i="13"/>
  <c r="BE277" i="13"/>
  <c r="BE279" i="13"/>
  <c r="BE283" i="13"/>
  <c r="E85" i="14"/>
  <c r="J118" i="14"/>
  <c r="F121" i="14"/>
  <c r="BE127" i="14"/>
  <c r="BE134" i="14"/>
  <c r="BE140" i="14"/>
  <c r="BE150" i="14"/>
  <c r="BE155" i="14"/>
  <c r="BE159" i="14"/>
  <c r="BE165" i="14"/>
  <c r="BE170" i="14"/>
  <c r="BE174" i="14"/>
  <c r="BE185" i="14"/>
  <c r="F91" i="15"/>
  <c r="BE130" i="15"/>
  <c r="BE140" i="15"/>
  <c r="BE144" i="15"/>
  <c r="BE148" i="15"/>
  <c r="BE154" i="15"/>
  <c r="BE162" i="15"/>
  <c r="BE171" i="15"/>
  <c r="BE175" i="15"/>
  <c r="BE179" i="15"/>
  <c r="BE181" i="15"/>
  <c r="BE187" i="15"/>
  <c r="BE200" i="15"/>
  <c r="BE214" i="15"/>
  <c r="BE222" i="15"/>
  <c r="BE226" i="15"/>
  <c r="BE233" i="15"/>
  <c r="F92" i="16"/>
  <c r="BE124" i="16"/>
  <c r="BE132" i="16"/>
  <c r="BE138" i="16"/>
  <c r="BE142" i="16"/>
  <c r="BE163" i="16"/>
  <c r="BE169" i="16"/>
  <c r="E85" i="17"/>
  <c r="BE129" i="17"/>
  <c r="BE133" i="17"/>
  <c r="BE141" i="17"/>
  <c r="BE147" i="17"/>
  <c r="BE151" i="17"/>
  <c r="BE162" i="17"/>
  <c r="BE166" i="17"/>
  <c r="BE174" i="17"/>
  <c r="BE178" i="17"/>
  <c r="BE184" i="17"/>
  <c r="BE192" i="17"/>
  <c r="BE194" i="17"/>
  <c r="BE203" i="17"/>
  <c r="F91" i="18"/>
  <c r="E111" i="18"/>
  <c r="BE126" i="18"/>
  <c r="BE128" i="18"/>
  <c r="BE132" i="18"/>
  <c r="BE136" i="18"/>
  <c r="BE143" i="18"/>
  <c r="BE153" i="18"/>
  <c r="BE155" i="18"/>
  <c r="BK149" i="18"/>
  <c r="J149" i="18"/>
  <c r="J100" i="18" s="1"/>
  <c r="E85" i="19"/>
  <c r="F91" i="19"/>
  <c r="BE133" i="19"/>
  <c r="BE137" i="19"/>
  <c r="BE140" i="19"/>
  <c r="BE144" i="19"/>
  <c r="BE147" i="19"/>
  <c r="BE151" i="19"/>
  <c r="BE153" i="19"/>
  <c r="BE161" i="20"/>
  <c r="BE173" i="20"/>
  <c r="BE181" i="20"/>
  <c r="BE190" i="20"/>
  <c r="BE195" i="20"/>
  <c r="BK160" i="20"/>
  <c r="J160" i="20" s="1"/>
  <c r="J99" i="20" s="1"/>
  <c r="BE431" i="21"/>
  <c r="BE439" i="21"/>
  <c r="BE456" i="21"/>
  <c r="BE461" i="21"/>
  <c r="BE465" i="21"/>
  <c r="E85" i="22"/>
  <c r="F91" i="22"/>
  <c r="F92" i="22"/>
  <c r="J112" i="22"/>
  <c r="BE121" i="22"/>
  <c r="BE129" i="22"/>
  <c r="BE133" i="22"/>
  <c r="BE137" i="22"/>
  <c r="BE141" i="22"/>
  <c r="BE153" i="22"/>
  <c r="BE160" i="22"/>
  <c r="BE168" i="22"/>
  <c r="BE184" i="22"/>
  <c r="AW115" i="1"/>
  <c r="F117" i="23"/>
  <c r="BE183" i="23"/>
  <c r="BE189" i="23"/>
  <c r="BE193" i="23"/>
  <c r="BE195" i="23"/>
  <c r="J89" i="24"/>
  <c r="E114" i="24"/>
  <c r="BE160" i="24"/>
  <c r="BE190" i="24"/>
  <c r="BE225" i="24"/>
  <c r="BE294" i="24"/>
  <c r="BE298" i="24"/>
  <c r="BE326" i="24"/>
  <c r="J89" i="25"/>
  <c r="BE128" i="25"/>
  <c r="BE132" i="25"/>
  <c r="BE134" i="25"/>
  <c r="BE136" i="25"/>
  <c r="BE138" i="25"/>
  <c r="BE140" i="25"/>
  <c r="BE560" i="3"/>
  <c r="BE131" i="4"/>
  <c r="BE135" i="4"/>
  <c r="BE168" i="4"/>
  <c r="BE174" i="4"/>
  <c r="BE186" i="4"/>
  <c r="BE192" i="4"/>
  <c r="BE200" i="4"/>
  <c r="BE202" i="4"/>
  <c r="BK205" i="4"/>
  <c r="J205" i="4"/>
  <c r="J101" i="4" s="1"/>
  <c r="BE132" i="5"/>
  <c r="BE154" i="5"/>
  <c r="BE179" i="5"/>
  <c r="BE182" i="5"/>
  <c r="BE197" i="5"/>
  <c r="BE210" i="5"/>
  <c r="BE239" i="5"/>
  <c r="BE250" i="5"/>
  <c r="BE258" i="5"/>
  <c r="BE278" i="5"/>
  <c r="BE289" i="5"/>
  <c r="BE295" i="5"/>
  <c r="BE298" i="5"/>
  <c r="BE319" i="5"/>
  <c r="BE332" i="5"/>
  <c r="BE339" i="5"/>
  <c r="BE348" i="5"/>
  <c r="BE352" i="5"/>
  <c r="BE359" i="5"/>
  <c r="BE396" i="5"/>
  <c r="BK351" i="5"/>
  <c r="J351" i="5"/>
  <c r="J106" i="5"/>
  <c r="BE124" i="6"/>
  <c r="BE128" i="6"/>
  <c r="BE130" i="6"/>
  <c r="BE132" i="6"/>
  <c r="BE136" i="6"/>
  <c r="BE154" i="6"/>
  <c r="BE169" i="6"/>
  <c r="BE173" i="6"/>
  <c r="BE179" i="6"/>
  <c r="BE183" i="6"/>
  <c r="BE194" i="6"/>
  <c r="BE204" i="6"/>
  <c r="BE208" i="6"/>
  <c r="BE212" i="6"/>
  <c r="BE218" i="6"/>
  <c r="BE222" i="6"/>
  <c r="BE236" i="6"/>
  <c r="BE257" i="6"/>
  <c r="BE128" i="11"/>
  <c r="BE142" i="11"/>
  <c r="BE148" i="11"/>
  <c r="BE150" i="11"/>
  <c r="BE158" i="11"/>
  <c r="BE172" i="11"/>
  <c r="BE179" i="11"/>
  <c r="BE183" i="11"/>
  <c r="BE187" i="11"/>
  <c r="BE193" i="11"/>
  <c r="BE197" i="11"/>
  <c r="BE203" i="11"/>
  <c r="BE207" i="11"/>
  <c r="BE218" i="11"/>
  <c r="BE239" i="11"/>
  <c r="BE243" i="11"/>
  <c r="BE257" i="11"/>
  <c r="BE259" i="11"/>
  <c r="BE268" i="11"/>
  <c r="BE275" i="11"/>
  <c r="BE279" i="11"/>
  <c r="BE281" i="11"/>
  <c r="BE126" i="12"/>
  <c r="BE130" i="12"/>
  <c r="BE148" i="12"/>
  <c r="BE171" i="12"/>
  <c r="BE182" i="12"/>
  <c r="BE184" i="12"/>
  <c r="BE186" i="12"/>
  <c r="BE193" i="12"/>
  <c r="F92" i="13"/>
  <c r="BE129" i="13"/>
  <c r="BE143" i="13"/>
  <c r="BE151" i="13"/>
  <c r="BE153" i="13"/>
  <c r="BE155" i="13"/>
  <c r="BE159" i="13"/>
  <c r="BE163" i="13"/>
  <c r="BE167" i="13"/>
  <c r="BE178" i="13"/>
  <c r="BE182" i="13"/>
  <c r="BE195" i="13"/>
  <c r="BE197" i="13"/>
  <c r="BE203" i="13"/>
  <c r="BE207" i="13"/>
  <c r="BE211" i="13"/>
  <c r="BE213" i="13"/>
  <c r="BE239" i="13"/>
  <c r="BE243" i="13"/>
  <c r="BE251" i="13"/>
  <c r="BE253" i="13"/>
  <c r="BE259" i="13"/>
  <c r="BE266" i="13"/>
  <c r="BE281" i="13"/>
  <c r="BE137" i="14"/>
  <c r="BE142" i="14"/>
  <c r="BE144" i="14"/>
  <c r="BE148" i="14"/>
  <c r="BE153" i="14"/>
  <c r="BE179" i="14"/>
  <c r="BE183" i="14"/>
  <c r="BE187" i="14"/>
  <c r="BE189" i="14"/>
  <c r="BE134" i="15"/>
  <c r="BE136" i="15"/>
  <c r="BE138" i="15"/>
  <c r="BE142" i="15"/>
  <c r="BE146" i="15"/>
  <c r="BE158" i="15"/>
  <c r="BE160" i="15"/>
  <c r="BE164" i="15"/>
  <c r="BE167" i="15"/>
  <c r="BE173" i="15"/>
  <c r="BE185" i="15"/>
  <c r="BE193" i="15"/>
  <c r="BE196" i="15"/>
  <c r="BE204" i="15"/>
  <c r="BE206" i="15"/>
  <c r="BE208" i="15"/>
  <c r="BE210" i="15"/>
  <c r="BE218" i="15"/>
  <c r="BE220" i="15"/>
  <c r="BE224" i="15"/>
  <c r="BE231" i="15"/>
  <c r="BE236" i="15"/>
  <c r="BE245" i="15"/>
  <c r="BE247" i="15"/>
  <c r="BK189" i="15"/>
  <c r="J189" i="15"/>
  <c r="J100" i="15"/>
  <c r="BK192" i="15"/>
  <c r="J192" i="15"/>
  <c r="J101" i="15"/>
  <c r="BE128" i="16"/>
  <c r="BE136" i="16"/>
  <c r="BE148" i="16"/>
  <c r="BE152" i="16"/>
  <c r="BE154" i="16"/>
  <c r="BE159" i="16"/>
  <c r="BE161" i="16"/>
  <c r="BK165" i="16"/>
  <c r="J165" i="16"/>
  <c r="J100" i="16" s="1"/>
  <c r="F91" i="17"/>
  <c r="BE139" i="17"/>
  <c r="BE143" i="17"/>
  <c r="BE149" i="17"/>
  <c r="BE160" i="17"/>
  <c r="BE164" i="17"/>
  <c r="BE168" i="17"/>
  <c r="BE172" i="17"/>
  <c r="BE176" i="17"/>
  <c r="BE180" i="17"/>
  <c r="BE188" i="17"/>
  <c r="BE200" i="17"/>
  <c r="BE207" i="17"/>
  <c r="BK209" i="17"/>
  <c r="J209" i="17"/>
  <c r="J101" i="17" s="1"/>
  <c r="BE134" i="18"/>
  <c r="BE140" i="18"/>
  <c r="BE147" i="18"/>
  <c r="BE125" i="19"/>
  <c r="BE127" i="19"/>
  <c r="BE130" i="19"/>
  <c r="BE142" i="19"/>
  <c r="BE149" i="19"/>
  <c r="BK129" i="19"/>
  <c r="J129" i="19"/>
  <c r="J99" i="19"/>
  <c r="J89" i="20"/>
  <c r="BE136" i="20"/>
  <c r="BE148" i="20"/>
  <c r="BE156" i="20"/>
  <c r="BE166" i="20"/>
  <c r="BE192" i="20"/>
  <c r="BE198" i="20"/>
  <c r="BE203" i="20"/>
  <c r="BE206" i="20"/>
  <c r="BE211" i="20"/>
  <c r="F91" i="21"/>
  <c r="BE120" i="21"/>
  <c r="BE124" i="21"/>
  <c r="BE147" i="21"/>
  <c r="BE154" i="21"/>
  <c r="BE170" i="21"/>
  <c r="BE181" i="21"/>
  <c r="BE185" i="21"/>
  <c r="BE193" i="21"/>
  <c r="BE197" i="21"/>
  <c r="BE211" i="21"/>
  <c r="BE227" i="21"/>
  <c r="BE235" i="21"/>
  <c r="BE239" i="21"/>
  <c r="BE243" i="21"/>
  <c r="BE257" i="21"/>
  <c r="BE261" i="21"/>
  <c r="BE272" i="21"/>
  <c r="BE292" i="21"/>
  <c r="BE296" i="21"/>
  <c r="BE300" i="21"/>
  <c r="BE304" i="21"/>
  <c r="BE308" i="21"/>
  <c r="BE316" i="21"/>
  <c r="BE324" i="21"/>
  <c r="BE355" i="21"/>
  <c r="BE367" i="21"/>
  <c r="BE378" i="21"/>
  <c r="BE386" i="21"/>
  <c r="BE390" i="21"/>
  <c r="BE399" i="21"/>
  <c r="BE408" i="21"/>
  <c r="BE412" i="21"/>
  <c r="BE416" i="21"/>
  <c r="BE420" i="21"/>
  <c r="BE427" i="21"/>
  <c r="BE429" i="21"/>
  <c r="BE434" i="21"/>
  <c r="BE443" i="21"/>
  <c r="BE447" i="21"/>
  <c r="BE449" i="21"/>
  <c r="BE458" i="21"/>
  <c r="BE125" i="22"/>
  <c r="BE145" i="22"/>
  <c r="BE149" i="22"/>
  <c r="BE164" i="22"/>
  <c r="BE172" i="22"/>
  <c r="BE176" i="22"/>
  <c r="BE180" i="22"/>
  <c r="E85" i="23"/>
  <c r="J89" i="23"/>
  <c r="BE163" i="23"/>
  <c r="BE191" i="23"/>
  <c r="BE201" i="23"/>
  <c r="BE131" i="24"/>
  <c r="BE136" i="24"/>
  <c r="BE157" i="24"/>
  <c r="BE166" i="24"/>
  <c r="BE175" i="24"/>
  <c r="BE197" i="24"/>
  <c r="BE231" i="24"/>
  <c r="BE271" i="24"/>
  <c r="BE274" i="24"/>
  <c r="BE282" i="24"/>
  <c r="BE286" i="24"/>
  <c r="BE301" i="24"/>
  <c r="BE305" i="24"/>
  <c r="BE322" i="24"/>
  <c r="BE345" i="24"/>
  <c r="F91" i="25"/>
  <c r="BE124" i="25"/>
  <c r="BE143" i="25"/>
  <c r="BE145" i="25"/>
  <c r="BE147" i="25"/>
  <c r="BE149" i="25"/>
  <c r="BE152" i="25"/>
  <c r="BE154" i="25"/>
  <c r="BE156" i="25"/>
  <c r="BE158" i="25"/>
  <c r="BE161" i="25"/>
  <c r="BE163" i="25"/>
  <c r="BE165" i="25"/>
  <c r="F34" i="2"/>
  <c r="BA95" i="1" s="1"/>
  <c r="F37" i="4"/>
  <c r="BD97" i="1"/>
  <c r="F36" i="6"/>
  <c r="BC99" i="1" s="1"/>
  <c r="F36" i="9"/>
  <c r="BC102" i="1"/>
  <c r="F36" i="12"/>
  <c r="BC105" i="1" s="1"/>
  <c r="F36" i="15"/>
  <c r="BC108" i="1"/>
  <c r="J34" i="18"/>
  <c r="AW111" i="1" s="1"/>
  <c r="F35" i="20"/>
  <c r="BB113" i="1"/>
  <c r="F35" i="23"/>
  <c r="BB116" i="1" s="1"/>
  <c r="F37" i="2"/>
  <c r="BD95" i="1"/>
  <c r="F37" i="8"/>
  <c r="BD101" i="1" s="1"/>
  <c r="F35" i="24"/>
  <c r="BB117" i="1"/>
  <c r="F37" i="3"/>
  <c r="BD96" i="1" s="1"/>
  <c r="F35" i="7"/>
  <c r="BB100" i="1"/>
  <c r="F34" i="12"/>
  <c r="BA105" i="1" s="1"/>
  <c r="F37" i="15"/>
  <c r="BD108" i="1"/>
  <c r="J34" i="17"/>
  <c r="AW110" i="1" s="1"/>
  <c r="F35" i="18"/>
  <c r="BB111" i="1"/>
  <c r="F34" i="19"/>
  <c r="BA112" i="1" s="1"/>
  <c r="F34" i="20"/>
  <c r="BA113" i="1"/>
  <c r="J34" i="21"/>
  <c r="AW114" i="1" s="1"/>
  <c r="F35" i="3"/>
  <c r="BB96" i="1"/>
  <c r="F35" i="4"/>
  <c r="BB97" i="1" s="1"/>
  <c r="F35" i="6"/>
  <c r="BB99" i="1"/>
  <c r="F34" i="14"/>
  <c r="BA107" i="1" s="1"/>
  <c r="F37" i="16"/>
  <c r="BD109" i="1"/>
  <c r="F36" i="18"/>
  <c r="BC111" i="1" s="1"/>
  <c r="F35" i="21"/>
  <c r="BB114" i="1"/>
  <c r="F36" i="25"/>
  <c r="BC118" i="1" s="1"/>
  <c r="F36" i="2"/>
  <c r="BC95" i="1"/>
  <c r="J34" i="7"/>
  <c r="AW100" i="1" s="1"/>
  <c r="J34" i="11"/>
  <c r="AW104" i="1"/>
  <c r="F35" i="13"/>
  <c r="BB106" i="1" s="1"/>
  <c r="J34" i="14"/>
  <c r="AW107" i="1"/>
  <c r="F34" i="17"/>
  <c r="BA110" i="1" s="1"/>
  <c r="J34" i="24"/>
  <c r="AW117" i="1"/>
  <c r="F34" i="9"/>
  <c r="BA102" i="1" s="1"/>
  <c r="F34" i="24"/>
  <c r="BA117" i="1"/>
  <c r="F35" i="2"/>
  <c r="BB95" i="1" s="1"/>
  <c r="J34" i="4"/>
  <c r="AW97" i="1"/>
  <c r="F34" i="6"/>
  <c r="BA99" i="1" s="1"/>
  <c r="F35" i="8"/>
  <c r="BB101" i="1"/>
  <c r="F34" i="10"/>
  <c r="BA103" i="1" s="1"/>
  <c r="F35" i="12"/>
  <c r="BB105" i="1"/>
  <c r="F35" i="14"/>
  <c r="BB107" i="1" s="1"/>
  <c r="F34" i="15"/>
  <c r="BA108" i="1"/>
  <c r="F36" i="20"/>
  <c r="BC113" i="1" s="1"/>
  <c r="F35" i="22"/>
  <c r="BB115" i="1"/>
  <c r="F34" i="4"/>
  <c r="BA97" i="1" s="1"/>
  <c r="F37" i="5"/>
  <c r="BD98" i="1"/>
  <c r="F37" i="11"/>
  <c r="BD104" i="1" s="1"/>
  <c r="F36" i="14"/>
  <c r="BC107" i="1"/>
  <c r="J34" i="15"/>
  <c r="AW108" i="1" s="1"/>
  <c r="F34" i="16"/>
  <c r="BA109" i="1"/>
  <c r="F37" i="17"/>
  <c r="BD110" i="1" s="1"/>
  <c r="F37" i="20"/>
  <c r="BD113" i="1"/>
  <c r="F37" i="22"/>
  <c r="BD115" i="1" s="1"/>
  <c r="F34" i="23"/>
  <c r="BA116" i="1"/>
  <c r="F36" i="23"/>
  <c r="BC116" i="1" s="1"/>
  <c r="F37" i="24"/>
  <c r="BD117" i="1"/>
  <c r="J34" i="3"/>
  <c r="AW96" i="1" s="1"/>
  <c r="F36" i="5"/>
  <c r="BC98" i="1"/>
  <c r="J34" i="8"/>
  <c r="AW101" i="1" s="1"/>
  <c r="F36" i="10"/>
  <c r="BC103" i="1"/>
  <c r="J34" i="12"/>
  <c r="AW105" i="1" s="1"/>
  <c r="J34" i="16"/>
  <c r="AW109" i="1"/>
  <c r="F35" i="19"/>
  <c r="BB112" i="1" s="1"/>
  <c r="J34" i="2"/>
  <c r="AW95" i="1"/>
  <c r="F34" i="8"/>
  <c r="BA101" i="1" s="1"/>
  <c r="F37" i="9"/>
  <c r="BD102" i="1"/>
  <c r="F35" i="10"/>
  <c r="BB103" i="1" s="1"/>
  <c r="F34" i="5"/>
  <c r="BA98" i="1"/>
  <c r="J34" i="9"/>
  <c r="AW102" i="1" s="1"/>
  <c r="F37" i="10"/>
  <c r="BD103" i="1"/>
  <c r="F35" i="11"/>
  <c r="BB104" i="1" s="1"/>
  <c r="F34" i="13"/>
  <c r="BA106" i="1"/>
  <c r="F36" i="17"/>
  <c r="BC110" i="1" s="1"/>
  <c r="F36" i="19"/>
  <c r="BC112" i="1"/>
  <c r="F34" i="22"/>
  <c r="BA115" i="1" s="1"/>
  <c r="J34" i="23"/>
  <c r="AW116" i="1"/>
  <c r="F36" i="24"/>
  <c r="BC117" i="1" s="1"/>
  <c r="F34" i="3"/>
  <c r="BA96" i="1"/>
  <c r="F34" i="11"/>
  <c r="BA104" i="1" s="1"/>
  <c r="F37" i="13"/>
  <c r="BD106" i="1"/>
  <c r="F35" i="15"/>
  <c r="BB108" i="1" s="1"/>
  <c r="F34" i="18"/>
  <c r="BA111" i="1"/>
  <c r="J34" i="19"/>
  <c r="AW112" i="1" s="1"/>
  <c r="F34" i="21"/>
  <c r="BA114" i="1"/>
  <c r="F34" i="25"/>
  <c r="BA118" i="1" s="1"/>
  <c r="J34" i="25"/>
  <c r="AW118" i="1"/>
  <c r="F35" i="25"/>
  <c r="BB118" i="1" s="1"/>
  <c r="F36" i="3"/>
  <c r="BC96" i="1"/>
  <c r="F36" i="7"/>
  <c r="BC100" i="1" s="1"/>
  <c r="F36" i="8"/>
  <c r="BC101" i="1"/>
  <c r="J34" i="10"/>
  <c r="AW103" i="1" s="1"/>
  <c r="F36" i="11"/>
  <c r="BC104" i="1"/>
  <c r="J34" i="13"/>
  <c r="AW106" i="1" s="1"/>
  <c r="F37" i="14"/>
  <c r="BD107" i="1"/>
  <c r="F36" i="16"/>
  <c r="BC109" i="1" s="1"/>
  <c r="F35" i="17"/>
  <c r="BB110" i="1"/>
  <c r="F37" i="18"/>
  <c r="BD111" i="1" s="1"/>
  <c r="J34" i="20"/>
  <c r="AW113" i="1"/>
  <c r="F34" i="7"/>
  <c r="BA100" i="1" s="1"/>
  <c r="F37" i="7"/>
  <c r="BD100" i="1"/>
  <c r="F36" i="22"/>
  <c r="BC115" i="1" s="1"/>
  <c r="F37" i="23"/>
  <c r="BD116" i="1"/>
  <c r="F36" i="4"/>
  <c r="BC97" i="1" s="1"/>
  <c r="F35" i="5"/>
  <c r="BB98" i="1"/>
  <c r="F37" i="6"/>
  <c r="BD99" i="1" s="1"/>
  <c r="F35" i="9"/>
  <c r="BB102" i="1"/>
  <c r="F36" i="13"/>
  <c r="BC106" i="1" s="1"/>
  <c r="F35" i="16"/>
  <c r="BB109" i="1"/>
  <c r="F36" i="21"/>
  <c r="BC114" i="1" s="1"/>
  <c r="J34" i="5"/>
  <c r="AW98" i="1"/>
  <c r="J34" i="6"/>
  <c r="AW99" i="1" s="1"/>
  <c r="F37" i="12"/>
  <c r="BD105" i="1"/>
  <c r="F37" i="19"/>
  <c r="BD112" i="1" s="1"/>
  <c r="F37" i="21"/>
  <c r="BD114" i="1"/>
  <c r="F37" i="25"/>
  <c r="BD118" i="1" s="1"/>
  <c r="BK119" i="21" l="1"/>
  <c r="J119" i="21" s="1"/>
  <c r="J97" i="21" s="1"/>
  <c r="R126" i="15"/>
  <c r="R125" i="15" s="1"/>
  <c r="T122" i="25"/>
  <c r="T121" i="25"/>
  <c r="R124" i="11"/>
  <c r="R123" i="11" s="1"/>
  <c r="R122" i="6"/>
  <c r="R121" i="6"/>
  <c r="T131" i="3"/>
  <c r="T130" i="3" s="1"/>
  <c r="P126" i="15"/>
  <c r="P125" i="15"/>
  <c r="AU108" i="1" s="1"/>
  <c r="T534" i="3"/>
  <c r="P125" i="24"/>
  <c r="P124" i="24"/>
  <c r="AU117" i="1" s="1"/>
  <c r="R125" i="24"/>
  <c r="R124" i="24"/>
  <c r="BK121" i="23"/>
  <c r="BK120" i="23" s="1"/>
  <c r="J120" i="23" s="1"/>
  <c r="J30" i="23" s="1"/>
  <c r="AG116" i="1" s="1"/>
  <c r="BK123" i="19"/>
  <c r="BK122" i="19"/>
  <c r="J122" i="19" s="1"/>
  <c r="J96" i="19" s="1"/>
  <c r="R354" i="5"/>
  <c r="R130" i="5"/>
  <c r="R129" i="5" s="1"/>
  <c r="R124" i="2"/>
  <c r="R123" i="2"/>
  <c r="P122" i="25"/>
  <c r="P121" i="25" s="1"/>
  <c r="AU118" i="1" s="1"/>
  <c r="T123" i="17"/>
  <c r="T122" i="17"/>
  <c r="R121" i="23"/>
  <c r="R120" i="23" s="1"/>
  <c r="P125" i="20"/>
  <c r="AU113" i="1"/>
  <c r="P125" i="14"/>
  <c r="P124" i="14" s="1"/>
  <c r="AU107" i="1" s="1"/>
  <c r="P122" i="6"/>
  <c r="P121" i="6" s="1"/>
  <c r="AU99" i="1" s="1"/>
  <c r="R131" i="3"/>
  <c r="R130" i="3"/>
  <c r="R173" i="8"/>
  <c r="R129" i="8" s="1"/>
  <c r="R123" i="17"/>
  <c r="R122" i="17"/>
  <c r="T126" i="15"/>
  <c r="T125" i="15" s="1"/>
  <c r="R125" i="14"/>
  <c r="R124" i="14"/>
  <c r="T125" i="13"/>
  <c r="T124" i="13" s="1"/>
  <c r="T133" i="7"/>
  <c r="T132" i="7"/>
  <c r="T122" i="12"/>
  <c r="T121" i="12" s="1"/>
  <c r="T123" i="19"/>
  <c r="T122" i="19"/>
  <c r="T122" i="16"/>
  <c r="T121" i="16" s="1"/>
  <c r="P124" i="11"/>
  <c r="P123" i="11"/>
  <c r="AU104" i="1" s="1"/>
  <c r="R126" i="10"/>
  <c r="R125" i="10"/>
  <c r="P133" i="7"/>
  <c r="P132" i="7" s="1"/>
  <c r="AU100" i="1" s="1"/>
  <c r="P130" i="5"/>
  <c r="P129" i="5"/>
  <c r="AU98" i="1" s="1"/>
  <c r="P121" i="23"/>
  <c r="P120" i="23"/>
  <c r="AU116" i="1"/>
  <c r="R133" i="7"/>
  <c r="R132" i="7" s="1"/>
  <c r="R125" i="20"/>
  <c r="R123" i="19"/>
  <c r="R122" i="19" s="1"/>
  <c r="P122" i="18"/>
  <c r="P121" i="18"/>
  <c r="AU111" i="1"/>
  <c r="BK122" i="16"/>
  <c r="J122" i="16" s="1"/>
  <c r="J97" i="16" s="1"/>
  <c r="T122" i="9"/>
  <c r="T121" i="9" s="1"/>
  <c r="P173" i="8"/>
  <c r="P129" i="8"/>
  <c r="AU101" i="1"/>
  <c r="BK130" i="8"/>
  <c r="J130" i="8" s="1"/>
  <c r="J97" i="8" s="1"/>
  <c r="T122" i="6"/>
  <c r="T121" i="6" s="1"/>
  <c r="R122" i="25"/>
  <c r="R121" i="25"/>
  <c r="T125" i="14"/>
  <c r="T124" i="14" s="1"/>
  <c r="R125" i="13"/>
  <c r="R124" i="13"/>
  <c r="P122" i="12"/>
  <c r="P121" i="12" s="1"/>
  <c r="AU105" i="1" s="1"/>
  <c r="T130" i="5"/>
  <c r="T129" i="5"/>
  <c r="P125" i="13"/>
  <c r="P124" i="13" s="1"/>
  <c r="AU106" i="1" s="1"/>
  <c r="P126" i="10"/>
  <c r="P125" i="10" s="1"/>
  <c r="AU103" i="1" s="1"/>
  <c r="P122" i="9"/>
  <c r="P121" i="9"/>
  <c r="AU102" i="1" s="1"/>
  <c r="BK354" i="5"/>
  <c r="J354" i="5"/>
  <c r="J107" i="5"/>
  <c r="P123" i="17"/>
  <c r="P122" i="17" s="1"/>
  <c r="AU110" i="1" s="1"/>
  <c r="P122" i="16"/>
  <c r="P121" i="16" s="1"/>
  <c r="AU109" i="1" s="1"/>
  <c r="T124" i="11"/>
  <c r="T123" i="11"/>
  <c r="T126" i="10"/>
  <c r="T125" i="10" s="1"/>
  <c r="T173" i="8"/>
  <c r="T129" i="8"/>
  <c r="P534" i="3"/>
  <c r="P131" i="3"/>
  <c r="P130" i="3"/>
  <c r="AU96" i="1"/>
  <c r="BK122" i="4"/>
  <c r="J122" i="4" s="1"/>
  <c r="J97" i="4" s="1"/>
  <c r="BK131" i="3"/>
  <c r="J131" i="3" s="1"/>
  <c r="J97" i="3" s="1"/>
  <c r="BK534" i="3"/>
  <c r="J534" i="3"/>
  <c r="J107" i="3" s="1"/>
  <c r="J355" i="5"/>
  <c r="J108" i="5"/>
  <c r="BK122" i="6"/>
  <c r="J122" i="6" s="1"/>
  <c r="J97" i="6" s="1"/>
  <c r="BK133" i="7"/>
  <c r="J133" i="7"/>
  <c r="J97" i="7" s="1"/>
  <c r="BK173" i="8"/>
  <c r="J173" i="8"/>
  <c r="J100" i="8"/>
  <c r="BK122" i="9"/>
  <c r="J122" i="9" s="1"/>
  <c r="J97" i="9" s="1"/>
  <c r="BK126" i="10"/>
  <c r="J126" i="10" s="1"/>
  <c r="J97" i="10" s="1"/>
  <c r="BK124" i="11"/>
  <c r="BK123" i="11"/>
  <c r="J123" i="11" s="1"/>
  <c r="J30" i="11" s="1"/>
  <c r="AG104" i="1" s="1"/>
  <c r="BK122" i="12"/>
  <c r="J122" i="12"/>
  <c r="J97" i="12"/>
  <c r="BK125" i="14"/>
  <c r="J125" i="14" s="1"/>
  <c r="J97" i="14" s="1"/>
  <c r="BK126" i="15"/>
  <c r="J126" i="15" s="1"/>
  <c r="J97" i="15" s="1"/>
  <c r="BK176" i="20"/>
  <c r="J176" i="20"/>
  <c r="J103" i="20" s="1"/>
  <c r="J122" i="23"/>
  <c r="J98" i="23"/>
  <c r="J317" i="24"/>
  <c r="J104" i="24" s="1"/>
  <c r="BK124" i="2"/>
  <c r="J124" i="2"/>
  <c r="J97" i="2"/>
  <c r="J131" i="8"/>
  <c r="J98" i="8" s="1"/>
  <c r="BK125" i="24"/>
  <c r="BK124" i="24"/>
  <c r="J124" i="24" s="1"/>
  <c r="J30" i="24" s="1"/>
  <c r="AG117" i="1" s="1"/>
  <c r="AN117" i="1" s="1"/>
  <c r="BK349" i="2"/>
  <c r="J349" i="2"/>
  <c r="J102" i="2"/>
  <c r="BK125" i="13"/>
  <c r="J125" i="13" s="1"/>
  <c r="J97" i="13" s="1"/>
  <c r="J123" i="16"/>
  <c r="J98" i="16" s="1"/>
  <c r="BK122" i="18"/>
  <c r="J122" i="18"/>
  <c r="J97" i="18"/>
  <c r="J124" i="19"/>
  <c r="J98" i="19" s="1"/>
  <c r="BK126" i="20"/>
  <c r="J126" i="20"/>
  <c r="J97" i="20" s="1"/>
  <c r="BK118" i="21"/>
  <c r="J118" i="21"/>
  <c r="J96" i="21"/>
  <c r="BK119" i="22"/>
  <c r="J119" i="22" s="1"/>
  <c r="J97" i="22" s="1"/>
  <c r="BK130" i="5"/>
  <c r="J130" i="5" s="1"/>
  <c r="J97" i="5" s="1"/>
  <c r="BK123" i="17"/>
  <c r="J123" i="17"/>
  <c r="J97" i="17" s="1"/>
  <c r="BK168" i="20"/>
  <c r="J168" i="20"/>
  <c r="J101" i="20"/>
  <c r="BK122" i="25"/>
  <c r="J122" i="25" s="1"/>
  <c r="J97" i="25" s="1"/>
  <c r="J33" i="4"/>
  <c r="AV97" i="1"/>
  <c r="AT97" i="1"/>
  <c r="J33" i="6"/>
  <c r="AV99" i="1" s="1"/>
  <c r="AT99" i="1" s="1"/>
  <c r="J33" i="9"/>
  <c r="AV102" i="1" s="1"/>
  <c r="AT102" i="1" s="1"/>
  <c r="F33" i="12"/>
  <c r="AZ105" i="1"/>
  <c r="F33" i="18"/>
  <c r="AZ111" i="1" s="1"/>
  <c r="F33" i="20"/>
  <c r="AZ113" i="1"/>
  <c r="J33" i="10"/>
  <c r="AV103" i="1" s="1"/>
  <c r="AT103" i="1" s="1"/>
  <c r="BA94" i="1"/>
  <c r="AW94" i="1" s="1"/>
  <c r="AK30" i="1" s="1"/>
  <c r="J33" i="2"/>
  <c r="AV95" i="1"/>
  <c r="AT95" i="1" s="1"/>
  <c r="F33" i="6"/>
  <c r="AZ99" i="1"/>
  <c r="J33" i="7"/>
  <c r="AV100" i="1" s="1"/>
  <c r="AT100" i="1" s="1"/>
  <c r="J33" i="11"/>
  <c r="AV104" i="1"/>
  <c r="AT104" i="1" s="1"/>
  <c r="J33" i="14"/>
  <c r="AV107" i="1"/>
  <c r="AT107" i="1"/>
  <c r="J33" i="16"/>
  <c r="AV109" i="1" s="1"/>
  <c r="AT109" i="1" s="1"/>
  <c r="J33" i="22"/>
  <c r="AV115" i="1" s="1"/>
  <c r="AT115" i="1" s="1"/>
  <c r="F33" i="4"/>
  <c r="AZ97" i="1"/>
  <c r="F33" i="5"/>
  <c r="AZ98" i="1" s="1"/>
  <c r="J33" i="13"/>
  <c r="AV106" i="1"/>
  <c r="AT106" i="1" s="1"/>
  <c r="F33" i="17"/>
  <c r="AZ110" i="1"/>
  <c r="F33" i="22"/>
  <c r="AZ115" i="1" s="1"/>
  <c r="BD94" i="1"/>
  <c r="W33" i="1" s="1"/>
  <c r="J33" i="5"/>
  <c r="AV98" i="1"/>
  <c r="AT98" i="1" s="1"/>
  <c r="F33" i="11"/>
  <c r="AZ104" i="1"/>
  <c r="J33" i="15"/>
  <c r="AV108" i="1" s="1"/>
  <c r="AT108" i="1" s="1"/>
  <c r="F33" i="7"/>
  <c r="AZ100" i="1"/>
  <c r="F33" i="9"/>
  <c r="AZ102" i="1" s="1"/>
  <c r="F33" i="14"/>
  <c r="AZ107" i="1"/>
  <c r="F33" i="15"/>
  <c r="AZ108" i="1" s="1"/>
  <c r="J33" i="18"/>
  <c r="AV111" i="1"/>
  <c r="AT111" i="1" s="1"/>
  <c r="J33" i="21"/>
  <c r="AV114" i="1"/>
  <c r="AT114" i="1"/>
  <c r="F33" i="19"/>
  <c r="AZ112" i="1" s="1"/>
  <c r="F33" i="21"/>
  <c r="AZ114" i="1"/>
  <c r="F33" i="2"/>
  <c r="AZ95" i="1" s="1"/>
  <c r="F33" i="10"/>
  <c r="AZ103" i="1"/>
  <c r="J33" i="19"/>
  <c r="AV112" i="1" s="1"/>
  <c r="AT112" i="1" s="1"/>
  <c r="J33" i="23"/>
  <c r="AV116" i="1" s="1"/>
  <c r="AT116" i="1" s="1"/>
  <c r="F33" i="23"/>
  <c r="AZ116" i="1"/>
  <c r="BC94" i="1"/>
  <c r="AY94" i="1" s="1"/>
  <c r="J33" i="3"/>
  <c r="AV96" i="1"/>
  <c r="AT96" i="1" s="1"/>
  <c r="J33" i="8"/>
  <c r="AV101" i="1"/>
  <c r="AT101" i="1"/>
  <c r="F33" i="25"/>
  <c r="AZ118" i="1" s="1"/>
  <c r="J33" i="12"/>
  <c r="AV105" i="1"/>
  <c r="AT105" i="1" s="1"/>
  <c r="F33" i="16"/>
  <c r="AZ109" i="1"/>
  <c r="J33" i="17"/>
  <c r="AV110" i="1" s="1"/>
  <c r="AT110" i="1" s="1"/>
  <c r="J33" i="24"/>
  <c r="AV117" i="1"/>
  <c r="AT117" i="1" s="1"/>
  <c r="F33" i="3"/>
  <c r="AZ96" i="1" s="1"/>
  <c r="F33" i="13"/>
  <c r="AZ106" i="1"/>
  <c r="BB94" i="1"/>
  <c r="W31" i="1" s="1"/>
  <c r="F33" i="8"/>
  <c r="AZ101" i="1"/>
  <c r="F33" i="24"/>
  <c r="AZ117" i="1" s="1"/>
  <c r="J33" i="20"/>
  <c r="AV113" i="1"/>
  <c r="AT113" i="1" s="1"/>
  <c r="J33" i="25"/>
  <c r="AV118" i="1"/>
  <c r="AT118" i="1"/>
  <c r="AN104" i="1" l="1"/>
  <c r="J39" i="11"/>
  <c r="J39" i="24"/>
  <c r="J39" i="23"/>
  <c r="BK123" i="2"/>
  <c r="J123" i="2"/>
  <c r="J96" i="2"/>
  <c r="BK130" i="3"/>
  <c r="J130" i="3" s="1"/>
  <c r="J30" i="3" s="1"/>
  <c r="AG96" i="1" s="1"/>
  <c r="AN96" i="1" s="1"/>
  <c r="BK121" i="4"/>
  <c r="J121" i="4"/>
  <c r="J96" i="4"/>
  <c r="BK125" i="10"/>
  <c r="J125" i="10"/>
  <c r="J96" i="10"/>
  <c r="J124" i="11"/>
  <c r="J97" i="11" s="1"/>
  <c r="BK121" i="12"/>
  <c r="J121" i="12"/>
  <c r="J96" i="12"/>
  <c r="BK125" i="15"/>
  <c r="J125" i="15"/>
  <c r="BK121" i="18"/>
  <c r="J121" i="18"/>
  <c r="J96" i="18" s="1"/>
  <c r="J96" i="23"/>
  <c r="J121" i="23"/>
  <c r="J97" i="23"/>
  <c r="J96" i="24"/>
  <c r="J125" i="24"/>
  <c r="J97" i="24"/>
  <c r="BK129" i="8"/>
  <c r="J129" i="8" s="1"/>
  <c r="J30" i="8" s="1"/>
  <c r="AG101" i="1" s="1"/>
  <c r="AN101" i="1" s="1"/>
  <c r="BK121" i="9"/>
  <c r="J121" i="9"/>
  <c r="BK129" i="5"/>
  <c r="J129" i="5" s="1"/>
  <c r="J30" i="5" s="1"/>
  <c r="AG98" i="1" s="1"/>
  <c r="AN98" i="1" s="1"/>
  <c r="BK121" i="6"/>
  <c r="J121" i="6"/>
  <c r="BK132" i="7"/>
  <c r="J132" i="7" s="1"/>
  <c r="J30" i="7" s="1"/>
  <c r="AG100" i="1" s="1"/>
  <c r="AN100" i="1" s="1"/>
  <c r="J96" i="11"/>
  <c r="BK124" i="14"/>
  <c r="J124" i="14"/>
  <c r="J96" i="14" s="1"/>
  <c r="BK121" i="16"/>
  <c r="J121" i="16"/>
  <c r="J30" i="16" s="1"/>
  <c r="AG109" i="1" s="1"/>
  <c r="AN109" i="1" s="1"/>
  <c r="J123" i="19"/>
  <c r="J97" i="19" s="1"/>
  <c r="BK125" i="20"/>
  <c r="J125" i="20"/>
  <c r="J30" i="20" s="1"/>
  <c r="AG113" i="1" s="1"/>
  <c r="AN113" i="1" s="1"/>
  <c r="BK118" i="22"/>
  <c r="J118" i="22" s="1"/>
  <c r="J30" i="22" s="1"/>
  <c r="AG115" i="1" s="1"/>
  <c r="AN115" i="1" s="1"/>
  <c r="BK124" i="13"/>
  <c r="J124" i="13"/>
  <c r="J96" i="13"/>
  <c r="BK122" i="17"/>
  <c r="J122" i="17"/>
  <c r="J96" i="17"/>
  <c r="BK121" i="25"/>
  <c r="J121" i="25" s="1"/>
  <c r="J96" i="25" s="1"/>
  <c r="AN116" i="1"/>
  <c r="AZ94" i="1"/>
  <c r="W29" i="1" s="1"/>
  <c r="AU94" i="1"/>
  <c r="W32" i="1"/>
  <c r="J30" i="21"/>
  <c r="AG114" i="1" s="1"/>
  <c r="AN114" i="1" s="1"/>
  <c r="W30" i="1"/>
  <c r="J30" i="15"/>
  <c r="AG108" i="1" s="1"/>
  <c r="AN108" i="1" s="1"/>
  <c r="J30" i="9"/>
  <c r="AG102" i="1"/>
  <c r="AN102" i="1" s="1"/>
  <c r="J30" i="19"/>
  <c r="AG112" i="1" s="1"/>
  <c r="AN112" i="1" s="1"/>
  <c r="AX94" i="1"/>
  <c r="J30" i="6"/>
  <c r="AG99" i="1"/>
  <c r="AN99" i="1" s="1"/>
  <c r="J96" i="3" l="1"/>
  <c r="J96" i="5"/>
  <c r="J96" i="6"/>
  <c r="J39" i="7"/>
  <c r="J96" i="7"/>
  <c r="J39" i="8"/>
  <c r="J96" i="8"/>
  <c r="J96" i="15"/>
  <c r="J96" i="16"/>
  <c r="J96" i="20"/>
  <c r="J39" i="9"/>
  <c r="J96" i="9"/>
  <c r="J96" i="22"/>
  <c r="J39" i="3"/>
  <c r="J39" i="5"/>
  <c r="J39" i="16"/>
  <c r="J39" i="20"/>
  <c r="J39" i="6"/>
  <c r="J39" i="15"/>
  <c r="J39" i="19"/>
  <c r="J39" i="21"/>
  <c r="J39" i="22"/>
  <c r="J30" i="13"/>
  <c r="AG106" i="1"/>
  <c r="AN106" i="1" s="1"/>
  <c r="J30" i="2"/>
  <c r="AG95" i="1"/>
  <c r="AN95" i="1"/>
  <c r="J30" i="18"/>
  <c r="AG111" i="1"/>
  <c r="AN111" i="1"/>
  <c r="J30" i="12"/>
  <c r="AG105" i="1" s="1"/>
  <c r="AN105" i="1" s="1"/>
  <c r="AV94" i="1"/>
  <c r="AK29" i="1"/>
  <c r="J30" i="17"/>
  <c r="AG110" i="1"/>
  <c r="AN110" i="1"/>
  <c r="J30" i="4"/>
  <c r="AG97" i="1" s="1"/>
  <c r="AN97" i="1" s="1"/>
  <c r="J30" i="14"/>
  <c r="AG107" i="1"/>
  <c r="AN107" i="1" s="1"/>
  <c r="J30" i="25"/>
  <c r="AG118" i="1"/>
  <c r="AN118" i="1"/>
  <c r="J30" i="10"/>
  <c r="AG103" i="1"/>
  <c r="AN103" i="1"/>
  <c r="J39" i="10" l="1"/>
  <c r="J39" i="13"/>
  <c r="J39" i="25"/>
  <c r="J39" i="2"/>
  <c r="J39" i="18"/>
  <c r="J39" i="4"/>
  <c r="J39" i="12"/>
  <c r="J39" i="14"/>
  <c r="J39" i="17"/>
  <c r="AG94" i="1"/>
  <c r="AT94" i="1"/>
  <c r="AN94" i="1" l="1"/>
  <c r="AK26" i="1"/>
  <c r="AK35" i="1"/>
</calcChain>
</file>

<file path=xl/sharedStrings.xml><?xml version="1.0" encoding="utf-8"?>
<sst xmlns="http://schemas.openxmlformats.org/spreadsheetml/2006/main" count="36573" uniqueCount="4506">
  <si>
    <t>Export Komplet</t>
  </si>
  <si>
    <t/>
  </si>
  <si>
    <t>2.0</t>
  </si>
  <si>
    <t>ZAMOK</t>
  </si>
  <si>
    <t>False</t>
  </si>
  <si>
    <t>{f48370c6-04da-42c0-acee-abfe09540b1a}</t>
  </si>
  <si>
    <t>0,01</t>
  </si>
  <si>
    <t>21</t>
  </si>
  <si>
    <t>15</t>
  </si>
  <si>
    <t>REKAPITULACE STAVBY</t>
  </si>
  <si>
    <t>v ---  níže se nacházejí doplnkové a pomocné údaje k sestavám  --- v</t>
  </si>
  <si>
    <t>Návod na vyplnění</t>
  </si>
  <si>
    <t>0,001</t>
  </si>
  <si>
    <t>Kód:</t>
  </si>
  <si>
    <t>DS_45_20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</si>
  <si>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</si>
  <si>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</si>
  <si>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Revitalizace náměstí ve Valašském Meziříčí</t>
  </si>
  <si>
    <t>KSO:</t>
  </si>
  <si>
    <t>CC-CZ:</t>
  </si>
  <si>
    <t>Místo:</t>
  </si>
  <si>
    <t xml:space="preserve"> </t>
  </si>
  <si>
    <t>Datum:</t>
  </si>
  <si>
    <t>16. 10. 2020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</si>
  <si>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</si>
  <si>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</si>
  <si>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</si>
  <si>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</si>
  <si>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</si>
  <si>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</si>
  <si>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</si>
  <si>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</si>
  <si>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</si>
  <si>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</si>
  <si>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</si>
  <si>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</si>
  <si>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</si>
  <si>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</si>
  <si>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</si>
  <si>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</si>
  <si>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</si>
  <si>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</si>
  <si>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</si>
  <si>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</si>
  <si>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</si>
  <si>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</si>
  <si>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</si>
  <si>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</si>
  <si>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</si>
  <si>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</si>
  <si>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</si>
  <si>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</si>
  <si>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</si>
  <si>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</si>
  <si>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</si>
  <si>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</si>
  <si>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</si>
  <si>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</si>
  <si>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</si>
  <si>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</si>
  <si>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</si>
  <si>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</si>
  <si>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</si>
  <si>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</si>
  <si>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</si>
  <si>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</si>
  <si>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</si>
  <si>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</si>
  <si>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</si>
  <si>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</si>
  <si>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</si>
  <si>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</si>
  <si>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</si>
  <si>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</si>
  <si>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</si>
  <si>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</si>
  <si>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</si>
  <si>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</si>
  <si>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001</t>
  </si>
  <si>
    <t>Příprava území</t>
  </si>
  <si>
    <t>STA</t>
  </si>
  <si>
    <t>1</t>
  </si>
  <si>
    <t>{c5cf9f4b-4c48-4c9c-a6e2-00c257f42322}</t>
  </si>
  <si>
    <t>2</t>
  </si>
  <si>
    <t>SO 100</t>
  </si>
  <si>
    <t>Komunikace a chodníky</t>
  </si>
  <si>
    <t>{6ede6790-bb16-46c0-b88e-51ef17180174}</t>
  </si>
  <si>
    <t>SO 301</t>
  </si>
  <si>
    <t>Dešťové kanalizace</t>
  </si>
  <si>
    <t>{70814d54-09bf-4c1a-befa-f6dc514f6a8b}</t>
  </si>
  <si>
    <t>SO 302</t>
  </si>
  <si>
    <t>Vodní prvek - stavební část</t>
  </si>
  <si>
    <t>{8f0192b8-6dfe-460e-a4af-c0bfa64fb68e}</t>
  </si>
  <si>
    <t>SO 302.1</t>
  </si>
  <si>
    <t>Technologie vodního prvku - technologická</t>
  </si>
  <si>
    <t>{68332541-3344-4d87-bcac-63b5bcebc0a8}</t>
  </si>
  <si>
    <t>SO 302.2</t>
  </si>
  <si>
    <t>Technologie vodního prvku - silnoproudá</t>
  </si>
  <si>
    <t>{a603a593-5516-4ae9-b96f-a35f5e8def7f}</t>
  </si>
  <si>
    <t>SO 303</t>
  </si>
  <si>
    <t>Vodovodní přípojka závlaha veřejné zeleně</t>
  </si>
  <si>
    <t>{c50b59dd-c816-4758-8909-4da50f4a2bfc}</t>
  </si>
  <si>
    <t>SO 304</t>
  </si>
  <si>
    <t>Vodovodní přípojka pítko</t>
  </si>
  <si>
    <t>{ab9b222d-3a5c-4168-9b84-6aa6202c5486}</t>
  </si>
  <si>
    <t>SO 400.1</t>
  </si>
  <si>
    <t>A - VO náměstí</t>
  </si>
  <si>
    <t>{56c0bdb5-3fca-4557-bc4e-7828f134723f}</t>
  </si>
  <si>
    <t>SO 400.2</t>
  </si>
  <si>
    <t>B - VO Pospíšilova ulice</t>
  </si>
  <si>
    <t>{c41f6f55-7a0f-4eff-ba98-091aebae737d}</t>
  </si>
  <si>
    <t>SO 400.3</t>
  </si>
  <si>
    <t>C - Rozvaděč R VOP + RX 1</t>
  </si>
  <si>
    <t>{a43612bb-eecb-4b29-8ec5-438186b86029}</t>
  </si>
  <si>
    <t>SO 400.4</t>
  </si>
  <si>
    <t>H - VO ulice k náměstí</t>
  </si>
  <si>
    <t>{df63bc33-27b4-45e4-bbe8-b20f7382b02a}</t>
  </si>
  <si>
    <t>SO 400.5</t>
  </si>
  <si>
    <t>I - Rozvody kamery</t>
  </si>
  <si>
    <t>{62379ee8-9046-4012-b814-fa1fa0a3e3c7}</t>
  </si>
  <si>
    <t>SO 401.1</t>
  </si>
  <si>
    <t>D - Silnoproudé rozvod náměstí</t>
  </si>
  <si>
    <t>{d9dba88e-f627-4562-a930-3cfc61ed02e2}</t>
  </si>
  <si>
    <t>SO 401.2</t>
  </si>
  <si>
    <t>E - Rozvaděč R EVS</t>
  </si>
  <si>
    <t>{5784b0c9-5f5f-43b8-a4ca-21b95b273b36}</t>
  </si>
  <si>
    <t>SO 401.3</t>
  </si>
  <si>
    <t>F - Vnitřní rozvody sklepa</t>
  </si>
  <si>
    <t>{3f5abb83-8958-485e-963b-85980769f7d6}</t>
  </si>
  <si>
    <t>SO 401.4</t>
  </si>
  <si>
    <t>G - Rozvaděč R VOP - přístroje elektroinstalace</t>
  </si>
  <si>
    <t>{c5f203cb-d581-4ae7-834d-35514889c9cb}</t>
  </si>
  <si>
    <t>SO 401.5</t>
  </si>
  <si>
    <t>J - Datový rozvod info tabule</t>
  </si>
  <si>
    <t>{55e58016-69f1-46ee-a7ed-8993ed71eb82}</t>
  </si>
  <si>
    <t>SO 402</t>
  </si>
  <si>
    <t>Sdělovací vedení optická síť</t>
  </si>
  <si>
    <t>{5aa1f06a-54d5-45a8-992a-3c5cf71a059e}</t>
  </si>
  <si>
    <t>SO 800</t>
  </si>
  <si>
    <t>Veřejná zeleň</t>
  </si>
  <si>
    <t>{a8c1f594-1b19-426a-884f-ad1354f90882}</t>
  </si>
  <si>
    <t>SO 800.1</t>
  </si>
  <si>
    <t>Veřejná zeleň - udržba na 24 měsíců</t>
  </si>
  <si>
    <t>{f2d1d54a-09b9-4cd0-8cd8-3645b8b58d39}</t>
  </si>
  <si>
    <t>SO 801</t>
  </si>
  <si>
    <t>Městský mobiliář</t>
  </si>
  <si>
    <t>{7b8f735b-a156-4d75-b086-662029dc8579}</t>
  </si>
  <si>
    <t>SO 901</t>
  </si>
  <si>
    <t>Patka vánočního stromu</t>
  </si>
  <si>
    <t>{62892f51-5376-452c-9d93-638417838da2}</t>
  </si>
  <si>
    <t>01</t>
  </si>
  <si>
    <t>VRN</t>
  </si>
  <si>
    <t>{59489379-6794-4138-bc2b-d2488aed6aa5}</t>
  </si>
  <si>
    <t>KRYCÍ LIST SOUPISU PRACÍ</t>
  </si>
  <si>
    <t>Objekt:</t>
  </si>
  <si>
    <t>SO 001 - Příprava území</t>
  </si>
  <si>
    <t>Valašské Meziříčí</t>
  </si>
  <si>
    <t>360 DEGREES CONSTRUCT s.r.o.</t>
  </si>
  <si>
    <t>REKAPITULACE ČLENĚNÍ SOUPISU PRACÍ</t>
  </si>
  <si>
    <t>Kód dílu - Popis</t>
  </si>
  <si>
    <t>Cena celkem [CZK]</t>
  </si>
  <si>
    <t>Náklady ze soupisu prací</t>
  </si>
  <si>
    <t>-1</t>
  </si>
  <si>
    <t>HSV - Práce a dodávky HSV</t>
  </si>
  <si>
    <t xml:space="preserve">    1 - Zemní práce</t>
  </si>
  <si>
    <t xml:space="preserve">    9 - Ostatní konstrukce a práce, bourání</t>
  </si>
  <si>
    <t xml:space="preserve">    997 - Přesun sutě</t>
  </si>
  <si>
    <t xml:space="preserve">    998 - Přesun hmot</t>
  </si>
  <si>
    <t>M - Práce a dodávky M</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</si>
  <si>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</si>
  <si>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</si>
  <si>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</si>
  <si>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</si>
  <si>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</si>
  <si>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</si>
  <si>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</si>
  <si>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</si>
  <si>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</si>
  <si>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</si>
  <si>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</si>
  <si>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</si>
  <si>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</si>
  <si>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</si>
  <si>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</si>
  <si>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</si>
  <si>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</si>
  <si>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</si>
  <si>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</si>
  <si>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112151111</t>
  </si>
  <si>
    <t>Směrové kácení stromů s rozřezáním a odvětvením D kmene do 200 mm</t>
  </si>
  <si>
    <t>kus</t>
  </si>
  <si>
    <t>CS ÚRS 2020 01</t>
  </si>
  <si>
    <t>4</t>
  </si>
  <si>
    <t>-611722552</t>
  </si>
  <si>
    <t>PP</t>
  </si>
  <si>
    <t>Pokácení stromu směrové v celku s odřezáním kmene a s odvětvením průměru kmene přes 100 do 200 mm</t>
  </si>
  <si>
    <t>PSC</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</si>
  <si>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 5. Stromy o průměru kmene na řezné ploše větší než 1500 mm se oceňují individuálně. </t>
  </si>
  <si>
    <t>112151112</t>
  </si>
  <si>
    <t>Směrové kácení stromů s rozřezáním a odvětvením D kmene do 300 mm</t>
  </si>
  <si>
    <t>1811335193</t>
  </si>
  <si>
    <t>Pokácení stromu směrové v celku s odřezáním kmene a s odvětvením průměru kmene přes 200 do 300 mm</t>
  </si>
  <si>
    <t>3</t>
  </si>
  <si>
    <t>112251101</t>
  </si>
  <si>
    <t>Odstranění pařezů D do 300 mm</t>
  </si>
  <si>
    <t>-611802572</t>
  </si>
  <si>
    <t>Odstranění pařezů strojně s jejich vykopáním, vytrháním nebo odstřelením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</si>
  <si>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</si>
  <si>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113105111</t>
  </si>
  <si>
    <t>Rozebrání dlažeb z lomového kamene kladených na sucho</t>
  </si>
  <si>
    <t>m2</t>
  </si>
  <si>
    <t>121498741</t>
  </si>
  <si>
    <t>Rozebrání dlažeb z lomového kamene  s přemístěním hmot na skládku na vzdálenost do 3 m nebo s naložením na dopravní prostředek, kladených na sucho</t>
  </si>
  <si>
    <t xml:space="preserve">Poznámka k souboru cen:_x000D_
1. Ceny jsou určeny pro rozebrání dlažby jakékoliv tloušťky v rovině i ve sklonu. 2. V cenách nejsou započteny náklady na popř. nutné očištění, třídění a rovnání lomového kamene získaného rozebráním dlažeb, které se oceňuje cenami části A 03 ceníku 800-1 Zemní práce. 3. Přemístění vybourané dlažby z lomového kamene včetně materiálu z lože a spár na vzdálenost přes 3 m se oceňuje cenami souborů cen 997 22-1 Vodorovná doprava suti a vybouraných hmot. </t>
  </si>
  <si>
    <t>VV</t>
  </si>
  <si>
    <t>pískovcová dlažba</t>
  </si>
  <si>
    <t>172</t>
  </si>
  <si>
    <t>stará hystorická dlažba</t>
  </si>
  <si>
    <t>260</t>
  </si>
  <si>
    <t>Součet</t>
  </si>
  <si>
    <t>5</t>
  </si>
  <si>
    <t>113105113</t>
  </si>
  <si>
    <t>Rozebrání dlažeb z lomového kamene kladených na MC vyspárované MC</t>
  </si>
  <si>
    <t>447642766</t>
  </si>
  <si>
    <t>Rozebrání dlažeb z lomového kamene  s přemístěním hmot na skládku na vzdálenost do 3 m nebo s naložením na dopravní prostředek, kladených do cementové malty se spárami zalitými cementovou maltou</t>
  </si>
  <si>
    <t>schody</t>
  </si>
  <si>
    <t>8</t>
  </si>
  <si>
    <t>6</t>
  </si>
  <si>
    <t>113106111</t>
  </si>
  <si>
    <t>Rozebrání dlažeb z mozaiky komunikací pro pěší ručně</t>
  </si>
  <si>
    <t>-1038194436</t>
  </si>
  <si>
    <t>Rozebrání dlažeb komunikací pro pěší s přemístěním hmot na skládku na vzdálenost do 3 m nebo s naložením na dopravní prostředek s ložem z kameniva nebo živice a s jakoukoliv výplní spár ručně z mozaiky</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</si>
  <si>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</si>
  <si>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drobná žulová kostka 50x50</t>
  </si>
  <si>
    <t>40</t>
  </si>
  <si>
    <t>7</t>
  </si>
  <si>
    <t>113106121</t>
  </si>
  <si>
    <t>Rozebrání dlažeb z betonových nebo kamenných dlaždic komunikací pro pěší ručně</t>
  </si>
  <si>
    <t>-1558126425</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</si>
  <si>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</si>
  <si>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betonové dlaždice</t>
  </si>
  <si>
    <t>692</t>
  </si>
  <si>
    <t>113106123</t>
  </si>
  <si>
    <t>Rozebrání dlažeb ze zámkových dlaždic komunikací pro pěší ručně</t>
  </si>
  <si>
    <t>1139703118</t>
  </si>
  <si>
    <t>Rozebrání dlažeb komunikací pro pěší s přemístěním hmot na skládku na vzdálenost do 3 m nebo s naložením na dopravní prostředek s ložem z kameniva nebo živice a s jakoukoliv výplní spár ručně ze zámkové dlažby</t>
  </si>
  <si>
    <t>zámková dlažba</t>
  </si>
  <si>
    <t>60</t>
  </si>
  <si>
    <t>9</t>
  </si>
  <si>
    <t>113106141</t>
  </si>
  <si>
    <t>Rozebrání dlažeb z mozaiky komunikací pro pěší strojně pl přes 50 m2</t>
  </si>
  <si>
    <t>-506245356</t>
  </si>
  <si>
    <t>Rozebrání dlažeb komunikací pro pěší s přemístěním hmot na skládku na vzdálenost do 3 m nebo s naložením na dopravní prostředek s ložem z kameniva nebo živice a s jakoukoliv výplní spár strojně plochy jednotlivě přes 50 m2 z mozaiky</t>
  </si>
  <si>
    <t>301</t>
  </si>
  <si>
    <t>10</t>
  </si>
  <si>
    <t>113106144</t>
  </si>
  <si>
    <t>Rozebrání dlažeb ze zámkových dlaždic komunikací pro pěší strojně pl přes 50 m2</t>
  </si>
  <si>
    <t>-1857600090</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</si>
  <si>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</si>
  <si>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1057</t>
  </si>
  <si>
    <t>11</t>
  </si>
  <si>
    <t>113106161</t>
  </si>
  <si>
    <t>Rozebrání dlažeb vozovek z drobných kostek s ložem z kameniva ručně</t>
  </si>
  <si>
    <t>958471745</t>
  </si>
  <si>
    <t>Rozebrání dlažeb a dílců vozovek a ploch s přemístěním hmot na skládku na vzdálenost do 3 m nebo s naložením na dopravní prostředek, s jakoukoliv výplní spár ručně z drobných kostek nebo odseků s ložem z kameniva</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</si>
  <si>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</si>
  <si>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komunikace žulová kostka 100x100</t>
  </si>
  <si>
    <t>90</t>
  </si>
  <si>
    <t>12</t>
  </si>
  <si>
    <t>113106521</t>
  </si>
  <si>
    <t>Rozebrání dlažeb vozovek z drobných kostek s ložem z kameniva strojně pl přes 200 m2</t>
  </si>
  <si>
    <t>1566843941</t>
  </si>
  <si>
    <t>Rozebrání dlažeb a dílců vozovek a ploch s přemístěním hmot na skládku na vzdálenost do 3 m nebo s naložením na dopravní prostředek, s jakoukoliv výplní spár strojně plochy jednotlivě přes 200 m2 z drobných kostek nebo odseků s ložem z kameniva těženého</t>
  </si>
  <si>
    <t>3047</t>
  </si>
  <si>
    <t>13</t>
  </si>
  <si>
    <t>113107025</t>
  </si>
  <si>
    <t>Odstranění podkladu z kameniva drceného tl 500 mm při překopech ručně</t>
  </si>
  <si>
    <t>-1995287190</t>
  </si>
  <si>
    <t>Odstranění podkladů nebo krytů při překopech inženýrských sítí s přemístěním hmot na skládku ve vzdálenosti do 3 m nebo s naložením na dopravní prostředek ručně z kameniva hrubého drceného, o tl. vrstvy přes 400 do 500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</si>
  <si>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a přeložek. 3. Ceny nelze použít v rámci výstavby nových inženýrských sítí. 4. Ceny a) –7011 až –7013, -7411 až -7413 a -7511 až -7513 lze použít i pro odstranění podkladů nebo krytů ze štěrkopísku, škváry, strusky nebo z mechanicky zpevněných zemin, b) –7021 až 7025, -7421 až -7425 a -7521 až -7525 lze použít i pro odstranění podkladů nebo krytů ze zemin stabilizovaných vápnem, c) –7030 až -7034, -7430 až -7434 a -7530 až -7534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se oceňuje cenami souborů cen 997 22-1 Vodorovná doprava suti. 8. Cenypro odstranění živičných podkladů nebo krytů -704 ., -744 . a -754 . nelze použít pro odstranění podkladu nebo krytu frézováním. </t>
  </si>
  <si>
    <t>ruční výkopy v ochranných pásmech sítí</t>
  </si>
  <si>
    <t>132*0,5</t>
  </si>
  <si>
    <t>14</t>
  </si>
  <si>
    <t>113107123</t>
  </si>
  <si>
    <t>Odstranění podkladu z kameniva drceného tl 300 mm ručně</t>
  </si>
  <si>
    <t>625940823</t>
  </si>
  <si>
    <t>Odstranění podkladů nebo krytů ručně s přemístěním hmot na skládku na vzdálenost do 3 m nebo s naložením na dopravní prostředek z kameniva hrubého drceného, o tl. vrstvy přes 200 do 300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</si>
  <si>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</si>
  <si>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sondy pro odkrytí inženýrských sítí</t>
  </si>
  <si>
    <t>2*45</t>
  </si>
  <si>
    <t>113107223</t>
  </si>
  <si>
    <t>Odstranění podkladu z kameniva drceného tl 300 mm strojně pl přes 200 m2</t>
  </si>
  <si>
    <t>-671208747</t>
  </si>
  <si>
    <t>Odstranění podkladů nebo krytů strojně plochy jednotlivě přes 200 m2 s přemístěním hmot na skládku na vzdálenost do 20 m nebo s naložením na dopravní prostředek z kameniva hrubého drceného, o tl. vrstvy přes 200 do 300 mm</t>
  </si>
  <si>
    <t>chodníky</t>
  </si>
  <si>
    <t>2150</t>
  </si>
  <si>
    <t>16</t>
  </si>
  <si>
    <t>113107224</t>
  </si>
  <si>
    <t>Odstranění podkladu z kameniva drceného tl 400 mm strojně pl přes 200 m2</t>
  </si>
  <si>
    <t>1386185361</t>
  </si>
  <si>
    <t>Odstranění podkladů nebo krytů strojně plochy jednotlivě přes 200 m2 s přemístěním hmot na skládku na vzdálenost do 20 m nebo s naložením na dopravní prostředek z kameniva hrubého drceného, o tl. vrstvy přes 300 do 400 mm</t>
  </si>
  <si>
    <t>komunikace</t>
  </si>
  <si>
    <t>3137+217</t>
  </si>
  <si>
    <t>centrální plocha</t>
  </si>
  <si>
    <t>1253+172</t>
  </si>
  <si>
    <t>17</t>
  </si>
  <si>
    <t>113154355</t>
  </si>
  <si>
    <t>Frézování živičného krytu tl 200 mm pruh š 1 m pl do 10000 m2 s překážkami v trase</t>
  </si>
  <si>
    <t>563702236</t>
  </si>
  <si>
    <t>Frézování živičného podkladu nebo krytu  s naložením na dopravní prostředek plochy přes 1 000 do 10 000 m2 s překážkami v trase pruhu šířky do 1 m, tloušťky vrstvy 200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</si>
  <si>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</si>
  <si>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centrální plocha a chodník</t>
  </si>
  <si>
    <t>1253</t>
  </si>
  <si>
    <t>18</t>
  </si>
  <si>
    <t>113202111</t>
  </si>
  <si>
    <t>Vytrhání obrub krajníků obrubníků stojatých</t>
  </si>
  <si>
    <t>m</t>
  </si>
  <si>
    <t>355295803</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</si>
  <si>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</si>
  <si>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</si>
  <si>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silniční obrubník</t>
  </si>
  <si>
    <t>867</t>
  </si>
  <si>
    <t>19</t>
  </si>
  <si>
    <t>114203301</t>
  </si>
  <si>
    <t>Třídění lomového kamene nebo betonových tvárnic podle druhu, velikosti nebo tvaru</t>
  </si>
  <si>
    <t>m3</t>
  </si>
  <si>
    <t>-1444955828</t>
  </si>
  <si>
    <t>Třídění lomového kamene nebo betonových tvárnic získaných při rozebrání dlažeb, záhozů, rovnanin a soustřeďovacích staveb podle druhu, velikosti nebo tvaru</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</si>
  <si>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 2. V ceně nejsou započteny náklady na: a) očištění lomového kamene nebo tvárnic; tyto práce se oceňují cenami souboru cen 114 20-32 Očištění lomového kamene nebo betonových tvárnic; b) srovnání lomového kamene nebo tvárnic do měřitelných figur; tyto práce se oceňují cenami souboru cen 114 20-34 Srovnání lomového kamene nebo betonových tvárnic do měřitelných figur. 3. Množství měrných jednotek se určí v m3 tříděného kamene nebo tvárnic. </t>
  </si>
  <si>
    <t>obrubníky</t>
  </si>
  <si>
    <t>0,25*0,2*867</t>
  </si>
  <si>
    <t>dlažební kostky žulové 50x50</t>
  </si>
  <si>
    <t>0,05*341</t>
  </si>
  <si>
    <t>dlažební kostky žulové 100x100</t>
  </si>
  <si>
    <t>0,1*3137</t>
  </si>
  <si>
    <t>20</t>
  </si>
  <si>
    <t>119002121</t>
  </si>
  <si>
    <t>Přechodová lávka délky do 2 m včetně zábradlí pro zabezpečení výkopu zřízení</t>
  </si>
  <si>
    <t>-2004745686</t>
  </si>
  <si>
    <t>Pomocné konstrukce při zabezpečení výkopu vodorovné pochozí přechodová lávka délky do 2 m včetně zábradlí zřízení</t>
  </si>
  <si>
    <t xml:space="preserve">Poznámka k souboru cen:_x000D_
1. V ceně zřízení -2121, -2131, -2411, -3211, -3212, -3213, -3215, -3217, -3121, -3223, -3227 jsou započteny i náklady na opotřebení. 2. V ceně zřízení mobilního oplocení -3211, -3213, -3217, -3223, -3227 je zahrnuto i opotřebení betonové patky, vzpěry, spojky. 3. Položku -2411 lze použít pouze pro šířku výkopu do 1,0 m. 4. V položce -3131 jsou započteny i náklady na dřevěný sloupek. 5. U položek -2311, -4111, -4121 je uvažováno se 100% opotřebením. Bezpečný vlez nebo výlez se zpravidla umisťuje po 20 m délky výkopu. 6. Položky tohoto souboru cen jsou určeny k ocenění pomocných konstrukcí sloužících k zabezpečení výkopů (BOZP) na veřejných prostranstvích (v obcích, na komunikacích apod.). Položky nelze užít k ocenění zařízení staveniště, pokud se toto oceňuje pomocí VRN. </t>
  </si>
  <si>
    <t>přístupy do objektů š. 150 cm opakovaně použitelné</t>
  </si>
  <si>
    <t>30*3*1,5</t>
  </si>
  <si>
    <t>119002122</t>
  </si>
  <si>
    <t>Přechodová lávka délky do 2 m včetně zábradlí pro zabezpečení výkopu odstranění</t>
  </si>
  <si>
    <t>-263866271</t>
  </si>
  <si>
    <t>Pomocné konstrukce při zabezpečení výkopu vodorovné pochozí přechodová lávka délky do 2 m včetně zábradlí odstranění</t>
  </si>
  <si>
    <t>22</t>
  </si>
  <si>
    <t>121151103</t>
  </si>
  <si>
    <t>Sejmutí ornice plochy do 100 m2 tl vrstvy do 200 mm strojně</t>
  </si>
  <si>
    <t>-1260465705</t>
  </si>
  <si>
    <t>Sejmutí ornice strojně při souvislé ploše do 100 m2, tl. vrstvy do 200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</si>
  <si>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</si>
  <si>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veřejná zeleň</t>
  </si>
  <si>
    <t>62</t>
  </si>
  <si>
    <t>23</t>
  </si>
  <si>
    <t>129951113</t>
  </si>
  <si>
    <t>Bourání zdiva kamenného v odkopávkách nebo prokopávkách na MC strojně</t>
  </si>
  <si>
    <t>74074922</t>
  </si>
  <si>
    <t>Bourání konstrukcí v odkopávkách a prokopávkách strojně s přemístěním suti na hromady na vzdálenost do 20 m nebo s naložením na dopravní prostředek ze zdiva kamenného, pro jakýkoliv druh kamene na maltu cementovou</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</si>
  <si>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 4. Ceny nelze použít pro bourání konstrukcí pod vodou; toto bourání se ocení individuálně. 5. Objem vybouraného materiálu pro přemístění se rovná objemu konstrukcí před rozbouráním. 6. Vzdálenost vodorovného přemístění se určuje od těžiště původní konstrukce do těžiště skládky. </t>
  </si>
  <si>
    <t>výškový stupeň zídka a základ</t>
  </si>
  <si>
    <t>((0,4*0,6)+(0,6*0,8))*36</t>
  </si>
  <si>
    <t>24</t>
  </si>
  <si>
    <t>129951121</t>
  </si>
  <si>
    <t>Bourání zdiva z betonu prostého neprokládaného v odkopávkách nebo prokopávkách strojně</t>
  </si>
  <si>
    <t>-849550851</t>
  </si>
  <si>
    <t>Bourání konstrukcí v odkopávkách a prokopávkách strojně s přemístěním suti na hromady na vzdálenost do 20 m nebo s naložením na dopravní prostředek z betonu prostého neprokládaného</t>
  </si>
  <si>
    <t>základ sloupů VO</t>
  </si>
  <si>
    <t>0,15*18</t>
  </si>
  <si>
    <t>základ pod parkovacími automaty</t>
  </si>
  <si>
    <t>0,1*2</t>
  </si>
  <si>
    <t>základy pod lavičkami</t>
  </si>
  <si>
    <t>0,08*17</t>
  </si>
  <si>
    <t>základy pod odpadkovými koši</t>
  </si>
  <si>
    <t>0,03*10</t>
  </si>
  <si>
    <t>základ pod veřejnými vytrínami</t>
  </si>
  <si>
    <t>0,2*3</t>
  </si>
  <si>
    <t>25</t>
  </si>
  <si>
    <t>162201401</t>
  </si>
  <si>
    <t>Vodorovné přemístění větví stromů listnatých do 1 km D kmene do 300 mm</t>
  </si>
  <si>
    <t>906508917</t>
  </si>
  <si>
    <t>Vodorovné přemístění větví, kmenů nebo pařezů s naložením, složením a dopravou do 1000 m větví stromů listnatých, průměru kmene přes 100 do 300 mm</t>
  </si>
  <si>
    <t xml:space="preserve">Poznámka k souboru cen:_x000D_
1. Průměr kmene i pařezu se měří v místě řezu. 2. Měrná jednotka kus je 1 strom. </t>
  </si>
  <si>
    <t>26</t>
  </si>
  <si>
    <t>162201405</t>
  </si>
  <si>
    <t>Vodorovné přemístění větví stromů jehličnatých do 1 km D kmene do 300 mm</t>
  </si>
  <si>
    <t>-1575828523</t>
  </si>
  <si>
    <t>Vodorovné přemístění větví, kmenů nebo pařezů s naložením, složením a dopravou do 1000 m větví stromů jehličnatých, průměru kmene přes 100 do 300 mm</t>
  </si>
  <si>
    <t>27</t>
  </si>
  <si>
    <t>162201411</t>
  </si>
  <si>
    <t>Vodorovné přemístění kmenů stromů listnatých do 1 km D kmene do 300 mm</t>
  </si>
  <si>
    <t>-353256362</t>
  </si>
  <si>
    <t>Vodorovné přemístění větví, kmenů nebo pařezů s naložením, složením a dopravou do 1000 m kmenů stromů listnatých, průměru přes 100 do 300 mm</t>
  </si>
  <si>
    <t>28</t>
  </si>
  <si>
    <t>162201415</t>
  </si>
  <si>
    <t>Vodorovné přemístění kmenů stromů jehličnatých do 1 km D kmene do 300 mm</t>
  </si>
  <si>
    <t>1775747667</t>
  </si>
  <si>
    <t>Vodorovné přemístění větví, kmenů nebo pařezů s naložením, složením a dopravou do 1000 m kmenů stromů jehličnatých, průměru přes 100 do 300 mm</t>
  </si>
  <si>
    <t>29</t>
  </si>
  <si>
    <t>162201421</t>
  </si>
  <si>
    <t>Vodorovné přemístění pařezů do 1 km D do 300 mm</t>
  </si>
  <si>
    <t>637968082</t>
  </si>
  <si>
    <t>Vodorovné přemístění větví, kmenů nebo pařezů s naložením, složením a dopravou do 1000 m pařezů kmenů, průměru přes 100 do 300 mm</t>
  </si>
  <si>
    <t>30</t>
  </si>
  <si>
    <t>162301501</t>
  </si>
  <si>
    <t>Vodorovné přemístění křovin do 5 km D kmene do 100 mm</t>
  </si>
  <si>
    <t>-1466658319</t>
  </si>
  <si>
    <t>Vodorovné přemístění smýcených křovin do průměru kmene 100 mm na vzdálenost do 5 000 m</t>
  </si>
  <si>
    <t xml:space="preserve">Poznámka k souboru cen:_x000D_
1. Ceny nelze použít pro přemístění křovin do 50 m; toto přemístění je započteno v cenách souborů cen Odstranění křovin a stromů části A 01. 2. V cenách jsou započteny i náklady na složení křovin z dopravního prostředku do hromad na stanoveném místě. </t>
  </si>
  <si>
    <t>31</t>
  </si>
  <si>
    <t>162301931</t>
  </si>
  <si>
    <t>Příplatek k vodorovnému přemístění větví stromů listnatých D kmene do 300 mm ZKD 1 km</t>
  </si>
  <si>
    <t>-1632766958</t>
  </si>
  <si>
    <t>Vodorovné přemístění větví, kmenů nebo pařezů s naložením, složením a dopravou Příplatek k cenám za každých dalších i započatých 1000 m přes 1000 m větví stromů listnatých, průměru kmene přes 100 do 300 mm</t>
  </si>
  <si>
    <t>6*2</t>
  </si>
  <si>
    <t>32</t>
  </si>
  <si>
    <t>162301941</t>
  </si>
  <si>
    <t>Příplatek k vodorovnému přemístění větví stromů jehličnatých D kmene do 300 mm ZKD 1 km</t>
  </si>
  <si>
    <t>-1371682182</t>
  </si>
  <si>
    <t>Vodorovné přemístění větví, kmenů nebo pařezů s naložením, složením a dopravou Příplatek k cenám za každých dalších i započatých 1000 m přes 1000 m větví stromů jehličnatých, o průměru kmene přes 100 do 300 mm</t>
  </si>
  <si>
    <t>1*2</t>
  </si>
  <si>
    <t>33</t>
  </si>
  <si>
    <t>162301951</t>
  </si>
  <si>
    <t>Příplatek k vodorovnému přemístění kmenů stromů listnatých D kmene do 300 mm ZKD 1 km</t>
  </si>
  <si>
    <t>-605259231</t>
  </si>
  <si>
    <t>Vodorovné přemístění větví, kmenů nebo pařezů s naložením, složením a dopravou Příplatek k cenám za každých dalších i započatých 1000 m přes 1000 m kmenů stromů listnatých, o průměru přes 100 do 300 mm</t>
  </si>
  <si>
    <t>34</t>
  </si>
  <si>
    <t>162301961</t>
  </si>
  <si>
    <t>Příplatek k vodorovnému přemístění kmenů stromů jehličnatých D kmene do 300 mm ZKD 1 km</t>
  </si>
  <si>
    <t>1948215992</t>
  </si>
  <si>
    <t>Vodorovné přemístění větví, kmenů nebo pařezů s naložením, složením a dopravou Příplatek k cenám za každých dalších i započatých 1000 m přes 1000 m kmenů stromů jehličnatých, průměru přes 100 do 300 mm</t>
  </si>
  <si>
    <t>35</t>
  </si>
  <si>
    <t>162301971</t>
  </si>
  <si>
    <t>Příplatek k vodorovnému přemístění pařezů D 300 mm ZKD 1 km</t>
  </si>
  <si>
    <t>1237197514</t>
  </si>
  <si>
    <t>Vodorovné přemístění větví, kmenů nebo pařezů s naložením, složením a dopravou Příplatek k cenám za každých dalších i započatých 1000 m přes 1000 m pařezů kmenů, průměru přes 100 do 300 mm</t>
  </si>
  <si>
    <t>7*24</t>
  </si>
  <si>
    <t>36</t>
  </si>
  <si>
    <t>162551107</t>
  </si>
  <si>
    <t>Vodorovné přemístění do 2500 m výkopku/sypaniny z horniny třídy těžitelnosti I, skupiny 1 až 3</t>
  </si>
  <si>
    <t>-4865751</t>
  </si>
  <si>
    <t>Vodorovné přemístění výkopku nebo sypaniny po suchu na obvyklém dopravním prostředku, bez naložení výkopku, avšak se složením bez rozhrnutí z horniny třídy těžitelnosti I skupiny 1 až 3 na vzdálenost přes 2 000 do 2 500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</si>
  <si>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</si>
  <si>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ornice</t>
  </si>
  <si>
    <t>62*0,2</t>
  </si>
  <si>
    <t>37</t>
  </si>
  <si>
    <t>171201221</t>
  </si>
  <si>
    <t>Poplatek za uložení na skládce (skládkovné) zeminy a kamení kód odpadu 17 05 04</t>
  </si>
  <si>
    <t>t</t>
  </si>
  <si>
    <t>-558621070</t>
  </si>
  <si>
    <t>Poplatek za uložení stavebního odpadu na skládce (skládkovné) zeminy a kamení zatříděného do Katalogu odpadů pod kódem 17 05 04</t>
  </si>
  <si>
    <t xml:space="preserve">Poznámka k souboru cen:_x000D_
1. Ceny uvedené v souboru cen je doporučeno opravit podle aktuálních cen místně příslušné skládky. 2. V cenách je započítán poplatek za ukládání odpadu dle zákona 185/2001 Sb. </t>
  </si>
  <si>
    <t>odpady</t>
  </si>
  <si>
    <t>946,0+2771,82+641,53+0,902</t>
  </si>
  <si>
    <t>pařezy</t>
  </si>
  <si>
    <t>7*0,4</t>
  </si>
  <si>
    <t>Ostatní konstrukce a práce, bourání</t>
  </si>
  <si>
    <t>38</t>
  </si>
  <si>
    <t>966006132</t>
  </si>
  <si>
    <t>Odstranění značek dopravních nebo orientačních se sloupky s betonovými patkami</t>
  </si>
  <si>
    <t>-1600371548</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</si>
  <si>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</si>
  <si>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</si>
  <si>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dopravní značky</t>
  </si>
  <si>
    <t>směrové rozcestníky</t>
  </si>
  <si>
    <t>39</t>
  </si>
  <si>
    <t>979021113</t>
  </si>
  <si>
    <t>Očištění vybouraných obrubníků a krajníků silničních při překopech inženýrských sítí</t>
  </si>
  <si>
    <t>-467424358</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</si>
  <si>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jakéhokoliv lože a s jakoukoliv výplní spár silničních</t>
  </si>
  <si>
    <t xml:space="preserve">Poznámka k souboru cen:_x000D_
1. Ceny jsou určeny pouze pro případy havárií, přeložek nebo běžných oprav inženýrských sítí. 2. Ceny 05-1111 a 05-1112 jsou určeny jen pro očištění vybouraných dlaždic, desek nebo tvarovek uložených do lože ze sypkého materiálu bez pojiva. 3. Ceny nelze použít v rámci výstavby nových inženýrských sítí. 4. Přemístění vybouraných obrubníků, krajníků, desek nebo dílců na vzdálenost přes 10 m se oceňuje cenami souboru cen 997 22-1 Vodorovná doprava vybouraných hmot. </t>
  </si>
  <si>
    <t>R01</t>
  </si>
  <si>
    <t>Demontáž sloupů a svítidel veřejného osvětlení včetně odvozu do 2,5 km</t>
  </si>
  <si>
    <t>799754984</t>
  </si>
  <si>
    <t>Demontáž sloupů a svítidel veřejného osvětlení</t>
  </si>
  <si>
    <t>41</t>
  </si>
  <si>
    <t>R02</t>
  </si>
  <si>
    <t>Demontáž a odvoz parkovacích automatů do 2,5 km</t>
  </si>
  <si>
    <t>-567189841</t>
  </si>
  <si>
    <t>42</t>
  </si>
  <si>
    <t>R03</t>
  </si>
  <si>
    <t>Demontáž laviček s ovozem do 2,5 km</t>
  </si>
  <si>
    <t>1185950015</t>
  </si>
  <si>
    <t>43</t>
  </si>
  <si>
    <t>R04</t>
  </si>
  <si>
    <t>Demontáž odpatkových košů s ovozem do 2,5 km</t>
  </si>
  <si>
    <t>512</t>
  </si>
  <si>
    <t>1328410523</t>
  </si>
  <si>
    <t>10+2</t>
  </si>
  <si>
    <t>44</t>
  </si>
  <si>
    <t>R05</t>
  </si>
  <si>
    <t>Demontáž stojanů na kola včetně odvozu do 2,5 km</t>
  </si>
  <si>
    <t>-59294958</t>
  </si>
  <si>
    <t>45</t>
  </si>
  <si>
    <t>R06</t>
  </si>
  <si>
    <t>Demontáž veřejných vitrín s o dvozem do 2,5 km</t>
  </si>
  <si>
    <t>2045370905</t>
  </si>
  <si>
    <t>997</t>
  </si>
  <si>
    <t>Přesun sutě</t>
  </si>
  <si>
    <t>46</t>
  </si>
  <si>
    <t>997002511</t>
  </si>
  <si>
    <t>Vodorovné přemístění suti a vybouraných hmot bez naložení ale se složením a urovnáním do 1 km</t>
  </si>
  <si>
    <t>-1233016949</t>
  </si>
  <si>
    <t>Vodorovné přemístění suti a vybouraných hmot  bez naložení, se složením a hrubým urovnáním na vzdálenost do 1 km</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</si>
  <si>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</si>
  <si>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47</t>
  </si>
  <si>
    <t>997002519</t>
  </si>
  <si>
    <t>Příplatek ZKD 1 km přemístění suti a vybouraných hmot</t>
  </si>
  <si>
    <t>-1876152725</t>
  </si>
  <si>
    <t>Vodorovné přemístění suti a vybouraných hmot  bez naložení, se složením a hrubým urovnáním Příplatek k ceně za každý další i započatý 1 km přes 1 km</t>
  </si>
  <si>
    <t>(946+2771,82+641,53+0,902)*24</t>
  </si>
  <si>
    <t>využitelný stavební materiál</t>
  </si>
  <si>
    <t>(6191,782-4360,252)*1,5</t>
  </si>
  <si>
    <t>998</t>
  </si>
  <si>
    <t>Přesun hmot</t>
  </si>
  <si>
    <t>48</t>
  </si>
  <si>
    <t>998223011</t>
  </si>
  <si>
    <t>Přesun hmot pro pozemní komunikace s krytem dlážděným</t>
  </si>
  <si>
    <t>1447135623</t>
  </si>
  <si>
    <t>Přesun hmot pro pozemní komunikace s krytem dlážděným  dopravní vzdálenost do 200 m jakékoliv délky objektu</t>
  </si>
  <si>
    <t>M</t>
  </si>
  <si>
    <t>Práce a dodávky M</t>
  </si>
  <si>
    <t>46-M</t>
  </si>
  <si>
    <t>Zemní práce při extr.mont.pracích</t>
  </si>
  <si>
    <t>49</t>
  </si>
  <si>
    <t>460030022</t>
  </si>
  <si>
    <t>Odstranění dřevitého porostu z křovin a stromů měkkého hustého</t>
  </si>
  <si>
    <t>64</t>
  </si>
  <si>
    <t>-102648766</t>
  </si>
  <si>
    <t>Přípravné terénní práce  odstranění dřevitého porostu z keřů nebo stromků průměru kmenů do 5 cm včetně odstranění kořenů a složení do hromad nebo naložení na dopravní prostředek měkkého hustého</t>
  </si>
  <si>
    <t xml:space="preserve">Poznámka k souboru cen:_x000D_
1. V cenách -0001 až -0007 nejsou zahrnuty náklady na odstranění kamenů, kořenů a ostatních nevhodných přimísenin, tyto práce se oceňují individuálně. 2. U cen -0021 až -0025 se u středně hustého porostu uvažuje hustota do 3 ks/m2, u hustého porostu přes 3 ks/m2. 3. U ceny -0092 se počítá první vytržený obrubník trojnásobnou délkou. </t>
  </si>
  <si>
    <t>SO 100 - Komunikace a chodníky</t>
  </si>
  <si>
    <t xml:space="preserve">    2 - Zakládání</t>
  </si>
  <si>
    <t xml:space="preserve">    4 - Vodorovné konstrukce</t>
  </si>
  <si>
    <t xml:space="preserve">    5 - Komunikace pozemní</t>
  </si>
  <si>
    <t xml:space="preserve">    6 - Úpravy povrchů, podlahy a osazování výplní</t>
  </si>
  <si>
    <t xml:space="preserve">    8 - Trubní vedení</t>
  </si>
  <si>
    <t>PSV - Práce a dodávky PSV</t>
  </si>
  <si>
    <t xml:space="preserve">    711 - Izolace proti vodě, vlhkosti a plynům</t>
  </si>
  <si>
    <t xml:space="preserve">    721 - Zdravotechnika - vnitřní kanalizace</t>
  </si>
  <si>
    <t xml:space="preserve">    767 - Konstrukce zámečnické</t>
  </si>
  <si>
    <t>131251104</t>
  </si>
  <si>
    <t>Hloubení jam nezapažených v hornině třídy těžitelnosti I, skupiny 3 objem do 500 m3 strojně</t>
  </si>
  <si>
    <t>-828037817</t>
  </si>
  <si>
    <t>Hloubení nezapažených jam a zářezů strojně s urovnáním dna do předepsaného profilu a spádu v hornině třídy těžitelnosti I skupiny 3 přes 100 do 500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</si>
  <si>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</si>
  <si>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trasa A</t>
  </si>
  <si>
    <t>2,18</t>
  </si>
  <si>
    <t>trasa B</t>
  </si>
  <si>
    <t>56,58</t>
  </si>
  <si>
    <t>52,35</t>
  </si>
  <si>
    <t>dopravní značky - základy</t>
  </si>
  <si>
    <t>(0,5*0,5*0,8)*11</t>
  </si>
  <si>
    <t>znovuosazení uličních vpustí</t>
  </si>
  <si>
    <t>(1*1*2)*14</t>
  </si>
  <si>
    <t>1,55*47</t>
  </si>
  <si>
    <t>132112112</t>
  </si>
  <si>
    <t>Hloubení rýh š do 800 mm v nesoudržných horninách třídy těžitelnosti I, skupiny 1 a 2 ručně</t>
  </si>
  <si>
    <t>355926037</t>
  </si>
  <si>
    <t>Hloubení rýh šířky do 800 mm ručně zapažených i nezapažených, s urovnáním dna do předepsaného profilu a spádu v hornině třídy těžitelnosti I skupiny 1 a 2 nesoudržných</t>
  </si>
  <si>
    <t xml:space="preserve">Poznámka k souboru cen:_x000D_
1. V cenách jsou započteny i náklady na přehození výkopku na přilehlém terénu na vzdálenost do 3 m od podélné osy rýhy nebo naložení výkopku na dopravní prostředek. </t>
  </si>
  <si>
    <t>drény konstrukčních vrstev</t>
  </si>
  <si>
    <t>0,05*612</t>
  </si>
  <si>
    <t>132151103</t>
  </si>
  <si>
    <t>Hloubení rýh nezapažených  š do 800 mm v hornině třídy těžitelnosti I, skupiny 1 a 2 objem do 100 m3 strojně</t>
  </si>
  <si>
    <t>-1751199937</t>
  </si>
  <si>
    <t>Hloubení nezapažených rýh šířky do 800 mm strojně s urovnáním dna do předepsaného profilu a spádu v hornině třídy těžitelnosti I skupiny 1 a 2 přes 50 do 100 m3</t>
  </si>
  <si>
    <t xml:space="preserve">Poznámka k souboru cen:_x000D_
1. V cenách jsou započteny i náklady na přehození výkopku na přilehlém terénu na vzdálenost do 3 m od podélné osy rýhy nebo naložení na dopravní prostředek. </t>
  </si>
  <si>
    <t>drén komunikace</t>
  </si>
  <si>
    <t>0,12*484</t>
  </si>
  <si>
    <t>132154104</t>
  </si>
  <si>
    <t>Hloubení rýh zapažených š do 800 mm v hornině třídy těžitelnosti I, skupiny 1 a 2 objem přes 100 m3 strojně</t>
  </si>
  <si>
    <t>977869494</t>
  </si>
  <si>
    <t>Hloubení zapažených rýh šířky do 800 mm strojně s urovnáním dna do předepsaného profilu a spádu v hornině třídy těžitelnosti I skupiny 1 a 2 přes 100 m3</t>
  </si>
  <si>
    <t>kanalizační přípojka-svody</t>
  </si>
  <si>
    <t>(0,6*1,5*7,2)*34</t>
  </si>
  <si>
    <t>kanalizační přípojky uliční vpusti</t>
  </si>
  <si>
    <t>(0,6*1,5*4)*14</t>
  </si>
  <si>
    <t>151101102</t>
  </si>
  <si>
    <t>Zřízení příložného pažení a rozepření stěn rýh hl do 4 m</t>
  </si>
  <si>
    <t>-812859857</t>
  </si>
  <si>
    <t>Zřízení pažení a rozepření stěn rýh pro podzemní vedení příložné pro jakoukoliv mezerovitost, hloubky do 4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</si>
  <si>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</si>
  <si>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kanalizační přípojky svody</t>
  </si>
  <si>
    <t>(1,5*7,5)*2*34</t>
  </si>
  <si>
    <t>(1,5*4)*2*14</t>
  </si>
  <si>
    <t>151101112</t>
  </si>
  <si>
    <t>Odstranění příložného pažení a rozepření stěn rýh hl do 4 m</t>
  </si>
  <si>
    <t>1483658057</t>
  </si>
  <si>
    <t>Odstranění pažení a rozepření stěn rýh pro podzemní vedení s uložením materiálu na vzdálenost do 3 m od kraje výkopu příložné, hloubky přes 2 do 4 m</t>
  </si>
  <si>
    <t>-361566328</t>
  </si>
  <si>
    <t>zemní materiál pro zpětný zásyp obketů</t>
  </si>
  <si>
    <t>197*2</t>
  </si>
  <si>
    <t>žulové kostky</t>
  </si>
  <si>
    <t>12,788+235,775</t>
  </si>
  <si>
    <t>162751117</t>
  </si>
  <si>
    <t>Vodorovné přemístění do 10000 m výkopku/sypaniny z horniny třídy těžitelnosti I, skupiny 1 až 3</t>
  </si>
  <si>
    <t>-805982330</t>
  </si>
  <si>
    <t>Vodorovné přemístění výkopku nebo sypaniny po suchu na obvyklém dopravním prostředku, bez naložení výkopku, avšak se složením bez rozhrnutí z horniny třídy těžitelnosti I skupiny 1 až 3 na vzdálenost přes 9 000 do 10 000 m</t>
  </si>
  <si>
    <t>hloubení jam</t>
  </si>
  <si>
    <t>214,16</t>
  </si>
  <si>
    <t>hloubení rýh ručně</t>
  </si>
  <si>
    <t>30,6</t>
  </si>
  <si>
    <t>hloubení rýh strojně</t>
  </si>
  <si>
    <t>88,68+270,72</t>
  </si>
  <si>
    <t>zpětné zásypy objektů</t>
  </si>
  <si>
    <t>-197</t>
  </si>
  <si>
    <t>162751119</t>
  </si>
  <si>
    <t>Příplatek k vodorovnému přemístění výkopku/sypaniny z horniny třídy těžitelnosti I, skupiny 1 až 3 ZKD 1000 m přes 10000 m</t>
  </si>
  <si>
    <t>-455370526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</si>
  <si>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</si>
  <si>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407,16*15</t>
  </si>
  <si>
    <t>167151111</t>
  </si>
  <si>
    <t>Nakládání výkopku z hornin třídy těžitelnosti I, skupiny 1 až 3 přes 100 m3</t>
  </si>
  <si>
    <t>-1861744838</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</si>
  <si>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</si>
  <si>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</si>
  <si>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zpětný zásyp objektů</t>
  </si>
  <si>
    <t>197</t>
  </si>
  <si>
    <t>dlažební kostky 100x100</t>
  </si>
  <si>
    <t>2352,75*0,1</t>
  </si>
  <si>
    <t>dlažební kostky 50x50</t>
  </si>
  <si>
    <t>255,75*0,05</t>
  </si>
  <si>
    <t>1505940764</t>
  </si>
  <si>
    <t>407,16*1,8</t>
  </si>
  <si>
    <t>174111101</t>
  </si>
  <si>
    <t>Zásyp jam, šachet rýh nebo kolem objektů sypaninou se zhutněním ručně</t>
  </si>
  <si>
    <t>5022273</t>
  </si>
  <si>
    <t>Zásyp sypaninou z jakékoliv horniny ručně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</si>
  <si>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t>
  </si>
  <si>
    <t>zpětný zásyp objektů: DZ. schody, UV, KP</t>
  </si>
  <si>
    <t>175111101</t>
  </si>
  <si>
    <t>Obsypání potrubí ručně sypaninou bez prohození, uloženou do 3 m</t>
  </si>
  <si>
    <t>-260701909</t>
  </si>
  <si>
    <t>Obsypání potrubí ručně sypaninou z vhodných hornin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</si>
  <si>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</si>
  <si>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kanalizační přípojky - svody a UV</t>
  </si>
  <si>
    <t>(0,6*0,3*7,2)*34</t>
  </si>
  <si>
    <t>(0,6*0,3)*2*14</t>
  </si>
  <si>
    <t>58331200</t>
  </si>
  <si>
    <t>štěrkopísek netříděný zásypový</t>
  </si>
  <si>
    <t>-1755773255</t>
  </si>
  <si>
    <t>49,104*2 'Přepočtené koeficientem množství</t>
  </si>
  <si>
    <t>181152302</t>
  </si>
  <si>
    <t>Úprava pláně pro silnice a dálnice v zářezech se zhutněním</t>
  </si>
  <si>
    <t>-785481575</t>
  </si>
  <si>
    <t>Úprava pláně na stavbách silnic a dálnic strojně v zářezech mimo skalních se zhutněním</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</si>
  <si>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</si>
  <si>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chodník</t>
  </si>
  <si>
    <t>2195</t>
  </si>
  <si>
    <t>5489</t>
  </si>
  <si>
    <t>1989</t>
  </si>
  <si>
    <t>Zakládání</t>
  </si>
  <si>
    <t>212751103</t>
  </si>
  <si>
    <t>Trativod z drenážních trubek flexibilních PVC-U SN 4 perforace 360° včetně lože otevřený výkop DN 80 pro meliorace</t>
  </si>
  <si>
    <t>-376362658</t>
  </si>
  <si>
    <t>Trativody z drenážních a melioračních trubek pro meliorace, dočasné nebo odlehčovací drenáže se zřízením štěrkového lože pod trubky a s jejich obsypem v otevřeném výkopu trubka flexibilní PVC-U SN 4 celoperforovaná 360° DN 80</t>
  </si>
  <si>
    <t xml:space="preserve">Poznámka k souboru cen:_x000D_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</si>
  <si>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odvodnění konstrukční vrstvy</t>
  </si>
  <si>
    <t>612</t>
  </si>
  <si>
    <t>odvodnění schody</t>
  </si>
  <si>
    <t>212752401</t>
  </si>
  <si>
    <t>Trativod z drenážních trubek korugovaných PE-HD SN 8 perforace 360° včetně lože otevřený výkop DN 100 pro liniové stavby</t>
  </si>
  <si>
    <t>1588644101</t>
  </si>
  <si>
    <t>Trativody z drenážních trubek pro liniové stavby a komunikace se zřízením štěrkového lože pod trubky a s jejich obsypem v otevřeném výkopu trubka korugovaná sendvičová PE-HD SN 8 celoperforovaná 360° DN 100</t>
  </si>
  <si>
    <t>odvodnění komunikace</t>
  </si>
  <si>
    <t>484</t>
  </si>
  <si>
    <t>273351121</t>
  </si>
  <si>
    <t>Zřízení bednění základových desek</t>
  </si>
  <si>
    <t>32675931</t>
  </si>
  <si>
    <t>Bednění základů desek zřízení</t>
  </si>
  <si>
    <t xml:space="preserve">Poznámka k souboru cen:_x000D_
1. Ceny jsou určeny pro bednění ve volném prostranství, ve volných nebo zapažených jamách, rýhách a šachtách. 2. Kruhové nebo obloukové bednění poloměru do 1 m se oceňuje individuálně. </t>
  </si>
  <si>
    <t>49*2</t>
  </si>
  <si>
    <t>273351122</t>
  </si>
  <si>
    <t>Odstranění bednění základových desek</t>
  </si>
  <si>
    <t>-799005592</t>
  </si>
  <si>
    <t>Bednění základů desek odstranění</t>
  </si>
  <si>
    <t>274322511</t>
  </si>
  <si>
    <t>Základové pasy ze ŽB se zvýšenými nároky na prostředí tř. C 25/30</t>
  </si>
  <si>
    <t>-2111302881</t>
  </si>
  <si>
    <t>Základy z betonu železového (bez výztuže) pasy z betonu se zvýšenými nároky na prostředí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</si>
  <si>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4. V cenách z betonu pro konstrukce bílých van 27. 32-3 nejsou započteny náklady na těsnění dilatačních a pracovních spar, tyto se oceňují cenami souborů cen 953 33 části A08 tohoto katalogu. </t>
  </si>
  <si>
    <t>betonová konstrukce pod schody</t>
  </si>
  <si>
    <t>0,787*47</t>
  </si>
  <si>
    <t>betonový základ časová osa</t>
  </si>
  <si>
    <t>0,3*59</t>
  </si>
  <si>
    <t>274351121</t>
  </si>
  <si>
    <t>Zřízení bednění základových pasů rovného</t>
  </si>
  <si>
    <t>-567341069</t>
  </si>
  <si>
    <t>Bednění základů pasů rovné zřízení</t>
  </si>
  <si>
    <t>bednění schody</t>
  </si>
  <si>
    <t>(45*1,7)*2</t>
  </si>
  <si>
    <t>bednění časová osa</t>
  </si>
  <si>
    <t>0,35*29,5*2</t>
  </si>
  <si>
    <t>274351122</t>
  </si>
  <si>
    <t>Odstranění bednění základových pasů rovného</t>
  </si>
  <si>
    <t>113571009</t>
  </si>
  <si>
    <t>Bednění základů pasů rovné odstranění</t>
  </si>
  <si>
    <t>274352241</t>
  </si>
  <si>
    <t>Zřízení bednění základových pasů kruhového r přes 4 m</t>
  </si>
  <si>
    <t>-1943905391</t>
  </si>
  <si>
    <t>Bednění základů pasů kruhové nebo obloukové poloměru přes 4 m zřízení</t>
  </si>
  <si>
    <t>betonová konstrukce schody</t>
  </si>
  <si>
    <t>(5*1,7)*2</t>
  </si>
  <si>
    <t>274352242</t>
  </si>
  <si>
    <t>Odstranění bednění základových pasů kruhového r přes 4 m</t>
  </si>
  <si>
    <t>-964647559</t>
  </si>
  <si>
    <t>Bednění základů pasů kruhové nebo obloukové poloměru přes 4 m odstranění</t>
  </si>
  <si>
    <t>278361111</t>
  </si>
  <si>
    <t>Výztuž betonového základu (podezdívky) svařovanými sítěmi Kari</t>
  </si>
  <si>
    <t>-765167692</t>
  </si>
  <si>
    <t>Výztuž základu (podezdívky) betonového ze svařovaných sítí z drátů typu KARI</t>
  </si>
  <si>
    <t xml:space="preserve">Poznámka k souboru cen:_x000D_
1. Položkou 278 36-1111 lze oceňovat i podezívky příček. </t>
  </si>
  <si>
    <t>(1,3*47)*7,9/1000</t>
  </si>
  <si>
    <t>Vodorovné konstrukce</t>
  </si>
  <si>
    <t>434191423</t>
  </si>
  <si>
    <t>Osazení schodišťových stupňů kamenných pemrlovaných na desku</t>
  </si>
  <si>
    <t>-122647410</t>
  </si>
  <si>
    <t>Osazování schodišťových stupňů kamenných  s vyspárováním styčných spár, s provizorním dřevěným zábradlím a dočasným zakrytím stupnic prkny na desku, stupňů pemrlovaných nebo ostatních</t>
  </si>
  <si>
    <t xml:space="preserve">Poznámka k souboru cen:_x000D_
1. U cen -1441, -1443, -1461, -1462 je započtena podpěrná konstrukce visuté části stupňů. 2. Množství měrných jednotek se určuje v m délky stupňů včetně uložení. 3. Dodávka stupňů se oceňuje ve specifikaci. </t>
  </si>
  <si>
    <t>24,3+35,9+46,6</t>
  </si>
  <si>
    <t>58388R</t>
  </si>
  <si>
    <t>Schodišťový stupeň žulový 400x200 s povrchovou protiskluzovou úpravou se skosenou přední hranou, dodání a osazení</t>
  </si>
  <si>
    <t>-1786686593</t>
  </si>
  <si>
    <t>Schodišťový stupeň žulový 400x200 s povrchovou protiskluzovou úpravou</t>
  </si>
  <si>
    <t>106,8*1,03</t>
  </si>
  <si>
    <t>451541111</t>
  </si>
  <si>
    <t>Lože pod potrubí otevřený výkop ze štěrkodrtě</t>
  </si>
  <si>
    <t>-195985609</t>
  </si>
  <si>
    <t>Lože pod potrubí, stoky a drobné objekty v otevřeném výkopu ze štěrkodrtě 0-63 mm</t>
  </si>
  <si>
    <t xml:space="preserve">Poznámka k souboru cen:_x000D_
1. Ceny -1111 a -1192 lze použít i pro zřízení sběrných vrstev nad drenážními trubkami. 2. V cenách -5111 a -1192 jsou započteny i náklady na prohození výkopku získaného při zemních pracích. </t>
  </si>
  <si>
    <t>zásyp nad drénem - schody</t>
  </si>
  <si>
    <t>0,35*47</t>
  </si>
  <si>
    <t>452311151</t>
  </si>
  <si>
    <t>Podkladní desky z betonu prostého tř. C 20/25 otevřený výkop</t>
  </si>
  <si>
    <t>1151113330</t>
  </si>
  <si>
    <t>Podkladní a zajišťovací konstrukce z betonu prostého v otevřeném výkopu desky pod potrubí, stoky a drobné objekty z betonu tř. C 20/25</t>
  </si>
  <si>
    <t xml:space="preserve">Poznámka k souboru cen:_x000D_
1. Ceny -1121 až -1191 a -1192 lze použít i pro ochrannou vrstvu pod železobetonové konstrukce. 2. Ceny -2121 až -2191 a -2192 jsou určeny pro jakékoliv úkosy sedel. </t>
  </si>
  <si>
    <t>podkladní beton schody</t>
  </si>
  <si>
    <t>(0,7+0,9)*0,1*47</t>
  </si>
  <si>
    <t>Komunikace pozemní</t>
  </si>
  <si>
    <t>564831111</t>
  </si>
  <si>
    <t>Podklad ze štěrkodrtě ŠD tl 100 mm</t>
  </si>
  <si>
    <t>280892710</t>
  </si>
  <si>
    <t>Podklad ze štěrkodrti ŠD  s rozprostřením a zhutněním, po zhutnění tl. 100 mm</t>
  </si>
  <si>
    <t>ŠD 0-32 chodník</t>
  </si>
  <si>
    <t>2185</t>
  </si>
  <si>
    <t>ŠD 0-32 komunikace</t>
  </si>
  <si>
    <t>2460</t>
  </si>
  <si>
    <t>ŠD 0-32 centrální plocha</t>
  </si>
  <si>
    <t>2051</t>
  </si>
  <si>
    <t>564851111</t>
  </si>
  <si>
    <t>Podklad ze štěrkodrtě ŠD tl 150 mm</t>
  </si>
  <si>
    <t>1693782865</t>
  </si>
  <si>
    <t>Podklad ze štěrkodrti ŠD  s rozprostřením a zhutněním, po zhutnění tl. 150 mm</t>
  </si>
  <si>
    <t>ŠD 0-63 komunikace</t>
  </si>
  <si>
    <t>ŠD 0-63 centrální plocha</t>
  </si>
  <si>
    <t>564861111</t>
  </si>
  <si>
    <t>Podklad ze štěrkodrtě ŠD tl 200 mm</t>
  </si>
  <si>
    <t>916405928</t>
  </si>
  <si>
    <t>Podklad ze štěrkodrti ŠD  s rozprostřením a zhutněním, po zhutnění tl. 200 mm</t>
  </si>
  <si>
    <t>ŠD 0-63 chodník</t>
  </si>
  <si>
    <t>567142111</t>
  </si>
  <si>
    <t>Podklad ze směsi stmelené cementem SC C 8/10 (KSC I) tl 210 mm</t>
  </si>
  <si>
    <t>652398172</t>
  </si>
  <si>
    <t>Podklad ze směsi stmelené cementem SC bez dilatačních spár, s rozprostřením a zhutněním SC C 8/10 (KSC I), po zhutnění tl. 210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</si>
  <si>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</si>
  <si>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591211111</t>
  </si>
  <si>
    <t>Kladení dlažby z kostek drobných z kamene do lože z kameniva těženého tl 50 mm</t>
  </si>
  <si>
    <t>-1478988059</t>
  </si>
  <si>
    <t>Kladení dlažby z kostek  s provedením lože do tl. 50 mm, s vyplněním spár, s dvojím beraněním a se smetením přebytečného materiálu na krajnici drobných z kamene, do lože z kameniva těženého</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</si>
  <si>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</si>
  <si>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komunikace celkem</t>
  </si>
  <si>
    <t>stromy</t>
  </si>
  <si>
    <t>1,8*8</t>
  </si>
  <si>
    <t>fontána</t>
  </si>
  <si>
    <t>odpočet dlažby do betonu</t>
  </si>
  <si>
    <t>-37-14,4-9-248</t>
  </si>
  <si>
    <t>58381007</t>
  </si>
  <si>
    <t>kostka dlažební žula drobná 8/10</t>
  </si>
  <si>
    <t>301307271</t>
  </si>
  <si>
    <t xml:space="preserve">žulová kostka </t>
  </si>
  <si>
    <t>(2212+308,4)*1,02</t>
  </si>
  <si>
    <t>odpočet za recyklovaná stavební materiál</t>
  </si>
  <si>
    <t>-2084</t>
  </si>
  <si>
    <t>486,808*1,02 'Přepočtené koeficientem množství</t>
  </si>
  <si>
    <t>591241111</t>
  </si>
  <si>
    <t>Kladení dlažby z kostek drobných z kamene na MC tl 50 mm</t>
  </si>
  <si>
    <t>-223919344</t>
  </si>
  <si>
    <t>Kladení dlažby z kostek  s provedením lože do tl. 50 mm, s vyplněním spár, s dvojím beraněním a se smetením přebytečného materiálu na krajnici drobných z kamene, do lože z cementové malty</t>
  </si>
  <si>
    <t xml:space="preserve">fontána </t>
  </si>
  <si>
    <t>248</t>
  </si>
  <si>
    <t>591411111</t>
  </si>
  <si>
    <t>Kladení dlažby z mozaiky jednobarevné komunikací pro pěší lože z kameniva</t>
  </si>
  <si>
    <t>535824255</t>
  </si>
  <si>
    <t>Kladení dlažby z mozaiky komunikací pro pěší  s vyplněním spár, s dvojím beraněním a se smetením přebytečného materiálu na vzdálenost do 3 m jednobarevné, s ložem tl. do 40 mm z kameniva</t>
  </si>
  <si>
    <t xml:space="preserve">Poznámka k souboru cen:_x000D_
1. V cenách jsou započteny i náklady na dodání hmot pro lože a na dodání téhož materiálu pro výplň spár a zhotovení šablon, popř. rámů. 2. V cenách nejsou započteny náklady na dodání mozaiky, které se oceňuje ve specifikaci; ztratné lze dohodnout ve výši 2 %. 3. Část lože přesahující tloušťku 40 mm se oceňuje cenami souboru cen 451 ..-9 Příplatek za každých dalších 10 mm tloušťky podkladu nebo lože. </t>
  </si>
  <si>
    <t>dlažba žulová</t>
  </si>
  <si>
    <t>dlažba hmatová</t>
  </si>
  <si>
    <t>-37</t>
  </si>
  <si>
    <t>58381004</t>
  </si>
  <si>
    <t>kostka dlažební mozaika žula 4/6 tř 1</t>
  </si>
  <si>
    <t>1826215836</t>
  </si>
  <si>
    <t>kostka nová</t>
  </si>
  <si>
    <t>2148*1,02</t>
  </si>
  <si>
    <t>596811120</t>
  </si>
  <si>
    <t>Kladení betonové dlažby komunikací pro pěší do lože z kameniva vel do 0,09 m2 plochy do 50 m2</t>
  </si>
  <si>
    <t>-707579091</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</si>
  <si>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</si>
  <si>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</si>
  <si>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rozlišovací dlažba kolem hmatové dlažby</t>
  </si>
  <si>
    <t>16,8*1,1</t>
  </si>
  <si>
    <t>Dlažba betonová hladká 250x250x60mm</t>
  </si>
  <si>
    <t>-330699677</t>
  </si>
  <si>
    <t>596811121</t>
  </si>
  <si>
    <t>Kladení betonové dlažby komunikací pro pěší do lože z kameniva vel do 0,09 m2 plochy do 100 m2</t>
  </si>
  <si>
    <t>1382738566</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</si>
  <si>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</si>
  <si>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59245R</t>
  </si>
  <si>
    <t>Dlažba hmatová bílá 200x200  tl.60 mm, konglomerát</t>
  </si>
  <si>
    <t>-2075029571</t>
  </si>
  <si>
    <t>62*1,02</t>
  </si>
  <si>
    <t>596811312</t>
  </si>
  <si>
    <t>Kladení velkoformátové betonové dlažby tl do 100 mm velikosti do 0,5 m2 pl přes 300 m2</t>
  </si>
  <si>
    <t>-1135669988</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</si>
  <si>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</si>
  <si>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 xml:space="preserve">Poznámka k souboru cen:_x000D_
1. V cenách jsou započteny i náklady na dodání hmot pro lože a pro výplň spár. 2. V cenách nejsou započteny náklady na: a) podkladní vrstvu z mechanicky zpevněného kameniva, která se oceňuje cenami souboru cen 564 9.-21.. Podklad z mechanicky zpevněného kameniva, b) ochrannou vrstvu ze štěrkodrti, která se oceňuje cenami souboru cen 564 8.-11 .. Podklad ze štěrkodrti, c) dodání dlažby, která se oceňuje ve specifikaci; ztratné lze dohodnout ve výši 3 %. </t>
  </si>
  <si>
    <t>2002</t>
  </si>
  <si>
    <t>-25</t>
  </si>
  <si>
    <t>-14,4</t>
  </si>
  <si>
    <t>5838R</t>
  </si>
  <si>
    <t>žulová velkoformátová dlažba tl. 100mm, s protiskluznou povrchovou úpravou</t>
  </si>
  <si>
    <t>362599318</t>
  </si>
  <si>
    <t>1962*1,1</t>
  </si>
  <si>
    <t>596991113</t>
  </si>
  <si>
    <t>Řezání betonové, kameninové a kamenné dlažby do oblouku tl do 100 mm</t>
  </si>
  <si>
    <t>-200308284</t>
  </si>
  <si>
    <t>Řezání betonové, kameninové nebo kamenné dlažby do oblouku tloušťky dlažby přes 80 do 100 mm</t>
  </si>
  <si>
    <t xml:space="preserve">Poznámka k souboru cen:_x000D_
1. Množství měrných jednotek se určuje v metrech délky prováděného řezu. 2. Ceny nelze použít pro zámkovou dlažbu. </t>
  </si>
  <si>
    <t>26,63+26,51+7,36</t>
  </si>
  <si>
    <t>Úpravy povrchů, podlahy a osazování výplní</t>
  </si>
  <si>
    <t>88</t>
  </si>
  <si>
    <t>634662111</t>
  </si>
  <si>
    <t>Výplň dilatačních spar šířky do 10 mm v mazaninách akrylátovým tmelem</t>
  </si>
  <si>
    <t>1168342804</t>
  </si>
  <si>
    <t>Výplň dilatačních spar mazanin akrylátovým tmelem, šířka spáry do 10 mm</t>
  </si>
  <si>
    <t xml:space="preserve">Poznámka k souboru cen:_x000D_
1. V cenách jsou započteny i náklady na ochranu okrajů spáry papírovou páskou. 2. V cenách 634 66-21.. a 634 66-31.. jsou započteny i náklady na těsnící provazec z pěnového polyetylénu. </t>
  </si>
  <si>
    <t>Trubní vedení</t>
  </si>
  <si>
    <t>871313121</t>
  </si>
  <si>
    <t>Montáž kanalizačního potrubí z PVC těsněné gumovým kroužkem otevřený výkop sklon do 20 % DN 160</t>
  </si>
  <si>
    <t>-2052826551</t>
  </si>
  <si>
    <t>Montáž kanalizačního potrubí z plastů z tvrdého PVC těsněných gumovým kroužkem v otevřeném výkopu ve sklonu do 20 % DN 160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</si>
  <si>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</si>
  <si>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7,5*34</t>
  </si>
  <si>
    <t>kanalizační přípojky uliční vpustě</t>
  </si>
  <si>
    <t>4*14</t>
  </si>
  <si>
    <t>napojení odvodnění CP do kanalizace</t>
  </si>
  <si>
    <t>28611196</t>
  </si>
  <si>
    <t>trubka kanalizační PPKGEM 160x4,9x1000mm SN10</t>
  </si>
  <si>
    <t>1114377125</t>
  </si>
  <si>
    <t>315*1,03 'Přepočtené koeficientem množství</t>
  </si>
  <si>
    <t>894811141</t>
  </si>
  <si>
    <t>Revizní šachta z PVC typ přímý, DN 400/160 tlak 40 t hl od 860 do 1230 mm</t>
  </si>
  <si>
    <t>983517999</t>
  </si>
  <si>
    <t>Revizní šachta z tvrdého PVC v otevřeném výkopu typ přímý (DN šachty/DN trubního vedení) DN 400/160, odolnost vnějšímu tlaku 40 t, hloubka od 860 do 1230 mm</t>
  </si>
  <si>
    <t xml:space="preserve">Poznámka k souboru cen:_x000D_
1. V cenách jsou započteny náklady na dodání a montáž šachtového dna, trouby šachty a teleskopu. 2. V cenách je započteno i fixování šachty obsypem. Objem obsypu se neodečítá od objemu zásypu rýhy. 3. V cenách nejsou započteny náklady na dodání lapače splavenin. Lapač splavenin se oceňuje ve specifikaci. Ztratné lze dohodnout ve výši 1 %. </t>
  </si>
  <si>
    <t>28614217</t>
  </si>
  <si>
    <t>šachta kanalizační DN 400 stavitelná 120-190cm vtok sběrný DN 150 poklop D400 (40t) bez větrání</t>
  </si>
  <si>
    <t>1814208365</t>
  </si>
  <si>
    <t>50</t>
  </si>
  <si>
    <t>895941111</t>
  </si>
  <si>
    <t>Zřízení vpusti kanalizační uliční z betonových dílců typ UV-50 normální</t>
  </si>
  <si>
    <t>-1330728492</t>
  </si>
  <si>
    <t>Zřízení vpusti kanalizační  uliční z betonových dílců typ UV-50 normální</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</si>
  <si>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</si>
  <si>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51</t>
  </si>
  <si>
    <t>59223850</t>
  </si>
  <si>
    <t>dno pro uliční vpusť s výtokovým otvorem betonové 450x330x50mm</t>
  </si>
  <si>
    <t>1903578473</t>
  </si>
  <si>
    <t>52</t>
  </si>
  <si>
    <t>BTL.0006305.URS</t>
  </si>
  <si>
    <t>skruž betonová pro uliční vpusťs výtokovým otvorem PVC TBV-Q 450/350/3a, 45x35x5cm</t>
  </si>
  <si>
    <t>-358751101</t>
  </si>
  <si>
    <t>53</t>
  </si>
  <si>
    <t>BTL.0006310.URS</t>
  </si>
  <si>
    <t>skruž betonová pro uliční vpusť středová TBV-Q 450/295/6a 45x29,5x5cm</t>
  </si>
  <si>
    <t>-147845170</t>
  </si>
  <si>
    <t>54</t>
  </si>
  <si>
    <t>59223862</t>
  </si>
  <si>
    <t>skruž pro uliční vpusť středová betonová 450x295x50mm</t>
  </si>
  <si>
    <t>-714649066</t>
  </si>
  <si>
    <t>55</t>
  </si>
  <si>
    <t>BTL.0006306.URS</t>
  </si>
  <si>
    <t>skruž betonová pro uliční vpusť horní TBV-Q 450/195/5c, 45x19,5x5cm</t>
  </si>
  <si>
    <t>-661732608</t>
  </si>
  <si>
    <t>56</t>
  </si>
  <si>
    <t>59223871</t>
  </si>
  <si>
    <t>koš vysoký pro uliční vpusti žárově Pz plech pro rám 500/500mm</t>
  </si>
  <si>
    <t>-2109445355</t>
  </si>
  <si>
    <t>57</t>
  </si>
  <si>
    <t>55242320</t>
  </si>
  <si>
    <t>mříž vtoková litinová plochá 500x500mm</t>
  </si>
  <si>
    <t>863193621</t>
  </si>
  <si>
    <t>58</t>
  </si>
  <si>
    <t>899331111</t>
  </si>
  <si>
    <t>Výšková úprava uličního vstupu nebo vpusti do 200 mm zvýšením poklopu</t>
  </si>
  <si>
    <t>-1421132825</t>
  </si>
  <si>
    <t>Výšková úprava uličního vstupu nebo vpusti do 200 mm  zvýšením poklopu</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</si>
  <si>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</si>
  <si>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25+8</t>
  </si>
  <si>
    <t>59</t>
  </si>
  <si>
    <t>899431111</t>
  </si>
  <si>
    <t>Výšková úprava uličního vstupu nebo vpusti do 200 mm zvýšením krycího hrnce, šoupěte nebo hydrantu</t>
  </si>
  <si>
    <t>-1792225686</t>
  </si>
  <si>
    <t>Výšková úprava uličního vstupu nebo vpusti do 200 mm  zvýšením krycího hrnce, šoupěte nebo hydrantu bez úpravy armatur</t>
  </si>
  <si>
    <t>49+12</t>
  </si>
  <si>
    <t>914111111</t>
  </si>
  <si>
    <t>Montáž svislé dopravní značky do velikosti 1 m2 objímkami na sloupek nebo konzolu</t>
  </si>
  <si>
    <t>-977863034</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</si>
  <si>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</si>
  <si>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</si>
  <si>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stávající i nové DZ</t>
  </si>
  <si>
    <t>18+2</t>
  </si>
  <si>
    <t>61</t>
  </si>
  <si>
    <t>40445625</t>
  </si>
  <si>
    <t>informativní značky provozní IP8, IP9, IP11-IP13 500x700mm</t>
  </si>
  <si>
    <t>1566262889</t>
  </si>
  <si>
    <t>40445650</t>
  </si>
  <si>
    <t>dodatkové tabulky E7, E12, E13 500x300mm</t>
  </si>
  <si>
    <t>-1848126994</t>
  </si>
  <si>
    <t>63</t>
  </si>
  <si>
    <t>40445621</t>
  </si>
  <si>
    <t>informativní značky provozní IP1-IP3, IP4b-IP7, IP10a, b 500x500mm</t>
  </si>
  <si>
    <t>3683165</t>
  </si>
  <si>
    <t>40445619</t>
  </si>
  <si>
    <t>zákazové, příkazové dopravní značky B1-B34, C1-15 500mm</t>
  </si>
  <si>
    <t>1490601040</t>
  </si>
  <si>
    <t>65</t>
  </si>
  <si>
    <t>404456R</t>
  </si>
  <si>
    <t>IZ6A - Pěší zóna</t>
  </si>
  <si>
    <t>-1024325180</t>
  </si>
  <si>
    <t>Pěší zóna</t>
  </si>
  <si>
    <t>66</t>
  </si>
  <si>
    <t>914511111</t>
  </si>
  <si>
    <t>Montáž sloupku dopravních značek délky do 3,5 m s betonovým základem</t>
  </si>
  <si>
    <t>-977406310</t>
  </si>
  <si>
    <t>Montáž sloupku dopravních značek  délky do 3,5 m do betonového základu</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</si>
  <si>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</si>
  <si>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67</t>
  </si>
  <si>
    <t>40445225</t>
  </si>
  <si>
    <t>sloupek pro dopravní značku Zn D 60mm v 3,5m</t>
  </si>
  <si>
    <t>1848297534</t>
  </si>
  <si>
    <t>68</t>
  </si>
  <si>
    <t>916131113</t>
  </si>
  <si>
    <t>Osazení silničního obrubníku betonového ležatého s boční opěrou do lože z betonu prostého</t>
  </si>
  <si>
    <t>1654635175</t>
  </si>
  <si>
    <t>Osazení silničního obrubníku betonového se zřízením lože, s vyplněním a zatřením spár cementovou maltou ležatého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</si>
  <si>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</si>
  <si>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69</t>
  </si>
  <si>
    <t>58380004</t>
  </si>
  <si>
    <t>obrubník kamenný žulový přímý 250x200mm</t>
  </si>
  <si>
    <t>-1411871945</t>
  </si>
  <si>
    <t>70</t>
  </si>
  <si>
    <t>916231213</t>
  </si>
  <si>
    <t>Osazení chodníkového obrubníku betonového stojatého s boční opěrou do lože z betonu prostého</t>
  </si>
  <si>
    <t>-1995326865</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</si>
  <si>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</si>
  <si>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</si>
  <si>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71</t>
  </si>
  <si>
    <t>58380374</t>
  </si>
  <si>
    <t>obrubník kamenný žulový přímý 120x250mm</t>
  </si>
  <si>
    <t>-2068624412</t>
  </si>
  <si>
    <t>72</t>
  </si>
  <si>
    <t>919726121</t>
  </si>
  <si>
    <t>Geotextilie pro ochranu, separaci a filtraci netkaná měrná hmotnost do 200 g/m2</t>
  </si>
  <si>
    <t>-1408903320</t>
  </si>
  <si>
    <t>Geotextilie netkaná pro ochranu, separaci nebo filtraci měrná hmotnost do 200 g/m2</t>
  </si>
  <si>
    <t xml:space="preserve">Poznámka k souboru cen:_x000D_
1. V cenách jsou započteny i náklady na položení a dodání geotextilie včetně přesahů. </t>
  </si>
  <si>
    <t>1,5*484</t>
  </si>
  <si>
    <t>1*616</t>
  </si>
  <si>
    <t>1,2*47</t>
  </si>
  <si>
    <t>73</t>
  </si>
  <si>
    <t>93593R</t>
  </si>
  <si>
    <t>Štěrbinový rošt s boční vtokovou štěrbinou 150x150 pro zatížení D400 včetně zabudování a obetonování z betonové směsi C 25/30</t>
  </si>
  <si>
    <t>24033106</t>
  </si>
  <si>
    <t>Štěrbinový rošt s boční vtokovou štěrbinou pro zatížení D400</t>
  </si>
  <si>
    <t>74</t>
  </si>
  <si>
    <t>R12</t>
  </si>
  <si>
    <t>Výšková úprava ohrazení sochy - vyjmutí a znovuosazení</t>
  </si>
  <si>
    <t>ks</t>
  </si>
  <si>
    <t>689577014</t>
  </si>
  <si>
    <t>75</t>
  </si>
  <si>
    <t>R13</t>
  </si>
  <si>
    <t>Vzorkování stavebních materiálů</t>
  </si>
  <si>
    <t>soub</t>
  </si>
  <si>
    <t>-224959501</t>
  </si>
  <si>
    <t>Vzorkování stavebních materiálu</t>
  </si>
  <si>
    <t>76</t>
  </si>
  <si>
    <t>678688872</t>
  </si>
  <si>
    <t>77</t>
  </si>
  <si>
    <t>143097110</t>
  </si>
  <si>
    <t>1,197*24</t>
  </si>
  <si>
    <t>78</t>
  </si>
  <si>
    <t>997221655</t>
  </si>
  <si>
    <t>683292000</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</si>
  <si>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</si>
  <si>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79</t>
  </si>
  <si>
    <t>-864451144</t>
  </si>
  <si>
    <t>PSV</t>
  </si>
  <si>
    <t>Práce a dodávky PSV</t>
  </si>
  <si>
    <t>711</t>
  </si>
  <si>
    <t>Izolace proti vodě, vlhkosti a plynům</t>
  </si>
  <si>
    <t>80</t>
  </si>
  <si>
    <t>711491273</t>
  </si>
  <si>
    <t>Provedení izolace proti tlakové vodě svislé z nopové folie</t>
  </si>
  <si>
    <t>-1974830977</t>
  </si>
  <si>
    <t>Provedení izolace proti povrchové a podpovrchové tlakové vodě ostatní  na ploše svislé S z nopové fólie</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</si>
  <si>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</si>
  <si>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512*0,6</t>
  </si>
  <si>
    <t>81</t>
  </si>
  <si>
    <t>28323005</t>
  </si>
  <si>
    <t>fólie profilovaná (nopová) drenážní HDPE s výškou nopů 8mm</t>
  </si>
  <si>
    <t>-1380387860</t>
  </si>
  <si>
    <t>307,2*1,2 'Přepočtené koeficientem množství</t>
  </si>
  <si>
    <t>82</t>
  </si>
  <si>
    <t>28323049</t>
  </si>
  <si>
    <t>lišta ukončovací</t>
  </si>
  <si>
    <t>928900580</t>
  </si>
  <si>
    <t>512*1,1</t>
  </si>
  <si>
    <t>83</t>
  </si>
  <si>
    <t>R15</t>
  </si>
  <si>
    <t>Opravy fasád, zdí a vchodů do objektů po provedených stavebních úpravách</t>
  </si>
  <si>
    <t>477519030</t>
  </si>
  <si>
    <t>721</t>
  </si>
  <si>
    <t>Zdravotechnika - vnitřní kanalizace</t>
  </si>
  <si>
    <t>84</t>
  </si>
  <si>
    <t>721241103</t>
  </si>
  <si>
    <t>Lapač střešních splavenin z litiny DN 150</t>
  </si>
  <si>
    <t>-1384268795</t>
  </si>
  <si>
    <t>Lapače střešních splavenin litinové DN 150</t>
  </si>
  <si>
    <t>34+8</t>
  </si>
  <si>
    <t>85</t>
  </si>
  <si>
    <t>721242805</t>
  </si>
  <si>
    <t>Demontáž lapače střešních splavenin DN 150</t>
  </si>
  <si>
    <t>-1362476274</t>
  </si>
  <si>
    <t>Demontáž lapačů střešních splavenin  DN 150</t>
  </si>
  <si>
    <t>767</t>
  </si>
  <si>
    <t>Konstrukce zámečnické</t>
  </si>
  <si>
    <t>86</t>
  </si>
  <si>
    <t>767991003</t>
  </si>
  <si>
    <t>Montáž pomocné nebo nosné konstrukce z kompozitních profilů o hmotnosti do 5 kg/m</t>
  </si>
  <si>
    <t>-178454822</t>
  </si>
  <si>
    <t>Montáž výrobků z kompozitů pomocné nebo nosné konstrukce z profilů hmotnosti přes 2,5 do 5 kg/m</t>
  </si>
  <si>
    <t>rám na časovou osu</t>
  </si>
  <si>
    <t>29,5*2</t>
  </si>
  <si>
    <t>87</t>
  </si>
  <si>
    <t>13011051</t>
  </si>
  <si>
    <t>úhelník ocelový nerovnostranný jakost 11 375 50x30x3mm</t>
  </si>
  <si>
    <t>1093071126</t>
  </si>
  <si>
    <t>59*3,5/1000</t>
  </si>
  <si>
    <t>0,207*1,02 'Přepočtené koeficientem množství</t>
  </si>
  <si>
    <t>SO 301 - Dešťové kanalizace</t>
  </si>
  <si>
    <t>Vzorkování stavebních materiálů a konstrukcí</t>
  </si>
  <si>
    <t>-1310074342</t>
  </si>
  <si>
    <t>122240353</t>
  </si>
  <si>
    <t>šachty</t>
  </si>
  <si>
    <t>(1*1*1,5)*3</t>
  </si>
  <si>
    <t>1965896390</t>
  </si>
  <si>
    <t>0,6*1,4*58</t>
  </si>
  <si>
    <t>-1830399890</t>
  </si>
  <si>
    <t>48,72+4,5</t>
  </si>
  <si>
    <t>771120251</t>
  </si>
  <si>
    <t>53,22*15</t>
  </si>
  <si>
    <t>39560464</t>
  </si>
  <si>
    <t>53,22*1,8</t>
  </si>
  <si>
    <t>617492303</t>
  </si>
  <si>
    <t>0,6*0,4*58</t>
  </si>
  <si>
    <t>1473629643</t>
  </si>
  <si>
    <t>0,6*0,3*58</t>
  </si>
  <si>
    <t>-117617455</t>
  </si>
  <si>
    <t>10,44*2,2</t>
  </si>
  <si>
    <t>22,968*2 'Přepočtené koeficientem množství</t>
  </si>
  <si>
    <t>58344197</t>
  </si>
  <si>
    <t>štěrkodrť frakce 0/63</t>
  </si>
  <si>
    <t>-112273511</t>
  </si>
  <si>
    <t>(0,6*0,4*58)*1,9</t>
  </si>
  <si>
    <t>-463496208</t>
  </si>
  <si>
    <t>0,6*0,1*58</t>
  </si>
  <si>
    <t>871263121</t>
  </si>
  <si>
    <t>Montáž kanalizačního potrubí z PVC těsněné gumovým kroužkem otevřený výkop sklon do 20 % DN 110</t>
  </si>
  <si>
    <t>-604057138</t>
  </si>
  <si>
    <t>Montáž kanalizačního potrubí z plastů z tvrdého PVC těsněných gumovým kroužkem v otevřeném výkopu ve sklonu do 20 % DN 110</t>
  </si>
  <si>
    <t>28611187</t>
  </si>
  <si>
    <t>trubka kanalizační PPKGEM 110x3,4x500mm SN10</t>
  </si>
  <si>
    <t>420998127</t>
  </si>
  <si>
    <t>8*1,03 'Přepočtené koeficientem množství</t>
  </si>
  <si>
    <t>-1628725430</t>
  </si>
  <si>
    <t>WVN.DP900036W</t>
  </si>
  <si>
    <t>Trubka kanaliz. hladká. SOLIDWALL SN12 160x5-6 m PVC</t>
  </si>
  <si>
    <t>-1071977350</t>
  </si>
  <si>
    <t>14,6*1,03 'Přepočtené koeficientem množství</t>
  </si>
  <si>
    <t>871353121</t>
  </si>
  <si>
    <t>Montáž kanalizačního potrubí z PVC těsněné gumovým kroužkem otevřený výkop sklon do 20 % DN 200</t>
  </si>
  <si>
    <t>-902316510</t>
  </si>
  <si>
    <t>Montáž kanalizačního potrubí z plastů z tvrdého PVC těsněných gumovým kroužkem v otevřeném výkopu ve sklonu do 20 % DN 200</t>
  </si>
  <si>
    <t>28611107</t>
  </si>
  <si>
    <t>trubka kanalizační PVC-U 200x6,9x6000mm SN12</t>
  </si>
  <si>
    <t>-1500132824</t>
  </si>
  <si>
    <t>35*1,03 'Přepočtené koeficientem množství</t>
  </si>
  <si>
    <t>-1068200231</t>
  </si>
  <si>
    <t>894811143</t>
  </si>
  <si>
    <t>Revizní šachta z PVC typ přímý, DN 400/160 tlak 40 t hl od 1360 do 1730 mm</t>
  </si>
  <si>
    <t>-837623754</t>
  </si>
  <si>
    <t>Revizní šachta z tvrdého PVC v otevřeném výkopu typ přímý (DN šachty/DN trubního vedení) DN 400/160, odolnost vnějšímu tlaku 40 t, hloubka od 1360 do 1730 mm</t>
  </si>
  <si>
    <t>28614188</t>
  </si>
  <si>
    <t>poklop litinový kanalizační šachty DN 400 bez větrání šroubovací s teleskopickým dílem pro třídu zatížení D400 (vč.těsnění)</t>
  </si>
  <si>
    <t>-17245145</t>
  </si>
  <si>
    <t>894812318</t>
  </si>
  <si>
    <t>Revizní a čistící šachta z PP typ DN 600/200 šachtové dno s přítokem tvaru X</t>
  </si>
  <si>
    <t>1964948112</t>
  </si>
  <si>
    <t>Revizní a čistící šachta z polypropylenu PP pro hladké trouby DN 600 šachtové dno (DN šachty / DN trubního vedení) DN 600/200 sběrné tvaru X</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</si>
  <si>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</si>
  <si>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894812332</t>
  </si>
  <si>
    <t>Revizní a čistící šachta z PP DN 600 šachtová roura korugovaná světlé hloubky 2000 mm</t>
  </si>
  <si>
    <t>273357046</t>
  </si>
  <si>
    <t>Revizní a čistící šachta z polypropylenu PP pro hladké trouby DN 600 roura šachtová korugovaná, světlé hloubky 2 000 mm</t>
  </si>
  <si>
    <t>28661935</t>
  </si>
  <si>
    <t>poklop šachtový litinový dno DN 600 pro třídu zatížení D400</t>
  </si>
  <si>
    <t>-1078051258</t>
  </si>
  <si>
    <t>894812339</t>
  </si>
  <si>
    <t>Příplatek k rourám revizní a čistící šachty z PP DN 600 za uříznutí šachtové roury</t>
  </si>
  <si>
    <t>1395570432</t>
  </si>
  <si>
    <t>Revizní a čistící šachta z polypropylenu PP pro hladké trouby DN 600 Příplatek k cenám 2331 - 2334 za uříznutí šachtové roury</t>
  </si>
  <si>
    <t>1510617115</t>
  </si>
  <si>
    <t>SO 302 - Vodní prvek - stavební část</t>
  </si>
  <si>
    <t xml:space="preserve">    3 - Svislé a kompletní konstrukce</t>
  </si>
  <si>
    <t>1755820138</t>
  </si>
  <si>
    <t>10*6*1,1</t>
  </si>
  <si>
    <t>0,6*36</t>
  </si>
  <si>
    <t>132151253</t>
  </si>
  <si>
    <t>Hloubení rýh nezapažených š do 2000 mm v hornině třídy těžitelnosti I, skupiny 1 a 2 objem do 100 m3 strojně</t>
  </si>
  <si>
    <t>1287384486</t>
  </si>
  <si>
    <t>Hloubení nezapažených rýh šířky přes 800 do 2 000 mm strojně s urovnáním dna do předepsaného profilu a spádu v hornině třídy těžitelnosti I skupiny 1 a 2 přes 50 do 100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</si>
  <si>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</si>
  <si>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1.4*1,2*35</t>
  </si>
  <si>
    <t>1885786238</t>
  </si>
  <si>
    <t>87,6+58,8</t>
  </si>
  <si>
    <t>1405918415</t>
  </si>
  <si>
    <t>146,4*15</t>
  </si>
  <si>
    <t>-185039862</t>
  </si>
  <si>
    <t>146,4*1,8</t>
  </si>
  <si>
    <t>1439538563</t>
  </si>
  <si>
    <t>štěrkopísek</t>
  </si>
  <si>
    <t>1,4*0,3*35</t>
  </si>
  <si>
    <t>štěrkodrť</t>
  </si>
  <si>
    <t>-561470282</t>
  </si>
  <si>
    <t>zásyp v m3</t>
  </si>
  <si>
    <t>29,4</t>
  </si>
  <si>
    <t>29,4*2 'Přepočtené koeficientem množství</t>
  </si>
  <si>
    <t>-50430515</t>
  </si>
  <si>
    <t>rýha m3</t>
  </si>
  <si>
    <t>17,7</t>
  </si>
  <si>
    <t>obsyp objektu m3</t>
  </si>
  <si>
    <t>35,4</t>
  </si>
  <si>
    <t>53,1*2 'Přepočtené koeficientem množství</t>
  </si>
  <si>
    <t>523810454</t>
  </si>
  <si>
    <t>10*5</t>
  </si>
  <si>
    <t>-603706106</t>
  </si>
  <si>
    <t>1421987743</t>
  </si>
  <si>
    <t>27,28*0,3</t>
  </si>
  <si>
    <t>4*0,3</t>
  </si>
  <si>
    <t>1,6*0,3</t>
  </si>
  <si>
    <t>chráničky pod komunikací</t>
  </si>
  <si>
    <t>(1,65+7,25)*0,4*2</t>
  </si>
  <si>
    <t>(1,4+7,25)*0,4*2</t>
  </si>
  <si>
    <t>rozvody fontány</t>
  </si>
  <si>
    <t>0,15*30*2</t>
  </si>
  <si>
    <t>550439170</t>
  </si>
  <si>
    <t>274313711</t>
  </si>
  <si>
    <t>Základové pásy z betonu tř. C 20/25</t>
  </si>
  <si>
    <t>35652271</t>
  </si>
  <si>
    <t>Základy z betonu prostého pasy betonu kamenem neprokládaného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</si>
  <si>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</si>
  <si>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jímka</t>
  </si>
  <si>
    <t>(0,8*0,8*0,1*4)+(0,7*0,70*0,1)</t>
  </si>
  <si>
    <t>-1379658782</t>
  </si>
  <si>
    <t>27,28*0,58</t>
  </si>
  <si>
    <t>24,88*0,58</t>
  </si>
  <si>
    <t>0,7*0,6*4</t>
  </si>
  <si>
    <t>2143756853</t>
  </si>
  <si>
    <t>-840568577</t>
  </si>
  <si>
    <t>27,28*0,2*7,9/1000</t>
  </si>
  <si>
    <t>8,18*4,46*7,9/1000</t>
  </si>
  <si>
    <t>8,58*4,86*7,9/1000</t>
  </si>
  <si>
    <t>26,88*0,78*7,9/1000</t>
  </si>
  <si>
    <t>25,28*0,58*7,9/1000</t>
  </si>
  <si>
    <t>2*0,3*7,9/1000</t>
  </si>
  <si>
    <t>3,6*0,3*7,9/1000</t>
  </si>
  <si>
    <t>281601111</t>
  </si>
  <si>
    <t>Injektování vrtů nízkotlaké vzestupné s jednoduchým obturátorem tlakem do 0,6 MPa</t>
  </si>
  <si>
    <t>hod</t>
  </si>
  <si>
    <t>442427374</t>
  </si>
  <si>
    <t>Injektování  s jednoduchým obturátorem nebo bez obturátoru vzestupné, tlakem do 0,60 MPa</t>
  </si>
  <si>
    <t xml:space="preserve">Poznámka k souboru cen:_x000D_
1. Ceny nelze použít pro injektování: a) mikropilot a kotev; toto injektování se oceňuje cenami souboru cen 28. 60-21 Injektování povrchové s dvojitým obturátorem mikropilot nebo kotev, b) aktivovanou maltou; toto injektování se oceňuje cenami souboru cen 28. 60-41 Injektování aktivovanými směsmi, c) vysokotlaké s dvojitým obturátorem; toto injektování se oceňuje cenami souboru cen 282 60-31 Injektování vysokotlaké s dvojitým obturátorem, d) organickými pryskyřicemi neředitelnými vodou; toto injektování se oceňuje cenami souboru cen 282 60-51 Injektování povrchové vysokotlaké pryskyřicemi neředitelnými vodou, e) živicemi za tepla; toto injektování se oceňuje individuálně, f) tryskové; tato injektáž se oceňuje cenami souboru cen 282 61-21 Trysková injektáž vrtů vzestupná. 2. Ceny nelze použít pro vysokotlaké injektování injekční stanicí s automatickou registrací parametrů; toto injektování se oceňuje cenami souboru cen 282 60-31 Injektování vysokotlaké s dvojitým obturátorem. 3. Rozhodující pro volbu ceny podle výšky tlaku je maximální tlak na jednom vrtu. 4. Cena -1129 Příplatek za injektování organickými pryskyřicemi nelze použít pro vodní zkoušky vrtů. </t>
  </si>
  <si>
    <t>R17</t>
  </si>
  <si>
    <t>Injektážní materiáll cementový - směs</t>
  </si>
  <si>
    <t>l</t>
  </si>
  <si>
    <t>406124457</t>
  </si>
  <si>
    <t>Dílenská dokumentace</t>
  </si>
  <si>
    <t>Svislé a kompletní konstrukce</t>
  </si>
  <si>
    <t>321321116</t>
  </si>
  <si>
    <t>Konstrukce vodních staveb ze ŽB mrazuvzdorného tř. C 30/37</t>
  </si>
  <si>
    <t>-1350782471</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</si>
  <si>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</si>
  <si>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</si>
  <si>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(8,68*4,96*0,3)-(0,4*0,4*0,3)</t>
  </si>
  <si>
    <t>1*1*0,3</t>
  </si>
  <si>
    <t>8,08*4,36*0,03</t>
  </si>
  <si>
    <t>8,38*0,3*0,58*2</t>
  </si>
  <si>
    <t>4,66*0,3*0,58*2</t>
  </si>
  <si>
    <t>31316008</t>
  </si>
  <si>
    <t>síť výztužná svařovaná 100x100mm drát D 8mm</t>
  </si>
  <si>
    <t>-1288703411</t>
  </si>
  <si>
    <t>27,28*0,2</t>
  </si>
  <si>
    <t>8,18*4,46</t>
  </si>
  <si>
    <t>8,58*4,86</t>
  </si>
  <si>
    <t>26,88*0,78</t>
  </si>
  <si>
    <t>25,28*0,58</t>
  </si>
  <si>
    <t>2*0,3</t>
  </si>
  <si>
    <t>3,6*0,3</t>
  </si>
  <si>
    <t>451573111</t>
  </si>
  <si>
    <t>Lože pod potrubí otevřený výkop ze štěrkopísku</t>
  </si>
  <si>
    <t>2112639018</t>
  </si>
  <si>
    <t>Lože pod potrubí, stoky a drobné objekty v otevřeném výkopu z písku a štěrkopísku do 63 mm</t>
  </si>
  <si>
    <t>1,4*0,1*35</t>
  </si>
  <si>
    <t>452311141</t>
  </si>
  <si>
    <t>Podkladní desky z betonu prostého tř. C 16/20 otevřený výkop</t>
  </si>
  <si>
    <t>574554498</t>
  </si>
  <si>
    <t>Podkladní a zajišťovací konstrukce z betonu prostého v otevřeném výkopu desky pod potrubí, stoky a drobné objekty z betonu tř. C 16/20</t>
  </si>
  <si>
    <t>1,4*0,15*35</t>
  </si>
  <si>
    <t>76931794</t>
  </si>
  <si>
    <t>9*5,4*0,15</t>
  </si>
  <si>
    <t>1,2*1,4*0,15</t>
  </si>
  <si>
    <t>0,3*0,15*28,5</t>
  </si>
  <si>
    <t>1,65*7,25*0,3</t>
  </si>
  <si>
    <t>1,4*7,25*0,3</t>
  </si>
  <si>
    <t>0,1*0,9*30</t>
  </si>
  <si>
    <t>452351101</t>
  </si>
  <si>
    <t>Bednění podkladních desek nebo bloků nebo sedlového lože otevřený výkop</t>
  </si>
  <si>
    <t>1559911945</t>
  </si>
  <si>
    <t>Bednění podkladních a zajišťovacích konstrukcí v otevřeném výkopu desek nebo sedlových loží pod potrubí, stoky a drobné objekty</t>
  </si>
  <si>
    <t>28,48*0,15</t>
  </si>
  <si>
    <t>-1085189499</t>
  </si>
  <si>
    <t>28,5*0,3</t>
  </si>
  <si>
    <t>256775474</t>
  </si>
  <si>
    <t>8,55*1,02 'Přepočtené koeficientem množství</t>
  </si>
  <si>
    <t>596811311</t>
  </si>
  <si>
    <t>Kladení velkoformátové betonové dlažby tl do 100 mm velikosti do 0,5 m2 pl do 300 m2</t>
  </si>
  <si>
    <t>-410442490</t>
  </si>
  <si>
    <t>Kladení velkoformátové dlažby pozemních komunikací a komunikací pro pěší s ložem z kameniva tl. 40 mm, s vyplněním spár, s hutněním, vibrováním a se smetením přebytečného materiálu tl. do 100 mm, velikosti dlaždic do 0,5 m2, pro plochy do 300 m2</t>
  </si>
  <si>
    <t>0,6*0,6*91</t>
  </si>
  <si>
    <t>0,3*0,6*44</t>
  </si>
  <si>
    <t>5838R1</t>
  </si>
  <si>
    <t>žulová velkoformátová dlažba tl.80mm s protiskluzovou povrchovou úpravou</t>
  </si>
  <si>
    <t>1506095900</t>
  </si>
  <si>
    <t>R14</t>
  </si>
  <si>
    <t>Podkladové terče výškově nastavitelné pod klažbu s nosností 1000 kg, dodání a osazení</t>
  </si>
  <si>
    <t>1146997443</t>
  </si>
  <si>
    <t>611321125</t>
  </si>
  <si>
    <t>Vápenocementová omítka hladká jednovrstvá vnitřních schodišťových konstrukcí nanášená ručně</t>
  </si>
  <si>
    <t>2072516466</t>
  </si>
  <si>
    <t>Omítka vápenocementová vnitřních ploch  nanášená ručně jednovrstvá, tloušťky do 10 mm hladká schodišťových konstrukcí stropů, stěn, ramen nebo nosníků</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</si>
  <si>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</si>
  <si>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612325403</t>
  </si>
  <si>
    <t>Oprava vnitřní vápenocementové hrubé omítky stěn v rozsahu plochy do 50%</t>
  </si>
  <si>
    <t>-1805605923</t>
  </si>
  <si>
    <t>Oprava vápenocementové omítky vnitřních ploch hrubé, tloušťky do 20 mm stěn, v rozsahu opravované plochy přes 30 do 50%</t>
  </si>
  <si>
    <t xml:space="preserve">Poznámka k souboru cen:_x000D_
1. Pro ocenění opravy omítek plochy do 1 m2 se použijí ceny souboru cen 61. 32-52.. Vápenocementová omítka jednotlivých malých ploch. </t>
  </si>
  <si>
    <t>632451431</t>
  </si>
  <si>
    <t>Doplnění cementového potěru hlazeného pl do 1 m2 tl do 30 mm</t>
  </si>
  <si>
    <t>-2011265988</t>
  </si>
  <si>
    <t>Doplnění cementového potěru na mazaninách a betonových podkladech  (s dodáním hmot), hlazeného dřevěným nebo ocelovým hladítkem, plochy jednotlivě do 1 m2 a tl. přes 20 do 30 mm</t>
  </si>
  <si>
    <t>632902211</t>
  </si>
  <si>
    <t>Příprava zatvrdlého povrchu betonových mazanin pro cementový potěr cementovým mlékem s přísadou</t>
  </si>
  <si>
    <t>1066126361</t>
  </si>
  <si>
    <t>Příprava zatvrdlého povrchu betonových mazanin  pro cementový potěr cementovým mlékem s přísadou</t>
  </si>
  <si>
    <t>871265231</t>
  </si>
  <si>
    <t>Kanalizační potrubí z tvrdého PVC jednovrstvé tuhost třídy SN10 DN 110</t>
  </si>
  <si>
    <t>574706803</t>
  </si>
  <si>
    <t>Kanalizační potrubí z tvrdého PVC v otevřeném výkopu ve sklonu do 20 %, hladkého plnostěnného jednovrstvého, tuhost třídy SN 10 DN 110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</si>
  <si>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</si>
  <si>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40+(10*7,5)</t>
  </si>
  <si>
    <t>871315231</t>
  </si>
  <si>
    <t>Kanalizační potrubí z tvrdého PVC jednovrstvé tuhost třídy SN10 DN 160</t>
  </si>
  <si>
    <t>-1108623407</t>
  </si>
  <si>
    <t>Kanalizační potrubí z tvrdého PVC v otevřeném výkopu ve sklonu do 20 %, hladkého plnostěnného jednovrstvého, tuhost třídy SN 10 DN 160</t>
  </si>
  <si>
    <t>6*7,5</t>
  </si>
  <si>
    <t>R18</t>
  </si>
  <si>
    <t>trubka 75/PVC-U PN 10, dodání a osazení</t>
  </si>
  <si>
    <t>-799027372</t>
  </si>
  <si>
    <t>R19</t>
  </si>
  <si>
    <t>trubka 63/PVC-U PN10, dodání a osazení</t>
  </si>
  <si>
    <t>1314029422</t>
  </si>
  <si>
    <t>R20</t>
  </si>
  <si>
    <t>chránička 90/kopoflex, dodání a osazení</t>
  </si>
  <si>
    <t>72176542</t>
  </si>
  <si>
    <t>R21</t>
  </si>
  <si>
    <t>potrubí 32/PE PN10, dodání a osazení</t>
  </si>
  <si>
    <t>1000061744</t>
  </si>
  <si>
    <t>R22</t>
  </si>
  <si>
    <t>10/kopoflex, chránička, dodání a osazení</t>
  </si>
  <si>
    <t>-1131059777</t>
  </si>
  <si>
    <t>R23</t>
  </si>
  <si>
    <t>10/kopoflex, odkanalotování strojovny</t>
  </si>
  <si>
    <t>1133483878</t>
  </si>
  <si>
    <t>R24</t>
  </si>
  <si>
    <t>Kanalizační potrubí z tvrdého PVC jednovrstvé tuhost třídy SN10 DN 120</t>
  </si>
  <si>
    <t>-580078130</t>
  </si>
  <si>
    <t>3*7,5</t>
  </si>
  <si>
    <t>977151115</t>
  </si>
  <si>
    <t>Jádrové vrty diamantovými korunkami do D 70 mm do stavebních materiálů</t>
  </si>
  <si>
    <t>-2026931512</t>
  </si>
  <si>
    <t>Jádrové vrty diamantovými korunkami do stavebních materiálů (železobetonu, betonu, cihel, obkladů, dlažeb, kamene) průměru přes 60 do 70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</si>
  <si>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</si>
  <si>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strojovna</t>
  </si>
  <si>
    <t>2*3</t>
  </si>
  <si>
    <t>14011036</t>
  </si>
  <si>
    <t>trubka ocelová bezešvá hladká jakost 11 353 60,3x4,0mm</t>
  </si>
  <si>
    <t>-1313792792</t>
  </si>
  <si>
    <t>977151118</t>
  </si>
  <si>
    <t>Jádrové vrty diamantovými korunkami do D 100 mm do stavebních materiálů</t>
  </si>
  <si>
    <t>-2050052741</t>
  </si>
  <si>
    <t>Jádrové vrty diamantovými korunkami do stavebních materiálů (železobetonu, betonu, cihel, obkladů, dlažeb, kamene) průměru přes 90 do 100 mm</t>
  </si>
  <si>
    <t>16*3</t>
  </si>
  <si>
    <t>14011060</t>
  </si>
  <si>
    <t>trubka ocelová bezešvá hladká jakost 11 353 89x4,0mm</t>
  </si>
  <si>
    <t>-405406491</t>
  </si>
  <si>
    <t>977151121</t>
  </si>
  <si>
    <t>Jádrové vrty diamantovými korunkami do D 120 mm do stavebních materiálů</t>
  </si>
  <si>
    <t>-856934154</t>
  </si>
  <si>
    <t>Jádrové vrty diamantovými korunkami do stavebních materiálů (železobetonu, betonu, cihel, obkladů, dlažeb, kamene) průměru přes 110 do 120 mm</t>
  </si>
  <si>
    <t>3*3</t>
  </si>
  <si>
    <t>14011082</t>
  </si>
  <si>
    <t>trubka ocelová bezešvá hladká jakost 11 353 114x4,0mm</t>
  </si>
  <si>
    <t>-2014827522</t>
  </si>
  <si>
    <t>985233111</t>
  </si>
  <si>
    <t>Úprava spár po spárování zdiva uhlazením spára dl do 6 m/m2</t>
  </si>
  <si>
    <t>-925340776</t>
  </si>
  <si>
    <t>Úprava spár po spárování zdiva kamenného nebo cihelného délky spáry na 1 m2 upravované plochy do 6 m uhlazením</t>
  </si>
  <si>
    <t xml:space="preserve">Poznámka k souboru cen:_x000D_
1. Délce spáry na 1 m2 upravované plochy odpovídají tyto počty kamenů: a) do 6 m - do10 kusů na 1 m2, b) přes 6 do 12 m - přes 10 do 35 kusů na 1 m2, c) přes 12 m - přes 35 kusů na 1 m2. </t>
  </si>
  <si>
    <t>1018252205</t>
  </si>
  <si>
    <t>711111051</t>
  </si>
  <si>
    <t>Provedení izolace proti zemní vlhkosti vodorovné za studena 2x nátěr tekutou elastickou hydroizolací</t>
  </si>
  <si>
    <t>-1369966248</t>
  </si>
  <si>
    <t>Provedení izolace proti zemní vlhkosti natěradly a tmely za studena  na ploše vodorovné V dvojnásobným nátěrem tekutou elastickou hydroizolací</t>
  </si>
  <si>
    <t xml:space="preserve">Poznámka k souboru cen:_x000D_
1. Izolace plochy jednotlivě do 10 m2 se oceňují skladebně cenou příslušné izolace a cenou 711 19-9095 Příplatek za plochu do 10 m2. </t>
  </si>
  <si>
    <t>BSF.51512650</t>
  </si>
  <si>
    <t>MasterSeal 501 - hydroizolační nátěr, cementový, krystalizační, s atestem na pitnou vodu, bal. 25kg</t>
  </si>
  <si>
    <t>kg</t>
  </si>
  <si>
    <t>91464149</t>
  </si>
  <si>
    <t>10*1,5 'Přepočtené koeficientem množství</t>
  </si>
  <si>
    <t>711191201</t>
  </si>
  <si>
    <t>Provedení izolace proti zemní vlhkosti hydroizolační stěrkou vodorovné na betonu, 2 vrstvy</t>
  </si>
  <si>
    <t>-1814396671</t>
  </si>
  <si>
    <t>Provedení izolace proti zemní vlhkosti hydroizolační stěrkou na ploše vodorovné V dvouvrstvá na betonu</t>
  </si>
  <si>
    <t xml:space="preserve">Poznámka k souboru cen:_x000D_
1. V cenách nejsou započteny náklady na dodávku materiálu, tyto se oceňují ve specifikaci. </t>
  </si>
  <si>
    <t>8,08*4,36*2</t>
  </si>
  <si>
    <t>(8,08+4,36)*0,58*2*2</t>
  </si>
  <si>
    <t>0,4*4*0,3*2</t>
  </si>
  <si>
    <t>(8,38+4,66)*0,3*2*2</t>
  </si>
  <si>
    <t>58581003</t>
  </si>
  <si>
    <t>stěrka izolační minerální odolná tlakové vodě</t>
  </si>
  <si>
    <t>85442877</t>
  </si>
  <si>
    <t>115,927*1,1*4</t>
  </si>
  <si>
    <t>711411001</t>
  </si>
  <si>
    <t>Provedení izolace proti tlakové vodě vodorovné za studena nátěrem penetračním</t>
  </si>
  <si>
    <t>261382594</t>
  </si>
  <si>
    <t>Provedení izolace proti povrchové a podpovrchové tlakové vodě natěradly a tmely za studena  na ploše vodorovné V nátěrem penetračním</t>
  </si>
  <si>
    <t xml:space="preserve">Poznámka k souboru cen:_x000D_
1. Izolace plochy jednotlivě do 10 m2 se oceňují skladebně cenami příslušných izolací a cenou 711 49-9095 Příplatek za plochu do 10 m2. </t>
  </si>
  <si>
    <t>27,28*0,88*2</t>
  </si>
  <si>
    <t>4*0,3*2</t>
  </si>
  <si>
    <t>11163153</t>
  </si>
  <si>
    <t>emulze asfaltová penetrační</t>
  </si>
  <si>
    <t>litr</t>
  </si>
  <si>
    <t>-2129320374</t>
  </si>
  <si>
    <t>57142,8571428571*0,00035 'Přepočtené koeficientem množství</t>
  </si>
  <si>
    <t>711491171</t>
  </si>
  <si>
    <t>Provedení izolace proti tlakové vodě vodorovné z textilií vrstva podkladní</t>
  </si>
  <si>
    <t>-1721306753</t>
  </si>
  <si>
    <t>Provedení izolace proti povrchové a podpovrchové tlakové vodě ostatní  na ploše vodorovné V z textilií, vrstva podkladní</t>
  </si>
  <si>
    <t>57,963-14,922</t>
  </si>
  <si>
    <t>711491271</t>
  </si>
  <si>
    <t>Provedení izolace proti tlakové vodě svislé z textilií vrstva podkladní</t>
  </si>
  <si>
    <t>-1837748305</t>
  </si>
  <si>
    <t>Provedení izolace proti povrchové a podpovrchové tlakové vodě ostatní  na ploše svislé S z textilií, vrstva podkladní</t>
  </si>
  <si>
    <t>24,9*0,58</t>
  </si>
  <si>
    <t>R013</t>
  </si>
  <si>
    <t>Armovací tkanina vložená do spodní vrstvy hydroizolační stěrky 160g/m2</t>
  </si>
  <si>
    <t>304022106</t>
  </si>
  <si>
    <t>711767278</t>
  </si>
  <si>
    <t>Izolace proti vodě opracování trubních prostupů folie s dotmelením na přírubu průměru do 200 mm</t>
  </si>
  <si>
    <t>539597059</t>
  </si>
  <si>
    <t>Provedení detailů fóliemi  opracování trubních prostupů na pevnou a volnou přírubu s dotěsněním tmelem, průměru do 200 mm</t>
  </si>
  <si>
    <t>58581002</t>
  </si>
  <si>
    <t>stěrka cementová rychletuhnoucí pro izolace stěn ve styku se zeminou</t>
  </si>
  <si>
    <t>2041853379</t>
  </si>
  <si>
    <t>50*0,6 'Přepočtené koeficientem množství</t>
  </si>
  <si>
    <t>721175204</t>
  </si>
  <si>
    <t>Potrubí kanalizační z PP připojovací odhlučněné třívrstvé DN 75</t>
  </si>
  <si>
    <t>864183126</t>
  </si>
  <si>
    <t>Plastové potrubí odhlučněné třívrstvé připojovací DN 75</t>
  </si>
  <si>
    <t xml:space="preserve">Poznámka k souboru cen:_x000D_
1. Cenami -5231 až -5237 se oceňuje svislé potrubí od střešního vtoku po čisticí kus. 2. Ochrany odpadního a připojovacího potrubí z plastových trub se oceňují cenami souboru cen 722 18- . . Ochrana potrubí, části A 02. 3. Ceny -5401 až -5431 se použijí v případě požadavku tlakového vedení nebo podtlakového odvodnění střechy ve spojení s položkami pro beztlakovou kanalizaci 721 17-5....Počet kusů se určí podle počtu hrdel na potrubí. </t>
  </si>
  <si>
    <t>(36+4)*2</t>
  </si>
  <si>
    <t>34571352</t>
  </si>
  <si>
    <t>trubka elektroinstalační ohebná dvouplášťová korugovaná (chránička) D 52/63mm, HDPE+LDPE</t>
  </si>
  <si>
    <t>447544689</t>
  </si>
  <si>
    <t>34571357</t>
  </si>
  <si>
    <t>trubka elektroinstalační ohebná dvouplášťová korugovaná (chránička) D 108/125mm, HDPE+LDPE</t>
  </si>
  <si>
    <t>1503855623</t>
  </si>
  <si>
    <t>36+4</t>
  </si>
  <si>
    <t>28611188</t>
  </si>
  <si>
    <t>trubka kanalizační PPKGEM 110x3,4x1000mm SN10</t>
  </si>
  <si>
    <t>26819139</t>
  </si>
  <si>
    <t>721175205</t>
  </si>
  <si>
    <t>Potrubí kanalizační z PP připojovací odhlučněné třívrstvé DN 110</t>
  </si>
  <si>
    <t>1852353926</t>
  </si>
  <si>
    <t>Plastové potrubí odhlučněné třívrstvé připojovací DN 110</t>
  </si>
  <si>
    <t>40*3</t>
  </si>
  <si>
    <t>R16</t>
  </si>
  <si>
    <t>kpl</t>
  </si>
  <si>
    <t>2136690933</t>
  </si>
  <si>
    <t>SO 302.1 - Technologie vodního prvku - technologická</t>
  </si>
  <si>
    <t>N00 - Tecchnologie vodního prvku</t>
  </si>
  <si>
    <t xml:space="preserve">    N01 - Technologické zařízení</t>
  </si>
  <si>
    <t xml:space="preserve">    N02 - Nerezové prvky</t>
  </si>
  <si>
    <t xml:space="preserve">    N03 - Instalační materiál</t>
  </si>
  <si>
    <t xml:space="preserve">    N04 - Montáž, doprava</t>
  </si>
  <si>
    <t>N00</t>
  </si>
  <si>
    <t>Tecchnologie vodního prvku</t>
  </si>
  <si>
    <t>N01</t>
  </si>
  <si>
    <t>Technologické zařízení</t>
  </si>
  <si>
    <t>Jemný potrubní filtr se spětným proplachem DN 25, filtrační nerez vlůožka 500 mikronů, automatická proplachovací jednotka, 230 V, 10 W, mosaz</t>
  </si>
  <si>
    <t>243418552</t>
  </si>
  <si>
    <t>02</t>
  </si>
  <si>
    <t>Změkčovací filtr G 1", 100 m3/dH, plně automatické objemové řízení vč. solanky, 5 W, 230 V</t>
  </si>
  <si>
    <t>892657808</t>
  </si>
  <si>
    <t>03</t>
  </si>
  <si>
    <t>Elektromagnetický ventil G 1" 230 V, 15 W, mosaz</t>
  </si>
  <si>
    <t>-509050431</t>
  </si>
  <si>
    <t>04</t>
  </si>
  <si>
    <t>Senzor snímané hladiny</t>
  </si>
  <si>
    <t>-2003819239</t>
  </si>
  <si>
    <t>05</t>
  </si>
  <si>
    <t>Čerpadlo filtrace - monoblokové odstředivé čerpadlo s integrovaným předfiltrem pro zachycení hrubších nečistot. Materiálové provedení - tělo a oběhové kolo čerpadla z termoplastu, hřídel z nerez oceli, koš filtru z polypropylénu, mechanická ucpávka kerami</t>
  </si>
  <si>
    <t>-1972160345</t>
  </si>
  <si>
    <t>06</t>
  </si>
  <si>
    <t>Plastový ovíjený laminátový filtr DN 500 s bočním ručním 6 cestným ventilem, ručním odzvzdušňovacím ventilem a výpustí vody a písku. Max pracovní tlak 2,5 kg/cm2. Filtrační náplň křemičitý písek znitost 1-4 mm a 0,6-1,2 mm.</t>
  </si>
  <si>
    <t>1578966522</t>
  </si>
  <si>
    <t>07</t>
  </si>
  <si>
    <t>Kabelové ponorné čerpadlo s kolem volně průtočným do 25 mm, 230 V,  0,37 kW, nerez</t>
  </si>
  <si>
    <t>2032837337</t>
  </si>
  <si>
    <t>08</t>
  </si>
  <si>
    <t>Automat pro řízení kvality vody. Dávkuje předem nastavené množství dezinfekce a udržuje její maximální úroveň podle předem nastaveného redox potenciálu. Udržuje zvolenou hodnotu pH.</t>
  </si>
  <si>
    <t>1972195717</t>
  </si>
  <si>
    <t>Součást dodávky:</t>
  </si>
  <si>
    <t>- řídící a vyhodnocovací jednotka</t>
  </si>
  <si>
    <t>- sonda pH</t>
  </si>
  <si>
    <t>- redox sonda</t>
  </si>
  <si>
    <t>- jínky na sondy</t>
  </si>
  <si>
    <t>- peristaltické čerpadlo 2ks</t>
  </si>
  <si>
    <t>- nástřikový ventil 2ks</t>
  </si>
  <si>
    <t>- uzavírací armatura 2 ks</t>
  </si>
  <si>
    <t>100 w, 230 V</t>
  </si>
  <si>
    <t>09</t>
  </si>
  <si>
    <t>Peristaltické čerpadlo dávkování algicidu 20 W, 230 V</t>
  </si>
  <si>
    <t>-570227769</t>
  </si>
  <si>
    <t>Plastová zásobovací nádrž 20l, PE vč. plastové záchytné vany 20 l, PE</t>
  </si>
  <si>
    <t>-542028154</t>
  </si>
  <si>
    <t>UV lampa nízkotlaká 110 W, 230 V, plast</t>
  </si>
  <si>
    <t>436689766</t>
  </si>
  <si>
    <t>Čerpadlo výtrysku Varionaut 150/DMX/02-0,13 kW, 230 V</t>
  </si>
  <si>
    <t>-751110044</t>
  </si>
  <si>
    <t>Světlo ProfiPlane Led 320/DMX/02-16W, 24V</t>
  </si>
  <si>
    <t>-1205834388</t>
  </si>
  <si>
    <t>Tryska výtrysku Komet 10-14 Silver</t>
  </si>
  <si>
    <t>-397341409</t>
  </si>
  <si>
    <t>N02</t>
  </si>
  <si>
    <t>Nerezové prvky</t>
  </si>
  <si>
    <t>Kombiarmatura dopouštění 300x200x180 mm</t>
  </si>
  <si>
    <t>-2079385359</t>
  </si>
  <si>
    <t>Prostup výtlak DN 50</t>
  </si>
  <si>
    <t>-1134601883</t>
  </si>
  <si>
    <t>Prostup sání filtrace DN 65</t>
  </si>
  <si>
    <t>-175249963</t>
  </si>
  <si>
    <t>Prostup vypouštění fontány DN 100</t>
  </si>
  <si>
    <t>-1232407605</t>
  </si>
  <si>
    <t>Rozvodnice kabelů ve fontáně</t>
  </si>
  <si>
    <t>-837151251</t>
  </si>
  <si>
    <t>Držák čerpadla</t>
  </si>
  <si>
    <t>-2077067202</t>
  </si>
  <si>
    <t>Držák rozbočovače čerpadel ve fontáně</t>
  </si>
  <si>
    <t>34255381</t>
  </si>
  <si>
    <t>Držák rozbočovače světel ve fontáně</t>
  </si>
  <si>
    <t>-626304779</t>
  </si>
  <si>
    <t>Rozvodnice kabelů ve strojovně</t>
  </si>
  <si>
    <t>1426740537</t>
  </si>
  <si>
    <t>Chránička kabelů ve strojovně DN 25</t>
  </si>
  <si>
    <t>-412792903</t>
  </si>
  <si>
    <t>Prostup filtrace ve strojovně</t>
  </si>
  <si>
    <t>-948260602</t>
  </si>
  <si>
    <t>Prostup napoštění ve strojovně DN 25</t>
  </si>
  <si>
    <t>-438938862</t>
  </si>
  <si>
    <t>Pomocný materiál</t>
  </si>
  <si>
    <t>-1063294764</t>
  </si>
  <si>
    <t>N03</t>
  </si>
  <si>
    <t>Instalační materiál</t>
  </si>
  <si>
    <t>Potrubí PVC PN 10, DA 16 vč. fitinek, atd</t>
  </si>
  <si>
    <t>595350819</t>
  </si>
  <si>
    <t>Potrubí PVC PN 10, DA 20 vč. fitinek, atd.</t>
  </si>
  <si>
    <t>492457934</t>
  </si>
  <si>
    <t>Potrubí PVC PN 10, DA 22 vč. fitinek, atd.</t>
  </si>
  <si>
    <t>1770091866</t>
  </si>
  <si>
    <t>Potrubí PVC PN 10, DA 50 vč. fitinek, atd.</t>
  </si>
  <si>
    <t>139902478</t>
  </si>
  <si>
    <t>Potrubí PVC PN 10, DA 63 vč. fitinek, atd.</t>
  </si>
  <si>
    <t>1552899428</t>
  </si>
  <si>
    <t>Potrubí PVC PN 10, DA 75 vč. fitinek, atd.</t>
  </si>
  <si>
    <t>981806372</t>
  </si>
  <si>
    <t>Potrubí PVC PN 10, DA 110 vč. fitinek, atd.</t>
  </si>
  <si>
    <t>-400899795</t>
  </si>
  <si>
    <t>Potrubí PVC PN 10, DA 140 vč. fitinek, atd.</t>
  </si>
  <si>
    <t>1408608137</t>
  </si>
  <si>
    <t>Potrubí KG SN4, DA 110 vč. fitinek, atd.</t>
  </si>
  <si>
    <t>-1710530410</t>
  </si>
  <si>
    <t>Potrubí PVC KG SN4, DA 125 vč. fitinek, atd.</t>
  </si>
  <si>
    <t>2130732150</t>
  </si>
  <si>
    <t>Potrubí PE PN 12,5, DA 32 vč. fitinek, atd.</t>
  </si>
  <si>
    <t>1193163016</t>
  </si>
  <si>
    <t>Ventil kulový lepicí D 015 vypoštěcí</t>
  </si>
  <si>
    <t>1353156790</t>
  </si>
  <si>
    <t>Ventil kulový lepicí D 032</t>
  </si>
  <si>
    <t>758592438</t>
  </si>
  <si>
    <t>Ventil kulový lepicí D 063</t>
  </si>
  <si>
    <t>1999119473</t>
  </si>
  <si>
    <t>Klapka zpětná pružinová D 063</t>
  </si>
  <si>
    <t>-1880273364</t>
  </si>
  <si>
    <t>Klapka zpětná pružinová D 032</t>
  </si>
  <si>
    <t>1536907401</t>
  </si>
  <si>
    <t>Klapka zpětná litinová s pogumovanou koulí D 063</t>
  </si>
  <si>
    <t>819958799</t>
  </si>
  <si>
    <t>Litinové zemní šoupě DN 10 vč. tel. tyče a uličního poklopu</t>
  </si>
  <si>
    <t>1095744241</t>
  </si>
  <si>
    <t>Kotvící a spojovací materiál</t>
  </si>
  <si>
    <t>-305025141</t>
  </si>
  <si>
    <t>Přečerpávací jímka plastová 400x400x400 mm vč. kompozitního pororoštu</t>
  </si>
  <si>
    <t>1788884629</t>
  </si>
  <si>
    <t>Lepidlo PVC na bázi tetrahydrofuranu 1 kg</t>
  </si>
  <si>
    <t>41116670</t>
  </si>
  <si>
    <t>Čistící prostředek pro lepené spoje z PVC 1,0 l</t>
  </si>
  <si>
    <t>1361983765</t>
  </si>
  <si>
    <t>Ohebná dvouplášťová korugovaná chránička D40</t>
  </si>
  <si>
    <t>599521739</t>
  </si>
  <si>
    <t>Ohebná dvouplášťová korugovaná chránička D 90</t>
  </si>
  <si>
    <t>2003585886</t>
  </si>
  <si>
    <t>Návlek. izolační trubka z pěnového polyethylenu tl. 15 mm</t>
  </si>
  <si>
    <t>1064773926</t>
  </si>
  <si>
    <t>N04</t>
  </si>
  <si>
    <t>Montáž, doprava</t>
  </si>
  <si>
    <t>Tlakové zkoušky potrubí</t>
  </si>
  <si>
    <t>63574548</t>
  </si>
  <si>
    <t>Montáž</t>
  </si>
  <si>
    <t>337352617</t>
  </si>
  <si>
    <t>Zkušební provoz</t>
  </si>
  <si>
    <t>-1417623604</t>
  </si>
  <si>
    <t>Mimostaveništní doprava 3% z ceny díla</t>
  </si>
  <si>
    <t>126553157</t>
  </si>
  <si>
    <t>Návod pro obsluhu a údržbu</t>
  </si>
  <si>
    <t>848047784</t>
  </si>
  <si>
    <t>Uvedení do provozu, zaškolení obsluhy</t>
  </si>
  <si>
    <t>-1927193169</t>
  </si>
  <si>
    <t>Dokumentace konečného provedení stavby</t>
  </si>
  <si>
    <t>1634643520</t>
  </si>
  <si>
    <t>Vedlejší náklady</t>
  </si>
  <si>
    <t>-277451141</t>
  </si>
  <si>
    <t>1271851764</t>
  </si>
  <si>
    <t>SO 302.2 - Technologie vodního prvku - silnoproudá</t>
  </si>
  <si>
    <t>N00 - Silnoproudá</t>
  </si>
  <si>
    <t xml:space="preserve">    N01 - Rozvaděč</t>
  </si>
  <si>
    <t xml:space="preserve">    N02 - Řadové svornice RSA 4</t>
  </si>
  <si>
    <t xml:space="preserve">    N03 - Příslušenství světel a čerpadel DMX</t>
  </si>
  <si>
    <t xml:space="preserve">    N04 - Sondy k hladinovému relé</t>
  </si>
  <si>
    <t xml:space="preserve">    N05 - Hladinové relé</t>
  </si>
  <si>
    <t xml:space="preserve">    N06 - Svorkovnice krabicová</t>
  </si>
  <si>
    <t xml:space="preserve">    N07 - Šňůra střední pryžová</t>
  </si>
  <si>
    <t xml:space="preserve">    N08 - Kabel silový, izolace PVC s vodičen PE</t>
  </si>
  <si>
    <t xml:space="preserve">    N09 - Ohebná chránička KOPOFLEX</t>
  </si>
  <si>
    <t xml:space="preserve">    N10 - Zásuvka NN, praktik IP44 (plast)</t>
  </si>
  <si>
    <t xml:space="preserve">    N11 - Drátěné kabelové žlabyFLEXNET, galvanicky pokovené</t>
  </si>
  <si>
    <t xml:space="preserve">    N12 - Příslišenství FLEXNET, galvanicky pokovené</t>
  </si>
  <si>
    <t xml:space="preserve">    N13 - Vodič jednožílový ohebný (CYA)</t>
  </si>
  <si>
    <t xml:space="preserve">    N14 - Vodič jednožílový, izolace PVC</t>
  </si>
  <si>
    <t xml:space="preserve">    N15 - Doprava a montáž</t>
  </si>
  <si>
    <t>Silnoproudá</t>
  </si>
  <si>
    <t>Rozvaděč</t>
  </si>
  <si>
    <t>Rozvodnice 600x1000x250 s montážní deskou</t>
  </si>
  <si>
    <t>568660737</t>
  </si>
  <si>
    <t>ffff</t>
  </si>
  <si>
    <t>PG11----Vývodka PG11 s maticí</t>
  </si>
  <si>
    <t>1104446385</t>
  </si>
  <si>
    <t>PG21----Vývodka PG21 s maticí</t>
  </si>
  <si>
    <t>1752168033</t>
  </si>
  <si>
    <t>Řadové svornice RSA 4</t>
  </si>
  <si>
    <t>RSA4 A Řadová svornice</t>
  </si>
  <si>
    <t>2050660232</t>
  </si>
  <si>
    <t>PG11---- Vývodka PG11 s maticí</t>
  </si>
  <si>
    <t>Řízení PCL</t>
  </si>
  <si>
    <t>593599178</t>
  </si>
  <si>
    <t>dkduerjh</t>
  </si>
  <si>
    <t>Příslušenství světel a čerpadel DMX</t>
  </si>
  <si>
    <t>Řídící jednotka WESC 1024 II</t>
  </si>
  <si>
    <t>1813294495</t>
  </si>
  <si>
    <t>PG21---- Vývodka PG21 s maticí</t>
  </si>
  <si>
    <t>DMX booster 4 CH/splitter</t>
  </si>
  <si>
    <t>256</t>
  </si>
  <si>
    <t>1076665646</t>
  </si>
  <si>
    <t>Anemometr K</t>
  </si>
  <si>
    <t>-1128876053</t>
  </si>
  <si>
    <t>Under cable connector box 8 čerpadel</t>
  </si>
  <si>
    <t>-1948099341</t>
  </si>
  <si>
    <t>Světlo LED Driver</t>
  </si>
  <si>
    <t>1489833348</t>
  </si>
  <si>
    <t>Transformátor LED světel 24V DC</t>
  </si>
  <si>
    <t>1355161043</t>
  </si>
  <si>
    <t>Kabel DMX 20m</t>
  </si>
  <si>
    <t>-1289118119</t>
  </si>
  <si>
    <t>Kabel DMX 3m</t>
  </si>
  <si>
    <t>-1335159980</t>
  </si>
  <si>
    <t>Kabel DMX 1,5m</t>
  </si>
  <si>
    <t>-1206027322</t>
  </si>
  <si>
    <t>Kabelhybrid</t>
  </si>
  <si>
    <t>-57014153</t>
  </si>
  <si>
    <t>Kabel 24V DC 3m</t>
  </si>
  <si>
    <t>174618890</t>
  </si>
  <si>
    <t>Koncovka Endplug DMX</t>
  </si>
  <si>
    <t>373639459</t>
  </si>
  <si>
    <t>Sondy k hladinovému relé</t>
  </si>
  <si>
    <t>SHR-2 hladinová sonda - nerezová elektroda uložená v PVC krytu</t>
  </si>
  <si>
    <t>1026897894</t>
  </si>
  <si>
    <t>B6/1 jistič, char B, 1-pólový</t>
  </si>
  <si>
    <t>-524270713</t>
  </si>
  <si>
    <t>32-2 spínač panelový do dveří</t>
  </si>
  <si>
    <t>-135261637</t>
  </si>
  <si>
    <t>B10/1, char B, 1-pólový</t>
  </si>
  <si>
    <t>1458330555</t>
  </si>
  <si>
    <t>C16/1, char C, 1-pólový</t>
  </si>
  <si>
    <t>-1205580683</t>
  </si>
  <si>
    <t>RSI-20-10-A230 Instalační stykač</t>
  </si>
  <si>
    <t>572244746</t>
  </si>
  <si>
    <t>RSI-20-40-A230  Instalační stykač</t>
  </si>
  <si>
    <t>-286076550</t>
  </si>
  <si>
    <t>PS-LP-2005Pomocný spínač</t>
  </si>
  <si>
    <t>1249448204</t>
  </si>
  <si>
    <t>PF7-40/4/003 Chránič Ir=250A, typ AC, 4-pól</t>
  </si>
  <si>
    <t>385217328</t>
  </si>
  <si>
    <t>Transformátor 230/24V DC, 60VA +/-5%</t>
  </si>
  <si>
    <t>1300892344</t>
  </si>
  <si>
    <t>N05</t>
  </si>
  <si>
    <t>Hladinové relé</t>
  </si>
  <si>
    <t>HRH-1/230 hlídací hladiny s 1-stavovým i 2-stavovým hlídáním, hlídání ve dvou nezávislých nádržích, nastav. citlivost i čas. prodleva, měřící frekfence 50 Hz</t>
  </si>
  <si>
    <t>-128249761</t>
  </si>
  <si>
    <t>N06</t>
  </si>
  <si>
    <t>Svorkovnice krabicová</t>
  </si>
  <si>
    <t>Svorkovnice krabicová 273-102 4x1-2,5mm2</t>
  </si>
  <si>
    <t>-1817765970</t>
  </si>
  <si>
    <t>Svorkovnice krabicová 273-105 5x1-2,5mm2</t>
  </si>
  <si>
    <t>-625851417</t>
  </si>
  <si>
    <t>Svorkovnice 273-105 5x1-2,5mm2</t>
  </si>
  <si>
    <t>N07</t>
  </si>
  <si>
    <t>Šňůra střední pryžová</t>
  </si>
  <si>
    <t>H07RN-F-G 3x2,5mm2, Pevně</t>
  </si>
  <si>
    <t>473627367</t>
  </si>
  <si>
    <t>H07RN-F-G 2x1 mm2, pevně</t>
  </si>
  <si>
    <t>1241437741</t>
  </si>
  <si>
    <t>N08</t>
  </si>
  <si>
    <t>Kabel silový, izolace PVC s vodičen PE</t>
  </si>
  <si>
    <t>CYKY-J 3x1,5mm2, pevně</t>
  </si>
  <si>
    <t>-673878592</t>
  </si>
  <si>
    <t>CYKY-J 3x2,5 mm2, Pevně</t>
  </si>
  <si>
    <t>1768285129</t>
  </si>
  <si>
    <t>N09</t>
  </si>
  <si>
    <t>Ohebná chránička KOPOFLEX</t>
  </si>
  <si>
    <t>KF09040 světlost 32 mm</t>
  </si>
  <si>
    <t>-191766755</t>
  </si>
  <si>
    <t>N10</t>
  </si>
  <si>
    <t>Zásuvka NN, praktik IP44 (plast)</t>
  </si>
  <si>
    <t>5518-2929 B Zásuvka jednonásobná IP 44, s ochranným kolíkem, s víčkem; d. Praktik; b. bílá</t>
  </si>
  <si>
    <t>36699706</t>
  </si>
  <si>
    <t>5518-2029 B Zásuvka dvojnásobná IP 44, s ochrannými kolíky, s víčky; d. Praktik; b. bílá</t>
  </si>
  <si>
    <t>1378958460</t>
  </si>
  <si>
    <t>LV 24x22 lišta vkládací (2m v kartonu)</t>
  </si>
  <si>
    <t>-679330711</t>
  </si>
  <si>
    <t>LH 40x40 lišta hranatá (2m v kartonu) - dvoj. zámek</t>
  </si>
  <si>
    <t>-2125963545</t>
  </si>
  <si>
    <t>Krabice 380x570x140 IP65 LUCA hladká šroubovací víko nízké</t>
  </si>
  <si>
    <t>-355799337</t>
  </si>
  <si>
    <t>N11</t>
  </si>
  <si>
    <t>Drátěné kabelové žlabyFLEXNET, galvanicky pokovené</t>
  </si>
  <si>
    <t>FN603-GZ drátěný kabelový žlab š=60, v=30, l=2500</t>
  </si>
  <si>
    <t>467313336</t>
  </si>
  <si>
    <t>FN140-GZ drátěný kabelový žlab š=140, v=60, l=2500</t>
  </si>
  <si>
    <t>741238758</t>
  </si>
  <si>
    <t>N12</t>
  </si>
  <si>
    <t>Příslišenství FLEXNET, galvanicky pokovené</t>
  </si>
  <si>
    <t>FD1-GZ držák</t>
  </si>
  <si>
    <t>1411735573</t>
  </si>
  <si>
    <t>FS1-GZ spojka velká, bez šroubu + matky</t>
  </si>
  <si>
    <t>1535916673</t>
  </si>
  <si>
    <t>FS2-GZ spojka malá, vč. šroubu+matky</t>
  </si>
  <si>
    <t>166150164</t>
  </si>
  <si>
    <t>FS2-GZ sapojka malá, vč. šroubu+matky</t>
  </si>
  <si>
    <t>-1908608905</t>
  </si>
  <si>
    <t>N13</t>
  </si>
  <si>
    <t>Vodič jednožílový ohebný (CYA)</t>
  </si>
  <si>
    <t>H05V-K 1 mm2, pebně</t>
  </si>
  <si>
    <t>-431120937</t>
  </si>
  <si>
    <t>H07V-K 2,5 mm2, pevně</t>
  </si>
  <si>
    <t>-1416616712</t>
  </si>
  <si>
    <t>HO7V-K 6 mm2, pevně</t>
  </si>
  <si>
    <t>1057124557</t>
  </si>
  <si>
    <t>N14</t>
  </si>
  <si>
    <t>Vodič jednožílový, izolace PVC</t>
  </si>
  <si>
    <t>CY 4, pevně</t>
  </si>
  <si>
    <t>-1904968136</t>
  </si>
  <si>
    <t>CY 16, pevně</t>
  </si>
  <si>
    <t>-1891233347</t>
  </si>
  <si>
    <t>A11 Krabice odbočná plastová, šedá, prázdná, IP 54, 12 otv.</t>
  </si>
  <si>
    <t>-216816971</t>
  </si>
  <si>
    <t>Pružný materiál</t>
  </si>
  <si>
    <t>1712072869</t>
  </si>
  <si>
    <t>N15</t>
  </si>
  <si>
    <t>Doprava a montáž</t>
  </si>
  <si>
    <t>Seřízení a odskoušení el. technologie</t>
  </si>
  <si>
    <t>1415730364</t>
  </si>
  <si>
    <t>-260387347</t>
  </si>
  <si>
    <t>Celková prohlídka el. zaříz. měření a vyhotovení revizní zprávy</t>
  </si>
  <si>
    <t>1520303708</t>
  </si>
  <si>
    <t>PLC softwere</t>
  </si>
  <si>
    <t>-439785234</t>
  </si>
  <si>
    <t>Základní programování scén vodní kulisy</t>
  </si>
  <si>
    <t>-940028656</t>
  </si>
  <si>
    <t>Mimostaveništní doprava</t>
  </si>
  <si>
    <t>-1336859192</t>
  </si>
  <si>
    <t>Dokumentace skutečného provedení stavby</t>
  </si>
  <si>
    <t>-295410558</t>
  </si>
  <si>
    <t>1914410071</t>
  </si>
  <si>
    <t>371470601</t>
  </si>
  <si>
    <t>SO 303 - Vodovodní přípojka závlaha veřejné zeleně</t>
  </si>
  <si>
    <t xml:space="preserve">    22-M - Montáže technologických zařízení pro dopravní stavby</t>
  </si>
  <si>
    <t xml:space="preserve">    N01 - Potrubí a kabely</t>
  </si>
  <si>
    <t xml:space="preserve">    N02 - Řídící jednotka a elektroinstalace</t>
  </si>
  <si>
    <t xml:space="preserve">    N03 - Elektromagnetické ventily</t>
  </si>
  <si>
    <t xml:space="preserve">    N04 - Závlahové prvky</t>
  </si>
  <si>
    <t xml:space="preserve">    N05 - Filtr, zazimovací sestava a automatické dopouštění z vodovodního řadu</t>
  </si>
  <si>
    <t xml:space="preserve">    N06 - Čerpadlo</t>
  </si>
  <si>
    <t xml:space="preserve">    N07 - Šachty</t>
  </si>
  <si>
    <t>OST - Ostatní</t>
  </si>
  <si>
    <t>132254101</t>
  </si>
  <si>
    <t>Hloubení rýh zapažených š do 800 mm v hornině třídy těžitelnosti I, skupiny 3 objem do 20 m3 strojně</t>
  </si>
  <si>
    <t>-961127600</t>
  </si>
  <si>
    <t>Hloubení zapažených rýh šířky do 800 mm strojně s urovnáním dna do předepsaného profilu a spádu v hornině třídy těžitelnosti I skupiny 3 do 20 m3</t>
  </si>
  <si>
    <t>výko šířky 400 mm, hl. 700 mm a délky 20 m</t>
  </si>
  <si>
    <t>0,4*0,7*20</t>
  </si>
  <si>
    <t>132254102</t>
  </si>
  <si>
    <t>Hloubení rýh zapažených š do 800 mm v hornině třídy těžitelnosti I, skupiny 3 objem do 50 m3 strojně</t>
  </si>
  <si>
    <t>-691209056</t>
  </si>
  <si>
    <t>Hloubení zapažených rýh šířky do 800 mm strojně s urovnáním dna do předepsaného profilu a spádu v hornině třídy těžitelnosti I skupiny 3 přes 20 do 50 m3</t>
  </si>
  <si>
    <t>výkop šířky 400 mm, hl. 350 mm a délky 240 m</t>
  </si>
  <si>
    <t>0,4*0,35*240</t>
  </si>
  <si>
    <t>880704288</t>
  </si>
  <si>
    <t>9,28*2</t>
  </si>
  <si>
    <t>-76151992</t>
  </si>
  <si>
    <t>5,6+33,6-9,28</t>
  </si>
  <si>
    <t>1209966283</t>
  </si>
  <si>
    <t>167151101</t>
  </si>
  <si>
    <t>Nakládání výkopku z hornin třídy těžitelnosti I, skupiny 1 až 3 do 100 m3</t>
  </si>
  <si>
    <t>2128132537</t>
  </si>
  <si>
    <t>Nakládání, skládání a překládání neulehlého výkopku nebo sypaniny strojně nakládání, množství do 100 m3, z horniny třídy těžitelnosti I, skupiny 1 až 3</t>
  </si>
  <si>
    <t>-1519214711</t>
  </si>
  <si>
    <t>29,92*1,8</t>
  </si>
  <si>
    <t>174151101</t>
  </si>
  <si>
    <t>Zásyp jam, šachet rýh nebo kolem objektů sypaninou se zhutněním</t>
  </si>
  <si>
    <t>197106785</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</si>
  <si>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</si>
  <si>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</si>
  <si>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175151101</t>
  </si>
  <si>
    <t>Obsypání potrubí strojně sypaninou bez prohození, uloženou do 3 m</t>
  </si>
  <si>
    <t>-781544391</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</si>
  <si>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</si>
  <si>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</si>
  <si>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20*0,4*0,15+240*0,16*0,15</t>
  </si>
  <si>
    <t>747751015</t>
  </si>
  <si>
    <t>6,96*2 'Přepočtené koeficientem množství</t>
  </si>
  <si>
    <t>899722111</t>
  </si>
  <si>
    <t>Krytí potrubí z plastů výstražnou fólií z PVC 20 cm</t>
  </si>
  <si>
    <t>1875670041</t>
  </si>
  <si>
    <t>Krytí potrubí z plastů výstražnou fólií z PVC šířky 20 cm</t>
  </si>
  <si>
    <t>22-M</t>
  </si>
  <si>
    <t>Montáže technologických zařízení pro dopravní stavby</t>
  </si>
  <si>
    <t>220182021</t>
  </si>
  <si>
    <t>Uložení HDPE trubky do výkopu včetně fixace - chránička</t>
  </si>
  <si>
    <t>1644996812</t>
  </si>
  <si>
    <t>Uložení trubky HDPE do výkopu včetně fixace</t>
  </si>
  <si>
    <t>DN 125 mm</t>
  </si>
  <si>
    <t>DN 110 mm</t>
  </si>
  <si>
    <t>34571365</t>
  </si>
  <si>
    <t>trubka elektroinstalační HDPE tuhá dvouplášťová korugovaná D 94/110mm</t>
  </si>
  <si>
    <t>128</t>
  </si>
  <si>
    <t>963243425</t>
  </si>
  <si>
    <t>34571367</t>
  </si>
  <si>
    <t>trubka elektroinstalační HDPE tuhá dvouplášťová korugovaná D 108/125mm</t>
  </si>
  <si>
    <t>1689313289</t>
  </si>
  <si>
    <t>Potrubí a kabely</t>
  </si>
  <si>
    <t>80-0110</t>
  </si>
  <si>
    <t>Potrubí HDPE 80 PE 40x2,3 PN 6 - montáž</t>
  </si>
  <si>
    <t>-620991707</t>
  </si>
  <si>
    <t>Potrubí HDPE 80 PE 40x2,3 PN 6 - dodávka</t>
  </si>
  <si>
    <t>-582694578</t>
  </si>
  <si>
    <t>Potrubí HDPE 80 PE 40x2,3 PN - dodávka</t>
  </si>
  <si>
    <t>40-3230DS</t>
  </si>
  <si>
    <t>Potrubí LDPE 40 PE 32*2,9 PN6 - montáž</t>
  </si>
  <si>
    <t>-556127733</t>
  </si>
  <si>
    <t>Potrubí LDPE 40 PE 32*2,9 PN6 montáž</t>
  </si>
  <si>
    <t>Potrubí LDPE 40 PE 32x2,9 PN6 - dodávka</t>
  </si>
  <si>
    <t>1682692227</t>
  </si>
  <si>
    <t>CY 1x2,5</t>
  </si>
  <si>
    <t>Zemní vodič CY 1x2,5 - montáž</t>
  </si>
  <si>
    <t>-896565920</t>
  </si>
  <si>
    <t>CY 12,5</t>
  </si>
  <si>
    <t>Zemní vodič CY 1x2,5 - dodávka</t>
  </si>
  <si>
    <t>1905257242</t>
  </si>
  <si>
    <t>CYKY-J 3x1,5</t>
  </si>
  <si>
    <t>Kabel CYKY-J 3x1,5 metráž - montáž</t>
  </si>
  <si>
    <t>-1669854246</t>
  </si>
  <si>
    <t>Kbel CYKY-J 3x1,5 metráž - montáž</t>
  </si>
  <si>
    <t>Kabel CYKY-J 3x1,5 metráž - dodávka</t>
  </si>
  <si>
    <t>2073950828</t>
  </si>
  <si>
    <t>CYKY-J 7x1,15</t>
  </si>
  <si>
    <t>Kabel CYKY-J 7x1,5 - montáž</t>
  </si>
  <si>
    <t>1507726101</t>
  </si>
  <si>
    <t>CYKY-J 7x1,5</t>
  </si>
  <si>
    <t>Kabel CYKY_J 7x1,5 - dodávka</t>
  </si>
  <si>
    <t>-1077386489</t>
  </si>
  <si>
    <t>E075040032</t>
  </si>
  <si>
    <t>T-kus redukovaný 40x32x40 - montáž</t>
  </si>
  <si>
    <t>1237730716</t>
  </si>
  <si>
    <t>T-kus redukovaný 40x32x40 - dodávka</t>
  </si>
  <si>
    <t>1576886297</t>
  </si>
  <si>
    <t>E080032032</t>
  </si>
  <si>
    <t>T-kus 32 - montáž</t>
  </si>
  <si>
    <t>585212147</t>
  </si>
  <si>
    <t>T kus 32 - dodávka</t>
  </si>
  <si>
    <t>-543044329</t>
  </si>
  <si>
    <t>T kus - 32 dodávka</t>
  </si>
  <si>
    <t>E080040040</t>
  </si>
  <si>
    <t>T-kus 40 - montáž</t>
  </si>
  <si>
    <t>-1590683007</t>
  </si>
  <si>
    <t>T-kus 40 - dodávka</t>
  </si>
  <si>
    <t>-1600711124</t>
  </si>
  <si>
    <t>E120032000</t>
  </si>
  <si>
    <t>Koleno - montáž</t>
  </si>
  <si>
    <t>1329275363</t>
  </si>
  <si>
    <t>Koleno - dodávka</t>
  </si>
  <si>
    <t>491932927</t>
  </si>
  <si>
    <t>LV 24x22 HD</t>
  </si>
  <si>
    <t>Lišta vkládací 24 x 22 mm bílá LV, délka 2 m - montáž</t>
  </si>
  <si>
    <t>1399873702</t>
  </si>
  <si>
    <t>Lišta vkládací 24 x 22 mm bílá LV, délka 2 m montáž</t>
  </si>
  <si>
    <t>Lišta vkládací 24 x 22 mm bíla LV, délka 2 m - dodání</t>
  </si>
  <si>
    <t>1968730686</t>
  </si>
  <si>
    <t>Lišta vkládací 24x22 mm LV, délka 2 m - dodání</t>
  </si>
  <si>
    <t>Řídící jednotka a elektroinstalace</t>
  </si>
  <si>
    <t>635345</t>
  </si>
  <si>
    <t>Baterie Energizer Maximum 9 V - montáž</t>
  </si>
  <si>
    <t>-607326031</t>
  </si>
  <si>
    <t>Baterie Energizer Maximum 9 V - dodávka</t>
  </si>
  <si>
    <t>-1327069513</t>
  </si>
  <si>
    <t>EMOD-4</t>
  </si>
  <si>
    <t>Modul rozšíření řídící jednotky Evolution o 4 stanice - montáž</t>
  </si>
  <si>
    <t>-775373845</t>
  </si>
  <si>
    <t>Modul rozšíření řídící jednotky Evolution o 4 stanice - dodávka</t>
  </si>
  <si>
    <t>1301975222</t>
  </si>
  <si>
    <t>EVO</t>
  </si>
  <si>
    <t>Komunikační modul řídící jednotky</t>
  </si>
  <si>
    <t>-229518554</t>
  </si>
  <si>
    <t>Kmunikační modul řídící jednotky dodávka</t>
  </si>
  <si>
    <t>-1025463865</t>
  </si>
  <si>
    <t>EVO-0</t>
  </si>
  <si>
    <t>Komunikační modul řídící jednotky - dálkový ovladač</t>
  </si>
  <si>
    <t>-1577402320</t>
  </si>
  <si>
    <t>Dálkový ovladač</t>
  </si>
  <si>
    <t>-748174072</t>
  </si>
  <si>
    <t>EVO-4ID-EU</t>
  </si>
  <si>
    <t>Řídící jednotka Evolution pro 4-16 sekcí, umístění v interiéru, ovládací napětí AC-24 V, součástí je transformátor 220 V - montáž</t>
  </si>
  <si>
    <t>1069910727</t>
  </si>
  <si>
    <t>Řídící jednotka Evolution pro 4-16 sekcí, umístění v interiéru, ovládací napětí AC-24 V, součástí je transformátor 220 V - dodávka</t>
  </si>
  <si>
    <t>-310520058</t>
  </si>
  <si>
    <t>Řídící jednotka Evolution pro 4-16 sekcí, umístění v interiéru, ovládací napětí AC-24V, součástí je trnsformátor - dodávka</t>
  </si>
  <si>
    <t>TRS</t>
  </si>
  <si>
    <t>Čidlo srážek, kabel 8m - montáž</t>
  </si>
  <si>
    <t>-1848158965</t>
  </si>
  <si>
    <t>Čidlo srážek, kabel 8m - dodávka</t>
  </si>
  <si>
    <t>1321066962</t>
  </si>
  <si>
    <t>Elektromagnetické ventily</t>
  </si>
  <si>
    <t>05025100</t>
  </si>
  <si>
    <t>Přechodka 40x1" vni s převlečnou maticí - montáž</t>
  </si>
  <si>
    <t>519067328</t>
  </si>
  <si>
    <t>Přechodka 40x1" vni s převlečnou maticí - dodávka</t>
  </si>
  <si>
    <t>1601331900</t>
  </si>
  <si>
    <t>7540.00DE</t>
  </si>
  <si>
    <t>Spojka redukovaná 1" x 3/4 vni x vně - montáž</t>
  </si>
  <si>
    <t>-1748997758</t>
  </si>
  <si>
    <t>Spojka redukovaná 1" x 3/4 vni x vně - dodávka</t>
  </si>
  <si>
    <t>-430034047</t>
  </si>
  <si>
    <t>Spojka redukovaná 1" x 3/4 vni x vně</t>
  </si>
  <si>
    <t>BVS1</t>
  </si>
  <si>
    <t>Vodovzdorný konektor zaklapávací - montáž</t>
  </si>
  <si>
    <t>-1899845062</t>
  </si>
  <si>
    <t>Vodovzdorný konektor zaklapávací - dodávka</t>
  </si>
  <si>
    <t>1565057413</t>
  </si>
  <si>
    <t>Vodovzdorný kolktor zaklapávací - dodávka</t>
  </si>
  <si>
    <t>BVS2</t>
  </si>
  <si>
    <t>Vodovzdorný konektor pro 8 žil - montáž</t>
  </si>
  <si>
    <t>45716814</t>
  </si>
  <si>
    <t>Vodovzdorný konektor pro 8 žil - dodávka</t>
  </si>
  <si>
    <t>-1110325883</t>
  </si>
  <si>
    <t>FPC9232</t>
  </si>
  <si>
    <t>Přechodka 32x1" vni s převlečnou maticí - montáž</t>
  </si>
  <si>
    <t>-654109820</t>
  </si>
  <si>
    <t>Přechodka 32x1" vni s převlečnou maticí - dodávka</t>
  </si>
  <si>
    <t>978216164</t>
  </si>
  <si>
    <t>FPE9220</t>
  </si>
  <si>
    <t>Koleno FxM - montáž</t>
  </si>
  <si>
    <t>-401943182</t>
  </si>
  <si>
    <t>Koleno FxM - dodávka</t>
  </si>
  <si>
    <t>392740460</t>
  </si>
  <si>
    <t>FPT9260</t>
  </si>
  <si>
    <t>T-kus FxFxM - montáž</t>
  </si>
  <si>
    <t>2114361635</t>
  </si>
  <si>
    <t>T-kus FxFxM - dodávka</t>
  </si>
  <si>
    <t>159649838</t>
  </si>
  <si>
    <t>TPVF 100MMBSP</t>
  </si>
  <si>
    <t>Elektromagnetický ventil TPV, 1" vnější závit, cívka AC-24 V, s regulací průtoku, pracovní tlak do 12 bar - montáž</t>
  </si>
  <si>
    <t>-1162733560</t>
  </si>
  <si>
    <t>Elektromagnetický ventil TPV 1" vnější závit, cívka AC-24 V, s regulací průtoku, pracovní tlak do 12 bar - dodávka</t>
  </si>
  <si>
    <t>-2143389511</t>
  </si>
  <si>
    <t>Elektromagnetický ventil TPV 1" vnější závit, cívka AC-24 V, s regulací púrůtoku, pracovní tlak do 12 bar - dodávka</t>
  </si>
  <si>
    <t>VRR2020151</t>
  </si>
  <si>
    <t>Regulátor tlaku pro kapkovou závlahu 3,8-30,4l/min - montáž</t>
  </si>
  <si>
    <t>501146803</t>
  </si>
  <si>
    <t>Reguátor tlaku pro kapkovou závlahu 3,8-30,4l/min - montáž</t>
  </si>
  <si>
    <t>Regulátor tlaku pro kapkovou závlahu 3,8-30,4l/min - dodávka</t>
  </si>
  <si>
    <t>696800830</t>
  </si>
  <si>
    <t>WS-R1034</t>
  </si>
  <si>
    <t>Redukce 1" x 3/4 vně x vni - montáž</t>
  </si>
  <si>
    <t>-830919056</t>
  </si>
  <si>
    <t>Redukce 1" x 3/4 vnš x vni - dodávka</t>
  </si>
  <si>
    <t>-1993312235</t>
  </si>
  <si>
    <t>Závlahové prvky</t>
  </si>
  <si>
    <t>10563-1210</t>
  </si>
  <si>
    <t>Tryska MPRotaror 2000, dostřik 5,5 m, 90-210 °, vně. závit - montáž</t>
  </si>
  <si>
    <t>-524722352</t>
  </si>
  <si>
    <t>Tryska MPRotaror 2000, dostřik 5,5 m, 90-210 °, vně. závit - dodávka</t>
  </si>
  <si>
    <t>1375938507</t>
  </si>
  <si>
    <t>Tryska MPRotaror 2000, dostřik 5,5 m, 90-210 °, vněj. závit - dodávka</t>
  </si>
  <si>
    <t>10979-1105</t>
  </si>
  <si>
    <t>Tryska MPRotaror Corner, dostřik 4,0 m, 45-105 °, vně. závit - montáž</t>
  </si>
  <si>
    <t>681994582</t>
  </si>
  <si>
    <t>Tryska MPRotaror Corner, dostřik 4,0 m, 45-105 °, vně. závit - dodávka</t>
  </si>
  <si>
    <t>844768778</t>
  </si>
  <si>
    <t>22201600</t>
  </si>
  <si>
    <t>Plastový bodec pro připevnění hadice k půdě - montáž</t>
  </si>
  <si>
    <t>-1710411436</t>
  </si>
  <si>
    <t>Plastový bodec pro připevnění hadice k půdě - dodávka</t>
  </si>
  <si>
    <t>-1724868706</t>
  </si>
  <si>
    <t>463-01</t>
  </si>
  <si>
    <t>Klíč k mosaznému hydrantu 3/4" - montáž</t>
  </si>
  <si>
    <t>-1869993845</t>
  </si>
  <si>
    <t>Mosazný hydrant 3/4" - montáž</t>
  </si>
  <si>
    <t>Klíč k mosaznému hydrantu 3/4" - dodávka</t>
  </si>
  <si>
    <t>-132888103</t>
  </si>
  <si>
    <t>473-00</t>
  </si>
  <si>
    <t>-1021821157</t>
  </si>
  <si>
    <t>Mosazný hydrant 3/4" - dodávka</t>
  </si>
  <si>
    <t>304628810</t>
  </si>
  <si>
    <t>570Z-4LP</t>
  </si>
  <si>
    <t>Postřikovač 570Z, vstup 1/2", výstup 10 cm, bez trysky - montáž</t>
  </si>
  <si>
    <t>-745906342</t>
  </si>
  <si>
    <t>Postřikovač 570Z, vstup 1/2", výstup 10 cm, bez trysky - dodávka</t>
  </si>
  <si>
    <t>1970367261</t>
  </si>
  <si>
    <t>850-25</t>
  </si>
  <si>
    <t>Samostahovací hadice 16 mm pro napojení postřikovače, klubo 30 m - montáž</t>
  </si>
  <si>
    <t>310826209</t>
  </si>
  <si>
    <t>Samostahovací hadice 16 mm pro napojení postřikovače, klubo 30 m - dodávka</t>
  </si>
  <si>
    <t>-1659914379</t>
  </si>
  <si>
    <t>850-31</t>
  </si>
  <si>
    <t>Koleno 1/2" pro napojení postřikovače - montáž</t>
  </si>
  <si>
    <t>-1434396324</t>
  </si>
  <si>
    <t>Koleno 1/2" pro napojení postřikovače - dodávka</t>
  </si>
  <si>
    <t>-1081421508</t>
  </si>
  <si>
    <t>850-32</t>
  </si>
  <si>
    <t>Koleno 3/4" pro napojení postřikovače - montáž</t>
  </si>
  <si>
    <t>-1175074627</t>
  </si>
  <si>
    <t>Koleno 3/4" pro napojení postřikovače - dodávka</t>
  </si>
  <si>
    <t>-1129271319</t>
  </si>
  <si>
    <t>E095032034</t>
  </si>
  <si>
    <t>Přechodka 32x3/4" vně - montáž</t>
  </si>
  <si>
    <t>1756036129</t>
  </si>
  <si>
    <t>Přechodka 32x3/4" vně - dodávka</t>
  </si>
  <si>
    <t>1783441041</t>
  </si>
  <si>
    <t>E100032034</t>
  </si>
  <si>
    <t>Přechodka 32x3/4" vni - montáž</t>
  </si>
  <si>
    <t>756062488</t>
  </si>
  <si>
    <t>Přechodka 32x3/4" - montáž</t>
  </si>
  <si>
    <t>Přechodka 32x3/4" vni - dodávka</t>
  </si>
  <si>
    <t>-1548881164</t>
  </si>
  <si>
    <t>89</t>
  </si>
  <si>
    <t>O-T-8-QP</t>
  </si>
  <si>
    <t>Tryska Precision, dostřik 2,4 m, 90 °, vněj. závit - montáž</t>
  </si>
  <si>
    <t>-1427926729</t>
  </si>
  <si>
    <t>Tryska Precision, dostřik 2,4 m, 90 °, vněj. závit - dodávka</t>
  </si>
  <si>
    <t>-58654475</t>
  </si>
  <si>
    <t>91</t>
  </si>
  <si>
    <t>SB162-33-100</t>
  </si>
  <si>
    <t>Kapénková hadice 16 mm, role 100 m, bez kompenzace tlaku, rozteč otvorů 33 cm, průtok 2l/h - montáž</t>
  </si>
  <si>
    <t>-285847953</t>
  </si>
  <si>
    <t>92</t>
  </si>
  <si>
    <t>Kapénková hadice 16 mm, role 100 m, bez kompenzace tlaku, rozteč otvorů 33 cm, průtok 2l/h - dodávka</t>
  </si>
  <si>
    <t>1680671262</t>
  </si>
  <si>
    <t>93</t>
  </si>
  <si>
    <t>SB162-33-50</t>
  </si>
  <si>
    <t>Kapénková hadice 16 mm, role 50 m, bez kompenzace tlaku, rozteč otvorů 33 cm, průto 2l/h - mantáž</t>
  </si>
  <si>
    <t>-191182599</t>
  </si>
  <si>
    <t>94</t>
  </si>
  <si>
    <t>Kapénková hadice 16 mm, role 50 m, bez kompenzace tlaku, rozteč otvorů 33 cm, průtok 2l/h - dodávka</t>
  </si>
  <si>
    <t>-418549485</t>
  </si>
  <si>
    <t>95</t>
  </si>
  <si>
    <t>soubor</t>
  </si>
  <si>
    <t>Soubor fitinek pro kapkovou závlahu - montáž</t>
  </si>
  <si>
    <t>881886241</t>
  </si>
  <si>
    <t>Soubor fitine pro kapkovou závlahu - montáž</t>
  </si>
  <si>
    <t>96</t>
  </si>
  <si>
    <t>Soubor fitinek pro kapkovou závlahu - dodávka</t>
  </si>
  <si>
    <t>-2103769599</t>
  </si>
  <si>
    <t>97</t>
  </si>
  <si>
    <t>TVAN12</t>
  </si>
  <si>
    <t>Tryska TVAN 12, nastavitelná, dostřik 3,6 m, vněj. závit - montáž</t>
  </si>
  <si>
    <t>1382024584</t>
  </si>
  <si>
    <t>98</t>
  </si>
  <si>
    <t>Tryska TVAN 12, nastavitelná, dostřik 3,6 m, vněj. závit - dodávka</t>
  </si>
  <si>
    <t>1989713655</t>
  </si>
  <si>
    <t>Tryska TVAN 12, nastavitelná, sdostřik 3,6 m, vněj. závit - dodávka</t>
  </si>
  <si>
    <t>99</t>
  </si>
  <si>
    <t>TVAN15</t>
  </si>
  <si>
    <t>Tryska TVAN 15, nastavitelná, dostřik 4,5 m, vněj. závit - montáž</t>
  </si>
  <si>
    <t>-1598891743</t>
  </si>
  <si>
    <t>100</t>
  </si>
  <si>
    <t>Tryska TVAN 15, nastavitelná, dostřik 4,5 M, vněj. závit - dodávka</t>
  </si>
  <si>
    <t>-1289903019</t>
  </si>
  <si>
    <t>Tryska TVAN 15, nastavitelná, dostřik 4,5 M, vněj. závit</t>
  </si>
  <si>
    <t>101</t>
  </si>
  <si>
    <t>TVAN17</t>
  </si>
  <si>
    <t>Tryska TVAN 17, nastavitelná, dostřik 5,1 m, vněj. závit - montáž</t>
  </si>
  <si>
    <t>331778080</t>
  </si>
  <si>
    <t>102</t>
  </si>
  <si>
    <t>Tryska TVAN 17, nastavitelná, dostřik 5,1 m, vněj. závit - dodávka</t>
  </si>
  <si>
    <t>-1599452559</t>
  </si>
  <si>
    <t>103</t>
  </si>
  <si>
    <t>TVAN8</t>
  </si>
  <si>
    <t>Tryska TVAN 8, nastavitelná, dostřik 2,4m, vně. závit - montáž</t>
  </si>
  <si>
    <t>-1420926631</t>
  </si>
  <si>
    <t>104</t>
  </si>
  <si>
    <t>Tryska TVAN 8, nastavitelná, dostřik 2,4 m, vněj. zvit - dodávka</t>
  </si>
  <si>
    <t>-2005252800</t>
  </si>
  <si>
    <t>105</t>
  </si>
  <si>
    <t>WS-140-32X3/4</t>
  </si>
  <si>
    <t>Navrtávací pas 32x3/4" - montáž</t>
  </si>
  <si>
    <t>1422476099</t>
  </si>
  <si>
    <t>106</t>
  </si>
  <si>
    <t>Navrtávací pas 32x3/4" - dodávka</t>
  </si>
  <si>
    <t>-125677295</t>
  </si>
  <si>
    <t>107</t>
  </si>
  <si>
    <t>WS-140-40X3/4</t>
  </si>
  <si>
    <t>Navrtávací pas 40x3/4" - montáž</t>
  </si>
  <si>
    <t>-1701286727</t>
  </si>
  <si>
    <t>108</t>
  </si>
  <si>
    <t>Navrtávací pas 40x3/4" - dodávka</t>
  </si>
  <si>
    <t>1219993873</t>
  </si>
  <si>
    <t>109</t>
  </si>
  <si>
    <t>WS-MR6410</t>
  </si>
  <si>
    <t>Spojka redukovaná 6/4"x1" vni - montáž</t>
  </si>
  <si>
    <t>-1652549574</t>
  </si>
  <si>
    <t>110</t>
  </si>
  <si>
    <t>Spojka redukovaná 6/4"x1" vni - dodávka</t>
  </si>
  <si>
    <t>-2002742197</t>
  </si>
  <si>
    <t>111</t>
  </si>
  <si>
    <t>WT1200</t>
  </si>
  <si>
    <t>Teflonová páska 12 mm x 0,1 mm x 10 m - montáž</t>
  </si>
  <si>
    <t>382532659</t>
  </si>
  <si>
    <t>112</t>
  </si>
  <si>
    <t>Teflonová páska 12 mm x 0,1 mm x 10 m - dodávka</t>
  </si>
  <si>
    <t>215065270</t>
  </si>
  <si>
    <t>Filtr, zazimovací sestava a automatické dopouštění z vodovodního řadu</t>
  </si>
  <si>
    <t>113</t>
  </si>
  <si>
    <t>17L1C120</t>
  </si>
  <si>
    <t>Filtr 5/4" SUPER lamelový, 130 mikron - montáž</t>
  </si>
  <si>
    <t>112889251</t>
  </si>
  <si>
    <t>114</t>
  </si>
  <si>
    <t>Filtr 5/4" SUPER lamelový, 130 mikron - dodávka</t>
  </si>
  <si>
    <t>-1504686138</t>
  </si>
  <si>
    <t>115</t>
  </si>
  <si>
    <t>MK</t>
  </si>
  <si>
    <t>Mosazné koleno 1" vni montáž</t>
  </si>
  <si>
    <t>-215984045</t>
  </si>
  <si>
    <t>116</t>
  </si>
  <si>
    <t>MKO</t>
  </si>
  <si>
    <t>Mosazné koleno 1" vni dodávka</t>
  </si>
  <si>
    <t>416454255</t>
  </si>
  <si>
    <t>117</t>
  </si>
  <si>
    <t>MS</t>
  </si>
  <si>
    <t>Mosazná spojka 1" vně montáž</t>
  </si>
  <si>
    <t>-1774486910</t>
  </si>
  <si>
    <t>118</t>
  </si>
  <si>
    <t>MSP</t>
  </si>
  <si>
    <t>Mosazná spojka 1" vně dodávka</t>
  </si>
  <si>
    <t>2030113520</t>
  </si>
  <si>
    <t>119</t>
  </si>
  <si>
    <t>MT</t>
  </si>
  <si>
    <t>Mosazný T kus 1" montáž</t>
  </si>
  <si>
    <t>-1413767202</t>
  </si>
  <si>
    <t>120</t>
  </si>
  <si>
    <t>MTK</t>
  </si>
  <si>
    <t>Mosazný T kus 1" dodávka</t>
  </si>
  <si>
    <t>-1709838874</t>
  </si>
  <si>
    <t>121</t>
  </si>
  <si>
    <t>OS</t>
  </si>
  <si>
    <t>Ovládací skříň 230V IP56, zatížení 5A</t>
  </si>
  <si>
    <t>-89841429</t>
  </si>
  <si>
    <t>122</t>
  </si>
  <si>
    <t>OSK</t>
  </si>
  <si>
    <t>Ovládácí skříň 230V IP56, zatížení 5A dodávka</t>
  </si>
  <si>
    <t>-1433526105</t>
  </si>
  <si>
    <t>123</t>
  </si>
  <si>
    <t>OSR</t>
  </si>
  <si>
    <t>Ovládací skříň 230V IP56, zatížení 8A</t>
  </si>
  <si>
    <t>444754052</t>
  </si>
  <si>
    <t>124</t>
  </si>
  <si>
    <t>OSRI</t>
  </si>
  <si>
    <t>Ovládací skříň 230V IP56, zatížení 8A dodávka</t>
  </si>
  <si>
    <t>2029625818</t>
  </si>
  <si>
    <t>Ovládací skříň 230V IP56, zatížení 8AQ dodávka</t>
  </si>
  <si>
    <t>125</t>
  </si>
  <si>
    <t>PK</t>
  </si>
  <si>
    <t>Mosazný přechodový kus 32x1" vně montáž</t>
  </si>
  <si>
    <t>ka</t>
  </si>
  <si>
    <t>-2049671994</t>
  </si>
  <si>
    <t>126</t>
  </si>
  <si>
    <t>PKU</t>
  </si>
  <si>
    <t>Mosazný přechodový kus 32x1" vně dodávka</t>
  </si>
  <si>
    <t>1884519605</t>
  </si>
  <si>
    <t>127</t>
  </si>
  <si>
    <t>PO</t>
  </si>
  <si>
    <t>Potrubní oddělovač dimenze montáž</t>
  </si>
  <si>
    <t>-710051413</t>
  </si>
  <si>
    <t>POM</t>
  </si>
  <si>
    <t>Potrubní oddělovač dimenze, třída 4, dimenze 1", vč. kulových uzávěrů na obou stranác</t>
  </si>
  <si>
    <t>-2069829566</t>
  </si>
  <si>
    <t>129</t>
  </si>
  <si>
    <t>PS</t>
  </si>
  <si>
    <t>Ponorná sonda dvojitá montáž</t>
  </si>
  <si>
    <t>-1739159370</t>
  </si>
  <si>
    <t>130</t>
  </si>
  <si>
    <t>PSO</t>
  </si>
  <si>
    <t>Ponorná sonda dvojitá dodávka</t>
  </si>
  <si>
    <t>834051878</t>
  </si>
  <si>
    <t>131</t>
  </si>
  <si>
    <t>WIN</t>
  </si>
  <si>
    <t>Montáž elektromagnetického ventilu pro závlahový systém</t>
  </si>
  <si>
    <t>-464382009</t>
  </si>
  <si>
    <t>132</t>
  </si>
  <si>
    <t>WINT</t>
  </si>
  <si>
    <t>Elektromagnetický ventil "1", vnější závit, cívka  AC-24V, bez regulace průtoku, pracovní tlak do 12 bar</t>
  </si>
  <si>
    <t>44425319</t>
  </si>
  <si>
    <t>133</t>
  </si>
  <si>
    <t>WINTER34</t>
  </si>
  <si>
    <t>Sestava pro zazimování - montáž</t>
  </si>
  <si>
    <t>-1664101705</t>
  </si>
  <si>
    <t>134</t>
  </si>
  <si>
    <t>Sestava pro zazimování - dodávka</t>
  </si>
  <si>
    <t>1843374598</t>
  </si>
  <si>
    <t>Čerpadlo</t>
  </si>
  <si>
    <t>135</t>
  </si>
  <si>
    <t>ARCH_IMMP1,1</t>
  </si>
  <si>
    <t>Archimede IMMP 1,1 kW pro 1 F čerpadla - montáž</t>
  </si>
  <si>
    <t>1485850002</t>
  </si>
  <si>
    <t>136</t>
  </si>
  <si>
    <t>Archimede IMMP 1,1 kW pro 1 F čerpadla - dodávka</t>
  </si>
  <si>
    <t>-1781865669</t>
  </si>
  <si>
    <t>137</t>
  </si>
  <si>
    <t>-823568107</t>
  </si>
  <si>
    <t>138</t>
  </si>
  <si>
    <t>-229193368</t>
  </si>
  <si>
    <t>139</t>
  </si>
  <si>
    <t>ENM12L</t>
  </si>
  <si>
    <t>Expanzní nádoba 12 l s membránou, ležatá - montáž</t>
  </si>
  <si>
    <t>799203874</t>
  </si>
  <si>
    <t>140</t>
  </si>
  <si>
    <t>Expanzní nádoba 12 l s membránou, ležatá - dodávka</t>
  </si>
  <si>
    <t>869228556</t>
  </si>
  <si>
    <t>141</t>
  </si>
  <si>
    <t>FH07K</t>
  </si>
  <si>
    <t>Připojovací flexi hadice 1"x0,7 m, s kolenem - montáž</t>
  </si>
  <si>
    <t>1359807753</t>
  </si>
  <si>
    <t>142</t>
  </si>
  <si>
    <t>Připojovací flexi hadice 1"x0,7 m, s kolenem - dodávka</t>
  </si>
  <si>
    <t>-742182190</t>
  </si>
  <si>
    <t>143</t>
  </si>
  <si>
    <t>KO</t>
  </si>
  <si>
    <t>Kotva pro uchycení čerpadla - pozinkovaná konzola vč chemických kotev - montáž</t>
  </si>
  <si>
    <t>-1134746591</t>
  </si>
  <si>
    <t>144</t>
  </si>
  <si>
    <t>Kotva pro uchycení čerpadla - pozinkovaná konzola včetně chemických kotev - dodávka</t>
  </si>
  <si>
    <t>412386926</t>
  </si>
  <si>
    <t>145</t>
  </si>
  <si>
    <t>MBUG1057</t>
  </si>
  <si>
    <t>Mosazná pěticestná tvarovka 1" - montáž</t>
  </si>
  <si>
    <t>-1123180758</t>
  </si>
  <si>
    <t>146</t>
  </si>
  <si>
    <t>Mosazná pěticestná tvarovka 1" - dodávka</t>
  </si>
  <si>
    <t>154411080</t>
  </si>
  <si>
    <t>147</t>
  </si>
  <si>
    <t>MSP32100</t>
  </si>
  <si>
    <t>Mosazný přechodový kus 32 x 1" vně - montáž</t>
  </si>
  <si>
    <t>660989459</t>
  </si>
  <si>
    <t>148</t>
  </si>
  <si>
    <t>Mosazný přechodový kus 32 x 1" vně - dodávka</t>
  </si>
  <si>
    <t>-368252976</t>
  </si>
  <si>
    <t>149</t>
  </si>
  <si>
    <t>MSP32114</t>
  </si>
  <si>
    <t>Mosazný přechodový kus 32x5/4" vně - montáž</t>
  </si>
  <si>
    <t>-783214155</t>
  </si>
  <si>
    <t>150</t>
  </si>
  <si>
    <t>Mosazný přechodový kus 32x5/4" vně - dodávka</t>
  </si>
  <si>
    <t>-2133931921</t>
  </si>
  <si>
    <t>151</t>
  </si>
  <si>
    <t>MZV54</t>
  </si>
  <si>
    <t>Mosazný spětný ventil 5/4" vni - montáž</t>
  </si>
  <si>
    <t>841104804</t>
  </si>
  <si>
    <t>152</t>
  </si>
  <si>
    <t>Mosazný zpětný ventil 5/4" vni - dodávka</t>
  </si>
  <si>
    <t>672086312</t>
  </si>
  <si>
    <t>153</t>
  </si>
  <si>
    <t>OZAF025</t>
  </si>
  <si>
    <t>Manometr 0-10 bar, 1/4" vně - montáž</t>
  </si>
  <si>
    <t>-1340612969</t>
  </si>
  <si>
    <t>154</t>
  </si>
  <si>
    <t>Manometr 0-10 bar, 1/4" vně - dodávka</t>
  </si>
  <si>
    <t>891500620</t>
  </si>
  <si>
    <t>155</t>
  </si>
  <si>
    <t>PC</t>
  </si>
  <si>
    <t>Ponorné čerpadlo Nauti VN 3/5, 1x230 V, 0,75 kW, kabel 20m - montáž</t>
  </si>
  <si>
    <t>1687156840</t>
  </si>
  <si>
    <t>156</t>
  </si>
  <si>
    <t>Ponorné čerpadlo Nauti VN 3/5, 1x230 V, 0,75 kW, kabel 20 m, dodávka</t>
  </si>
  <si>
    <t>1537847605</t>
  </si>
  <si>
    <t>157</t>
  </si>
  <si>
    <t>-468839877</t>
  </si>
  <si>
    <t>158</t>
  </si>
  <si>
    <t>1175782997</t>
  </si>
  <si>
    <t>159</t>
  </si>
  <si>
    <t>SZ15</t>
  </si>
  <si>
    <t>Silonový popruh délka 15 m - montáž</t>
  </si>
  <si>
    <t>-1040599214</t>
  </si>
  <si>
    <t>160</t>
  </si>
  <si>
    <t>Silonový popruh délka 15 m - dodávka</t>
  </si>
  <si>
    <t>-951932337</t>
  </si>
  <si>
    <t>Šachty</t>
  </si>
  <si>
    <t>161</t>
  </si>
  <si>
    <t>TVB-10RND</t>
  </si>
  <si>
    <t>Ventilová šachta velká kulatá zátěžová - montáž</t>
  </si>
  <si>
    <t>392807043</t>
  </si>
  <si>
    <t>162</t>
  </si>
  <si>
    <t>Ventilová šachta velká kulatá zátěžová - dodávka</t>
  </si>
  <si>
    <t>-1107083715</t>
  </si>
  <si>
    <t>Ventilová šachta velká zátěžová - dodávka</t>
  </si>
  <si>
    <t>163</t>
  </si>
  <si>
    <t>TVB-1521-12</t>
  </si>
  <si>
    <t>Ventilová šachta Jumbo zátěžová - montáž</t>
  </si>
  <si>
    <t>-1687376380</t>
  </si>
  <si>
    <t>164</t>
  </si>
  <si>
    <t>Ventilová šachta Jumbo zátěžová - dodávka</t>
  </si>
  <si>
    <t>-1708734438</t>
  </si>
  <si>
    <t>OST</t>
  </si>
  <si>
    <t>Ostatní</t>
  </si>
  <si>
    <t>165</t>
  </si>
  <si>
    <t>043002000</t>
  </si>
  <si>
    <t>Zkoušky a ostatní měření - tlaková zkouška a revize</t>
  </si>
  <si>
    <t>1024</t>
  </si>
  <si>
    <t>516226981</t>
  </si>
  <si>
    <t>Zkoušky a ostatní měření</t>
  </si>
  <si>
    <t>166</t>
  </si>
  <si>
    <t>Ostatní instalační a spotřební materiál</t>
  </si>
  <si>
    <t>-2055752481</t>
  </si>
  <si>
    <t>167</t>
  </si>
  <si>
    <t>Zprovoznění závlahy</t>
  </si>
  <si>
    <t>1826352149</t>
  </si>
  <si>
    <t>168</t>
  </si>
  <si>
    <t>Zazimování závlahy</t>
  </si>
  <si>
    <t>1390513301</t>
  </si>
  <si>
    <t>SO 304 - Vodovodní přípojka pítko</t>
  </si>
  <si>
    <t>-91482899</t>
  </si>
  <si>
    <t>(6,5*0,8)+(1,5*1,8)</t>
  </si>
  <si>
    <t>122211101</t>
  </si>
  <si>
    <t>Odkopávky a prokopávky v hornině třídy těžitelnosti I, skupiny 3 ručně</t>
  </si>
  <si>
    <t>13321867</t>
  </si>
  <si>
    <t>Odkopávky a prokopávky ručně zapažené i nezapažené v hornině třídy těžitelnosti I skupiny 3</t>
  </si>
  <si>
    <t xml:space="preserve">Poznámka k souboru cen:_x000D_
1. Ceny lze použít pro jakékoliv množství odkopané zeminy. 2. V cenách jsou započteny i náklady na přehození výkopku na vzdálenost do 3 m nebo naložení na dopravní prostředek. </t>
  </si>
  <si>
    <t>napojení na vodovodní řád</t>
  </si>
  <si>
    <t>1,2</t>
  </si>
  <si>
    <t>v blízkosti kořenového systému stromu</t>
  </si>
  <si>
    <t>2,5</t>
  </si>
  <si>
    <t>132251101</t>
  </si>
  <si>
    <t>Hloubení rýh nezapažených  š do 800 mm v hornině třídy těžitelnosti I, skupiny 3 objem do 20 m3 strojně</t>
  </si>
  <si>
    <t>-1020688199</t>
  </si>
  <si>
    <t>Hloubení nezapažených rýh šířky do 800 mm strojně s urovnáním dna do předepsaného profilu a spádu v hornině třídy těžitelnosti I skupiny 3 do 20 m3</t>
  </si>
  <si>
    <t>rýha</t>
  </si>
  <si>
    <t>1,2*0,6*6,5</t>
  </si>
  <si>
    <t>133254101</t>
  </si>
  <si>
    <t>Hloubení šachet zapažených v hornině třídy těžitelnosti I, skupiny 3 objem do 20 m3</t>
  </si>
  <si>
    <t>-1358134017</t>
  </si>
  <si>
    <t>Hloubení zapažených šachet strojně v hornině třídy těžitelnosti I skupiny 3 do 20 m3</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</si>
  <si>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</si>
  <si>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vodoměrná šachta</t>
  </si>
  <si>
    <t>2*2,5*1,5</t>
  </si>
  <si>
    <t>vsak</t>
  </si>
  <si>
    <t>3,14*0,5*0,5*0,5</t>
  </si>
  <si>
    <t>151101301</t>
  </si>
  <si>
    <t>Zřízení rozepření stěn při pažení příložném hl do 4 m</t>
  </si>
  <si>
    <t>1178967576</t>
  </si>
  <si>
    <t>Zřízení rozepření zapažených stěn výkopů s potřebným přepažováním při pažení příložném, hloubky do 4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</si>
  <si>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</si>
  <si>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151101311</t>
  </si>
  <si>
    <t>Odstranění rozepření stěn při pažení příložném hl do 4 m</t>
  </si>
  <si>
    <t>-1102195421</t>
  </si>
  <si>
    <t>Odstranění rozepření stěn výkopů s uložením materiálu na vzdálenost do 3 m od okraje výkopu pažení příložného, hloubky do 4 m</t>
  </si>
  <si>
    <t>162251101</t>
  </si>
  <si>
    <t>Vodorovné přemístění do 20 m výkopku/sypaniny z horniny třídy těžitelnosti I, skupiny 1 až 3</t>
  </si>
  <si>
    <t>-842416423</t>
  </si>
  <si>
    <t>Vodorovné přemístění výkopku nebo sypaniny po suchu na obvyklém dopravním prostředku, bez naložení výkopku, avšak se složením bez rozhrnutí z horniny třídy těžitelnosti I skupiny 1 až 3 na vzdálenost do 20 m</t>
  </si>
  <si>
    <t>7,9*0,2*2</t>
  </si>
  <si>
    <t>zásypy</t>
  </si>
  <si>
    <t>9,92*2</t>
  </si>
  <si>
    <t>210214536</t>
  </si>
  <si>
    <t>odkopávky - napojení</t>
  </si>
  <si>
    <t>1,2-0,8</t>
  </si>
  <si>
    <t>rýhy</t>
  </si>
  <si>
    <t>4,68-3,12</t>
  </si>
  <si>
    <t>7,5-6</t>
  </si>
  <si>
    <t>0,393</t>
  </si>
  <si>
    <t>-1595140424</t>
  </si>
  <si>
    <t>3,853*15</t>
  </si>
  <si>
    <t>1147428119</t>
  </si>
  <si>
    <t>1,58</t>
  </si>
  <si>
    <t>9,92</t>
  </si>
  <si>
    <t>171151103</t>
  </si>
  <si>
    <t>Uložení sypaniny z hornin soudržných do násypů zhutněných</t>
  </si>
  <si>
    <t>-1280264059</t>
  </si>
  <si>
    <t>Uložení sypanin do násypů s rozprostřením sypaniny ve vrstvách a s hrubým urovnáním zhutněných z hornin soudržných jakékoliv třídy těžitelnosti</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</si>
  <si>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</si>
  <si>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0,6*0,8*6,5</t>
  </si>
  <si>
    <t>šachta</t>
  </si>
  <si>
    <t>7,5-1,5</t>
  </si>
  <si>
    <t>napojení</t>
  </si>
  <si>
    <t>1,2-0,4</t>
  </si>
  <si>
    <t>87429267</t>
  </si>
  <si>
    <t>3,46*1,8</t>
  </si>
  <si>
    <t>-708732830</t>
  </si>
  <si>
    <t>0,6*0,4*6,5</t>
  </si>
  <si>
    <t>1,5*1,5*0,15</t>
  </si>
  <si>
    <t>1685950077</t>
  </si>
  <si>
    <t>1,898*2 'Přepočtené koeficientem množství</t>
  </si>
  <si>
    <t>181311103</t>
  </si>
  <si>
    <t>Rozprostření ornice tl vrstvy do 200 mm v rovině nebo ve svahu do 1:5 ručně</t>
  </si>
  <si>
    <t>1212253039</t>
  </si>
  <si>
    <t>Rozprostření a urovnání ornice v rovině nebo ve svahu sklonu do 1:5 ručně při souvislé ploše, tl. vrstvy do 200 mm</t>
  </si>
  <si>
    <t xml:space="preserve">Poznámka k souboru cen:_x000D_
1. V ceně jsou započteny i náklady na případné nutné přemístění hromad nebo dočasných skládek na místo spotřeby ze vzdálenosti do 3 m. 2. V ceně nejsou započteny náklady na získání ornice. </t>
  </si>
  <si>
    <t>211531111</t>
  </si>
  <si>
    <t>Výplň odvodňovacích žeber nebo trativodů kamenivem hrubým drceným frakce 16 až 63 mm</t>
  </si>
  <si>
    <t>-1285957672</t>
  </si>
  <si>
    <t>Výplň kamenivem do rýh odvodňovacích žeber nebo trativodů  bez zhutnění, s úpravou povrchu výplně kamenivem hrubým drceným frakce 16 až 63 mm</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</si>
  <si>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</si>
  <si>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drcené kamenivo frakce 32-63</t>
  </si>
  <si>
    <t>213141131</t>
  </si>
  <si>
    <t>Zřízení vrstvy z geotextilie ve sklonu do 1:1 š do 3 m</t>
  </si>
  <si>
    <t>-1927851048</t>
  </si>
  <si>
    <t>Zřízení vrstvy z geotextilie  filtrační, separační, odvodňovací, ochranné, výztužné nebo protierozní ve sklonu přes 1:2 do 1:1, šířky do 3 m</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</si>
  <si>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</si>
  <si>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69311081</t>
  </si>
  <si>
    <t>geotextilie netkaná separační, ochranná, filtrační, drenážní PES 300g/m2</t>
  </si>
  <si>
    <t>1276401383</t>
  </si>
  <si>
    <t>5*1,15 'Přepočtené koeficientem množství</t>
  </si>
  <si>
    <t>274351111</t>
  </si>
  <si>
    <t>Bednění základových pasů tradiční oboustranné</t>
  </si>
  <si>
    <t>-2063740843</t>
  </si>
  <si>
    <t>Bednění základových konstrukcí pasů tradiční oboustranné</t>
  </si>
  <si>
    <t xml:space="preserve">Poznámka k souboru cen:_x000D_
1. V cenách jsou započteny i náklady na: a) případné nutné přepažování, b) odstranění bednění. 2. Výška bednění se určuje jako svislá vzdálenost mezi základovou spárou a horní hranicí základu. </t>
  </si>
  <si>
    <t>275315512</t>
  </si>
  <si>
    <t>Základové bloky z betonu pro prostředí s mrazovými cykly C 25/30</t>
  </si>
  <si>
    <t>-1306373657</t>
  </si>
  <si>
    <t>Základové konstrukce z betonu bloky prostého pro prostředí s mrazovými cykly tř. C 25/30</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</si>
  <si>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</si>
  <si>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871161141</t>
  </si>
  <si>
    <t>Montáž potrubí z PE100 SDR 11 otevřený výkop svařovaných na tupo D 32 x 3,0 mm</t>
  </si>
  <si>
    <t>2070730466</t>
  </si>
  <si>
    <t>Montáž vodovodního potrubí z plastů v otevřeném výkopu z polyetylenu PE 100 svařovaných na tupo SDR 11/PN16 D 32 x 3,0 mm</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</si>
  <si>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-1211 jsou určeny i pro plošné kolektory primárních okruhů tepelných čerpadel. </t>
  </si>
  <si>
    <t>28613170</t>
  </si>
  <si>
    <t>potrubí vodovodní PE100 SDR11 se signalizační vrstvou 100m 32x3,0mm</t>
  </si>
  <si>
    <t>-77336578</t>
  </si>
  <si>
    <t>7,5*1,015 'Přepočtené koeficientem množství</t>
  </si>
  <si>
    <t>767021733</t>
  </si>
  <si>
    <t>879171111</t>
  </si>
  <si>
    <t>Montáž vodovodní přípojky na potrubí DN 32</t>
  </si>
  <si>
    <t>709944244</t>
  </si>
  <si>
    <t>Montáž napojení vodovodní přípojky v otevřeném výkopu ve sklonu přes 20 % DN 32</t>
  </si>
  <si>
    <t xml:space="preserve">Poznámka k souboru cen:_x000D_
1. Ceny jsou určeny pro polyetylenové a PVC potrubí. 2. Ceny jsou určeny pro jedno napojení vnitřní instalace objektu na vodovodní přípojku. </t>
  </si>
  <si>
    <t>891173111</t>
  </si>
  <si>
    <t>Montáž vodovodního ventilu hlavního pro přípojky DN 32</t>
  </si>
  <si>
    <t>244913077</t>
  </si>
  <si>
    <t>Montáž vodovodních armatur na potrubí ventilů hlavních pro přípojky DN 32</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</si>
  <si>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</si>
  <si>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891249111</t>
  </si>
  <si>
    <t>Montáž navrtávacích pasů na potrubí z jakýchkoli trub DN 80</t>
  </si>
  <si>
    <t>634596263</t>
  </si>
  <si>
    <t>Montáž vodovodních armatur na potrubí navrtávacích pasů s ventilem Jt 1 MPa, na potrubí z trub litinových, ocelových nebo plastických hmot DN 80</t>
  </si>
  <si>
    <t>893811113</t>
  </si>
  <si>
    <t>Osazení vodoměrné šachty hranaté z PP samonosné pro běžné zatížení plochy do 1,1 m2 hloubky do 1,6 m</t>
  </si>
  <si>
    <t>666211055</t>
  </si>
  <si>
    <t>Osazení vodoměrné šachty z polypropylenu PP  samonosné pro běžné zatížení hranaté, půdorysné plochy do 1,1 m2, světlé hloubky od 1,4 m do 1,6 m</t>
  </si>
  <si>
    <t xml:space="preserve">Poznámka k souboru cen:_x000D_
1. V cenách jsou započteny i náklady na: a) podkladní desku z betonu prostého tl. 100 mm, b) v cenách -1111 až -1263 je započteno obetonování vodoměrné šachty, z betonu prostého tl. 100 mm 2. V cenách nejsou započteny náklady na: a) dodání vodoměrných šachet včetně vík, tyto náklady se oceňují ve specifikaci. b) napojení stávajícího vodovodního potrubí se oceňuje cenami souboru 871 . . - . 1 části A 02 tohoto katalogu. c) fixování šachty obsypem, který se oceňuje cenami souboru 174 ..-.... Zásyp sypaninou z jakékoliv horniny z jakékoliv horniny katalogu 800-1 Zemní práce, části A 07. </t>
  </si>
  <si>
    <t>56230554</t>
  </si>
  <si>
    <t>šachta vodoměrná samonosná hranatá 0,9/1,2/1,5 m</t>
  </si>
  <si>
    <t>-1835947227</t>
  </si>
  <si>
    <t>R1</t>
  </si>
  <si>
    <t>Dodání a montáž vodoměrnou sestavy</t>
  </si>
  <si>
    <t>555468518</t>
  </si>
  <si>
    <t>-1000664038</t>
  </si>
  <si>
    <t>SO 400.1 - A - VO náměstí</t>
  </si>
  <si>
    <t>N00 - A - VO náměstí</t>
  </si>
  <si>
    <t xml:space="preserve">    N01 - C21M - Elektromontáže</t>
  </si>
  <si>
    <t xml:space="preserve">    N02 - C46M - Zemní práce</t>
  </si>
  <si>
    <t xml:space="preserve">    N03 - C801-1 - Běžné stavební práce</t>
  </si>
  <si>
    <t xml:space="preserve">    N04 - C801-3-Stavební práce-výseky, kapsy, rýhy</t>
  </si>
  <si>
    <t xml:space="preserve">    N05 - Ceny - TKC</t>
  </si>
  <si>
    <t xml:space="preserve">    N06 - Materiály</t>
  </si>
  <si>
    <t xml:space="preserve">    N07 - Dodávky zařízení (specifikace)</t>
  </si>
  <si>
    <t xml:space="preserve">    N08 - Ostaní provozní náklady</t>
  </si>
  <si>
    <t>C21M - Elektromontáže</t>
  </si>
  <si>
    <t>210010002</t>
  </si>
  <si>
    <t>Trubka oheb.el.inst. typ 23 R=16mm (VU)</t>
  </si>
  <si>
    <t>-1753984918</t>
  </si>
  <si>
    <t>210010044</t>
  </si>
  <si>
    <t>Trubka inst.oheb. KOPEX typ 2429 R=29mm (VU)</t>
  </si>
  <si>
    <t>1396062649</t>
  </si>
  <si>
    <t>210010062</t>
  </si>
  <si>
    <t>Trubka instal.ocel.zavit. typ 6016 R=16mm (PU)</t>
  </si>
  <si>
    <t>686774164</t>
  </si>
  <si>
    <t>210020308</t>
  </si>
  <si>
    <t>Drátěné kabelové žlaby Merkur 2</t>
  </si>
  <si>
    <t>-477811940</t>
  </si>
  <si>
    <t>210100001</t>
  </si>
  <si>
    <t>ukonč.vod.v rozv.vč.zap. a konc.do 2,5mm2</t>
  </si>
  <si>
    <t>582370119</t>
  </si>
  <si>
    <t>210100002</t>
  </si>
  <si>
    <t>ukonč.vod. v rozv.vč.zap. a konc. do 6mm2</t>
  </si>
  <si>
    <t>427880217</t>
  </si>
  <si>
    <t>273127199</t>
  </si>
  <si>
    <t>210100003</t>
  </si>
  <si>
    <t>ukonč.vod.v rozv.vč.zap.a konc. do 16mm2</t>
  </si>
  <si>
    <t>1078371332</t>
  </si>
  <si>
    <t>1966721375</t>
  </si>
  <si>
    <t>210100101</t>
  </si>
  <si>
    <t>ukonč. 1 žil. vodičů do 16 mm2</t>
  </si>
  <si>
    <t>-1573922373</t>
  </si>
  <si>
    <t>210102001</t>
  </si>
  <si>
    <t>Spojka epoxid.pro celoplast.kab.do 4x25 mm2/1kV</t>
  </si>
  <si>
    <t>-337890444</t>
  </si>
  <si>
    <t>210120001</t>
  </si>
  <si>
    <t>pojistka vč. vložek E27 do 25A</t>
  </si>
  <si>
    <t>496204686</t>
  </si>
  <si>
    <t>210120451</t>
  </si>
  <si>
    <t>Jistič 40B/3, osazení do RE/HR, Eaton</t>
  </si>
  <si>
    <t>1327323714</t>
  </si>
  <si>
    <t>210190001</t>
  </si>
  <si>
    <t>mont.oceloplach.rozvodnic do 20 kg</t>
  </si>
  <si>
    <t>2100080918</t>
  </si>
  <si>
    <t>210190004</t>
  </si>
  <si>
    <t>mont.oceloplech.rozvodnic do 150 kg</t>
  </si>
  <si>
    <t>507936308</t>
  </si>
  <si>
    <t>210202016</t>
  </si>
  <si>
    <t>446 10 70 - 70W SHC mimokomunikační</t>
  </si>
  <si>
    <t>1936898745</t>
  </si>
  <si>
    <t>210202024</t>
  </si>
  <si>
    <t>svítidlo zemní 16W</t>
  </si>
  <si>
    <t>615307723</t>
  </si>
  <si>
    <t>210204002</t>
  </si>
  <si>
    <t>stožár sadový ocelový</t>
  </si>
  <si>
    <t>1025734450</t>
  </si>
  <si>
    <t>210204103</t>
  </si>
  <si>
    <t>výložník ocel. 1-ramenný</t>
  </si>
  <si>
    <t>282582998</t>
  </si>
  <si>
    <t>210204105</t>
  </si>
  <si>
    <t>výložník ocel 2-ramenný</t>
  </si>
  <si>
    <t>-176973124</t>
  </si>
  <si>
    <t>210204201</t>
  </si>
  <si>
    <t>elekto výzbroj stožáru pro 1 okruh</t>
  </si>
  <si>
    <t>797696980</t>
  </si>
  <si>
    <t>210220022</t>
  </si>
  <si>
    <t>uzemnění v zemi FeZn R=8 až 10 mm vč. svorek, propoj. aj</t>
  </si>
  <si>
    <t>-2031601311</t>
  </si>
  <si>
    <t>210220301</t>
  </si>
  <si>
    <t xml:space="preserve">svorka hromosvodová SP </t>
  </si>
  <si>
    <t>6164688</t>
  </si>
  <si>
    <t>210220302</t>
  </si>
  <si>
    <t>svorka hromosvodová SK</t>
  </si>
  <si>
    <t>1952886432</t>
  </si>
  <si>
    <t>210800105</t>
  </si>
  <si>
    <t>CYKY 3x1,5 mm2 (PO) - WS002</t>
  </si>
  <si>
    <t>-1151522125</t>
  </si>
  <si>
    <t>210800113</t>
  </si>
  <si>
    <t>CYKY 4x10 mm2 (PO) - WL002</t>
  </si>
  <si>
    <t>-1625955164</t>
  </si>
  <si>
    <t>210810005</t>
  </si>
  <si>
    <t>CYKY 3x1,5 mm2 (VU) - stožárové svítidlo</t>
  </si>
  <si>
    <t>-970452044</t>
  </si>
  <si>
    <t>210810007</t>
  </si>
  <si>
    <t>CYKY 3x4 mm2 (VU) - zemní svíítidlo</t>
  </si>
  <si>
    <t>-588597770</t>
  </si>
  <si>
    <t>210810013</t>
  </si>
  <si>
    <t>CYKY 4x10 mm2 (VU) - WL002</t>
  </si>
  <si>
    <t>-334291590</t>
  </si>
  <si>
    <t>1596673584</t>
  </si>
  <si>
    <t>210810014</t>
  </si>
  <si>
    <t>CYKY 4x16 mm2 (VU) - WE1-VE3</t>
  </si>
  <si>
    <t>-1423982037</t>
  </si>
  <si>
    <t>210810018</t>
  </si>
  <si>
    <t>CYKY 7x1,5 mm2 (VU) - WS001</t>
  </si>
  <si>
    <t>-519581358</t>
  </si>
  <si>
    <t>220370440</t>
  </si>
  <si>
    <t>Montáž reproduktoru na VO stožár</t>
  </si>
  <si>
    <t>2109405449</t>
  </si>
  <si>
    <t>220370445</t>
  </si>
  <si>
    <t>Demontáž reproduktoru VO stožár</t>
  </si>
  <si>
    <t>-2069396877</t>
  </si>
  <si>
    <t>C46M - Zemní práce</t>
  </si>
  <si>
    <t>460010024</t>
  </si>
  <si>
    <t>vytyč. trati kab. vedení v zastavěném prostoru</t>
  </si>
  <si>
    <t>km</t>
  </si>
  <si>
    <t>887826988</t>
  </si>
  <si>
    <t>460050602</t>
  </si>
  <si>
    <t>ruční výkop jámy zem. tř.3-4, pro stožárová svítidla</t>
  </si>
  <si>
    <t>-794465078</t>
  </si>
  <si>
    <t>1554689005</t>
  </si>
  <si>
    <t>460080013</t>
  </si>
  <si>
    <t>bet. základ B7,5 do 5m3 do bednění - nakupovaná směs pro stožárová svítidla</t>
  </si>
  <si>
    <t>97664450</t>
  </si>
  <si>
    <t>460080014</t>
  </si>
  <si>
    <t>bet. základ B7,5 do 5m3 do bednění - nakupovaná směs pro zemní svítidla</t>
  </si>
  <si>
    <t>-626206518</t>
  </si>
  <si>
    <t>460120002</t>
  </si>
  <si>
    <t>zához jámy zem. tř. 3-4 pro stožárová svítidla</t>
  </si>
  <si>
    <t>-1282104440</t>
  </si>
  <si>
    <t>46012000</t>
  </si>
  <si>
    <t>zához jámy zem. tř. 3-4 pro zemní svítidla</t>
  </si>
  <si>
    <t>1190494261</t>
  </si>
  <si>
    <t>460120061</t>
  </si>
  <si>
    <t>odvoz zeminy pro stožárová svítidla</t>
  </si>
  <si>
    <t>109265640</t>
  </si>
  <si>
    <t>460120062</t>
  </si>
  <si>
    <t>odvoz zeminy pro zemní svítidla</t>
  </si>
  <si>
    <t>209576541</t>
  </si>
  <si>
    <t>460199005</t>
  </si>
  <si>
    <t>poplatek za skládku zeminy 1-4</t>
  </si>
  <si>
    <t>205353700</t>
  </si>
  <si>
    <t>460200303</t>
  </si>
  <si>
    <t>kabel. rýha 50cm/ šíř.120cm/hl.zem. tř.3</t>
  </si>
  <si>
    <t>-961135614</t>
  </si>
  <si>
    <t>460300006</t>
  </si>
  <si>
    <t>hutnění zeminy vrstvy 20 cm</t>
  </si>
  <si>
    <t>460498478</t>
  </si>
  <si>
    <t>460490012</t>
  </si>
  <si>
    <t>folie výstražná z PVC š. 33 cm</t>
  </si>
  <si>
    <t>-1774650878</t>
  </si>
  <si>
    <t>460510004</t>
  </si>
  <si>
    <t>betonové roury dl. 1m x světlost do 40cm do základu</t>
  </si>
  <si>
    <t>-1693106999</t>
  </si>
  <si>
    <t>460510021</t>
  </si>
  <si>
    <t>kabel. prostup z PVC roury svět. do 10,5 cm</t>
  </si>
  <si>
    <t>-1349566636</t>
  </si>
  <si>
    <t>460560303</t>
  </si>
  <si>
    <t>ruč. zához kab. rýhy 50 cm šíř., 120 cm hl, zem. tř.3</t>
  </si>
  <si>
    <t>-1643827070</t>
  </si>
  <si>
    <t>460600002</t>
  </si>
  <si>
    <t>odvoz zeminy z rýhy a jam na skládku 1m3x25km</t>
  </si>
  <si>
    <t>-923819418</t>
  </si>
  <si>
    <t>460650011</t>
  </si>
  <si>
    <t>podkladová vrstva 25cm - štěrkodrť, pro zemní svítidla</t>
  </si>
  <si>
    <t>292713209</t>
  </si>
  <si>
    <t>461440011</t>
  </si>
  <si>
    <t>zajištění kabelu při souběhu</t>
  </si>
  <si>
    <t>-90816714</t>
  </si>
  <si>
    <t>461440012</t>
  </si>
  <si>
    <t>zajištění kabelu při křížení</t>
  </si>
  <si>
    <t>-1727834558</t>
  </si>
  <si>
    <t>C801-1 - Běžné stavební práce</t>
  </si>
  <si>
    <t>612423521</t>
  </si>
  <si>
    <t>omít ryh sten s 15cm mv hrubá</t>
  </si>
  <si>
    <t>-672384064</t>
  </si>
  <si>
    <t>612423522</t>
  </si>
  <si>
    <t>omit ryh sten s 15cm mv hladka</t>
  </si>
  <si>
    <t>-675594008</t>
  </si>
  <si>
    <t>C801-3-Stavební práce-výseky, kapsy, rýhy</t>
  </si>
  <si>
    <t>00911</t>
  </si>
  <si>
    <t xml:space="preserve">Jádrové vrtání průměr 62-102mm </t>
  </si>
  <si>
    <t>-1775243794</t>
  </si>
  <si>
    <t>02915</t>
  </si>
  <si>
    <t>vybour.otvor cihl.malt. váp. do R=60mm tl.do 300mm</t>
  </si>
  <si>
    <t>642194163</t>
  </si>
  <si>
    <t>02916</t>
  </si>
  <si>
    <t>vybour.otvor cihl.malt.váp. do R=60mm, tl. 600mm</t>
  </si>
  <si>
    <t>1869625049</t>
  </si>
  <si>
    <t>02918</t>
  </si>
  <si>
    <t>vysek.ryh cihla do hl. 30mm š. do 30mm</t>
  </si>
  <si>
    <t>660162339</t>
  </si>
  <si>
    <t>Ceny - TKC</t>
  </si>
  <si>
    <t>0000</t>
  </si>
  <si>
    <t>Poplatky za skládku - nerozložitelný odpad - svítidla, zdroje, výzbroj</t>
  </si>
  <si>
    <t>-1630395419</t>
  </si>
  <si>
    <t>Materiály</t>
  </si>
  <si>
    <t>pojistková vložka E14/6A</t>
  </si>
  <si>
    <t>1621839644</t>
  </si>
  <si>
    <t>CYKY-J 3x1,5mm2 -stožárové svítidlo</t>
  </si>
  <si>
    <t>-687952761</t>
  </si>
  <si>
    <t>CYKY-O 3x1,5mm2 - WS 002</t>
  </si>
  <si>
    <t>1251833612</t>
  </si>
  <si>
    <t>02920</t>
  </si>
  <si>
    <t>CYKY-J 3x4mm2 - zemní svítidlo</t>
  </si>
  <si>
    <t>974192579</t>
  </si>
  <si>
    <t>02928</t>
  </si>
  <si>
    <t>CYKY-J 4x10mm2 -WL 002</t>
  </si>
  <si>
    <t>-1052872345</t>
  </si>
  <si>
    <t>-512948761</t>
  </si>
  <si>
    <t>940673245</t>
  </si>
  <si>
    <t>02929</t>
  </si>
  <si>
    <t>CYKY-J 4x16mm2 - WE 1 - WE 3</t>
  </si>
  <si>
    <t>-1687217565</t>
  </si>
  <si>
    <t>02941</t>
  </si>
  <si>
    <t>CYKY-J 7x1,5mm2 - WS 001</t>
  </si>
  <si>
    <t>1108376394</t>
  </si>
  <si>
    <t>09040</t>
  </si>
  <si>
    <t>Kopoflex KF 09040 R=40</t>
  </si>
  <si>
    <t>-596391471</t>
  </si>
  <si>
    <t>10.050.629</t>
  </si>
  <si>
    <t>BAV-2U-GD-KK2/4 Spojka kabelová odbočná</t>
  </si>
  <si>
    <t>-1405624881</t>
  </si>
  <si>
    <t>10.065.403</t>
  </si>
  <si>
    <t>trubka 1416E_P50 ohebná Monoflex</t>
  </si>
  <si>
    <t>100831595</t>
  </si>
  <si>
    <t>10.065.599</t>
  </si>
  <si>
    <t>trubka 1225HFPP_L50 Super Monoflex</t>
  </si>
  <si>
    <t>1066442374</t>
  </si>
  <si>
    <t>100-886</t>
  </si>
  <si>
    <t>PL7-B40/3 Jistič 40B/3p, 10kA, na DIN</t>
  </si>
  <si>
    <t>1079540606</t>
  </si>
  <si>
    <t>126-300</t>
  </si>
  <si>
    <t>4016E_KA trubka tuhá PVC</t>
  </si>
  <si>
    <t>-1954860580</t>
  </si>
  <si>
    <t>127-528</t>
  </si>
  <si>
    <t>Koleno 4116_KB</t>
  </si>
  <si>
    <t>321177339</t>
  </si>
  <si>
    <t>195-185</t>
  </si>
  <si>
    <t>5316E_KB Příchytky trubek 4016E</t>
  </si>
  <si>
    <t>1000638559</t>
  </si>
  <si>
    <t>28329190</t>
  </si>
  <si>
    <t>Štuková omítka Baumit (25kg/ks)</t>
  </si>
  <si>
    <t>-1965628484</t>
  </si>
  <si>
    <t>28329191</t>
  </si>
  <si>
    <t>Jádrová omítka Baumit (40kg/ks)</t>
  </si>
  <si>
    <t>-1191386757</t>
  </si>
  <si>
    <t>47240</t>
  </si>
  <si>
    <t>MICA SLIM A 4L50 SOFT 832 RS FR, 16W+konektor</t>
  </si>
  <si>
    <t>-1282548029</t>
  </si>
  <si>
    <t>90002</t>
  </si>
  <si>
    <t>Štěrk 8-16</t>
  </si>
  <si>
    <t>902359269</t>
  </si>
  <si>
    <t>90006</t>
  </si>
  <si>
    <t>folie z polyetylenu šířky 330mm</t>
  </si>
  <si>
    <t>-364530804</t>
  </si>
  <si>
    <t>90014</t>
  </si>
  <si>
    <t>WAVIN trubka žebrovaná ULTRA-RIB 2 300-2m - SN10 PP</t>
  </si>
  <si>
    <t>-1544896897</t>
  </si>
  <si>
    <t>V040</t>
  </si>
  <si>
    <t>Svorka připojovací, SP FeZn</t>
  </si>
  <si>
    <t>-1001361316</t>
  </si>
  <si>
    <t>V050</t>
  </si>
  <si>
    <t>Svorka křížová, SK FeZn</t>
  </si>
  <si>
    <t>-171739753</t>
  </si>
  <si>
    <t>Z215</t>
  </si>
  <si>
    <t>Drát D=10mm FeZn (0,62kg/m)</t>
  </si>
  <si>
    <t>-762891848</t>
  </si>
  <si>
    <t>0001</t>
  </si>
  <si>
    <t>Podružný materiál (5%)</t>
  </si>
  <si>
    <t>1971548789</t>
  </si>
  <si>
    <t>Podružný materiál</t>
  </si>
  <si>
    <t>Dodávky zařízení (specifikace)</t>
  </si>
  <si>
    <t>10.056.053</t>
  </si>
  <si>
    <t>Beton B7,5</t>
  </si>
  <si>
    <t>-2002843219</t>
  </si>
  <si>
    <t>-2026876433</t>
  </si>
  <si>
    <t>10.097.194</t>
  </si>
  <si>
    <t>Drátěné žlaby \merkur2 Včetně veškerého materiálu viz rozpiska</t>
  </si>
  <si>
    <t>1992780975</t>
  </si>
  <si>
    <t>10.097.200</t>
  </si>
  <si>
    <t>Dodávka svítidel, stožárů a výložníků Vulkan 25 ks</t>
  </si>
  <si>
    <t>-842010346</t>
  </si>
  <si>
    <t>Dodávka svítidel Vulkan viz rozpiska</t>
  </si>
  <si>
    <t>0002</t>
  </si>
  <si>
    <t>Doprava svítidel Vulkan</t>
  </si>
  <si>
    <t>-675400232</t>
  </si>
  <si>
    <t>0003</t>
  </si>
  <si>
    <t>Vnitrostaveištní doprava</t>
  </si>
  <si>
    <t>-2083169593</t>
  </si>
  <si>
    <t>Ostaní provozní náklady</t>
  </si>
  <si>
    <t>0004</t>
  </si>
  <si>
    <t>Revize elektro</t>
  </si>
  <si>
    <t>-1277033234</t>
  </si>
  <si>
    <t>0005</t>
  </si>
  <si>
    <t>Ekologická přirážka z C21M a návazného materiálu 5%</t>
  </si>
  <si>
    <t>181314324</t>
  </si>
  <si>
    <t>0006</t>
  </si>
  <si>
    <t>GZS z C21M a návazného materiálu 2,5%</t>
  </si>
  <si>
    <t>1577739630</t>
  </si>
  <si>
    <t>0007</t>
  </si>
  <si>
    <t>Podíl z přidružených výkonů z C21M a navázaného materiálu 6%</t>
  </si>
  <si>
    <t>-513234862</t>
  </si>
  <si>
    <t>0008</t>
  </si>
  <si>
    <t>Podíl z přidružených výkonů z C46M 1%</t>
  </si>
  <si>
    <t>-152104344</t>
  </si>
  <si>
    <t>SO 400.2 - B - VO Pospíšilova ulice</t>
  </si>
  <si>
    <t>N00 - C - VO Pospíšilova ulice</t>
  </si>
  <si>
    <t xml:space="preserve">    N03 - Ceny - TKC</t>
  </si>
  <si>
    <t xml:space="preserve">    N04 - Materiály</t>
  </si>
  <si>
    <t xml:space="preserve">    N05 - Dodávky zařízení (specifikace)</t>
  </si>
  <si>
    <t xml:space="preserve">    N06 - Ostatní provozní náklady</t>
  </si>
  <si>
    <t>C - VO Pospíšilova ulice</t>
  </si>
  <si>
    <t>trubka oheb.el.inst. typ 23 R=16mm (VU)</t>
  </si>
  <si>
    <t>1350287089</t>
  </si>
  <si>
    <t>trubka inst.oheb. Kopex tap 2429 R=29mm (VU)</t>
  </si>
  <si>
    <t>194775814</t>
  </si>
  <si>
    <t>210050772</t>
  </si>
  <si>
    <t>proudový spoj šroubovanou spojkou do 95 mm2</t>
  </si>
  <si>
    <t>2097983555</t>
  </si>
  <si>
    <t>ukončení vod.v konektoru zem. svítidla vč. zap. a kons. do 6mm2</t>
  </si>
  <si>
    <t>2073480477</t>
  </si>
  <si>
    <t>ukonč.vod. ve stožárové výzbroji a gelové spojce vč. zap. a konc. do 16mm2</t>
  </si>
  <si>
    <t>-1328709000</t>
  </si>
  <si>
    <t>spojka epoxid.pro celoplast.kab. do 4x25mm2/1kV</t>
  </si>
  <si>
    <t>-1275768933</t>
  </si>
  <si>
    <t>pojistka vč. vložek E 27 do 25A</t>
  </si>
  <si>
    <t>1043450501</t>
  </si>
  <si>
    <t>210120021</t>
  </si>
  <si>
    <t>pojistkový odpínač vč. pojistek</t>
  </si>
  <si>
    <t>-870941438</t>
  </si>
  <si>
    <t>446 10 70-70W SHC mimokomunikační</t>
  </si>
  <si>
    <t>-1102875608</t>
  </si>
  <si>
    <t>svítidlo zemní 27W</t>
  </si>
  <si>
    <t>-153437923</t>
  </si>
  <si>
    <t>1333651378</t>
  </si>
  <si>
    <t>Výložník ocel. 1-ramenný</t>
  </si>
  <si>
    <t>-2070484301</t>
  </si>
  <si>
    <t>elektrovýzbroj stožáru pro jeden okruh</t>
  </si>
  <si>
    <t>2062405687</t>
  </si>
  <si>
    <t>uzemnění v zemi FeZn R=8-10mm, vč. svorek, propoj aj</t>
  </si>
  <si>
    <t>404889524</t>
  </si>
  <si>
    <t>svorka hromosvodová SP</t>
  </si>
  <si>
    <t>-1439849182</t>
  </si>
  <si>
    <t>-632431823</t>
  </si>
  <si>
    <t>210800529</t>
  </si>
  <si>
    <t>CY 16mm2, černý (VU)</t>
  </si>
  <si>
    <t>-1475622686</t>
  </si>
  <si>
    <t>CYKY 3x1,5mm2, (VU) - stožárové svítidlo</t>
  </si>
  <si>
    <t>500090226</t>
  </si>
  <si>
    <t>CYKY 3x4mm2, (VU) - zemní svítidlo</t>
  </si>
  <si>
    <t>1065171652</t>
  </si>
  <si>
    <t>CYKY 4x101mm2, (VU) - WE 5</t>
  </si>
  <si>
    <t>-317647990</t>
  </si>
  <si>
    <t>CYKY 4x16mm2, (VU) WE 6</t>
  </si>
  <si>
    <t>1106765858</t>
  </si>
  <si>
    <t>210050722</t>
  </si>
  <si>
    <t>proudový spoj šroubovanou spojkou do 95mm2 - demontáž</t>
  </si>
  <si>
    <t>-1557500351</t>
  </si>
  <si>
    <t>proudový spoj šroubovanou spojkou do 95mm2</t>
  </si>
  <si>
    <t>210120022</t>
  </si>
  <si>
    <t>pojistka SPH 0-SPC 25 - demontáž</t>
  </si>
  <si>
    <t>-1293573372</t>
  </si>
  <si>
    <t>210202011</t>
  </si>
  <si>
    <t>444 23 15 - 70W SHC na výložník - demontáž</t>
  </si>
  <si>
    <t>500535207</t>
  </si>
  <si>
    <t>444 23 15 - 70W SHC na výložník</t>
  </si>
  <si>
    <t>210204101</t>
  </si>
  <si>
    <t>výložník ocel. 1-ram. na zeď bez zednických prací -demontáž</t>
  </si>
  <si>
    <t>1293351867</t>
  </si>
  <si>
    <t>160050602</t>
  </si>
  <si>
    <t>ruční výko jámy zem. tř. 3-4 , pro zemní svítidla</t>
  </si>
  <si>
    <t>234150402</t>
  </si>
  <si>
    <t>vytyč.trati kab. vedení v zastavěném prostoru</t>
  </si>
  <si>
    <t>2086568635</t>
  </si>
  <si>
    <t>ruční výkop jámy zem. tř. 3-4 pro stožárová svítidla</t>
  </si>
  <si>
    <t>-1789156820</t>
  </si>
  <si>
    <t>betonový základ B7,5 do 5m3 do bednění - nakupovaná směs pro stožárová svítidla</t>
  </si>
  <si>
    <t>-941153538</t>
  </si>
  <si>
    <t>betonový základ B7,5 do 5m3 do bednění - nakupovaná směs pro zemní svítidla</t>
  </si>
  <si>
    <t>-1797786147</t>
  </si>
  <si>
    <t>Zához jámy zem. tř. 3-4, pro stožárová svítidla</t>
  </si>
  <si>
    <t>-1646661019</t>
  </si>
  <si>
    <t>460120003</t>
  </si>
  <si>
    <t>Zához jámy zem. tř. 3-4, pro zemní svítidla</t>
  </si>
  <si>
    <t>1791493401</t>
  </si>
  <si>
    <t>Záho jámy zem. tř. 3-4, pro zemní svítidla</t>
  </si>
  <si>
    <t>Odvoz zeminy pro stožárová svítidla</t>
  </si>
  <si>
    <t>-1319352131</t>
  </si>
  <si>
    <t>Odvoz zeminy pro zemní svítidla</t>
  </si>
  <si>
    <t>-841411129</t>
  </si>
  <si>
    <t>Poplatek za skládku zeminy tř. 1-4</t>
  </si>
  <si>
    <t>1378562516</t>
  </si>
  <si>
    <t>Kabel. rýha 50cm/šíř. 120cm/hl. zem. tř.3</t>
  </si>
  <si>
    <t>-140980770</t>
  </si>
  <si>
    <t>Hutnění zeminy vrstvy 20cm</t>
  </si>
  <si>
    <t>-161447175</t>
  </si>
  <si>
    <t>Folie výstražná z PVC šiřky 33cm</t>
  </si>
  <si>
    <t>-624713615</t>
  </si>
  <si>
    <t>Beronové roury dl. 1m x světlost do 40cm do základu</t>
  </si>
  <si>
    <t>1811751042</t>
  </si>
  <si>
    <t>Kabel. prostup z PVC roury světl. do 10,5cm</t>
  </si>
  <si>
    <t>1405315935</t>
  </si>
  <si>
    <t>ruč.zához. kab.rýhy 50cm šíř. 120cm hl. zem.tř.3</t>
  </si>
  <si>
    <t>-126391101</t>
  </si>
  <si>
    <t>odvoz zeminy z rýhy a jam na skládku do 25 km (1m3/25km)</t>
  </si>
  <si>
    <t>-996453718</t>
  </si>
  <si>
    <t>odvoz zeminy z rýhy a jam na skládku do 25 km</t>
  </si>
  <si>
    <t>podkladová vrstva 25 cm - štěrkodrť pro zemní svítidla</t>
  </si>
  <si>
    <t>-51143947</t>
  </si>
  <si>
    <t>-2108347026</t>
  </si>
  <si>
    <t>zajištění kabulu při křížení</t>
  </si>
  <si>
    <t>1306954526</t>
  </si>
  <si>
    <t>Poplatky za skládku nerozložitelný odpad - svítidlo včetně zdroje</t>
  </si>
  <si>
    <t>-963614527</t>
  </si>
  <si>
    <t>00904</t>
  </si>
  <si>
    <t>pojistkový odpínač OPVP 10-3</t>
  </si>
  <si>
    <t>1105895562</t>
  </si>
  <si>
    <t>97107567</t>
  </si>
  <si>
    <t>0113</t>
  </si>
  <si>
    <t>H07V-R16mm2, černý</t>
  </si>
  <si>
    <t>937259696</t>
  </si>
  <si>
    <t>CYKY-J 3x1,5mm2 - stožárové svítidlo</t>
  </si>
  <si>
    <t>-1519339099</t>
  </si>
  <si>
    <t>-624032941</t>
  </si>
  <si>
    <t>CYKY-J 4x10mm2 - WE 5</t>
  </si>
  <si>
    <t>1138304344</t>
  </si>
  <si>
    <t>029028</t>
  </si>
  <si>
    <t>CYKY-J 4x16mm2 - WE 6</t>
  </si>
  <si>
    <t>-59497400</t>
  </si>
  <si>
    <t>-K 4x16mm2 - WE 6</t>
  </si>
  <si>
    <t>06722</t>
  </si>
  <si>
    <t>pojistková vložka válcová PVA10 10AgG</t>
  </si>
  <si>
    <t>-1372727552</t>
  </si>
  <si>
    <t>08005</t>
  </si>
  <si>
    <t>svorka 6691-07 proudová 10-70mm</t>
  </si>
  <si>
    <t>1136256973</t>
  </si>
  <si>
    <t>-1562945177</t>
  </si>
  <si>
    <t>BAV-2U-GD-KK2/4 spojka kabelová odbočná</t>
  </si>
  <si>
    <t>-1784724649</t>
  </si>
  <si>
    <t>trubka 1416E _F50 ohebná Monoflex</t>
  </si>
  <si>
    <t>1721219557</t>
  </si>
  <si>
    <t>-1852123145</t>
  </si>
  <si>
    <t>47239</t>
  </si>
  <si>
    <t>MICA SLIM I 9L90 ACC 28D 840 RS SF, 27W + optika + konektor</t>
  </si>
  <si>
    <t>2091146358</t>
  </si>
  <si>
    <t>štěrk 8-16</t>
  </si>
  <si>
    <t>234290807</t>
  </si>
  <si>
    <t>folie z polyetylénu šířky 330mm</t>
  </si>
  <si>
    <t>1592645890</t>
  </si>
  <si>
    <t>WAVIN trubka žebrovaná ULTRA-RIB 2 300-2m - SWN10 PP</t>
  </si>
  <si>
    <t>-1782479793</t>
  </si>
  <si>
    <t>svorka připojovací, SP FeZn</t>
  </si>
  <si>
    <t>1362120401</t>
  </si>
  <si>
    <t>svorka křížová, SK FeZn</t>
  </si>
  <si>
    <t>953453167</t>
  </si>
  <si>
    <t>338264529</t>
  </si>
  <si>
    <t>Podružný materiál 5%</t>
  </si>
  <si>
    <t>1111919027</t>
  </si>
  <si>
    <t>1852431889</t>
  </si>
  <si>
    <t>-1012476332</t>
  </si>
  <si>
    <t>Dodávka svítidel, stožárů a výložníků Vulkán 3 ks</t>
  </si>
  <si>
    <t>690071530</t>
  </si>
  <si>
    <t>Dodávka svítidel Vulkán</t>
  </si>
  <si>
    <t xml:space="preserve">Doprava svítidel </t>
  </si>
  <si>
    <t>-104270360</t>
  </si>
  <si>
    <t>Doprava svítidel 5,2%</t>
  </si>
  <si>
    <t>staveništní přesun</t>
  </si>
  <si>
    <t>955208937</t>
  </si>
  <si>
    <t>Ostatní provozní náklady</t>
  </si>
  <si>
    <t>1113567249</t>
  </si>
  <si>
    <t>1935851155</t>
  </si>
  <si>
    <t>1521217263</t>
  </si>
  <si>
    <t>Podíl přidružených výkonů z C21M a návazného materiálu 6%</t>
  </si>
  <si>
    <t>-542162422</t>
  </si>
  <si>
    <t>Podíl přidružených výkonů 6%</t>
  </si>
  <si>
    <t>0009</t>
  </si>
  <si>
    <t>Podíl přidružených výkonů z C46M 1%</t>
  </si>
  <si>
    <t>-334729937</t>
  </si>
  <si>
    <t>SO 400.3 - C - Rozvaděč R VOP + RX 1</t>
  </si>
  <si>
    <t>N00 - C - Rozvaděč R VOP + RX 1</t>
  </si>
  <si>
    <t xml:space="preserve">    N01 - Rozvaděč R VOP</t>
  </si>
  <si>
    <t xml:space="preserve">    N02 - Rozvaděč RX1</t>
  </si>
  <si>
    <t xml:space="preserve">    N003 - Dodávky zařízení (specifikace)</t>
  </si>
  <si>
    <t xml:space="preserve">    N04 - Ostatní provozní náklady</t>
  </si>
  <si>
    <t>Rozvaděč R VOP</t>
  </si>
  <si>
    <t>A-9099-0</t>
  </si>
  <si>
    <t>Přístrojový rošt Eaton</t>
  </si>
  <si>
    <t>1129066870</t>
  </si>
  <si>
    <t>A-9100-0</t>
  </si>
  <si>
    <t>Schránka na dokumentaci A4, Eaton</t>
  </si>
  <si>
    <t>1820302079</t>
  </si>
  <si>
    <t>A-9622-0</t>
  </si>
  <si>
    <t>Popisný štítek</t>
  </si>
  <si>
    <t>1304497345</t>
  </si>
  <si>
    <t>B-1400-1</t>
  </si>
  <si>
    <t>Ukončovací dutinak GPH</t>
  </si>
  <si>
    <t>977053028</t>
  </si>
  <si>
    <t>B-1524-2</t>
  </si>
  <si>
    <t>Přípojnice nulová do 40/10, Eaton</t>
  </si>
  <si>
    <t>1260389171</t>
  </si>
  <si>
    <t>B-1550-1</t>
  </si>
  <si>
    <t>Rozbočovací můstek OEZ</t>
  </si>
  <si>
    <t>1208844725</t>
  </si>
  <si>
    <t>C-2010-1</t>
  </si>
  <si>
    <t>Spínač na lištu 63A, Eaton</t>
  </si>
  <si>
    <t>1073307472</t>
  </si>
  <si>
    <t>E-0001-2</t>
  </si>
  <si>
    <t>Paměťová ochrana - kombinovaný svodič přepětí tříd B+C, Saltek</t>
  </si>
  <si>
    <t>441879623</t>
  </si>
  <si>
    <t>E-2000-2</t>
  </si>
  <si>
    <t>Jistič jednopólové do 25A, Eaton</t>
  </si>
  <si>
    <t>-1967684683</t>
  </si>
  <si>
    <t>E-2005-2</t>
  </si>
  <si>
    <t>Chránič 2-pólový, Eaton</t>
  </si>
  <si>
    <t>-1095320358</t>
  </si>
  <si>
    <t>E-2010-2</t>
  </si>
  <si>
    <t>Jističe třípolové do 25A Eaton</t>
  </si>
  <si>
    <t>-1773279692</t>
  </si>
  <si>
    <t>F-0230-1</t>
  </si>
  <si>
    <t>Stykače do 25A Eaton</t>
  </si>
  <si>
    <t>-1910920110</t>
  </si>
  <si>
    <t>H-5990-1</t>
  </si>
  <si>
    <t>Soumrakový spínač s externím čidlem a hodinami, Eaton</t>
  </si>
  <si>
    <t>-756069232</t>
  </si>
  <si>
    <t>I-9050-1</t>
  </si>
  <si>
    <t>Elektroměr 3-fázová, Eaton</t>
  </si>
  <si>
    <t>-1335807496</t>
  </si>
  <si>
    <t>P-0220-1</t>
  </si>
  <si>
    <t>Svorka zapojená do 60A, Eaton</t>
  </si>
  <si>
    <t>-258800794</t>
  </si>
  <si>
    <t>P-1861-1</t>
  </si>
  <si>
    <t>Propojovací lišta 3-polová vč. kryte, Eaton</t>
  </si>
  <si>
    <t>1960763239</t>
  </si>
  <si>
    <t>P-4040-0</t>
  </si>
  <si>
    <t xml:space="preserve">Vývodka do PG 48, Scame </t>
  </si>
  <si>
    <t>-329191948</t>
  </si>
  <si>
    <t>R-7425-0</t>
  </si>
  <si>
    <t>Nosná U lišta, Eaton</t>
  </si>
  <si>
    <t>486024280</t>
  </si>
  <si>
    <t>Z-02</t>
  </si>
  <si>
    <t>Zapojení vodičem CU 6mm2, 25A, NKT Cables</t>
  </si>
  <si>
    <t>1347112944</t>
  </si>
  <si>
    <t>Z-04</t>
  </si>
  <si>
    <t>Zapojení vodičem CU 25mm2, 100A, NKT Cables</t>
  </si>
  <si>
    <t>-198447232</t>
  </si>
  <si>
    <t>Rozvaděč RX1</t>
  </si>
  <si>
    <t>A-6140_0</t>
  </si>
  <si>
    <t>Skříň prázdná 300x300, Eaton</t>
  </si>
  <si>
    <t>-398266879</t>
  </si>
  <si>
    <t>A-9622_0</t>
  </si>
  <si>
    <t>-1896130812</t>
  </si>
  <si>
    <t>-1767479180</t>
  </si>
  <si>
    <t>C-2601-1</t>
  </si>
  <si>
    <t>Vypínač se světelnou signal.LED, 1zap kontakt, Eaton</t>
  </si>
  <si>
    <t>895523582</t>
  </si>
  <si>
    <t>-968898431</t>
  </si>
  <si>
    <t>R-7400-1</t>
  </si>
  <si>
    <t>Zámek s klíčem, Eaton</t>
  </si>
  <si>
    <t>-1357871336</t>
  </si>
  <si>
    <t>R-7420-0</t>
  </si>
  <si>
    <t>Nosnálišta Eaton</t>
  </si>
  <si>
    <t>-1268834086</t>
  </si>
  <si>
    <t>N003</t>
  </si>
  <si>
    <t>10.097.196</t>
  </si>
  <si>
    <t>Skříňový rozvaděč R VOP, vč.  veškerého materiálu viz rozpiska</t>
  </si>
  <si>
    <t>-520769244</t>
  </si>
  <si>
    <t>10.097.197</t>
  </si>
  <si>
    <t>Ovládací skříňka RX 1, vč. veškerého materiálu viz rozpiska</t>
  </si>
  <si>
    <t>2097502518</t>
  </si>
  <si>
    <t>Doprava dodávek 5,2 %</t>
  </si>
  <si>
    <t>558288036</t>
  </si>
  <si>
    <t>Vnitrostaveništní přesun 1%</t>
  </si>
  <si>
    <t>1248622988</t>
  </si>
  <si>
    <t>839394341</t>
  </si>
  <si>
    <t>Doprava p.B 3,6 %</t>
  </si>
  <si>
    <t>873419305</t>
  </si>
  <si>
    <t>Staveništní přesun 1%</t>
  </si>
  <si>
    <t>1354668420</t>
  </si>
  <si>
    <t>-24603531</t>
  </si>
  <si>
    <t>Staveništní přesun 1 %</t>
  </si>
  <si>
    <t>-969492115</t>
  </si>
  <si>
    <t>SO 400.4 - H - VO ulice k náměstí</t>
  </si>
  <si>
    <t>N00 - VO ulice k náměstí</t>
  </si>
  <si>
    <t xml:space="preserve">    N02 - Demontáž</t>
  </si>
  <si>
    <t xml:space="preserve">    N03 - C46M - Zemní práce</t>
  </si>
  <si>
    <t xml:space="preserve">    N04 - Ceny TKC</t>
  </si>
  <si>
    <t xml:space="preserve">    N05 - Materiály</t>
  </si>
  <si>
    <t xml:space="preserve">    N06 - Dodávky zařízení (specifikace)</t>
  </si>
  <si>
    <t xml:space="preserve">    N07 - Práce v HZS</t>
  </si>
  <si>
    <t>VO ulice k náměstí</t>
  </si>
  <si>
    <t>Trubka oheb el. inst. typ 23 R=16mm (VU), stožárové svítídlo</t>
  </si>
  <si>
    <t>1266098299</t>
  </si>
  <si>
    <t>Trubka oheb.el.inst.typ 23 R=16mm (VU), svítidlo na zeď</t>
  </si>
  <si>
    <t>-865526786</t>
  </si>
  <si>
    <t>210010457</t>
  </si>
  <si>
    <t>Krabice uzavřená plast 8118, se zapojením, svítidlo na zeď</t>
  </si>
  <si>
    <t>1886951420</t>
  </si>
  <si>
    <t>210020681</t>
  </si>
  <si>
    <t>opětovná montáž držáku vánočních ozdob, stožárové svítidlo</t>
  </si>
  <si>
    <t>-319254520</t>
  </si>
  <si>
    <t>ukončení vod. ve stožárové výzbroji vč.zap. a konc. do 2,5mm2</t>
  </si>
  <si>
    <t>-1120286708</t>
  </si>
  <si>
    <t>ukončení vod. v krabici vč.zap. a konc. do 2,5mm2</t>
  </si>
  <si>
    <t>-814264993</t>
  </si>
  <si>
    <t>ukonč.vod.ve stožárové výzbroji a gelové spojce vč.zap.a konc. do 16mm2</t>
  </si>
  <si>
    <t>-516678036</t>
  </si>
  <si>
    <t>Spojka epoxid.pro celoplast. kab. do 4x25mm2/1kV, stožárové svítidlo</t>
  </si>
  <si>
    <t>-841817119</t>
  </si>
  <si>
    <t>210111031</t>
  </si>
  <si>
    <t>zás. v krabici venkovní 10/16A 250V 2P+Z, stožárové svítidlo</t>
  </si>
  <si>
    <t>1405147124</t>
  </si>
  <si>
    <t>pojistka vč.vložek E27 do 25A, stožárové svítidlo</t>
  </si>
  <si>
    <t>-669464931</t>
  </si>
  <si>
    <t>210120454</t>
  </si>
  <si>
    <t>chránič 2-polový, stožárové svítidlo</t>
  </si>
  <si>
    <t>-864581384</t>
  </si>
  <si>
    <t>444 23 15 - 70W SHC na výložník, svítidlo na zeď</t>
  </si>
  <si>
    <t>-1364835</t>
  </si>
  <si>
    <t>446 10 70 - 70 W SHC mimokomunikační, stožárové svítidlo</t>
  </si>
  <si>
    <t>1169629438</t>
  </si>
  <si>
    <t>1972385819</t>
  </si>
  <si>
    <t>výložník ocel. 1-ram. na zeď bez zednických prací</t>
  </si>
  <si>
    <t>1678388257</t>
  </si>
  <si>
    <t>výložník ocel1-rem., stořárové svítidlo</t>
  </si>
  <si>
    <t>436503845</t>
  </si>
  <si>
    <t>elektrovýzbroj stožáru pro 1 okruh</t>
  </si>
  <si>
    <t>-1676080797</t>
  </si>
  <si>
    <t>Uzemnění v zemi FeZn R=8-10 mm vč.svorek; propoj.aj.; stožárové svítidlo</t>
  </si>
  <si>
    <t>-1880772439</t>
  </si>
  <si>
    <t>Svorka hromosvodová SP, stožárové svítidlo</t>
  </si>
  <si>
    <t>-745684778</t>
  </si>
  <si>
    <t>Svorka hromosvodová SK, stožárové svítidlo</t>
  </si>
  <si>
    <t>2012840976</t>
  </si>
  <si>
    <t xml:space="preserve">CYKY 3x1,5 mm2 (VU) stožárové svítidlo </t>
  </si>
  <si>
    <t>1342837180</t>
  </si>
  <si>
    <t>210810006</t>
  </si>
  <si>
    <t>CYKY 3x1,5 mm2 (VU) svítidlo na zeď</t>
  </si>
  <si>
    <t>-1783198646</t>
  </si>
  <si>
    <t>CYKY 3x2,5mm2 (VU) - pro napájení vánočních ozdob na stožáru</t>
  </si>
  <si>
    <t>-1513399540</t>
  </si>
  <si>
    <t>CYKY 4x16mm2 (VU), stožárové svítidlo</t>
  </si>
  <si>
    <t>-61201829</t>
  </si>
  <si>
    <t>Demontáž</t>
  </si>
  <si>
    <t>-1512633642</t>
  </si>
  <si>
    <t>-477853450</t>
  </si>
  <si>
    <t>-404638942</t>
  </si>
  <si>
    <t>-93715109</t>
  </si>
  <si>
    <t>210204110</t>
  </si>
  <si>
    <t>výložník ocel. 6-ram., stožárové svítidlo</t>
  </si>
  <si>
    <t>723335548</t>
  </si>
  <si>
    <t>Vytyč. trati kab vedení v zastavěném prostoru</t>
  </si>
  <si>
    <t>-456295109</t>
  </si>
  <si>
    <t>460030052</t>
  </si>
  <si>
    <t>Vytrhání kostek, lože MC , zalité spáry</t>
  </si>
  <si>
    <t>1155772704</t>
  </si>
  <si>
    <t>Ruční výkop jámy zem. tř. 3-4, pro stožárová svítidla</t>
  </si>
  <si>
    <t>-238721513</t>
  </si>
  <si>
    <t>Betonový základ B 7,5 do 5m3 do bednění, pro stožárová svítidla</t>
  </si>
  <si>
    <t>1027613499</t>
  </si>
  <si>
    <t>460080101</t>
  </si>
  <si>
    <t>Rozbourání bet. základu</t>
  </si>
  <si>
    <t>1323788849</t>
  </si>
  <si>
    <t>4600827935</t>
  </si>
  <si>
    <t>Bednění a odbednění základových konstrukcí</t>
  </si>
  <si>
    <t>-441110435</t>
  </si>
  <si>
    <t>1469191812</t>
  </si>
  <si>
    <t>1481063717</t>
  </si>
  <si>
    <t>Kabel. rýha, 50cm/šíř., 120cm/hl., zem. tř.3</t>
  </si>
  <si>
    <t>644506078</t>
  </si>
  <si>
    <t>Hutnění zeminy vrstvy 20 cm</t>
  </si>
  <si>
    <t>733722668</t>
  </si>
  <si>
    <t>Fólie výstražná z PVC š. 33cm</t>
  </si>
  <si>
    <t>-594639749</t>
  </si>
  <si>
    <t>Betonové roury dl. 1m x světlost do 40 cm do základu</t>
  </si>
  <si>
    <t>468325905</t>
  </si>
  <si>
    <t>Kabel prostup z PVC roury sv. do 10,5 cm</t>
  </si>
  <si>
    <t>1436078891</t>
  </si>
  <si>
    <t>Ruční zához kab. rýhy šíř. 50cm, hl. 120cm, tř.3</t>
  </si>
  <si>
    <t>-1940004449</t>
  </si>
  <si>
    <t>Odvoz zeminy z rýhy a jam na skládku (1m3*25km)</t>
  </si>
  <si>
    <t>681997441</t>
  </si>
  <si>
    <t>460620013</t>
  </si>
  <si>
    <t>Provizorní úprava terénu zem. tř.3</t>
  </si>
  <si>
    <t>275954012</t>
  </si>
  <si>
    <t>Zajištění kabeu při souběhu</t>
  </si>
  <si>
    <t>-1595694786</t>
  </si>
  <si>
    <t>Zajištění kabelu při křížení</t>
  </si>
  <si>
    <t>194889551</t>
  </si>
  <si>
    <t>Ceny TKC</t>
  </si>
  <si>
    <t>Poplatky za skládku, stožárové svítidlo</t>
  </si>
  <si>
    <t>tis</t>
  </si>
  <si>
    <t>914783630</t>
  </si>
  <si>
    <t>Poplatky za skládku svítidlo na zeď</t>
  </si>
  <si>
    <t>-1931935341</t>
  </si>
  <si>
    <t>00333</t>
  </si>
  <si>
    <t>Krabice 8118_KA s průchodkami 1618, svítidlo na zeď</t>
  </si>
  <si>
    <t>2002422543</t>
  </si>
  <si>
    <t>00715</t>
  </si>
  <si>
    <t>Zásuvka venkovní, IP55, typ 5518-2750 GARANT, stožárové svítidlo</t>
  </si>
  <si>
    <t>320347105</t>
  </si>
  <si>
    <t>Pojistková vložka E14/6A, stožárové svítidlo</t>
  </si>
  <si>
    <t>33792211</t>
  </si>
  <si>
    <t>CYKY-J 3x1,5mm2, stožárové svítidlo</t>
  </si>
  <si>
    <t>-1200927799</t>
  </si>
  <si>
    <t>029151</t>
  </si>
  <si>
    <t>CYKY-J 3x1,5mm2, svítidlo na zeď</t>
  </si>
  <si>
    <t>45603548</t>
  </si>
  <si>
    <t>CYKY-J 3x2,5mm2, pro napájení vánočních ozdob na stožáru</t>
  </si>
  <si>
    <t>-805352819</t>
  </si>
  <si>
    <t>CYKY-J 4x16mm2, stožárové svítidlo</t>
  </si>
  <si>
    <t>-530060943</t>
  </si>
  <si>
    <t>Kopoflex KF 09040_BA, R=40, stožárové svítidlo</t>
  </si>
  <si>
    <t>-1933882531</t>
  </si>
  <si>
    <t>BAV-2U-GD-KK2/4 Spojka kabelová odbočná, stožárové svítidlo</t>
  </si>
  <si>
    <t>-754004822</t>
  </si>
  <si>
    <t>Trubka 1416E_F50 ohebná Monoflex, stožárové svítidlo</t>
  </si>
  <si>
    <t>1727827729</t>
  </si>
  <si>
    <t>10.065.403.1</t>
  </si>
  <si>
    <t>Trubka 1416E_F50 ohebná monoflex, svítidlo na zeď</t>
  </si>
  <si>
    <t>-249073937</t>
  </si>
  <si>
    <t>101-718</t>
  </si>
  <si>
    <t>PFL7-16/1N/B/003, Chránič s ned proudovou ochranou, stožárové svítidlo</t>
  </si>
  <si>
    <t>-1138432449</t>
  </si>
  <si>
    <t>Fólie s polyetylenu š. 330 mm, stožátpvé svítidlo</t>
  </si>
  <si>
    <t>36934042</t>
  </si>
  <si>
    <t>WAVIN trubka žebrovaná ULTRA-RYB 2 300 - 2m - SN10 PP, stožárové svítidlo</t>
  </si>
  <si>
    <t>768604894</t>
  </si>
  <si>
    <t>Svorka připojovací, SP FeZn, stožárové svítidlo</t>
  </si>
  <si>
    <t>-883884737</t>
  </si>
  <si>
    <t>Svorka křížová SK FeZn, stožároví svítidlo</t>
  </si>
  <si>
    <t>-1900761494</t>
  </si>
  <si>
    <t>V120</t>
  </si>
  <si>
    <t>Svorka spojovací, SR 3b FeZn, stožárové svítidlo</t>
  </si>
  <si>
    <t>1834650024</t>
  </si>
  <si>
    <t>Drát D=10mm FeZUn (0,62kg/m), stožárové svítidlo</t>
  </si>
  <si>
    <t>587961593</t>
  </si>
  <si>
    <t>Doprava svítidel</t>
  </si>
  <si>
    <t>-801529232</t>
  </si>
  <si>
    <t>vnitrostaveništní doprava</t>
  </si>
  <si>
    <t>-375333659</t>
  </si>
  <si>
    <t>Beton B7,5, stožárové svítidlo</t>
  </si>
  <si>
    <t>722191900</t>
  </si>
  <si>
    <t>Dodávka svítidel, stožárů a výložníků Vulkan, stožárové svítidlo 6ks</t>
  </si>
  <si>
    <t>246628866</t>
  </si>
  <si>
    <t>Dodávka svítidel Vulkan, stožárové svítidlo</t>
  </si>
  <si>
    <t>10.097.201</t>
  </si>
  <si>
    <t>Dodávka svítidel a výložníků Vulkan , svítidla na zeď 3 ks</t>
  </si>
  <si>
    <t>990486047</t>
  </si>
  <si>
    <t>Dodávka svítidel Vulkan , svítidla na zeď</t>
  </si>
  <si>
    <t>Práce v HZS</t>
  </si>
  <si>
    <t>Revize elektro, stožárové svítídlo</t>
  </si>
  <si>
    <t>721058556</t>
  </si>
  <si>
    <t>Revize elektro svítidlo na zeď</t>
  </si>
  <si>
    <t>456152103</t>
  </si>
  <si>
    <t>504354</t>
  </si>
  <si>
    <t>Vyhledání stávající elektroinstalace, svítidlo na zeď</t>
  </si>
  <si>
    <t>351962833</t>
  </si>
  <si>
    <t>8170/88</t>
  </si>
  <si>
    <t>Mechanizmy - montážní plošina, svítidlo na zeď</t>
  </si>
  <si>
    <t>-1279636645</t>
  </si>
  <si>
    <t>SO 400.5 - I - Rozvody kamery</t>
  </si>
  <si>
    <t>N00 - Rozvody kamery</t>
  </si>
  <si>
    <t xml:space="preserve">    N02 - C22M - Slaboproudé montáže</t>
  </si>
  <si>
    <t xml:space="preserve">    N04 - Doplnění do rozvaděče R VOP</t>
  </si>
  <si>
    <t xml:space="preserve">    N06 - Dodávky zařízení - specifikace</t>
  </si>
  <si>
    <t xml:space="preserve">    N07 - Vedlejší rozpočtové náklady</t>
  </si>
  <si>
    <t>Rozvody kamery</t>
  </si>
  <si>
    <t>CYKY 3x2,5 mm2 (VU) - kamery</t>
  </si>
  <si>
    <t>1541778526</t>
  </si>
  <si>
    <t>210010004</t>
  </si>
  <si>
    <t>Trubka oheb. el. inst. typ 23 R=29mm (VU)</t>
  </si>
  <si>
    <t>-12336190</t>
  </si>
  <si>
    <t>C22M - Slaboproudé montáže</t>
  </si>
  <si>
    <t>220301221</t>
  </si>
  <si>
    <t>Kabel propojovací UTP - kamery</t>
  </si>
  <si>
    <t>-1684311981</t>
  </si>
  <si>
    <t>222080201</t>
  </si>
  <si>
    <t>Optocký kabel v trubce - kamery</t>
  </si>
  <si>
    <t>-1824013429</t>
  </si>
  <si>
    <t>Kabel. prostup z PVC roury svět. do 10,5 cm - kamery</t>
  </si>
  <si>
    <t>-679855452</t>
  </si>
  <si>
    <t>Doplnění do rozvaděče R VOP</t>
  </si>
  <si>
    <t>1273444943</t>
  </si>
  <si>
    <t>Jističe jednopólové do 25 A,Eaton</t>
  </si>
  <si>
    <t>1624673219</t>
  </si>
  <si>
    <t>Svorka zapojená do 60 A, Eaton</t>
  </si>
  <si>
    <t>-2076722240</t>
  </si>
  <si>
    <t>Propojovací lišta 3-polová vč. krytek, Eaton</t>
  </si>
  <si>
    <t>-462710943</t>
  </si>
  <si>
    <t>Vývodka do PG 48, Elektrobečov</t>
  </si>
  <si>
    <t>297221572</t>
  </si>
  <si>
    <t>Zapojení vodičem CU 6 mm2, 25 A, NKT Cables</t>
  </si>
  <si>
    <t>833422751</t>
  </si>
  <si>
    <t>0104</t>
  </si>
  <si>
    <t>H07V-U 6 mm2 černý</t>
  </si>
  <si>
    <t>1311047672</t>
  </si>
  <si>
    <t>CYKY-J 3x2,5 mm2 - kamery</t>
  </si>
  <si>
    <t>-970640605</t>
  </si>
  <si>
    <t>085000944</t>
  </si>
  <si>
    <t>SASY, Univerzal svorka, sběrnice: AKU16/10</t>
  </si>
  <si>
    <t>-1314392738</t>
  </si>
  <si>
    <t>Kopoflex KF 09040 R´40 - kamery</t>
  </si>
  <si>
    <t>423482136</t>
  </si>
  <si>
    <t>10.075.375</t>
  </si>
  <si>
    <t>Vývodka PG 11 s matkou, Elektrobečov</t>
  </si>
  <si>
    <t>1225019218</t>
  </si>
  <si>
    <t>10.075.736</t>
  </si>
  <si>
    <t>Trubka ohebná pr.25 320N 1425_K50 Monoflex</t>
  </si>
  <si>
    <t>-1400595635</t>
  </si>
  <si>
    <t>100-323</t>
  </si>
  <si>
    <t>PL7-B6/1 jistič 6B/1p, 10 kA, na DIN</t>
  </si>
  <si>
    <t>-1961769164</t>
  </si>
  <si>
    <t>0011</t>
  </si>
  <si>
    <t>-925517177</t>
  </si>
  <si>
    <t>Dodávky zařízení - specifikace</t>
  </si>
  <si>
    <t>10.046.357</t>
  </si>
  <si>
    <t>Solarix instalační kabel CAT6A STP LSOH E - kamery</t>
  </si>
  <si>
    <t>-1774621201</t>
  </si>
  <si>
    <t>10.560.190</t>
  </si>
  <si>
    <t>Kabel SCHRACK optický unioverzální - kamery</t>
  </si>
  <si>
    <t>-2002017216</t>
  </si>
  <si>
    <t>Doprava dodávak</t>
  </si>
  <si>
    <t>517085914</t>
  </si>
  <si>
    <t>Vnitro přesun</t>
  </si>
  <si>
    <t>2093668165</t>
  </si>
  <si>
    <t>Vedlejší rozpočtové náklady</t>
  </si>
  <si>
    <t>Doprava a přesun</t>
  </si>
  <si>
    <t>440203497</t>
  </si>
  <si>
    <t>Ekologická přirážka z C21M a navázaného materiálu (5%)</t>
  </si>
  <si>
    <t>-1898005166</t>
  </si>
  <si>
    <t>GZS Z c21M A NAVÁZANÉHO MATERIÁLU (2,5%)</t>
  </si>
  <si>
    <t>1077159633</t>
  </si>
  <si>
    <t>Podíl přidružených výkonů z C21M a navázaného matriálu (6%)</t>
  </si>
  <si>
    <t>-1627213344</t>
  </si>
  <si>
    <t>Podíl z přidružených výkonů z C46M (1%)</t>
  </si>
  <si>
    <t>-857727704</t>
  </si>
  <si>
    <t>Ekologická přirážka z C22M a navázaného materiálu (5%)</t>
  </si>
  <si>
    <t>111127305</t>
  </si>
  <si>
    <t>GZS z C22M a navázaného materiálu (2,5%)</t>
  </si>
  <si>
    <t>1442433450</t>
  </si>
  <si>
    <t>0010</t>
  </si>
  <si>
    <t>Podíl z přidružených výkonů z C22M a navázaného materiálu (6%)</t>
  </si>
  <si>
    <t>-1098301983</t>
  </si>
  <si>
    <t>SO 401.1 - D - Silnoproudé rozvod náměstí</t>
  </si>
  <si>
    <t>N00 - D - Silnoproudé rozvody náměstí</t>
  </si>
  <si>
    <t xml:space="preserve">    N03 - C801-3 - Stavební práce - výseky, kapsy, rýhy</t>
  </si>
  <si>
    <t xml:space="preserve">    N04 - Ceny - TKC</t>
  </si>
  <si>
    <t xml:space="preserve">    N08 - Ostatní provozní náklady</t>
  </si>
  <si>
    <t>D - Silnoproudé rozvody náměstí</t>
  </si>
  <si>
    <t>Krabice uzavřená plast 8118, se zapojením</t>
  </si>
  <si>
    <t>-390926932</t>
  </si>
  <si>
    <t>ukonč.vod. v EVS a IT vč.zap. a konc. do 2,5mm2</t>
  </si>
  <si>
    <t>-609718686</t>
  </si>
  <si>
    <t>ukonč.vod.v rozv.vč.zap. a konc. do 16mm2</t>
  </si>
  <si>
    <t>-670731355</t>
  </si>
  <si>
    <t>210100003.1</t>
  </si>
  <si>
    <t>ukonč.vod.v EVS vč.zap. a konc. do 16mm2</t>
  </si>
  <si>
    <t>-469951940</t>
  </si>
  <si>
    <t>210100004</t>
  </si>
  <si>
    <t>ukonč.vod. v rozv.vč.zap. a konc. do 25 mm2</t>
  </si>
  <si>
    <t>814862346</t>
  </si>
  <si>
    <t>210100004.1</t>
  </si>
  <si>
    <t>ukonč.vod. v EVS vč.zap. a konc. do 25mm2</t>
  </si>
  <si>
    <t>-890315333</t>
  </si>
  <si>
    <t>210100103</t>
  </si>
  <si>
    <t>ukonč. 1 žil. vodičů do 50mm2</t>
  </si>
  <si>
    <t>316230228</t>
  </si>
  <si>
    <t>Spojka epoxid.pro celoplast kab. do 4x25 mm2/1kV</t>
  </si>
  <si>
    <t>-1400812439</t>
  </si>
  <si>
    <t>210102001.1</t>
  </si>
  <si>
    <t>Spojka epoxid. pro celoplast kab. do 5x25mm2/1kV, EVS</t>
  </si>
  <si>
    <t>742199812</t>
  </si>
  <si>
    <t>mont.oceloplach.rozvodnic do 150kg</t>
  </si>
  <si>
    <t>-1687032411</t>
  </si>
  <si>
    <t>Uzemnění v zemi FeZn R=8-10mm vč. svorek.propoj. aj.</t>
  </si>
  <si>
    <t>-1051470270</t>
  </si>
  <si>
    <t>2062079672</t>
  </si>
  <si>
    <t>210802412</t>
  </si>
  <si>
    <t>CGSG 3x2,5mm2 (VU)</t>
  </si>
  <si>
    <t>-1286337454</t>
  </si>
  <si>
    <t>210802432</t>
  </si>
  <si>
    <t>CGSG 5x16mm2 (VU)</t>
  </si>
  <si>
    <t>-1556819335</t>
  </si>
  <si>
    <t>CYKY 3x2,5mm2 (VU) - info tabule</t>
  </si>
  <si>
    <t>519301672</t>
  </si>
  <si>
    <t>210810173</t>
  </si>
  <si>
    <t>CYKY 5x16mm2 (VU) - WX 8</t>
  </si>
  <si>
    <t>-1595659335</t>
  </si>
  <si>
    <t>210810089</t>
  </si>
  <si>
    <t>CYKY 4x25mm2 (VU) - WL 002</t>
  </si>
  <si>
    <t>-949149924</t>
  </si>
  <si>
    <t>210810901</t>
  </si>
  <si>
    <t>CYKY 5x25mm2 (VU) - WX 1 - WX7 a WX9</t>
  </si>
  <si>
    <t>1498366146</t>
  </si>
  <si>
    <t>210191543</t>
  </si>
  <si>
    <t>Demontáž pilíře bez zákal.kab. skříně a zap.vod. PRIS4</t>
  </si>
  <si>
    <t>-108081648</t>
  </si>
  <si>
    <t>vytyč.trai kab. vedení v zastavěném prostoru</t>
  </si>
  <si>
    <t>744643305</t>
  </si>
  <si>
    <t>poplatek za skládku zeminy tř. 1-4</t>
  </si>
  <si>
    <t>-814759546</t>
  </si>
  <si>
    <t>poúlatek za skládku zeminy tř. 1-4</t>
  </si>
  <si>
    <t>kabel. rýha 50cm/šíř. 120cm/hl. zem. tř.3</t>
  </si>
  <si>
    <t>-257254519</t>
  </si>
  <si>
    <t>460270103</t>
  </si>
  <si>
    <t>rozbourání zásuvkovývh pylířů na náměstí</t>
  </si>
  <si>
    <t>1524784223</t>
  </si>
  <si>
    <t>hutnění zeminy vrstvy 20cm</t>
  </si>
  <si>
    <t>-521131203</t>
  </si>
  <si>
    <t>folie výstražná z PVC šířky 33cm</t>
  </si>
  <si>
    <t>378785835</t>
  </si>
  <si>
    <t>Kabel.prostup z PVC roury světl. do 10,5cm</t>
  </si>
  <si>
    <t>-965496853</t>
  </si>
  <si>
    <t>ruč.zához. kab. rýhy 50cm šíř. 120cm hl. zem.tř.3</t>
  </si>
  <si>
    <t>-1840326363</t>
  </si>
  <si>
    <t>odvoz zeminy z rýhy na skládku 1m3x25 km</t>
  </si>
  <si>
    <t>1620370200</t>
  </si>
  <si>
    <t>-1783356372</t>
  </si>
  <si>
    <t>-1638226674</t>
  </si>
  <si>
    <t>C801-3 - Stavební práce - výseky, kapsy, rýhy</t>
  </si>
  <si>
    <t>00912</t>
  </si>
  <si>
    <t xml:space="preserve">Jádrové vrtání průměr 112 až 152 mm </t>
  </si>
  <si>
    <t>-149170288</t>
  </si>
  <si>
    <t>Poplatky za skládku směs malty a cyhel - zásuvkové pylíře</t>
  </si>
  <si>
    <t>1501454162</t>
  </si>
  <si>
    <t>00332</t>
  </si>
  <si>
    <t>Krabice 8117_KA s průchodkami 1618</t>
  </si>
  <si>
    <t>862520775</t>
  </si>
  <si>
    <t>CYKY-J 3x2,5mm2 - info tabule</t>
  </si>
  <si>
    <t>1033163390</t>
  </si>
  <si>
    <t>02930</t>
  </si>
  <si>
    <t>1-CYKY-J 4x25mm2 - WL 001</t>
  </si>
  <si>
    <t>1264882038</t>
  </si>
  <si>
    <t>02939</t>
  </si>
  <si>
    <t>CYKY-J 5x16mm2 - WX 8</t>
  </si>
  <si>
    <t>-229832402</t>
  </si>
  <si>
    <t>02989</t>
  </si>
  <si>
    <t>1-CYKY 5x25mm2 - WX 1 až WX 7 a WX 9</t>
  </si>
  <si>
    <t>1200562851</t>
  </si>
  <si>
    <t>03000</t>
  </si>
  <si>
    <t>spojka kabel. pro plast. kabely 1kV vč. spojovačů, SVCZC 25-Cu</t>
  </si>
  <si>
    <t>-992041018</t>
  </si>
  <si>
    <t>667309634</t>
  </si>
  <si>
    <t>09042</t>
  </si>
  <si>
    <t>Kopoflex KF 09063 R=63</t>
  </si>
  <si>
    <t>109151803</t>
  </si>
  <si>
    <t>10.050.630</t>
  </si>
  <si>
    <t>BAV-2U-GD-KK2/5 spojka kabelová odbočná</t>
  </si>
  <si>
    <t>348215412</t>
  </si>
  <si>
    <t>10.050.631</t>
  </si>
  <si>
    <t>BAV-2U-GD-MC25 spojka kabelová odbočná</t>
  </si>
  <si>
    <t>1552286435</t>
  </si>
  <si>
    <t>33432</t>
  </si>
  <si>
    <t>H07RN-F 3g 2,5mm2</t>
  </si>
  <si>
    <t>-1594043432</t>
  </si>
  <si>
    <t>33438</t>
  </si>
  <si>
    <t>H05RN-F 5g 16mm2</t>
  </si>
  <si>
    <t>-1347926598</t>
  </si>
  <si>
    <t>folie z polyetylenu šíře 330mm</t>
  </si>
  <si>
    <t>227236948</t>
  </si>
  <si>
    <t>137954961</t>
  </si>
  <si>
    <t xml:space="preserve">Drát D=10mm FeZn (0,62kg/m) </t>
  </si>
  <si>
    <t>2063477358</t>
  </si>
  <si>
    <t>Podružný materiál 5 %</t>
  </si>
  <si>
    <t>268882397</t>
  </si>
  <si>
    <t>Dodávka 9ks MSS dle požadované výstroje</t>
  </si>
  <si>
    <t>-1001493396</t>
  </si>
  <si>
    <t>-312116188</t>
  </si>
  <si>
    <t>Přesun staveništní 1%</t>
  </si>
  <si>
    <t>-1781768487</t>
  </si>
  <si>
    <t>Revize elekro</t>
  </si>
  <si>
    <t>1812193172</t>
  </si>
  <si>
    <t>Zapojení EVS</t>
  </si>
  <si>
    <t>-1154538135</t>
  </si>
  <si>
    <t>Ekologická přirážka z C21M a navázaného materiálu 5%</t>
  </si>
  <si>
    <t>1544290039</t>
  </si>
  <si>
    <t>GZS z C21M a navázaného materiálu 2,5%</t>
  </si>
  <si>
    <t>801553912</t>
  </si>
  <si>
    <t>Podíl přidružených výkonů z C21M a navázaného materiálu 6%</t>
  </si>
  <si>
    <t>749913962</t>
  </si>
  <si>
    <t>157757036</t>
  </si>
  <si>
    <t>SO 401.2 - E - Rozvaděč R EVS</t>
  </si>
  <si>
    <t>N00 - E - Rozvaděč R EVS</t>
  </si>
  <si>
    <t xml:space="preserve">    N01 - Rozvaděč R EVS</t>
  </si>
  <si>
    <t xml:space="preserve">    N02 - Dodávky zařízení (specifikace)</t>
  </si>
  <si>
    <t xml:space="preserve">    N03 - Práce v HZS</t>
  </si>
  <si>
    <t xml:space="preserve">    N04 - Ostaní provozní náklady</t>
  </si>
  <si>
    <t>Rozvaděč R EVS</t>
  </si>
  <si>
    <t>A-9099_0</t>
  </si>
  <si>
    <t>Přístrojový rošt, Eaton</t>
  </si>
  <si>
    <t>1020248829</t>
  </si>
  <si>
    <t>1744821028</t>
  </si>
  <si>
    <t>-1128123671</t>
  </si>
  <si>
    <t>-678849687</t>
  </si>
  <si>
    <t>C-0160-1</t>
  </si>
  <si>
    <t>Spínač páčkový 20A, Eaton</t>
  </si>
  <si>
    <t>-835267415</t>
  </si>
  <si>
    <t>C-2010-2</t>
  </si>
  <si>
    <t>Spínač na lištu 125A, Eaton</t>
  </si>
  <si>
    <t>-1382713941</t>
  </si>
  <si>
    <t>Jističe 1 polové do 25A, Eaton</t>
  </si>
  <si>
    <t>-152748706</t>
  </si>
  <si>
    <t>E-2011_2</t>
  </si>
  <si>
    <t>Jističe 3 polové 25-60A, Eaton</t>
  </si>
  <si>
    <t>1232278966</t>
  </si>
  <si>
    <t>E-2020-2</t>
  </si>
  <si>
    <t>Jističe 3polové do 100A, Eaton</t>
  </si>
  <si>
    <t>1214692031</t>
  </si>
  <si>
    <t>E-2512-2</t>
  </si>
  <si>
    <t>Chránič 4 polový, Eaton</t>
  </si>
  <si>
    <t>-1586648746</t>
  </si>
  <si>
    <t>F-0240-1</t>
  </si>
  <si>
    <t>Stykače do 63A, Eaton</t>
  </si>
  <si>
    <t>1540113836</t>
  </si>
  <si>
    <t>-1618601787</t>
  </si>
  <si>
    <t>P-0230-1</t>
  </si>
  <si>
    <t>Svorka zapojená do 100A, Eaton</t>
  </si>
  <si>
    <t>582613183</t>
  </si>
  <si>
    <t>P-0230-1.1</t>
  </si>
  <si>
    <t>Svorka zapojená do 100A, Elektro Bečov</t>
  </si>
  <si>
    <t>-1053349114</t>
  </si>
  <si>
    <t>P-1862-1</t>
  </si>
  <si>
    <t>Propojovací lišta 4 polová vč. krytek, Eaton</t>
  </si>
  <si>
    <t>-1644179512</t>
  </si>
  <si>
    <t>Vývodka do PG 48, Scame</t>
  </si>
  <si>
    <t>2114292939</t>
  </si>
  <si>
    <t>-1708452551</t>
  </si>
  <si>
    <t>10.097.195</t>
  </si>
  <si>
    <t>Skříňový rozvaděč R EVS, vč. veškerého materiálu viz rozpiska</t>
  </si>
  <si>
    <t>-52790295</t>
  </si>
  <si>
    <t>Doprav dodávek 5,2%</t>
  </si>
  <si>
    <t>1270629517</t>
  </si>
  <si>
    <t>1310832212</t>
  </si>
  <si>
    <t>-1285057064</t>
  </si>
  <si>
    <t>Doprava p.B 3,6%</t>
  </si>
  <si>
    <t>1347369813</t>
  </si>
  <si>
    <t>-262958005</t>
  </si>
  <si>
    <t>SO 401.3 - F - Vnitřní rozvody sklepa</t>
  </si>
  <si>
    <t>N00 - F - Vnitřní rozvody sklepa</t>
  </si>
  <si>
    <t xml:space="preserve">    N02 - Materiály</t>
  </si>
  <si>
    <t xml:space="preserve">    N03 - Dodávky materiálu (specifikace)</t>
  </si>
  <si>
    <t xml:space="preserve">    N04 - Práce v HZS</t>
  </si>
  <si>
    <t xml:space="preserve">    N05 - Ostatní provozní náklady</t>
  </si>
  <si>
    <t>Trubka inst.ocel.zavit. typ 6016 R=16mm (PU)</t>
  </si>
  <si>
    <t>162942525</t>
  </si>
  <si>
    <t>210010064</t>
  </si>
  <si>
    <t>Trubka inst.ocel.zavit. typ 6029 R=29mm (PU)</t>
  </si>
  <si>
    <t>-1932498749</t>
  </si>
  <si>
    <t>-1846932155</t>
  </si>
  <si>
    <t>210110002</t>
  </si>
  <si>
    <t>Spínač 1 polový řazení 1 nást.prost. vlhké</t>
  </si>
  <si>
    <t>922592082</t>
  </si>
  <si>
    <t>210111021</t>
  </si>
  <si>
    <t>Zásuvka v krabici pr. vlhké 10/16A 250V 2P+Z průb.mont.</t>
  </si>
  <si>
    <t>1189990010</t>
  </si>
  <si>
    <t>210192560</t>
  </si>
  <si>
    <t xml:space="preserve">Osazení a připojení ekvipotenciální svorkovnice </t>
  </si>
  <si>
    <t>1931243309</t>
  </si>
  <si>
    <t>210201523</t>
  </si>
  <si>
    <t>Svítidlo LED technické stropní závěsné 2 upev. body</t>
  </si>
  <si>
    <t>1535001654</t>
  </si>
  <si>
    <t>210220003</t>
  </si>
  <si>
    <t>Ochranné pospojování Cu 25mm2 (VU)</t>
  </si>
  <si>
    <t>448137196</t>
  </si>
  <si>
    <t>210220321</t>
  </si>
  <si>
    <t>Svorka na potrubí "Bernard" vč. pásku (bez vodič.)</t>
  </si>
  <si>
    <t>206358826</t>
  </si>
  <si>
    <t>210220451</t>
  </si>
  <si>
    <t>Ochranné pospojování Cu 4-16mm2 (VU)</t>
  </si>
  <si>
    <t>2034217798</t>
  </si>
  <si>
    <t>210290751</t>
  </si>
  <si>
    <t>Montáž ventilátorů - do 1,5 kW</t>
  </si>
  <si>
    <t>-1915204095</t>
  </si>
  <si>
    <t>CYKY 3x1,5mm2 (VU) - WE 001</t>
  </si>
  <si>
    <t>1607264674</t>
  </si>
  <si>
    <t>210810005.1</t>
  </si>
  <si>
    <t>CYKY 3x1,5mm2 (VU) - WEH 001</t>
  </si>
  <si>
    <t>-793336707</t>
  </si>
  <si>
    <t>CYKY 3x2,5mm2 (VU) - WX 001 a WX 002</t>
  </si>
  <si>
    <t>956731977</t>
  </si>
  <si>
    <t>210810017</t>
  </si>
  <si>
    <t>CYKY 5x4mm2 (VU) - WM 001</t>
  </si>
  <si>
    <t>1596193543</t>
  </si>
  <si>
    <t>911835334</t>
  </si>
  <si>
    <t>00500</t>
  </si>
  <si>
    <t>Spínač 3559N - C01510B Variant+ do vlhka</t>
  </si>
  <si>
    <t>591867631</t>
  </si>
  <si>
    <t>00521</t>
  </si>
  <si>
    <t>Svorkovnice na vyrovnání potenciálu EPS1/kryt, Elektro Bečov</t>
  </si>
  <si>
    <t>1676587412</t>
  </si>
  <si>
    <t>00713</t>
  </si>
  <si>
    <t>Zásuvka 2P+PE, IP 54, typ 5519N-C02540 B Variant+</t>
  </si>
  <si>
    <t>1361473957</t>
  </si>
  <si>
    <t>0111</t>
  </si>
  <si>
    <t>H07V-U 6mm2 zelenožlutý</t>
  </si>
  <si>
    <t>1146933578</t>
  </si>
  <si>
    <t>0112</t>
  </si>
  <si>
    <t>H07V-U 10mm2 zelenožlutý</t>
  </si>
  <si>
    <t>-1953149256</t>
  </si>
  <si>
    <t>0114</t>
  </si>
  <si>
    <t>H07V-R 25mm2 zelenožlutý</t>
  </si>
  <si>
    <t>-477167402</t>
  </si>
  <si>
    <t>CYKY-J 3x1,5mm2 - WE 001</t>
  </si>
  <si>
    <t>-35951304</t>
  </si>
  <si>
    <t>02915.1</t>
  </si>
  <si>
    <t>CYKY-J 3x1,5mm2 - WEH 001</t>
  </si>
  <si>
    <t>-595992775</t>
  </si>
  <si>
    <t>CYKY-J 3x2,5mm2 - WX 001 a WX 002</t>
  </si>
  <si>
    <t>-782853655</t>
  </si>
  <si>
    <t>02936</t>
  </si>
  <si>
    <t>CYKY-J 5x4mm2 - WM 001</t>
  </si>
  <si>
    <t>-24064089</t>
  </si>
  <si>
    <t>1001</t>
  </si>
  <si>
    <t>Zemnící svorka ZSA 16</t>
  </si>
  <si>
    <t>-584955910</t>
  </si>
  <si>
    <t>1002</t>
  </si>
  <si>
    <t>Páska měděná uzemňovací ZS 16 - délka 0,5m</t>
  </si>
  <si>
    <t>-1705671945</t>
  </si>
  <si>
    <t>11.382.255</t>
  </si>
  <si>
    <t xml:space="preserve">Sada závěsných lanek </t>
  </si>
  <si>
    <t>-281490599</t>
  </si>
  <si>
    <t>1825906004</t>
  </si>
  <si>
    <t>126-301</t>
  </si>
  <si>
    <t>4025_KA trubka tuhá PVC</t>
  </si>
  <si>
    <t>957179957</t>
  </si>
  <si>
    <t>-1211351241</t>
  </si>
  <si>
    <t>127-529</t>
  </si>
  <si>
    <t xml:space="preserve">Koleno 4125_KB </t>
  </si>
  <si>
    <t>-294931060</t>
  </si>
  <si>
    <t>5316E_KB příchytky trubek 4016E</t>
  </si>
  <si>
    <t>916745341</t>
  </si>
  <si>
    <t>195-186</t>
  </si>
  <si>
    <t>5325_KB příchytky trubek 4025</t>
  </si>
  <si>
    <t>-130279829</t>
  </si>
  <si>
    <t>8590000</t>
  </si>
  <si>
    <t>Recyklační poplatek za svítidla</t>
  </si>
  <si>
    <t>-1050526944</t>
  </si>
  <si>
    <t>8590000 J</t>
  </si>
  <si>
    <t>MANUL EKO 120 4k0 840, VM light sro</t>
  </si>
  <si>
    <t>1871016166</t>
  </si>
  <si>
    <t>-768565492</t>
  </si>
  <si>
    <t>Dodávky materiálu (specifikace)</t>
  </si>
  <si>
    <t>10.097.198</t>
  </si>
  <si>
    <t>Ventilátor SILENT 300 CHZ +</t>
  </si>
  <si>
    <t>-730993445</t>
  </si>
  <si>
    <t>795574927</t>
  </si>
  <si>
    <t>1875017734</t>
  </si>
  <si>
    <t>-873214185</t>
  </si>
  <si>
    <t>711803161</t>
  </si>
  <si>
    <t>-43712342</t>
  </si>
  <si>
    <t>-856825873</t>
  </si>
  <si>
    <t>SO 401.4 - G - Rozvaděč R VOP - přístroje elektroinstalace</t>
  </si>
  <si>
    <t>N00 - G - Rozvaděč R VOP - přístroje elektroinstalace</t>
  </si>
  <si>
    <t xml:space="preserve">    N01 - Roznaděč R VOP</t>
  </si>
  <si>
    <t>Roznaděč R VOP</t>
  </si>
  <si>
    <t xml:space="preserve">Popisný štítek </t>
  </si>
  <si>
    <t>-1135630179</t>
  </si>
  <si>
    <t>Jističe jednopolové do 25A, Eaton</t>
  </si>
  <si>
    <t>998751811</t>
  </si>
  <si>
    <t>Chránič 2 polový, Eaton</t>
  </si>
  <si>
    <t>1494467714</t>
  </si>
  <si>
    <t>Jističe 3 polové do 25A, Eaton</t>
  </si>
  <si>
    <t>435743339</t>
  </si>
  <si>
    <t>-1781719635</t>
  </si>
  <si>
    <t>propojovací lišta 3 polová vč. krytek, Eaton</t>
  </si>
  <si>
    <t>1334399240</t>
  </si>
  <si>
    <t>206233733</t>
  </si>
  <si>
    <t>2101905567</t>
  </si>
  <si>
    <t>Zapojení vodičem Cu 6mm2, 25A, NKT Cables</t>
  </si>
  <si>
    <t>-15113862</t>
  </si>
  <si>
    <t>Skříňový rozvaděč R VOP, přístroje elektroinstalace</t>
  </si>
  <si>
    <t>1140910380</t>
  </si>
  <si>
    <t>Doprava dodávek 5,2%</t>
  </si>
  <si>
    <t>110652219</t>
  </si>
  <si>
    <t>-2076001317</t>
  </si>
  <si>
    <t>-1500369790</t>
  </si>
  <si>
    <t>-1229968250</t>
  </si>
  <si>
    <t>728540024</t>
  </si>
  <si>
    <t>SO 401.5 - J - Datový rozvod info tabule</t>
  </si>
  <si>
    <t>N00 - Datový rozvod info tabule</t>
  </si>
  <si>
    <t xml:space="preserve">    N01 - C22M - Slaboproudé montáže</t>
  </si>
  <si>
    <t xml:space="preserve">    N03 - Materiály</t>
  </si>
  <si>
    <t xml:space="preserve">    N04 - Dodávky zařízení (specifikace)</t>
  </si>
  <si>
    <t xml:space="preserve">    N05 - Vedlejší rozpočtové náklady</t>
  </si>
  <si>
    <t>Datový rozvod info tabule</t>
  </si>
  <si>
    <t>Kabel propojovací UTP - info tabule</t>
  </si>
  <si>
    <t>952760979</t>
  </si>
  <si>
    <t>220260532</t>
  </si>
  <si>
    <t>Trubka kopoflex R=23 mm volně</t>
  </si>
  <si>
    <t>-1843835610</t>
  </si>
  <si>
    <t>Kabel. prostup z PVC roury svět. do 10,5 cm - info tabule</t>
  </si>
  <si>
    <t>-974513546</t>
  </si>
  <si>
    <t>Kopoflex KF 09040 R=40 - info tabule</t>
  </si>
  <si>
    <t>2126132592</t>
  </si>
  <si>
    <t>40697</t>
  </si>
  <si>
    <t>Trubka ohebná Monoflex 1420 K50</t>
  </si>
  <si>
    <t>964425978</t>
  </si>
  <si>
    <t>649874627</t>
  </si>
  <si>
    <t>Solarix instalační kabel CAT6A STP LSOH E - info tabule</t>
  </si>
  <si>
    <t>-1871388770</t>
  </si>
  <si>
    <t>Doprava dodávek (5,2%)</t>
  </si>
  <si>
    <t>-1055175114</t>
  </si>
  <si>
    <t>Vnitř. přesun (1%)</t>
  </si>
  <si>
    <t>-1342945194</t>
  </si>
  <si>
    <t>Podíl přidružených výkonů z C46M (1%)</t>
  </si>
  <si>
    <t>-506771921</t>
  </si>
  <si>
    <t>1256019755</t>
  </si>
  <si>
    <t>GZS z C22M a navázaného materiálu (/2,5%)</t>
  </si>
  <si>
    <t>-1927324118</t>
  </si>
  <si>
    <t>Podíl přidružených výkonů z C22M a navázaného materiálu (6%)</t>
  </si>
  <si>
    <t>1711202783</t>
  </si>
  <si>
    <t>SO 402 - Sdělovací vedení optická síť</t>
  </si>
  <si>
    <t>122111401</t>
  </si>
  <si>
    <t>Vykopávky v zemníku na suchu v hornině třídy těžitelnosti I, skupiny 1 a 2 ručně</t>
  </si>
  <si>
    <t>-1158839635</t>
  </si>
  <si>
    <t>Vykopávky v zemnících na suchu ručně zapažených i nezapažených v hornině třídy těžitelnosti I skupiny 1 a 2</t>
  </si>
  <si>
    <t xml:space="preserve">Poznámka k souboru cen:_x000D_
1. V cenách jsou započteny i náklady na přehození výkopku na vzdálenost do 3 m nebo naložení na dopravní prostředek. </t>
  </si>
  <si>
    <t>výkopy v ochranných pásmech sítí</t>
  </si>
  <si>
    <t>0,6*0,8*465</t>
  </si>
  <si>
    <t>sondy na stávající podzemní sítě</t>
  </si>
  <si>
    <t>0,4*1,2*2*48</t>
  </si>
  <si>
    <t>-973612590</t>
  </si>
  <si>
    <t>0,6*0,4*842</t>
  </si>
  <si>
    <t>1441006679</t>
  </si>
  <si>
    <t>202,08+269,28</t>
  </si>
  <si>
    <t>2086473599</t>
  </si>
  <si>
    <t>471,36*15</t>
  </si>
  <si>
    <t>-1039491991</t>
  </si>
  <si>
    <t>471,36*1,8</t>
  </si>
  <si>
    <t>-1022062447</t>
  </si>
  <si>
    <t>0,6*0,3*842</t>
  </si>
  <si>
    <t>-1942593796</t>
  </si>
  <si>
    <t>151,56*2,1</t>
  </si>
  <si>
    <t>318,276*2 'Přepočtené koeficientem množství</t>
  </si>
  <si>
    <t>977151112</t>
  </si>
  <si>
    <t>Jádrové vrty diamantovými korunkami do D 40 mm do stavebních materiálů</t>
  </si>
  <si>
    <t>-1345444153</t>
  </si>
  <si>
    <t>Jádrové vrty diamantovými korunkami do stavebních materiálů (železobetonu, betonu, cihel, obkladů, dlažeb, kamene) průměru přes 35 do 40 mm</t>
  </si>
  <si>
    <t>2,5*12</t>
  </si>
  <si>
    <t>636666744</t>
  </si>
  <si>
    <t>1274209293</t>
  </si>
  <si>
    <t>12*2</t>
  </si>
  <si>
    <t>58581001</t>
  </si>
  <si>
    <t>stěrka hydroizolační cementová síranovzdorná pro dodatečné utěsnění sklepa a zasolených podkladů</t>
  </si>
  <si>
    <t>1565443602</t>
  </si>
  <si>
    <t>24*0,6 'Přepočtené koeficientem množství</t>
  </si>
  <si>
    <t>220182002</t>
  </si>
  <si>
    <t>Zatažení ochranné trubky HDPE do chráničky 110 mm</t>
  </si>
  <si>
    <t>1609605840</t>
  </si>
  <si>
    <t>Zatažení trubek do chráničky 110 mm ochranné z HDPE</t>
  </si>
  <si>
    <t>7,5+3</t>
  </si>
  <si>
    <t>Uložení HDPE trubky do výkopu včetně fixace</t>
  </si>
  <si>
    <t>1272061109</t>
  </si>
  <si>
    <t>uložení chrániček koruflex</t>
  </si>
  <si>
    <t>2*10</t>
  </si>
  <si>
    <t>uložení chrániček koruhard</t>
  </si>
  <si>
    <t>832*2</t>
  </si>
  <si>
    <t>Dodání plastové kabelové chráničky KORUFLEX 75</t>
  </si>
  <si>
    <t>224446122</t>
  </si>
  <si>
    <t>Dodání plastové kabelové chráničky KORUHARD 75</t>
  </si>
  <si>
    <t>-411245095</t>
  </si>
  <si>
    <t>220182031</t>
  </si>
  <si>
    <t>Zatažení optického kabelu do ochranné HDPE trubky</t>
  </si>
  <si>
    <t>1688864417</t>
  </si>
  <si>
    <t>842</t>
  </si>
  <si>
    <t>220182036</t>
  </si>
  <si>
    <t>Zafukování optického kabelu do HDPE trubek</t>
  </si>
  <si>
    <t>-491785422</t>
  </si>
  <si>
    <t>Zafukování optického kabelu do trubky z HDPE</t>
  </si>
  <si>
    <t>Dodání a uložení optického kabelu do otevřené rýhy</t>
  </si>
  <si>
    <t>-1637674039</t>
  </si>
  <si>
    <t>649</t>
  </si>
  <si>
    <t>193</t>
  </si>
  <si>
    <t>Zakončení kabelů v rýze u objektů</t>
  </si>
  <si>
    <t>1619375308</t>
  </si>
  <si>
    <t>48-12</t>
  </si>
  <si>
    <t>Zakončení kabelů v objektech vč. dodání a osazení krabice</t>
  </si>
  <si>
    <t>-1217746126</t>
  </si>
  <si>
    <t>Zakončení kabelů v objektech</t>
  </si>
  <si>
    <t>Ukončení optického kabelu v optorozvaděči dodání vč. osazení</t>
  </si>
  <si>
    <t>-1726262085</t>
  </si>
  <si>
    <t>Ukončení optického kabelu v optorozvaděči</t>
  </si>
  <si>
    <t>460490013</t>
  </si>
  <si>
    <t>Krytí kabelů výstražnou fólií šířky 34 cm</t>
  </si>
  <si>
    <t>1140432824</t>
  </si>
  <si>
    <t>Krytí kabelů, spojek, koncovek a odbočnic  kabelů výstražnou fólií z PVC včetně vyrovnání povrchu rýhy, rozvinutí a uložení fólie do rýhy, fólie šířky do 34cm</t>
  </si>
  <si>
    <t>SO 800 - Veřejná zeleň</t>
  </si>
  <si>
    <t>111104211R00</t>
  </si>
  <si>
    <t>Pokosení trávníku, trávník parkový, odvodz do 20 km s naložením 2x</t>
  </si>
  <si>
    <t>-858830388</t>
  </si>
  <si>
    <t>trávnik 2. kosení (1. obsaženo v položce založení)</t>
  </si>
  <si>
    <t>285,3</t>
  </si>
  <si>
    <t>162701109R00</t>
  </si>
  <si>
    <t>Vodorovné přemístění výkopku za každý i další započatý km přez 10 000 m z hor 1-4</t>
  </si>
  <si>
    <t>-1156479772</t>
  </si>
  <si>
    <t>23,75577*7</t>
  </si>
  <si>
    <t>162701105R00</t>
  </si>
  <si>
    <t>Vodorovné přemístění výkoipku z hor. 1-4 přez 9000 do 10000 m</t>
  </si>
  <si>
    <t>-133375643</t>
  </si>
  <si>
    <t xml:space="preserve">odvoz ornice </t>
  </si>
  <si>
    <t>23,7557</t>
  </si>
  <si>
    <t>167101101R00</t>
  </si>
  <si>
    <t>Nakládání, skládání a překládání neulehlého výkopku do 100 m3 z hor 1-4</t>
  </si>
  <si>
    <t>299297978</t>
  </si>
  <si>
    <t>180402111R00</t>
  </si>
  <si>
    <t>Založení parkového trávníku výsevem v rovině nebo ve svahu do 1:5, s pokosením a odvozem do 20 km</t>
  </si>
  <si>
    <t>-1104717808</t>
  </si>
  <si>
    <t>plocha u záhonu I</t>
  </si>
  <si>
    <t>59,9</t>
  </si>
  <si>
    <t>plocha u záhonu II</t>
  </si>
  <si>
    <t>62,9</t>
  </si>
  <si>
    <t>plochy na opačné straně</t>
  </si>
  <si>
    <t>76,7</t>
  </si>
  <si>
    <t>85,8</t>
  </si>
  <si>
    <t>181006111R00</t>
  </si>
  <si>
    <t>Rozprostření zemin schopných zůrodnění do 1:5, tloušťka 600-700 mm</t>
  </si>
  <si>
    <t>-932060612</t>
  </si>
  <si>
    <t>stromy v dlažbě</t>
  </si>
  <si>
    <t>1,2*1,2*8</t>
  </si>
  <si>
    <t>181301101R00</t>
  </si>
  <si>
    <t>Rozprostření a urovnání ornice v rovině v souvislé ploše do 500 m2, t. vrstvy do 100 mm</t>
  </si>
  <si>
    <t>-355630538</t>
  </si>
  <si>
    <t>trávníky</t>
  </si>
  <si>
    <t>kolem stávajících stromů</t>
  </si>
  <si>
    <t>3,92699</t>
  </si>
  <si>
    <t>181301102</t>
  </si>
  <si>
    <t>Rozprostření a urovnání ornice v souvislé ploše do 500 m2, tl vrstvy přes 100 do 150 mm</t>
  </si>
  <si>
    <t>355188646</t>
  </si>
  <si>
    <t>záhon I</t>
  </si>
  <si>
    <t>22,6</t>
  </si>
  <si>
    <t>záhn II</t>
  </si>
  <si>
    <t>28,2</t>
  </si>
  <si>
    <t>182001111</t>
  </si>
  <si>
    <t>Plošná úprava terénu při nerovnostech terénu přes 50 do 100 mm, v rovině nebo ve svahu do 1:5</t>
  </si>
  <si>
    <t>1235946047</t>
  </si>
  <si>
    <t>příprava půdy</t>
  </si>
  <si>
    <t>336,1</t>
  </si>
  <si>
    <t>kolem stromů</t>
  </si>
  <si>
    <t>-0,5*0,5*3,14*5</t>
  </si>
  <si>
    <t>závlahové mísy - stromky v trávníku</t>
  </si>
  <si>
    <t>182951112R00</t>
  </si>
  <si>
    <t>Ostatní a doplňkové práce položení netkané zahradnické geotextilie vč upevnění</t>
  </si>
  <si>
    <t>888481708</t>
  </si>
  <si>
    <t>183101111R00</t>
  </si>
  <si>
    <t>Hloubení jamek bez výměny půdy v rovině objem do 0,01 m3</t>
  </si>
  <si>
    <t>325584001</t>
  </si>
  <si>
    <t>keře</t>
  </si>
  <si>
    <t>trvalky</t>
  </si>
  <si>
    <t>25+25+35+33+25+22</t>
  </si>
  <si>
    <t>183101221R00</t>
  </si>
  <si>
    <t>Hloubení jamek s výměnou půdy na 50% v rovině s objemem přes 0,4 do 1m3, hor 1-4 s naložením a odvozem přebytečné horniny do 20 km vč složení</t>
  </si>
  <si>
    <t>2099517893</t>
  </si>
  <si>
    <t>stromy v trávníku</t>
  </si>
  <si>
    <t>183101321R00</t>
  </si>
  <si>
    <t>Hlobení jamek s výměnou půdy na 100% v rovině objem přes 0,1 do 1 m3</t>
  </si>
  <si>
    <t>-1393570962</t>
  </si>
  <si>
    <t>183204112R00</t>
  </si>
  <si>
    <t>Výsadba květin a trvalek do připravené půdy se zalitím</t>
  </si>
  <si>
    <t>460675454</t>
  </si>
  <si>
    <t>trvalky vč zalití</t>
  </si>
  <si>
    <t>183204113R00</t>
  </si>
  <si>
    <t>Výsadba květin do připravené půdy se zalitím, výsadba cibulí nebo hlíz do připravené půdy se zalitím</t>
  </si>
  <si>
    <t>-964948551</t>
  </si>
  <si>
    <t>cibuloviny vč zalití</t>
  </si>
  <si>
    <t>120+230+230+500+330+400</t>
  </si>
  <si>
    <t>183205112R00</t>
  </si>
  <si>
    <t>Založení záhonu v rovině nebo ve svahu 1:5, hor tř 3, odvoz odpadu na vzdálenost do 20 km se složením</t>
  </si>
  <si>
    <t>-1257162547</t>
  </si>
  <si>
    <t>záhon II</t>
  </si>
  <si>
    <t>183402111R00</t>
  </si>
  <si>
    <t>Rozrušení půdy na hlobku přes 5 do 15 cm v rovině nebo ve svahu do 1:5</t>
  </si>
  <si>
    <t>114685439</t>
  </si>
  <si>
    <t xml:space="preserve">příprava půdy </t>
  </si>
  <si>
    <t>183403152R00</t>
  </si>
  <si>
    <t>Obdělávání půdy vláčením, v rovině nebo ve svahu 1:5</t>
  </si>
  <si>
    <t>68886498</t>
  </si>
  <si>
    <t>odstranění zbytku po chemickém odplevelení</t>
  </si>
  <si>
    <t>183403153R00</t>
  </si>
  <si>
    <t>Obdělávání půdy hrabáním, v rovině nebo ve svahu 1:5</t>
  </si>
  <si>
    <t>1571912843</t>
  </si>
  <si>
    <t xml:space="preserve">trávník 2x (příprava půd+zapravení osiva) </t>
  </si>
  <si>
    <t>285,3*2</t>
  </si>
  <si>
    <t>183403161R00</t>
  </si>
  <si>
    <t>Obdělávání půdy válením, v rovině nebo ve svahu 1:5</t>
  </si>
  <si>
    <t>-746519536</t>
  </si>
  <si>
    <t>trávník - přitlačení osiva</t>
  </si>
  <si>
    <t>184102111R00</t>
  </si>
  <si>
    <t>Výsadba dřevin s valem průměr přes 100 do 200 mm, v rovině nebo ve svahu do 1:5, do předem vyhloubené ja,mky se zalitím</t>
  </si>
  <si>
    <t>895854603</t>
  </si>
  <si>
    <t>Výsadba dřevin s valem průměr přes 100 do 200 mm, v rovině nebo ve svahu do 1:5</t>
  </si>
  <si>
    <t xml:space="preserve">keře vč zalití </t>
  </si>
  <si>
    <t>184102115R00</t>
  </si>
  <si>
    <t>Výsadba dřevin s balem přes 500 do 600 mm, v rovině nebo na svahu do 1:5</t>
  </si>
  <si>
    <t>-236424932</t>
  </si>
  <si>
    <t>stromy v dlažbě vč zalití</t>
  </si>
  <si>
    <t>184102116R00</t>
  </si>
  <si>
    <t>Výsadba dřevin s balem přes 600 do 800 mm, v rovině nebo na svahu do 1:5</t>
  </si>
  <si>
    <t>-983257381</t>
  </si>
  <si>
    <t>stromy v trávníku vč zalití</t>
  </si>
  <si>
    <t>184202111V01</t>
  </si>
  <si>
    <t>Zřízení podzemního kotvení dřevin vč materiálu</t>
  </si>
  <si>
    <t>-2129218117</t>
  </si>
  <si>
    <t>184202112R00</t>
  </si>
  <si>
    <t>Ukotvení dřevin průměr do 100 mm, délka do 3m, třemi kůly s ochranou proti poškození v místě vzepření, při průměru kůlů do 10 cm</t>
  </si>
  <si>
    <t>1980598911</t>
  </si>
  <si>
    <t>dřeviny v trávníku</t>
  </si>
  <si>
    <t>184801121R00</t>
  </si>
  <si>
    <t>Ošetření dřevin, solitérní dřeviny, v rovině nebo ve svahu 1:5, tj odplevelení s nakypřením nebo vypletí, odstranění poškozených částí dřeviny s odvozem odpadu do 20 km</t>
  </si>
  <si>
    <t>1288640402</t>
  </si>
  <si>
    <t>stromy - dokončovací péče</t>
  </si>
  <si>
    <t>184802111R00</t>
  </si>
  <si>
    <t>Chemické odplevelení půdy před založením kultury postřikem naširoko, v rovině nebo ve svahu do 1:5, trávníku, zpevněných ploch o výměře přes 20 m2</t>
  </si>
  <si>
    <t>-1995543950</t>
  </si>
  <si>
    <t>59,9+22,6</t>
  </si>
  <si>
    <t>62,9+28,2</t>
  </si>
  <si>
    <t>184804111R00</t>
  </si>
  <si>
    <t>Ochrana dřevin před okusem zvěří ochrana z rákosu v rovině nebo ve svahu do 1:5</t>
  </si>
  <si>
    <t>901944074</t>
  </si>
  <si>
    <t>18485231/V02</t>
  </si>
  <si>
    <t>Řez listnatého stromu tvarovací - popouštěcí</t>
  </si>
  <si>
    <t>-1570796640</t>
  </si>
  <si>
    <t>stávající stromy</t>
  </si>
  <si>
    <t>00572400R</t>
  </si>
  <si>
    <t>směs travní parková, pro běžnou zátěž</t>
  </si>
  <si>
    <t>-281750457</t>
  </si>
  <si>
    <t>285,3*0,03*1,03</t>
  </si>
  <si>
    <t>0265-99-V01</t>
  </si>
  <si>
    <t>Javor klen Acer pseudoplatanus, bal, OK 18-20 cm, vč dopravy</t>
  </si>
  <si>
    <t>381812645</t>
  </si>
  <si>
    <t>dodání vč dopravy</t>
  </si>
  <si>
    <t>0265-99-V02</t>
  </si>
  <si>
    <t>Akát - Robinia x margaretta "Casque Rouge", OK 14-16 cm vč dopravy</t>
  </si>
  <si>
    <t>2038436770</t>
  </si>
  <si>
    <t>dodání včetně dopravy</t>
  </si>
  <si>
    <t>0265-99-V03</t>
  </si>
  <si>
    <t>Růže Rosa "Kew Gardens", kontejner, vč dopravy</t>
  </si>
  <si>
    <t>-1974837339</t>
  </si>
  <si>
    <t>0265-99-V04</t>
  </si>
  <si>
    <t>Třapalka bledá - Echinacea pallida, kontejner, vč dopravy</t>
  </si>
  <si>
    <t>1768767069</t>
  </si>
  <si>
    <t>0265-99-V05</t>
  </si>
  <si>
    <t>Pěchyvy lesklá - Sesleria nitida, kontejner, vč dopravy</t>
  </si>
  <si>
    <t>1581676710</t>
  </si>
  <si>
    <t>0265-99-V06</t>
  </si>
  <si>
    <t>Marulka lékařská - Calamintha nepeta "Blu cCoud" kontejner vč dopravy</t>
  </si>
  <si>
    <t>189650118</t>
  </si>
  <si>
    <t>0265-99-V07</t>
  </si>
  <si>
    <t>Dobromysl obecná - Origanum vulgare" Herrenhausen" kontejner vč dopravy</t>
  </si>
  <si>
    <t>760556852</t>
  </si>
  <si>
    <t xml:space="preserve">dodání vč dopravy </t>
  </si>
  <si>
    <t>0265-99-V08</t>
  </si>
  <si>
    <t>Pažitka pobřežní - Allium schoenoprasum, kontejner vč dopravy</t>
  </si>
  <si>
    <t>-1297821279</t>
  </si>
  <si>
    <t>0265-99-V09</t>
  </si>
  <si>
    <t>Šalvěj hajní - Salvia nemorosa "Caradonna" , kontejner vč dopravy</t>
  </si>
  <si>
    <t>984204431</t>
  </si>
  <si>
    <t>0265-99-V10</t>
  </si>
  <si>
    <t>Česnek Christophův - Allium christobhii, cibule vč dopravy</t>
  </si>
  <si>
    <t>-504280826</t>
  </si>
  <si>
    <t>0265-99-V11</t>
  </si>
  <si>
    <t>Narcis - Narcissus tazetta "Geraniu" cibule, vč dopravy</t>
  </si>
  <si>
    <t>285776070</t>
  </si>
  <si>
    <t>230</t>
  </si>
  <si>
    <t>0265-99-V12</t>
  </si>
  <si>
    <t>Tulipán Fosterův - Tulipa fosteriana "Purissima" cibule vč dopravy</t>
  </si>
  <si>
    <t>880641667</t>
  </si>
  <si>
    <t>0265-99-V13</t>
  </si>
  <si>
    <t>Ladoňka sibiřská - Scillla siberica, cibule vč dopravy</t>
  </si>
  <si>
    <t>1923683595</t>
  </si>
  <si>
    <t>500</t>
  </si>
  <si>
    <t>0265-99-V14</t>
  </si>
  <si>
    <t>Sněženka podsněžník - Galandhus nivalis, cibule vč dopravy</t>
  </si>
  <si>
    <t>-1824013854</t>
  </si>
  <si>
    <t>330</t>
  </si>
  <si>
    <t>0265-99-V15</t>
  </si>
  <si>
    <t>Šafrán - Crocus species, cibule vč dopravy</t>
  </si>
  <si>
    <t>-873022041</t>
  </si>
  <si>
    <t>400</t>
  </si>
  <si>
    <t>05217408R</t>
  </si>
  <si>
    <t>Tyč jehličnatá jakost 4 tř1</t>
  </si>
  <si>
    <t>-208874638</t>
  </si>
  <si>
    <t>kotvení stru - trávník - kůly</t>
  </si>
  <si>
    <t>2*3*3*0,05*0,05*3,14*1,013</t>
  </si>
  <si>
    <t>příčky</t>
  </si>
  <si>
    <t>2*3*0,8*0,05*0,05*3,14/2*1,03</t>
  </si>
  <si>
    <t>10364200R</t>
  </si>
  <si>
    <t xml:space="preserve">Ornice pro pozemkové úpravy </t>
  </si>
  <si>
    <t>-676112490</t>
  </si>
  <si>
    <t>trávníky 5-10 cm</t>
  </si>
  <si>
    <t>285,3*0,075*1,03</t>
  </si>
  <si>
    <t>kolem stromu</t>
  </si>
  <si>
    <t>0,5*0,5*3,14*5*0,05*1,03</t>
  </si>
  <si>
    <t>10371500R</t>
  </si>
  <si>
    <t>Substrát zahradnický B; balení volně loženo</t>
  </si>
  <si>
    <t>-1552058733</t>
  </si>
  <si>
    <t>stromy v trávníku 50 % výměna</t>
  </si>
  <si>
    <t>1/2*2*1,03</t>
  </si>
  <si>
    <t>1,2*1,2*0,65*8*1,03</t>
  </si>
  <si>
    <t>záhony:</t>
  </si>
  <si>
    <t>50,8*0,15*1,03</t>
  </si>
  <si>
    <t>10391100R</t>
  </si>
  <si>
    <t>Kůra mulčovací balení volně loženo</t>
  </si>
  <si>
    <t>399094468</t>
  </si>
  <si>
    <t>1*2*0,1*1,03</t>
  </si>
  <si>
    <t>1039150V1</t>
  </si>
  <si>
    <t>Organický suchý granulát agrobiotechnického prostředku s obsahem živin, s význačnými hydroabsorbčními účinky určený pro použití v zahradnictví</t>
  </si>
  <si>
    <t>-2115060985</t>
  </si>
  <si>
    <t>10*0,5*1,03</t>
  </si>
  <si>
    <t>1039150V2</t>
  </si>
  <si>
    <t>Pomalu rozpustné tabletované hnojivo</t>
  </si>
  <si>
    <t>1702584184</t>
  </si>
  <si>
    <t>1 tableta/bylina, nižší keř, 2 tablety/vyšší keř;(1 tableta=10g)</t>
  </si>
  <si>
    <t>15 ks / strom</t>
  </si>
  <si>
    <t>15*10*1,03</t>
  </si>
  <si>
    <t>1 ks / keř</t>
  </si>
  <si>
    <t>19*1,03</t>
  </si>
  <si>
    <t>25234000.AR</t>
  </si>
  <si>
    <t>Herbicid totální; účinná látka izopropylaminová sůl glyphosatu; hubení vytrvalých plevelů</t>
  </si>
  <si>
    <t>97874176</t>
  </si>
  <si>
    <t>4l/ha</t>
  </si>
  <si>
    <t>336,1*4/10000*1,03</t>
  </si>
  <si>
    <t>583315074R</t>
  </si>
  <si>
    <t>Kamenivo přírodní težené frakce 8,0-16,0 mm; třídy B</t>
  </si>
  <si>
    <t>2086173724</t>
  </si>
  <si>
    <t xml:space="preserve">záhony </t>
  </si>
  <si>
    <t>50,8*0,06*1,8*1,03</t>
  </si>
  <si>
    <t>1,2*1,2*0,65*8*0,06*1,8*1,03</t>
  </si>
  <si>
    <t>67313114.AR</t>
  </si>
  <si>
    <t>Tkanina jutova plošná hmotnost 211g/m2; šířka 150 mm; l=25000mm, barva púřírodní</t>
  </si>
  <si>
    <t>68026758</t>
  </si>
  <si>
    <t>ochrana kmenů - úvazky</t>
  </si>
  <si>
    <t>2*10*1,03</t>
  </si>
  <si>
    <t>693660192R</t>
  </si>
  <si>
    <t>Geotextilie směs přírodních a sintetických vláken; funkce separační, ochranná, filtrační; plošná hmotnost 300g/m2</t>
  </si>
  <si>
    <t>-1512594080</t>
  </si>
  <si>
    <t>stromy v dlažbe</t>
  </si>
  <si>
    <t>11,52*1,1</t>
  </si>
  <si>
    <t>709213V01</t>
  </si>
  <si>
    <t>Rohož bambusová</t>
  </si>
  <si>
    <t>-190546075</t>
  </si>
  <si>
    <t>kmeny stromů</t>
  </si>
  <si>
    <t>1,5*10*1,03</t>
  </si>
  <si>
    <t>184921093R00</t>
  </si>
  <si>
    <t>Mulčování tl přes 50 do 100 mm, v rovině nebo ve svahu do 1:5 vysazených rostlin s odvozem odpadu do 20 km</t>
  </si>
  <si>
    <t>-925823076</t>
  </si>
  <si>
    <t>záhony</t>
  </si>
  <si>
    <t>50,8</t>
  </si>
  <si>
    <t>1,2*1,2*0,65*8</t>
  </si>
  <si>
    <t>185802114R00</t>
  </si>
  <si>
    <t>Hnojení umělým hnojivem s rozdělením k jednotlivým rostlinám, v rovině nebo ve svahu do 1:5 půdy nebo trávníku s rozprostřením nebo rozdělením hnojiva</t>
  </si>
  <si>
    <t>1905940078</t>
  </si>
  <si>
    <t>stromy - tablety</t>
  </si>
  <si>
    <t>10,0*0,01*15/1000</t>
  </si>
  <si>
    <t>absorbent</t>
  </si>
  <si>
    <t>10*0,5/1000</t>
  </si>
  <si>
    <t>keře hnojivo</t>
  </si>
  <si>
    <t>19*0,01/1000</t>
  </si>
  <si>
    <t>185804111R00</t>
  </si>
  <si>
    <t>Ošetření vysázených květin v rovině tj vypletí s případným odstraněním částí rostlin, s naložením na dopravní prostředek a s odvozem do 20 km</t>
  </si>
  <si>
    <t>54336357</t>
  </si>
  <si>
    <t>záhony - dokončovací péče</t>
  </si>
  <si>
    <t>185804215R00</t>
  </si>
  <si>
    <t>Vypletí záhonů v rovině nebo ve svahu do 1:5 trávník po výsevu s naložením odpadu a následným odvozem do 20 km</t>
  </si>
  <si>
    <t>1080975422</t>
  </si>
  <si>
    <t>trávník - dokončovací péče</t>
  </si>
  <si>
    <t>304,9</t>
  </si>
  <si>
    <t>193101111V01</t>
  </si>
  <si>
    <t>Hloubení jamek pro výsadbu cibulovin bez výměny půdy</t>
  </si>
  <si>
    <t>1940853539</t>
  </si>
  <si>
    <t>cibuloviny</t>
  </si>
  <si>
    <t>900100001V01</t>
  </si>
  <si>
    <t>Provizorní ochranné oplocení 1,5 m vč rozebrání</t>
  </si>
  <si>
    <t>-567912345</t>
  </si>
  <si>
    <t>ochrana stávajících strumů  kořenový systém</t>
  </si>
  <si>
    <t>2,45*2*3,14*2</t>
  </si>
  <si>
    <t>1,96*2*3,14*1</t>
  </si>
  <si>
    <t>2,31*2*3,14*2</t>
  </si>
  <si>
    <t>998231311R00</t>
  </si>
  <si>
    <t>Přesun hmot pro krajinářské a sadovnické úpravy</t>
  </si>
  <si>
    <t>-742032395</t>
  </si>
  <si>
    <t>-603025660</t>
  </si>
  <si>
    <t>Dozor na ochranu stromů - certifikovaný arborista</t>
  </si>
  <si>
    <t>kum</t>
  </si>
  <si>
    <t>-1048015606</t>
  </si>
  <si>
    <t>131113101</t>
  </si>
  <si>
    <t>Hloubení jam v soudržných horninách třídy těžitelnosti I, skupiny 1 a 2 ručně</t>
  </si>
  <si>
    <t>1156168823</t>
  </si>
  <si>
    <t>Hloubení jam ručně zapažených i nezapažených s urovnáním dna do předepsaného profilu a spádu v hornině třídy těžitelnosti I skupiny 1 a 2 soudržných</t>
  </si>
  <si>
    <t xml:space="preserve">Poznámka k souboru cen:_x000D_
1. V cenách jsou započteny i náklady na přehození výkopku na přilehlém terénu na vzdálenost do 3 m od okraje jámy nebo naložení na dopravní prostředek. </t>
  </si>
  <si>
    <t>Ruční výkopy v blízkosti stromů a kořenového systému</t>
  </si>
  <si>
    <t>(0,6*0,8*10)*6</t>
  </si>
  <si>
    <t>182951112R</t>
  </si>
  <si>
    <t>Ostatní a doplňkové práce položení netkané zahradnické geotextilie vč. upevnění</t>
  </si>
  <si>
    <t>1122073640</t>
  </si>
  <si>
    <t>ochrana stromu č.8</t>
  </si>
  <si>
    <t>1,2*1,2</t>
  </si>
  <si>
    <t>184807111R00</t>
  </si>
  <si>
    <t>Ochrana stromu bedněním zřízení bednění</t>
  </si>
  <si>
    <t>968208484</t>
  </si>
  <si>
    <t xml:space="preserve">stávající stromy </t>
  </si>
  <si>
    <t>(1,5+1,5)*2*2*5</t>
  </si>
  <si>
    <t>184807112R00</t>
  </si>
  <si>
    <t>Ochrana stromu bednění odstranění</t>
  </si>
  <si>
    <t>-1489916985</t>
  </si>
  <si>
    <t>18450111V01</t>
  </si>
  <si>
    <t>Zhotovení obalu kmene, 1 vrstva v rovině</t>
  </si>
  <si>
    <t>212517212</t>
  </si>
  <si>
    <t>ochrana stávajících dřevi, celkem 3 vrsty</t>
  </si>
  <si>
    <t>13,195</t>
  </si>
  <si>
    <t>12,440</t>
  </si>
  <si>
    <t>5,278</t>
  </si>
  <si>
    <t>18450311V02</t>
  </si>
  <si>
    <t xml:space="preserve">Odstranění obalu kmene, 1 vrstva v rovině </t>
  </si>
  <si>
    <t>146413701</t>
  </si>
  <si>
    <t>69370522R</t>
  </si>
  <si>
    <t>Geotextilie POP, drenážní, separační, ochranná 500g/m2</t>
  </si>
  <si>
    <t>935211448</t>
  </si>
  <si>
    <t>30,913*1,1</t>
  </si>
  <si>
    <t>Ocrana kořenového systému stromů při výkopech</t>
  </si>
  <si>
    <t>457690476</t>
  </si>
  <si>
    <t>juta a dřevené bednění</t>
  </si>
  <si>
    <t>Vzorkování materiálů a výsadby</t>
  </si>
  <si>
    <t>-238833491</t>
  </si>
  <si>
    <t>SO 800.1 - Veřejná zeleň - udržba na 24 měsíců</t>
  </si>
  <si>
    <t>Pokosení trávníku trávník parkový, v rovině nebo ve svahu do 1:5, odvoz do 20 km</t>
  </si>
  <si>
    <t>-2062207470</t>
  </si>
  <si>
    <t>trávník 10 x ročně (dle počasí)</t>
  </si>
  <si>
    <t>285,3*10*2</t>
  </si>
  <si>
    <t>Ošetření dřevi solitérní dřeviny v rovině nebo na svahu 1:5; odplevelení s nakypřením nebo vypletím, odstraněním poškozených částí dřeviny a odvozem odpadu do 20 km</t>
  </si>
  <si>
    <t>1347235866</t>
  </si>
  <si>
    <t xml:space="preserve">stromy 5 x ročně </t>
  </si>
  <si>
    <t>10*5*2</t>
  </si>
  <si>
    <t>184806186R00</t>
  </si>
  <si>
    <t>Řez stromu, keřů nebo růží mnohokvětých s přemístěním odstraněných větví na vzdálenost do 20m s odvozem do 20 km</t>
  </si>
  <si>
    <t>1367750259</t>
  </si>
  <si>
    <t>růže 1 x ročně</t>
  </si>
  <si>
    <t>19*2</t>
  </si>
  <si>
    <t>184818112R00</t>
  </si>
  <si>
    <t>Vyvjetvení a tvarový ořez dřevin, výška stromu přes 3 do 5m</t>
  </si>
  <si>
    <t>54525595</t>
  </si>
  <si>
    <t>10*2</t>
  </si>
  <si>
    <t>Ošetření květin v rovině, vypletí a odstraněním částí rostlin a s odvozem do 20 km</t>
  </si>
  <si>
    <t>-774169363</t>
  </si>
  <si>
    <t>záhony (mimo růže cca 70%), 5 x ročně</t>
  </si>
  <si>
    <t>50,8*0,7*5*2</t>
  </si>
  <si>
    <t>185804212R00</t>
  </si>
  <si>
    <t>Vypletí záhonu v rovině nebo ve svahu do 1:5, záhon růží s odvozem odpadu do 20 km</t>
  </si>
  <si>
    <t>-438439932</t>
  </si>
  <si>
    <t>záhony (růže cca 30%) 5 x ročně</t>
  </si>
  <si>
    <t>50,8*0,3*5*2</t>
  </si>
  <si>
    <t>185804251R00</t>
  </si>
  <si>
    <t>Odstranění odkvetlých částí rostlin letničky, cibuloviny a hlíznaté a odumřelých částí rostlin s odvozem do 20 km</t>
  </si>
  <si>
    <t>1123177664</t>
  </si>
  <si>
    <t>záhony - cibuloviny po odkvětu, 1 x ročně</t>
  </si>
  <si>
    <t>50,8*2</t>
  </si>
  <si>
    <t>185804252R00</t>
  </si>
  <si>
    <t>Odstranění odkvetlých částí rostlin trvalky</t>
  </si>
  <si>
    <t>-1003287971</t>
  </si>
  <si>
    <t>záhony - trvalky na jaře, 1 x ročně</t>
  </si>
  <si>
    <t>185804311R00</t>
  </si>
  <si>
    <t>Zalití rostlin vodou plocha do 20 m2</t>
  </si>
  <si>
    <t>293380146</t>
  </si>
  <si>
    <t>nové stromy. 20 cyklů po 80l ročně</t>
  </si>
  <si>
    <t>10*0,08*20*2</t>
  </si>
  <si>
    <t>stávající, 3 cykly po 100l ročně</t>
  </si>
  <si>
    <t>0,1*3*2</t>
  </si>
  <si>
    <t>185804412R00</t>
  </si>
  <si>
    <t>Ochrana rostlin před mrazem přikrytím, keřové růže se svázáním</t>
  </si>
  <si>
    <t>-820070454</t>
  </si>
  <si>
    <t>185804423R00</t>
  </si>
  <si>
    <t>Ochrana rostlin před mrazem přikrytím, keřové růže bez svázání - odstranění</t>
  </si>
  <si>
    <t>-1579567527</t>
  </si>
  <si>
    <t>18580425V01</t>
  </si>
  <si>
    <t>Vyčištění záhonu, sezbírání, odvoz a likvidace odpodků</t>
  </si>
  <si>
    <t>1869477356</t>
  </si>
  <si>
    <t>záhony, 1 x ročně</t>
  </si>
  <si>
    <t>18485231V02</t>
  </si>
  <si>
    <t>-922400873</t>
  </si>
  <si>
    <t>stávající stromy - 1 x ročně</t>
  </si>
  <si>
    <t>4*2</t>
  </si>
  <si>
    <t>18485231V03</t>
  </si>
  <si>
    <t>Odstranění výmladků, planých výhonů</t>
  </si>
  <si>
    <t>-458411542</t>
  </si>
  <si>
    <t>stromy 1 x ročně</t>
  </si>
  <si>
    <t>189-99-0101</t>
  </si>
  <si>
    <t>Stromy-kontrola + případná oprava kotvení</t>
  </si>
  <si>
    <t>-672229495</t>
  </si>
  <si>
    <t>stromy 2 x ročně</t>
  </si>
  <si>
    <t>10*2*2</t>
  </si>
  <si>
    <t>Přesun hmot pro krajinářské a sadovnické úpravy do 5000m v rovině bet svislého přesunu</t>
  </si>
  <si>
    <t>2112423491</t>
  </si>
  <si>
    <t>SO 801 - Městský mobiliář</t>
  </si>
  <si>
    <t>274321116</t>
  </si>
  <si>
    <t>Základové pasy, prahy, věnce a ostruhy mostních konstrukcí ze ŽB C 20/25</t>
  </si>
  <si>
    <t>863323657</t>
  </si>
  <si>
    <t>Základové konstrukce z betonu železového pásy, prahy, věnce a ostruhy ve výkopu nebo na hlavách pilot C 20/25</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</si>
  <si>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</si>
  <si>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informační tabule</t>
  </si>
  <si>
    <t>0,3*0,3*0,6*4</t>
  </si>
  <si>
    <t>lavičky</t>
  </si>
  <si>
    <t>0,2*0,2*0,4*4*25</t>
  </si>
  <si>
    <t>odpatkové koše</t>
  </si>
  <si>
    <t>0,3*0,3*0,2*18</t>
  </si>
  <si>
    <t>stojany na kola</t>
  </si>
  <si>
    <t>0,4*0,2*0,2*3</t>
  </si>
  <si>
    <t>rozcestníky</t>
  </si>
  <si>
    <t>0,2*0,2*0,6*2</t>
  </si>
  <si>
    <t>mříže kolem stromu</t>
  </si>
  <si>
    <t>0,2*0,2*0,3*8*8</t>
  </si>
  <si>
    <t>mříže kolem vánočního stromu</t>
  </si>
  <si>
    <t>0,2*0,2*0,3*7</t>
  </si>
  <si>
    <t>381976167</t>
  </si>
  <si>
    <t>1,2*0,6*4</t>
  </si>
  <si>
    <t>0,8*0,4*4*25</t>
  </si>
  <si>
    <t>koše</t>
  </si>
  <si>
    <t>1,2*0,2*18</t>
  </si>
  <si>
    <t>1,2*0,2*2*3</t>
  </si>
  <si>
    <t>0,8*0,6*2</t>
  </si>
  <si>
    <t>mříže ke stromům</t>
  </si>
  <si>
    <t>0,8*0,3*8*8</t>
  </si>
  <si>
    <t>mříž k vánočnímu stromu</t>
  </si>
  <si>
    <t>0,8*0,3*7</t>
  </si>
  <si>
    <t>-34864350</t>
  </si>
  <si>
    <t>953961112</t>
  </si>
  <si>
    <t>Kotvy chemickým tmelem M 10 hl 90 mm do betonu, ŽB nebo kamene s vyvrtáním otvoru</t>
  </si>
  <si>
    <t>919903720</t>
  </si>
  <si>
    <t>Kotvy chemické s vyvrtáním otvoru  do betonu, železobetonu nebo tvrdého kamene tmel, velikost M 10, hloubka 90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</si>
  <si>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</si>
  <si>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info tabule</t>
  </si>
  <si>
    <t>4*2*2</t>
  </si>
  <si>
    <t>Laavičky</t>
  </si>
  <si>
    <t>4*25</t>
  </si>
  <si>
    <t>2*18</t>
  </si>
  <si>
    <t>4*3</t>
  </si>
  <si>
    <t>pítko</t>
  </si>
  <si>
    <t xml:space="preserve">rozcestníky </t>
  </si>
  <si>
    <t>mříže stromy</t>
  </si>
  <si>
    <t>8*8</t>
  </si>
  <si>
    <t>mříž vánoční strom</t>
  </si>
  <si>
    <t>Dodání a osazení informařní tabule</t>
  </si>
  <si>
    <t>179682709</t>
  </si>
  <si>
    <t>Dodání a osazení lavičky</t>
  </si>
  <si>
    <t>-1948379328</t>
  </si>
  <si>
    <t>Dodání a osazení lavičky dvojité</t>
  </si>
  <si>
    <t>772880949</t>
  </si>
  <si>
    <t>Dodání a osazení odpatkového koše</t>
  </si>
  <si>
    <t>425399110</t>
  </si>
  <si>
    <t>Dodání a osazení stojanů na kola</t>
  </si>
  <si>
    <t>394990051</t>
  </si>
  <si>
    <t>Dodání a osazení pítka vč. odtokové mříže</t>
  </si>
  <si>
    <t>733887985</t>
  </si>
  <si>
    <t xml:space="preserve">Dodání a osazení rozcestníků </t>
  </si>
  <si>
    <t>905165843</t>
  </si>
  <si>
    <t>Dodání a osazení ochranné mříže na stromy 1,2x1,2 m, vč chrániče kmene</t>
  </si>
  <si>
    <t>-2068015245</t>
  </si>
  <si>
    <t>Dodání a osazení ochranné mříže na stromy 2x2 m</t>
  </si>
  <si>
    <t>Dodání a osazení ochrtanné mříže pro vánoční strom půlkulaté</t>
  </si>
  <si>
    <t>-1500926725</t>
  </si>
  <si>
    <t>Vzorkování materiálů a konstrukcí</t>
  </si>
  <si>
    <t>-7572402</t>
  </si>
  <si>
    <t>-145949888</t>
  </si>
  <si>
    <t>SO 901 - Patka vánočního stromu</t>
  </si>
  <si>
    <t>115101201</t>
  </si>
  <si>
    <t>Čerpání vody na dopravní výšku do 10 m průměrný přítok do 500 l/min</t>
  </si>
  <si>
    <t>1682132852</t>
  </si>
  <si>
    <t>Čerpání vody na dopravní výšku do 10 m s uvažovaným průměrným přítokem do 500 l/min</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</si>
  <si>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</si>
  <si>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24*7</t>
  </si>
  <si>
    <t>115101301</t>
  </si>
  <si>
    <t>Pohotovost čerpací soupravy pro dopravní výšku do 10 m přítok do 500 l/min</t>
  </si>
  <si>
    <t>den</t>
  </si>
  <si>
    <t>-964350211</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</si>
  <si>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</si>
  <si>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</si>
  <si>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čerpání vody pro případ přívalových dešTů</t>
  </si>
  <si>
    <t>131251102</t>
  </si>
  <si>
    <t>Hloubení jam nezapažených v hornině třídy těžitelnosti I, skupiny 3 objem do 50 m3 strojně</t>
  </si>
  <si>
    <t>25768506</t>
  </si>
  <si>
    <t>Hloubení nezapažených jam a zářezů strojně s urovnáním dna do předepsaného profilu a spádu v hornině třídy těžitelnosti I skupiny 3 přes 20 do 50 m3</t>
  </si>
  <si>
    <t>5,2*5,2*2</t>
  </si>
  <si>
    <t>2*2/2*5,2*4+1/3*3,14*2*2*2/4*4</t>
  </si>
  <si>
    <t>45301214</t>
  </si>
  <si>
    <t>81480829</t>
  </si>
  <si>
    <t>výkop nad podkladním betonem</t>
  </si>
  <si>
    <t>výkop po obvodu</t>
  </si>
  <si>
    <t>Mezisoučet</t>
  </si>
  <si>
    <t>104,053*15</t>
  </si>
  <si>
    <t>171201231</t>
  </si>
  <si>
    <t>Poplatek za uložení zeminy a kamení na recyklační skládce (skládkovné) kód odpadu 17 05 04</t>
  </si>
  <si>
    <t>-930894173</t>
  </si>
  <si>
    <t>Poplatek za uložení stavebního odpadu na recyklační skládce (skládkovné) zeminy a kamení zatříděného do Katalogu odpadů pod kódem 17 05 04</t>
  </si>
  <si>
    <t>104,053*1,8</t>
  </si>
  <si>
    <t>510203916</t>
  </si>
  <si>
    <t>4,6*4*0,6*1,2</t>
  </si>
  <si>
    <t>1,2*1,2/2*5,2*4+1/3*3,14*1,2*1,2*1,2/4*4</t>
  </si>
  <si>
    <t>58331202R</t>
  </si>
  <si>
    <t>zemina vhodná pro násypy</t>
  </si>
  <si>
    <t>-1693907579</t>
  </si>
  <si>
    <t>zásyp nad podkladním betonem</t>
  </si>
  <si>
    <t>zásyp po obvodu patky</t>
  </si>
  <si>
    <t>30,033*1,9</t>
  </si>
  <si>
    <t>275321117</t>
  </si>
  <si>
    <t>Základové patky a bloky mostních konstrukcí ze ŽB C 25/30</t>
  </si>
  <si>
    <t>-599909531</t>
  </si>
  <si>
    <t>Základové konstrukce z betonu železového patky a bloky ve výkopu nebo na hlavách pilot C 25/30</t>
  </si>
  <si>
    <t>objem základové patky</t>
  </si>
  <si>
    <t>4*4*1,2+1,7*1,7*0,49</t>
  </si>
  <si>
    <t>odpočet otvoru trubního profilu</t>
  </si>
  <si>
    <t>-3,14*0,813*0,813/4*1,39</t>
  </si>
  <si>
    <t>275354111</t>
  </si>
  <si>
    <t>Bednění základových patek - zřízení</t>
  </si>
  <si>
    <t>-1687847419</t>
  </si>
  <si>
    <t>Bednění základových konstrukcí patek a bloků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</si>
  <si>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</si>
  <si>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4*1,2*4</t>
  </si>
  <si>
    <t>1,7*0,5*4</t>
  </si>
  <si>
    <t>2*3,14*0,813*1,39+3,14*0,813*0,813</t>
  </si>
  <si>
    <t>275354211</t>
  </si>
  <si>
    <t>Bednění základových patek - odstranění</t>
  </si>
  <si>
    <t>1691083421</t>
  </si>
  <si>
    <t>Bednění základových konstrukcí patek a bloků odstranění bednění</t>
  </si>
  <si>
    <t>275361116</t>
  </si>
  <si>
    <t>Výztuž základových patek a bloků z betonářské oceli 10 505</t>
  </si>
  <si>
    <t>1901899149</t>
  </si>
  <si>
    <t>Výztuž základových konstrukcí patek a bloků z betonářské oceli 10 505 (R) nebo BSt 500</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</si>
  <si>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</si>
  <si>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objem:  V=19,895 m3</t>
  </si>
  <si>
    <t>18 kg/m3</t>
  </si>
  <si>
    <t>19,895*180/1000</t>
  </si>
  <si>
    <t>334359111</t>
  </si>
  <si>
    <t>Výřez bednění pro prostup trub betonovou konstrukcí DN 150</t>
  </si>
  <si>
    <t>-1455498237</t>
  </si>
  <si>
    <t>Výřez bednění pro prostup trub betonovou konstrukcí  DN 150</t>
  </si>
  <si>
    <t>334791111</t>
  </si>
  <si>
    <t>Prostup v betonových zdech z plastových trub DN do 50</t>
  </si>
  <si>
    <t>-1437659180</t>
  </si>
  <si>
    <t>Prostup v betonových zdech z plastových trub  průměru do DN 50</t>
  </si>
  <si>
    <t xml:space="preserve">Poznámka k souboru cen:_x000D_
1. V cenách jsou započteny náklady na nařezání plastového potrubí na potřebnou délku a osazení do bednění bez výřezu bednění, utěsnění prostupu a bednění tmelem před betonáží. </t>
  </si>
  <si>
    <t>429172111</t>
  </si>
  <si>
    <t>Výroba ocelových prvků pro opravu mostů šroubovaných nebo svařovaných do 100 kg</t>
  </si>
  <si>
    <t>-1585618169</t>
  </si>
  <si>
    <t>Oprava ocelových prvků mostních konstrukcí ztužidel, sedel pro centrické uložení mostnic, stoliček, diagonál, svislic, styčníkových plechů, chodníkových konzol, podlahových nosníků, kabelových žlabů a ostatních drobných prvků výroba šroubovaných nebo svařovaných, hmotnosti do 100 kg</t>
  </si>
  <si>
    <t xml:space="preserve">Poznámka k souboru cen:_x000D_
1. V cenách výroby prvků 429 17-21 jsou započteny i náklady na rozměření, nařezání, příp. spojení dílů a vyvrtání otvorů. 2. V cenách výroby prvků 429 17-21 nejsou započteny náklady na dodávku materiálu prvků a spojovacího materiálu; tyto náklady se oceňují jako specifikace u cen montáže. 3. V cenách montáže prvků 429 17-22 jsou započteny i náklady na zdvihací zařízení při osazení prvku do mostní konstrukce. 4. V cenách montáže prvků 429 17-22 nejsou započteny náklady na: a) dodávku kotevního materiálu; tyto náklady se oceňují ve specifikaci, b) u vyráběných prvků na dodávku materiálu prvků a spojovacího materiálu; tyto náklady se oceňují ve specifikaci, c) u nakupovaných prvků na dodávku hotových nakupovaných výrobků; tyto náklady se oceňují ve specifikaci. 5. Demontáž prvků se oceňuje cenami souboru cen 963 07-11 části B01 tohoto katalogu. </t>
  </si>
  <si>
    <t>výztuha podélná</t>
  </si>
  <si>
    <t>0,05*0,01*0,56*12*7850</t>
  </si>
  <si>
    <t>výztuha příčná</t>
  </si>
  <si>
    <t>0,1*0,01*0,05*12*3*7850</t>
  </si>
  <si>
    <t>kruhové desky</t>
  </si>
  <si>
    <t>(3,14*0,15/2*0,15/2*0,01+3,14*0,255/2*0,255/2*0,016)*7850</t>
  </si>
  <si>
    <t>dno trouby tl. 100</t>
  </si>
  <si>
    <t>3,14*0,813/2*0,813/2*0,01*7850</t>
  </si>
  <si>
    <t>spřahující prvky (rastr 0,3*0,3m, cca 12ks/m2)</t>
  </si>
  <si>
    <t>počet = 3,14*0,813*1,35*12=42 ks</t>
  </si>
  <si>
    <t>3,14*0,008*0,008*0,15*42*7850</t>
  </si>
  <si>
    <t>429172112</t>
  </si>
  <si>
    <t>Výroba ocelových prvků pro opravu mostů šroubovaných nebo svařovaných přes 100 kg</t>
  </si>
  <si>
    <t>1650956026</t>
  </si>
  <si>
    <t>Oprava ocelových prvků mostních konstrukcí ztužidel, sedel pro centrické uložení mostnic, stoliček, diagonál, svislic, styčníkových plechů, chodníkových konzol, podlahových nosníků, kabelových žlabů a ostatních drobných prvků výroba šroubovaných nebo svařovaných, hmotnosti přes 100 kg</t>
  </si>
  <si>
    <t>0,1*0,02*(0,56+0,13)*12*7850</t>
  </si>
  <si>
    <t>3,14*0,813*0,01*7850*1,35</t>
  </si>
  <si>
    <t>429172211</t>
  </si>
  <si>
    <t>Montáž ocelových prvků pro opravu mostů šroubovaných nebo svařovaných do 100 kg</t>
  </si>
  <si>
    <t>-1355586192</t>
  </si>
  <si>
    <t>Oprava ocelových prvků mostních konstrukcí ztužidel, sedel pro centrické uložení mostnic, stoliček, diagonál, svislic, styčníkových plechů, chodníkových konzol, podlahových nosníků, kabelových žlabů a ostatních drobných prvků montáž šroubovaných nebo svařovaných, hmotnosti do 100 kg</t>
  </si>
  <si>
    <t>spřahující prvky (rastr 0,3x0,3 m, cca 12 ks/m2)</t>
  </si>
  <si>
    <t>počet= 3,14*0,813*1,35*12=42 ks</t>
  </si>
  <si>
    <t>429172212</t>
  </si>
  <si>
    <t>Montáž ocelových prvků pro opravu mostů šroubovaných nebo svařovaných přes 100 kg</t>
  </si>
  <si>
    <t>-1781804872</t>
  </si>
  <si>
    <t>Oprava ocelových prvků mostních konstrukcí ztužidel, sedel pro centrické uložení mostnic, stoliček, diagonál, svislic, styčníkových plechů, chodníkových konzol, podlahových nosníků, kabelových žlabů a ostatních drobných prvků montáž šroubovaných nebo svařovaných, hmotnosti přes 100 kg</t>
  </si>
  <si>
    <t>spojka</t>
  </si>
  <si>
    <t>55391501R</t>
  </si>
  <si>
    <t>Dodávka ocelového svařence včetně předepsaných povrchových úprav</t>
  </si>
  <si>
    <t>19403486</t>
  </si>
  <si>
    <t>stojka</t>
  </si>
  <si>
    <t>55391502R</t>
  </si>
  <si>
    <t>Dodávka ocelové trouby DN 813 mm tl. 10 mm vše předepsaných povrchových úprav</t>
  </si>
  <si>
    <t>654798459</t>
  </si>
  <si>
    <t>ocelové trouby DN 813 mm tl. 10 mm, výška 1,35</t>
  </si>
  <si>
    <t>spřahující prvky (rastr 0,3x0,3 m, cca 12 ks)</t>
  </si>
  <si>
    <t>počet=3,14*0,813*1,35*12=12 ks</t>
  </si>
  <si>
    <t>4295001R</t>
  </si>
  <si>
    <t>Dodávka dřevěných klínů z tvrdého dřeva D40</t>
  </si>
  <si>
    <t>1830364971</t>
  </si>
  <si>
    <t>0,1*0,1*0,65*12</t>
  </si>
  <si>
    <t>451315124</t>
  </si>
  <si>
    <t>Podkladní nebo výplňová vrstva z betonu C 12/15 tl do 150 mm</t>
  </si>
  <si>
    <t>1962839398</t>
  </si>
  <si>
    <t>Podkladní a výplňové vrstvy z betonu prostého  tloušťky do 150 mm, z betonu C 12/15</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</si>
  <si>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</si>
  <si>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5,2*5,2</t>
  </si>
  <si>
    <t>451351111</t>
  </si>
  <si>
    <t>Bednění podkladní vrtací šablony základu z hranolů a prken hloubky do 300 mm - zřízení</t>
  </si>
  <si>
    <t>-485375534</t>
  </si>
  <si>
    <t>Bednění podkladní vrtací šablony základu z hranolů a prken  hloubky do 300 mm zřízení</t>
  </si>
  <si>
    <t xml:space="preserve">Poznámka k souboru cen:_x000D_
1. V cenách jsou započteny náklady založení vnějšího bednění z hranolu a prken na podkladní vrstvě ze štěrku, rozměření polohy vnitřního bednění otvorů pro vrtaní pilot, zhotovení a zajištění polohy vnitřního bednění pro tloušťku vrtací šablony do tloušťky 300 mm, nástřik bednění odformovacím prostředkem, odbednění vrtací šablony. 2. V cenách nejsou započteny náklady na ukládku výztuže ze sítí do vrtací šablony, tyto se oceňují souborem cen 273 36-14 Výztuž základů ze svařovaných sítí. </t>
  </si>
  <si>
    <t>4*5,2*0,15</t>
  </si>
  <si>
    <t>451351211</t>
  </si>
  <si>
    <t>Bednění podkladní vrtací šablony základu z hranolů a prken hloubky do 300 mm - odstranění</t>
  </si>
  <si>
    <t>-814908948</t>
  </si>
  <si>
    <t>Bednění podkladní vrtací šablony základu z hranolů a prken  hloubky do 300 mm odstranění</t>
  </si>
  <si>
    <t>21234111R</t>
  </si>
  <si>
    <t>Podklad a výplň mezerovítým betonem</t>
  </si>
  <si>
    <t>1618886670</t>
  </si>
  <si>
    <t>šířka 1,15 m, výška 0,515 m, délka 2,85 m</t>
  </si>
  <si>
    <t>1,15*0,515*2,85*4</t>
  </si>
  <si>
    <t>59114111R</t>
  </si>
  <si>
    <t>Kryt poz. komunikací - dlažba</t>
  </si>
  <si>
    <t>-1928125259</t>
  </si>
  <si>
    <t>Kladení kostek</t>
  </si>
  <si>
    <t>4*4-1,15*1,15</t>
  </si>
  <si>
    <t>5838100R</t>
  </si>
  <si>
    <t>Velkoformátová žulová dlažba tl 110 mm</t>
  </si>
  <si>
    <t>557595003</t>
  </si>
  <si>
    <t>(4*4-1,15*1,15)*1,01</t>
  </si>
  <si>
    <t>899104112</t>
  </si>
  <si>
    <t>Osazení poklopů litinových nebo ocelových včetně rámů pro třídu zatížení D400, E600</t>
  </si>
  <si>
    <t>642416823</t>
  </si>
  <si>
    <t>Osazení poklopů litinových a ocelových včetně rámů pro třídu zatížení D400, E600</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</si>
  <si>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</si>
  <si>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63126606R</t>
  </si>
  <si>
    <t>Ocelový poklop pro zadláždění o rozměrech 900x900 zatížení D400, s těsněním a uzavíracími šrouby, žárové pozinkování</t>
  </si>
  <si>
    <t>-495699782</t>
  </si>
  <si>
    <t>Kompletní dodávka včetně osazení</t>
  </si>
  <si>
    <t>6312607R</t>
  </si>
  <si>
    <t>Ocelový poklop provizorní pro osazení stromu</t>
  </si>
  <si>
    <t>-819790076</t>
  </si>
  <si>
    <t>Kompletní dodávka provizorního poklopu prstence pro osazení stromu</t>
  </si>
  <si>
    <t>8114111R</t>
  </si>
  <si>
    <t>Šachtové skruže pro čerpání vody u opěr</t>
  </si>
  <si>
    <t>-1228062808</t>
  </si>
  <si>
    <t>komletní dodávka betonové skruže (DN600 hl. 0,8m), osazení pláště kopané studny, veškerých zemních prací, zřízení zásypů pro umožnění čerpání</t>
  </si>
  <si>
    <t>59225330R</t>
  </si>
  <si>
    <t>Skruž betonová studňová kruhová 60x80x8cm</t>
  </si>
  <si>
    <t>1610198675</t>
  </si>
  <si>
    <t>711111001</t>
  </si>
  <si>
    <t>Provedení izolace proti zemní vlhkosti vodorovné za studena nátěrem penetračním</t>
  </si>
  <si>
    <t>673841904</t>
  </si>
  <si>
    <t>Provedení izolace proti zemní vlhkosti natěradly a tmely za studena  na ploše vodorovné V nátěrem penetračním</t>
  </si>
  <si>
    <t>711112001</t>
  </si>
  <si>
    <t>Provedení izolace proti zemní vlhkosti svislé za studena nátěrem penetračním</t>
  </si>
  <si>
    <t>953469608</t>
  </si>
  <si>
    <t>Provedení izolace proti zemní vlhkosti natěradly a tmely za studena  na ploše svislé S nátěrem penetračním</t>
  </si>
  <si>
    <t>1,69*4*4</t>
  </si>
  <si>
    <t>11163150</t>
  </si>
  <si>
    <t>lak penetrační asfaltový</t>
  </si>
  <si>
    <t>-1077265429</t>
  </si>
  <si>
    <t>spotřeba 0,3-0,4kg/m2</t>
  </si>
  <si>
    <t>vodorovný povrch</t>
  </si>
  <si>
    <t>svislý povrch</t>
  </si>
  <si>
    <t>41,718*0,0004</t>
  </si>
  <si>
    <t>711121131</t>
  </si>
  <si>
    <t>Provedení izolace proti zemní vlhkosti vodorovné za horka nátěrem asfaltovým</t>
  </si>
  <si>
    <t>-1428832228</t>
  </si>
  <si>
    <t>Provedení izolace proti zemní vlhkosti natěradly a tmely za horka  na ploše vodorovné V nátěrem asfaltovým</t>
  </si>
  <si>
    <t>(4*4-1,15*1,15)*2</t>
  </si>
  <si>
    <t>711122131</t>
  </si>
  <si>
    <t>Provedení izolace proti zemní vlhkosti svislé za horka nátěrem asfaltovým</t>
  </si>
  <si>
    <t>-250746722</t>
  </si>
  <si>
    <t>Provedení izolace proti zemní vlhkosti natěradly a tmely za horka  na ploše svislé S nátěrem asfaltovým</t>
  </si>
  <si>
    <t>1,69*4*4*2</t>
  </si>
  <si>
    <t>11163152</t>
  </si>
  <si>
    <t>lak hydroizolační asfaltový</t>
  </si>
  <si>
    <t>1180170476</t>
  </si>
  <si>
    <t>spotřeba 0,3-0,5 kg/m2</t>
  </si>
  <si>
    <t>83,435*0,0005</t>
  </si>
  <si>
    <t>711491172</t>
  </si>
  <si>
    <t>Provedení izolace proti tlakové vodě vodorovné z textilií vrstva ochranná</t>
  </si>
  <si>
    <t>2082656651</t>
  </si>
  <si>
    <t>Provedení izolace proti povrchové a podpovrchové tlakové vodě ostatní  na ploše vodorovné V z textilií, vrstva ochranná</t>
  </si>
  <si>
    <t>693111259R</t>
  </si>
  <si>
    <t>geotextilie ochranná, 300g/m2</t>
  </si>
  <si>
    <t>1764978793</t>
  </si>
  <si>
    <t>41,718*1,1</t>
  </si>
  <si>
    <t>99801202R</t>
  </si>
  <si>
    <t>Přesun hmot pro konstrukce monolitické</t>
  </si>
  <si>
    <t>141118063</t>
  </si>
  <si>
    <t>133,486</t>
  </si>
  <si>
    <t>998711101</t>
  </si>
  <si>
    <t>Přesun hmot tonážní pro izolace proti vodě, vlhkosti a plynům v objektech výšky do 6 m</t>
  </si>
  <si>
    <t>572335948</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</si>
  <si>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</si>
  <si>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</si>
  <si>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01 - VRN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</si>
  <si>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</si>
  <si>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</si>
  <si>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</si>
  <si>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</si>
  <si>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</si>
  <si>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VRN1</t>
  </si>
  <si>
    <t>Průzkumné, geodetické a projektové práce</t>
  </si>
  <si>
    <t>011002000</t>
  </si>
  <si>
    <t>Průzkumné práce</t>
  </si>
  <si>
    <t>1887181830</t>
  </si>
  <si>
    <t>011314000</t>
  </si>
  <si>
    <t>Archeologický dohled</t>
  </si>
  <si>
    <t>-536033571</t>
  </si>
  <si>
    <t>012103000</t>
  </si>
  <si>
    <t>Geodetické práce před výstavbou</t>
  </si>
  <si>
    <t>-2031512616</t>
  </si>
  <si>
    <t>012203000</t>
  </si>
  <si>
    <t>Geodetické práce při provádění stavby</t>
  </si>
  <si>
    <t>1701320888</t>
  </si>
  <si>
    <t>012303000</t>
  </si>
  <si>
    <t>Geodetické práce po výstavbě</t>
  </si>
  <si>
    <t>1456523337</t>
  </si>
  <si>
    <t>013203000</t>
  </si>
  <si>
    <t>Dokumentace stavby bez rozlišení</t>
  </si>
  <si>
    <t>1902103251</t>
  </si>
  <si>
    <t>013254000</t>
  </si>
  <si>
    <t>238235019</t>
  </si>
  <si>
    <t>013274000</t>
  </si>
  <si>
    <t>Pasportizace objektu před započetím prací</t>
  </si>
  <si>
    <t>4114732</t>
  </si>
  <si>
    <t>013284000</t>
  </si>
  <si>
    <t>Pasportizace objektu po provedení prací</t>
  </si>
  <si>
    <t>-1814958969</t>
  </si>
  <si>
    <t>VRN3</t>
  </si>
  <si>
    <t>Zařízení staveniště</t>
  </si>
  <si>
    <t>031002000</t>
  </si>
  <si>
    <t>Související práce pro zařízení staveniště</t>
  </si>
  <si>
    <t>-1025640433</t>
  </si>
  <si>
    <t>032002000</t>
  </si>
  <si>
    <t>Vybavení staveniště</t>
  </si>
  <si>
    <t>654519634</t>
  </si>
  <si>
    <t>034002000</t>
  </si>
  <si>
    <t>Zabezpečení staveniště</t>
  </si>
  <si>
    <t>-2058338268</t>
  </si>
  <si>
    <t>039002000</t>
  </si>
  <si>
    <t>Zrušení zařízení staveniště</t>
  </si>
  <si>
    <t>538390692</t>
  </si>
  <si>
    <t>VRN4</t>
  </si>
  <si>
    <t>Inženýrská činnost</t>
  </si>
  <si>
    <t>-1724275832</t>
  </si>
  <si>
    <t>044002000</t>
  </si>
  <si>
    <t>Revize</t>
  </si>
  <si>
    <t>96193738</t>
  </si>
  <si>
    <t>045002000</t>
  </si>
  <si>
    <t>Kompletační a koordinační činnost</t>
  </si>
  <si>
    <t>712600655</t>
  </si>
  <si>
    <t>045303000</t>
  </si>
  <si>
    <t>Koordinační činnost</t>
  </si>
  <si>
    <t>-731466226</t>
  </si>
  <si>
    <t>VRN7</t>
  </si>
  <si>
    <t>Provozní vlivy</t>
  </si>
  <si>
    <t>072002000</t>
  </si>
  <si>
    <t>Silniční provoz</t>
  </si>
  <si>
    <t>746657863</t>
  </si>
  <si>
    <t>073002000</t>
  </si>
  <si>
    <t>Ztížený pohyb vozidel v centrech měst</t>
  </si>
  <si>
    <t>1458171458</t>
  </si>
  <si>
    <t>Realizace prací bezprašnýma metodama s minimalizací hluku a prašnosti</t>
  </si>
  <si>
    <t>-104083176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</si>
</sst>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8"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3" fillId="4" borderId="6"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0"/>
  <sheetViews>
    <sheetView showGridLines="0" tabSelected="1"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7" t="s">
        <v>0</v>
      </c>
      <c r="AZ1" s="17" t="s">
        <v>1</v>
      </c>
      <c r="BA1" s="17" t="s">
        <v>2</v>
      </c>
      <c r="BB1" s="17" t="s">
        <v>3</v>
      </c>
      <c r="BT1" s="17" t="s">
        <v>4</v>
      </c>
      <c r="BU1" s="17" t="s">
        <v>4</v>
      </c>
      <c r="BV1" s="17" t="s">
        <v>5</v>
      </c>
    </row>
    <row r="2" spans="1:74" s="1" customFormat="1" ht="36.9" customHeight="1">
      <c r="AR2" s="313"/>
      <c r="AS2" s="313"/>
      <c r="AT2" s="313"/>
      <c r="AU2" s="313"/>
      <c r="AV2" s="313"/>
      <c r="AW2" s="313"/>
      <c r="AX2" s="313"/>
      <c r="AY2" s="313"/>
      <c r="AZ2" s="313"/>
      <c r="BA2" s="313"/>
      <c r="BB2" s="313"/>
      <c r="BC2" s="313"/>
      <c r="BD2" s="313"/>
      <c r="BE2" s="313"/>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9" t="s">
        <v>14</v>
      </c>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3"/>
      <c r="AQ5" s="23"/>
      <c r="AR5" s="21"/>
      <c r="BE5" s="286" t="s">
        <v>15</v>
      </c>
      <c r="BS5" s="18" t="s">
        <v>6</v>
      </c>
    </row>
    <row r="6" spans="1:74" s="1" customFormat="1" ht="36.9" customHeight="1">
      <c r="B6" s="22"/>
      <c r="C6" s="23"/>
      <c r="D6" s="29" t="s">
        <v>16</v>
      </c>
      <c r="E6" s="23"/>
      <c r="F6" s="23"/>
      <c r="G6" s="23"/>
      <c r="H6" s="23"/>
      <c r="I6" s="23"/>
      <c r="J6" s="23"/>
      <c r="K6" s="291" t="s">
        <v>17</v>
      </c>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3"/>
      <c r="AQ6" s="23"/>
      <c r="AR6" s="21"/>
      <c r="BE6" s="287"/>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87"/>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87"/>
      <c r="BS8" s="18" t="s">
        <v>6</v>
      </c>
    </row>
    <row r="9" spans="1:74"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7"/>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87"/>
      <c r="BS10" s="18" t="s">
        <v>6</v>
      </c>
    </row>
    <row r="11" spans="1:74" s="1" customFormat="1" ht="18.45" customHeight="1">
      <c r="B11" s="22"/>
      <c r="C11" s="23"/>
      <c r="D11" s="23"/>
      <c r="E11" s="28" t="s">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26</v>
      </c>
      <c r="AL11" s="23"/>
      <c r="AM11" s="23"/>
      <c r="AN11" s="28" t="s">
        <v>1</v>
      </c>
      <c r="AO11" s="23"/>
      <c r="AP11" s="23"/>
      <c r="AQ11" s="23"/>
      <c r="AR11" s="21"/>
      <c r="BE11" s="287"/>
      <c r="BS11" s="18" t="s">
        <v>6</v>
      </c>
    </row>
    <row r="12" spans="1:74" s="1" customFormat="1" ht="6.9"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7"/>
      <c r="BS12" s="18" t="s">
        <v>6</v>
      </c>
    </row>
    <row r="13" spans="1:74" s="1" customFormat="1" ht="12" customHeight="1">
      <c r="B13" s="22"/>
      <c r="C13" s="23"/>
      <c r="D13" s="30"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28</v>
      </c>
      <c r="AO13" s="23"/>
      <c r="AP13" s="23"/>
      <c r="AQ13" s="23"/>
      <c r="AR13" s="21"/>
      <c r="BE13" s="287"/>
      <c r="BS13" s="18" t="s">
        <v>6</v>
      </c>
    </row>
    <row r="14" spans="1:74" ht="13.2">
      <c r="B14" s="22"/>
      <c r="C14" s="23"/>
      <c r="D14" s="23"/>
      <c r="E14" s="292" t="s">
        <v>28</v>
      </c>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30" t="s">
        <v>26</v>
      </c>
      <c r="AL14" s="23"/>
      <c r="AM14" s="23"/>
      <c r="AN14" s="32" t="s">
        <v>28</v>
      </c>
      <c r="AO14" s="23"/>
      <c r="AP14" s="23"/>
      <c r="AQ14" s="23"/>
      <c r="AR14" s="21"/>
      <c r="BE14" s="287"/>
      <c r="BS14" s="18" t="s">
        <v>6</v>
      </c>
    </row>
    <row r="15" spans="1:74" s="1" customFormat="1" ht="6.9"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7"/>
      <c r="BS15" s="18" t="s">
        <v>4</v>
      </c>
    </row>
    <row r="16" spans="1:74" s="1" customFormat="1" ht="12" customHeight="1">
      <c r="B16" s="22"/>
      <c r="C16" s="23"/>
      <c r="D16" s="30"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87"/>
      <c r="BS16" s="18" t="s">
        <v>4</v>
      </c>
    </row>
    <row r="17" spans="1:71" s="1" customFormat="1" ht="18.45"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26</v>
      </c>
      <c r="AL17" s="23"/>
      <c r="AM17" s="23"/>
      <c r="AN17" s="28" t="s">
        <v>1</v>
      </c>
      <c r="AO17" s="23"/>
      <c r="AP17" s="23"/>
      <c r="AQ17" s="23"/>
      <c r="AR17" s="21"/>
      <c r="BE17" s="287"/>
      <c r="BS17" s="18" t="s">
        <v>30</v>
      </c>
    </row>
    <row r="18" spans="1:71" s="1" customFormat="1" ht="6.9"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7"/>
      <c r="BS18" s="18" t="s">
        <v>6</v>
      </c>
    </row>
    <row r="19" spans="1:71" s="1" customFormat="1" ht="12" customHeight="1">
      <c r="B19" s="22"/>
      <c r="C19" s="23"/>
      <c r="D19" s="30" t="s">
        <v>31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87"/>
      <c r="BS19" s="18" t="s">
        <v>6</v>
      </c>
    </row>
    <row r="20" spans="1:71" s="1" customFormat="1" ht="18.45"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26</v>
      </c>
      <c r="AL20" s="23"/>
      <c r="AM20" s="23"/>
      <c r="AN20" s="28" t="s">
        <v>1</v>
      </c>
      <c r="AO20" s="23"/>
      <c r="AP20" s="23"/>
      <c r="AQ20" s="23"/>
      <c r="AR20" s="21"/>
      <c r="BE20" s="287"/>
      <c r="BS20" s="18" t="s">
        <v>30</v>
      </c>
    </row>
    <row r="21" spans="1:71" s="1" customFormat="1" ht="6.9"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7"/>
    </row>
    <row r="22" spans="1:71" s="1" customFormat="1" ht="12" customHeight="1">
      <c r="B22" s="22"/>
      <c r="C22" s="23"/>
      <c r="D22" s="30" t="s">
        <v>32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7"/>
    </row>
    <row r="23" spans="1:71" s="1" customFormat="1" ht="16.5" customHeight="1">
      <c r="B23" s="22"/>
      <c r="C23" s="23"/>
      <c r="D23" s="23"/>
      <c r="E23" s="294" t="s">
        <v>1</v>
      </c>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3"/>
      <c r="AP23" s="23"/>
      <c r="AQ23" s="23"/>
      <c r="AR23" s="21"/>
      <c r="BE23" s="287"/>
    </row>
    <row r="24" spans="1:71" s="1" customFormat="1" ht="6.9"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7"/>
    </row>
    <row r="25" spans="1:71" s="1" customFormat="1" ht="6.9"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7"/>
    </row>
    <row r="26" spans="1:71" s="2" customFormat="1" ht="25.95" customHeight="1">
      <c r="A26" s="35"/>
      <c r="B26" s="36"/>
      <c r="C26" s="37"/>
      <c r="D26" s="38" t="s">
        <v>33</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5">
        <f>ROUND(AG94,2)</f>
        <v>0</v>
      </c>
      <c r="AL26" s="296"/>
      <c r="AM26" s="296"/>
      <c r="AN26" s="296"/>
      <c r="AO26" s="296"/>
      <c r="AP26" s="37"/>
      <c r="AQ26" s="37"/>
      <c r="AR26" s="40"/>
      <c r="BE26" s="287"/>
    </row>
    <row r="27" spans="1:71" s="2" customFormat="1" ht="6.9"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7"/>
    </row>
    <row r="28" spans="1:71" s="2" customFormat="1" ht="13.2">
      <c r="A28" s="35"/>
      <c r="B28" s="36"/>
      <c r="C28" s="37"/>
      <c r="D28" s="37"/>
      <c r="E28" s="37"/>
      <c r="F28" s="37"/>
      <c r="G28" s="37"/>
      <c r="H28" s="37"/>
      <c r="I28" s="37"/>
      <c r="J28" s="37"/>
      <c r="K28" s="37"/>
      <c r="L28" s="297" t="s">
        <v>34</v>
      </c>
      <c r="M28" s="297"/>
      <c r="N28" s="297"/>
      <c r="O28" s="297"/>
      <c r="P28" s="297"/>
      <c r="Q28" s="37"/>
      <c r="R28" s="37"/>
      <c r="S28" s="37"/>
      <c r="T28" s="37"/>
      <c r="U28" s="37"/>
      <c r="V28" s="37"/>
      <c r="W28" s="297" t="s">
        <v>35</v>
      </c>
      <c r="X28" s="297"/>
      <c r="Y28" s="297"/>
      <c r="Z28" s="297"/>
      <c r="AA28" s="297"/>
      <c r="AB28" s="297"/>
      <c r="AC28" s="297"/>
      <c r="AD28" s="297"/>
      <c r="AE28" s="297"/>
      <c r="AF28" s="37"/>
      <c r="AG28" s="37"/>
      <c r="AH28" s="37"/>
      <c r="AI28" s="37"/>
      <c r="AJ28" s="37"/>
      <c r="AK28" s="297" t="s">
        <v>36</v>
      </c>
      <c r="AL28" s="297"/>
      <c r="AM28" s="297"/>
      <c r="AN28" s="297"/>
      <c r="AO28" s="297"/>
      <c r="AP28" s="37"/>
      <c r="AQ28" s="37"/>
      <c r="AR28" s="40"/>
      <c r="BE28" s="287"/>
    </row>
    <row r="29" spans="1:71" s="3" customFormat="1" ht="14.4" customHeight="1">
      <c r="B29" s="41"/>
      <c r="C29" s="42"/>
      <c r="D29" s="30" t="s">
        <v>37</v>
      </c>
      <c r="E29" s="42"/>
      <c r="F29" s="30" t="s">
        <v>38</v>
      </c>
      <c r="G29" s="42"/>
      <c r="H29" s="42"/>
      <c r="I29" s="42"/>
      <c r="J29" s="42"/>
      <c r="K29" s="42"/>
      <c r="L29" s="300">
        <v>0.21</v>
      </c>
      <c r="M29" s="299"/>
      <c r="N29" s="299"/>
      <c r="O29" s="299"/>
      <c r="P29" s="299"/>
      <c r="Q29" s="42"/>
      <c r="R29" s="42"/>
      <c r="S29" s="42"/>
      <c r="T29" s="42"/>
      <c r="U29" s="42"/>
      <c r="V29" s="42"/>
      <c r="W29" s="298">
        <f>ROUND(AZ94, 2)</f>
        <v>0</v>
      </c>
      <c r="X29" s="299"/>
      <c r="Y29" s="299"/>
      <c r="Z29" s="299"/>
      <c r="AA29" s="299"/>
      <c r="AB29" s="299"/>
      <c r="AC29" s="299"/>
      <c r="AD29" s="299"/>
      <c r="AE29" s="299"/>
      <c r="AF29" s="42"/>
      <c r="AG29" s="42"/>
      <c r="AH29" s="42"/>
      <c r="AI29" s="42"/>
      <c r="AJ29" s="42"/>
      <c r="AK29" s="298">
        <f>ROUND(AV94, 2)</f>
        <v>0</v>
      </c>
      <c r="AL29" s="299"/>
      <c r="AM29" s="299"/>
      <c r="AN29" s="299"/>
      <c r="AO29" s="299"/>
      <c r="AP29" s="42"/>
      <c r="AQ29" s="42"/>
      <c r="AR29" s="43"/>
      <c r="BE29" s="288"/>
    </row>
    <row r="30" spans="1:71" s="3" customFormat="1" ht="14.4" customHeight="1">
      <c r="B30" s="41"/>
      <c r="C30" s="42"/>
      <c r="D30" s="42"/>
      <c r="E30" s="42"/>
      <c r="F30" s="30" t="s">
        <v>39</v>
      </c>
      <c r="G30" s="42"/>
      <c r="H30" s="42"/>
      <c r="I30" s="42"/>
      <c r="J30" s="42"/>
      <c r="K30" s="42"/>
      <c r="L30" s="300">
        <v>0.15</v>
      </c>
      <c r="M30" s="299"/>
      <c r="N30" s="299"/>
      <c r="O30" s="299"/>
      <c r="P30" s="299"/>
      <c r="Q30" s="42"/>
      <c r="R30" s="42"/>
      <c r="S30" s="42"/>
      <c r="T30" s="42"/>
      <c r="U30" s="42"/>
      <c r="V30" s="42"/>
      <c r="W30" s="298">
        <f>ROUND(BA94, 2)</f>
        <v>0</v>
      </c>
      <c r="X30" s="299"/>
      <c r="Y30" s="299"/>
      <c r="Z30" s="299"/>
      <c r="AA30" s="299"/>
      <c r="AB30" s="299"/>
      <c r="AC30" s="299"/>
      <c r="AD30" s="299"/>
      <c r="AE30" s="299"/>
      <c r="AF30" s="42"/>
      <c r="AG30" s="42"/>
      <c r="AH30" s="42"/>
      <c r="AI30" s="42"/>
      <c r="AJ30" s="42"/>
      <c r="AK30" s="298">
        <f>ROUND(AW94, 2)</f>
        <v>0</v>
      </c>
      <c r="AL30" s="299"/>
      <c r="AM30" s="299"/>
      <c r="AN30" s="299"/>
      <c r="AO30" s="299"/>
      <c r="AP30" s="42"/>
      <c r="AQ30" s="42"/>
      <c r="AR30" s="43"/>
      <c r="BE30" s="288"/>
    </row>
    <row r="31" spans="1:71" s="3" customFormat="1" ht="14.4" hidden="1" customHeight="1">
      <c r="B31" s="41"/>
      <c r="C31" s="42"/>
      <c r="D31" s="42"/>
      <c r="E31" s="42"/>
      <c r="F31" s="30" t="s">
        <v>40</v>
      </c>
      <c r="G31" s="42"/>
      <c r="H31" s="42"/>
      <c r="I31" s="42"/>
      <c r="J31" s="42"/>
      <c r="K31" s="42"/>
      <c r="L31" s="300">
        <v>0.21</v>
      </c>
      <c r="M31" s="299"/>
      <c r="N31" s="299"/>
      <c r="O31" s="299"/>
      <c r="P31" s="299"/>
      <c r="Q31" s="42"/>
      <c r="R31" s="42"/>
      <c r="S31" s="42"/>
      <c r="T31" s="42"/>
      <c r="U31" s="42"/>
      <c r="V31" s="42"/>
      <c r="W31" s="298">
        <f>ROUND(BB94, 2)</f>
        <v>0</v>
      </c>
      <c r="X31" s="299"/>
      <c r="Y31" s="299"/>
      <c r="Z31" s="299"/>
      <c r="AA31" s="299"/>
      <c r="AB31" s="299"/>
      <c r="AC31" s="299"/>
      <c r="AD31" s="299"/>
      <c r="AE31" s="299"/>
      <c r="AF31" s="42"/>
      <c r="AG31" s="42"/>
      <c r="AH31" s="42"/>
      <c r="AI31" s="42"/>
      <c r="AJ31" s="42"/>
      <c r="AK31" s="298">
        <v>0</v>
      </c>
      <c r="AL31" s="299"/>
      <c r="AM31" s="299"/>
      <c r="AN31" s="299"/>
      <c r="AO31" s="299"/>
      <c r="AP31" s="42"/>
      <c r="AQ31" s="42"/>
      <c r="AR31" s="43"/>
      <c r="BE31" s="288"/>
    </row>
    <row r="32" spans="1:71" s="3" customFormat="1" ht="14.4" hidden="1" customHeight="1">
      <c r="B32" s="41"/>
      <c r="C32" s="42"/>
      <c r="D32" s="42"/>
      <c r="E32" s="42"/>
      <c r="F32" s="30" t="s">
        <v>41</v>
      </c>
      <c r="G32" s="42"/>
      <c r="H32" s="42"/>
      <c r="I32" s="42"/>
      <c r="J32" s="42"/>
      <c r="K32" s="42"/>
      <c r="L32" s="300">
        <v>0.15</v>
      </c>
      <c r="M32" s="299"/>
      <c r="N32" s="299"/>
      <c r="O32" s="299"/>
      <c r="P32" s="299"/>
      <c r="Q32" s="42"/>
      <c r="R32" s="42"/>
      <c r="S32" s="42"/>
      <c r="T32" s="42"/>
      <c r="U32" s="42"/>
      <c r="V32" s="42"/>
      <c r="W32" s="298">
        <f>ROUND(BC94, 2)</f>
        <v>0</v>
      </c>
      <c r="X32" s="299"/>
      <c r="Y32" s="299"/>
      <c r="Z32" s="299"/>
      <c r="AA32" s="299"/>
      <c r="AB32" s="299"/>
      <c r="AC32" s="299"/>
      <c r="AD32" s="299"/>
      <c r="AE32" s="299"/>
      <c r="AF32" s="42"/>
      <c r="AG32" s="42"/>
      <c r="AH32" s="42"/>
      <c r="AI32" s="42"/>
      <c r="AJ32" s="42"/>
      <c r="AK32" s="298">
        <v>0</v>
      </c>
      <c r="AL32" s="299"/>
      <c r="AM32" s="299"/>
      <c r="AN32" s="299"/>
      <c r="AO32" s="299"/>
      <c r="AP32" s="42"/>
      <c r="AQ32" s="42"/>
      <c r="AR32" s="43"/>
      <c r="BE32" s="288"/>
    </row>
    <row r="33" spans="1:57" s="3" customFormat="1" ht="14.4" hidden="1" customHeight="1">
      <c r="B33" s="41"/>
      <c r="C33" s="42"/>
      <c r="D33" s="42"/>
      <c r="E33" s="42"/>
      <c r="F33" s="30" t="s">
        <v>42</v>
      </c>
      <c r="G33" s="42"/>
      <c r="H33" s="42"/>
      <c r="I33" s="42"/>
      <c r="J33" s="42"/>
      <c r="K33" s="42"/>
      <c r="L33" s="300">
        <v>0</v>
      </c>
      <c r="M33" s="299"/>
      <c r="N33" s="299"/>
      <c r="O33" s="299"/>
      <c r="P33" s="299"/>
      <c r="Q33" s="42"/>
      <c r="R33" s="42"/>
      <c r="S33" s="42"/>
      <c r="T33" s="42"/>
      <c r="U33" s="42"/>
      <c r="V33" s="42"/>
      <c r="W33" s="298">
        <f>ROUND(BD94, 2)</f>
        <v>0</v>
      </c>
      <c r="X33" s="299"/>
      <c r="Y33" s="299"/>
      <c r="Z33" s="299"/>
      <c r="AA33" s="299"/>
      <c r="AB33" s="299"/>
      <c r="AC33" s="299"/>
      <c r="AD33" s="299"/>
      <c r="AE33" s="299"/>
      <c r="AF33" s="42"/>
      <c r="AG33" s="42"/>
      <c r="AH33" s="42"/>
      <c r="AI33" s="42"/>
      <c r="AJ33" s="42"/>
      <c r="AK33" s="298">
        <v>0</v>
      </c>
      <c r="AL33" s="299"/>
      <c r="AM33" s="299"/>
      <c r="AN33" s="299"/>
      <c r="AO33" s="299"/>
      <c r="AP33" s="42"/>
      <c r="AQ33" s="42"/>
      <c r="AR33" s="43"/>
      <c r="BE33" s="288"/>
    </row>
    <row r="34" spans="1:57" s="2" customFormat="1" ht="6.9"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7"/>
    </row>
    <row r="35" spans="1:57" s="2" customFormat="1" ht="25.95" customHeight="1">
      <c r="A35" s="35"/>
      <c r="B35" s="36"/>
      <c r="C35" s="44"/>
      <c r="D35" s="45" t="s">
        <v>43</v>
      </c>
      <c r="E35" s="46"/>
      <c r="F35" s="46"/>
      <c r="G35" s="46"/>
      <c r="H35" s="46"/>
      <c r="I35" s="46"/>
      <c r="J35" s="46"/>
      <c r="K35" s="46"/>
      <c r="L35" s="46"/>
      <c r="M35" s="46"/>
      <c r="N35" s="46"/>
      <c r="O35" s="46"/>
      <c r="P35" s="46"/>
      <c r="Q35" s="46"/>
      <c r="R35" s="46"/>
      <c r="S35" s="46"/>
      <c r="T35" s="47" t="s">
        <v>44</v>
      </c>
      <c r="U35" s="46"/>
      <c r="V35" s="46"/>
      <c r="W35" s="46"/>
      <c r="X35" s="304" t="s">
        <v>45</v>
      </c>
      <c r="Y35" s="302"/>
      <c r="Z35" s="302"/>
      <c r="AA35" s="302"/>
      <c r="AB35" s="302"/>
      <c r="AC35" s="46"/>
      <c r="AD35" s="46"/>
      <c r="AE35" s="46"/>
      <c r="AF35" s="46"/>
      <c r="AG35" s="46"/>
      <c r="AH35" s="46"/>
      <c r="AI35" s="46"/>
      <c r="AJ35" s="46"/>
      <c r="AK35" s="301">
        <f>SUM(AK26:AK33)</f>
        <v>0</v>
      </c>
      <c r="AL35" s="302"/>
      <c r="AM35" s="302"/>
      <c r="AN35" s="302"/>
      <c r="AO35" s="303"/>
      <c r="AP35" s="44"/>
      <c r="AQ35" s="44"/>
      <c r="AR35" s="40"/>
      <c r="BE35" s="35"/>
    </row>
    <row r="36" spans="1:57" s="2" customFormat="1" ht="6.9"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 customHeight="1">
      <c r="B49" s="48"/>
      <c r="C49" s="49"/>
      <c r="D49" s="50" t="s">
        <v>46</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47</v>
      </c>
      <c r="AI49" s="51"/>
      <c r="AJ49" s="51"/>
      <c r="AK49" s="51"/>
      <c r="AL49" s="51"/>
      <c r="AM49" s="51"/>
      <c r="AN49" s="51"/>
      <c r="AO49" s="51"/>
      <c r="AP49" s="49"/>
      <c r="AQ49" s="49"/>
      <c r="AR49" s="52"/>
    </row>
    <row r="50" spans="1:57" ht="10.199999999999999">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0.199999999999999">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0.199999999999999">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0.199999999999999">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0.199999999999999">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0.199999999999999">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0.199999999999999">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0.199999999999999">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0.199999999999999">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0.19999999999999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3.2">
      <c r="A60" s="35"/>
      <c r="B60" s="36"/>
      <c r="C60" s="37"/>
      <c r="D60" s="53" t="s">
        <v>48</v>
      </c>
      <c r="E60" s="39"/>
      <c r="F60" s="39"/>
      <c r="G60" s="39"/>
      <c r="H60" s="39"/>
      <c r="I60" s="39"/>
      <c r="J60" s="39"/>
      <c r="K60" s="39"/>
      <c r="L60" s="39"/>
      <c r="M60" s="39"/>
      <c r="N60" s="39"/>
      <c r="O60" s="39"/>
      <c r="P60" s="39"/>
      <c r="Q60" s="39"/>
      <c r="R60" s="39"/>
      <c r="S60" s="39"/>
      <c r="T60" s="39"/>
      <c r="U60" s="39"/>
      <c r="V60" s="53" t="s">
        <v>49</v>
      </c>
      <c r="W60" s="39"/>
      <c r="X60" s="39"/>
      <c r="Y60" s="39"/>
      <c r="Z60" s="39"/>
      <c r="AA60" s="39"/>
      <c r="AB60" s="39"/>
      <c r="AC60" s="39"/>
      <c r="AD60" s="39"/>
      <c r="AE60" s="39"/>
      <c r="AF60" s="39"/>
      <c r="AG60" s="39"/>
      <c r="AH60" s="53" t="s">
        <v>48</v>
      </c>
      <c r="AI60" s="39"/>
      <c r="AJ60" s="39"/>
      <c r="AK60" s="39"/>
      <c r="AL60" s="39"/>
      <c r="AM60" s="53" t="s">
        <v>49</v>
      </c>
      <c r="AN60" s="39"/>
      <c r="AO60" s="39"/>
      <c r="AP60" s="37"/>
      <c r="AQ60" s="37"/>
      <c r="AR60" s="40"/>
      <c r="BE60" s="35"/>
    </row>
    <row r="61" spans="1:57" ht="10.199999999999999">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0.199999999999999">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0.199999999999999">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3.2">
      <c r="A64" s="35"/>
      <c r="B64" s="36"/>
      <c r="C64" s="37"/>
      <c r="D64" s="50" t="s">
        <v>50</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51</v>
      </c>
      <c r="AI64" s="54"/>
      <c r="AJ64" s="54"/>
      <c r="AK64" s="54"/>
      <c r="AL64" s="54"/>
      <c r="AM64" s="54"/>
      <c r="AN64" s="54"/>
      <c r="AO64" s="54"/>
      <c r="AP64" s="37"/>
      <c r="AQ64" s="37"/>
      <c r="AR64" s="40"/>
      <c r="BE64" s="35"/>
    </row>
    <row r="65" spans="1:57" ht="10.199999999999999">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0.199999999999999">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0.199999999999999">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0.199999999999999">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0.19999999999999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0.199999999999999">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0.199999999999999">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0.199999999999999">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0.199999999999999">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0.199999999999999">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3.2">
      <c r="A75" s="35"/>
      <c r="B75" s="36"/>
      <c r="C75" s="37"/>
      <c r="D75" s="53" t="s">
        <v>48</v>
      </c>
      <c r="E75" s="39"/>
      <c r="F75" s="39"/>
      <c r="G75" s="39"/>
      <c r="H75" s="39"/>
      <c r="I75" s="39"/>
      <c r="J75" s="39"/>
      <c r="K75" s="39"/>
      <c r="L75" s="39"/>
      <c r="M75" s="39"/>
      <c r="N75" s="39"/>
      <c r="O75" s="39"/>
      <c r="P75" s="39"/>
      <c r="Q75" s="39"/>
      <c r="R75" s="39"/>
      <c r="S75" s="39"/>
      <c r="T75" s="39"/>
      <c r="U75" s="39"/>
      <c r="V75" s="53" t="s">
        <v>49</v>
      </c>
      <c r="W75" s="39"/>
      <c r="X75" s="39"/>
      <c r="Y75" s="39"/>
      <c r="Z75" s="39"/>
      <c r="AA75" s="39"/>
      <c r="AB75" s="39"/>
      <c r="AC75" s="39"/>
      <c r="AD75" s="39"/>
      <c r="AE75" s="39"/>
      <c r="AF75" s="39"/>
      <c r="AG75" s="39"/>
      <c r="AH75" s="53" t="s">
        <v>48</v>
      </c>
      <c r="AI75" s="39"/>
      <c r="AJ75" s="39"/>
      <c r="AK75" s="39"/>
      <c r="AL75" s="39"/>
      <c r="AM75" s="53" t="s">
        <v>49</v>
      </c>
      <c r="AN75" s="39"/>
      <c r="AO75" s="39"/>
      <c r="AP75" s="37"/>
      <c r="AQ75" s="37"/>
      <c r="AR75" s="40"/>
      <c r="BE75" s="35"/>
    </row>
    <row r="76" spans="1:57" s="2" customFormat="1" ht="10.199999999999999">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 customHeight="1">
      <c r="A82" s="35"/>
      <c r="B82" s="36"/>
      <c r="C82" s="24" t="s">
        <v>52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DS_45_20</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 customHeight="1">
      <c r="B85" s="62"/>
      <c r="C85" s="63" t="s">
        <v>16</v>
      </c>
      <c r="D85" s="64"/>
      <c r="E85" s="64"/>
      <c r="F85" s="64"/>
      <c r="G85" s="64"/>
      <c r="H85" s="64"/>
      <c r="I85" s="64"/>
      <c r="J85" s="64"/>
      <c r="K85" s="64"/>
      <c r="L85" s="323" t="str">
        <f>K6</f>
        <v>Revitalizace náměstí ve Valašském Meziříčí</v>
      </c>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64"/>
      <c r="AQ85" s="64"/>
      <c r="AR85" s="65"/>
    </row>
    <row r="86" spans="1:91" s="2" customFormat="1" ht="6.9"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25" t="str">
        <f>IF(AN8= "","",AN8)</f>
        <v>16. 10. 2020</v>
      </c>
      <c r="AN87" s="325"/>
      <c r="AO87" s="37"/>
      <c r="AP87" s="37"/>
      <c r="AQ87" s="37"/>
      <c r="AR87" s="40"/>
      <c r="BE87" s="35"/>
    </row>
    <row r="88" spans="1:91" s="2" customFormat="1" ht="6.9"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15" customHeight="1">
      <c r="A89" s="35"/>
      <c r="B89" s="36"/>
      <c r="C89" s="30" t="s">
        <v>24</v>
      </c>
      <c r="D89" s="37"/>
      <c r="E89" s="37"/>
      <c r="F89" s="37"/>
      <c r="G89" s="37"/>
      <c r="H89" s="37"/>
      <c r="I89" s="37"/>
      <c r="J89" s="37"/>
      <c r="K89" s="37"/>
      <c r="L89" s="60" t="str">
        <f>IF(E11= "","",E11)</f>
        <v xml:space="preserve"> </v>
      </c>
      <c r="M89" s="37"/>
      <c r="N89" s="37"/>
      <c r="O89" s="37"/>
      <c r="P89" s="37"/>
      <c r="Q89" s="37"/>
      <c r="R89" s="37"/>
      <c r="S89" s="37"/>
      <c r="T89" s="37"/>
      <c r="U89" s="37"/>
      <c r="V89" s="37"/>
      <c r="W89" s="37"/>
      <c r="X89" s="37"/>
      <c r="Y89" s="37"/>
      <c r="Z89" s="37"/>
      <c r="AA89" s="37"/>
      <c r="AB89" s="37"/>
      <c r="AC89" s="37"/>
      <c r="AD89" s="37"/>
      <c r="AE89" s="37"/>
      <c r="AF89" s="37"/>
      <c r="AG89" s="37"/>
      <c r="AH89" s="37"/>
      <c r="AI89" s="30" t="s">
        <v>29</v>
      </c>
      <c r="AJ89" s="37"/>
      <c r="AK89" s="37"/>
      <c r="AL89" s="37"/>
      <c r="AM89" s="305" t="str">
        <f>IF(E17="","",E17)</f>
        <v xml:space="preserve"> </v>
      </c>
      <c r="AN89" s="306"/>
      <c r="AO89" s="306"/>
      <c r="AP89" s="306"/>
      <c r="AQ89" s="37"/>
      <c r="AR89" s="40"/>
      <c r="AS89" s="307" t="s">
        <v>53</v>
      </c>
      <c r="AT89" s="308"/>
      <c r="AU89" s="68"/>
      <c r="AV89" s="68"/>
      <c r="AW89" s="68"/>
      <c r="AX89" s="68"/>
      <c r="AY89" s="68"/>
      <c r="AZ89" s="68"/>
      <c r="BA89" s="68"/>
      <c r="BB89" s="68"/>
      <c r="BC89" s="68"/>
      <c r="BD89" s="69"/>
      <c r="BE89" s="35"/>
    </row>
    <row r="90" spans="1:91" s="2" customFormat="1" ht="15.15" customHeight="1">
      <c r="A90" s="35"/>
      <c r="B90" s="36"/>
      <c r="C90" s="30" t="s">
        <v>27</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31</v>
      </c>
      <c r="AJ90" s="37"/>
      <c r="AK90" s="37"/>
      <c r="AL90" s="37"/>
      <c r="AM90" s="305" t="str">
        <f>IF(E20="","",E20)</f>
        <v xml:space="preserve"> </v>
      </c>
      <c r="AN90" s="306"/>
      <c r="AO90" s="306"/>
      <c r="AP90" s="306"/>
      <c r="AQ90" s="37"/>
      <c r="AR90" s="40"/>
      <c r="AS90" s="309"/>
      <c r="AT90" s="310"/>
      <c r="AU90" s="70"/>
      <c r="AV90" s="70"/>
      <c r="AW90" s="70"/>
      <c r="AX90" s="70"/>
      <c r="AY90" s="70"/>
      <c r="AZ90" s="70"/>
      <c r="BA90" s="70"/>
      <c r="BB90" s="70"/>
      <c r="BC90" s="70"/>
      <c r="BD90" s="71"/>
      <c r="BE90" s="35"/>
    </row>
    <row r="91" spans="1:91" s="2" customFormat="1" ht="10.8"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11"/>
      <c r="AT91" s="312"/>
      <c r="AU91" s="72"/>
      <c r="AV91" s="72"/>
      <c r="AW91" s="72"/>
      <c r="AX91" s="72"/>
      <c r="AY91" s="72"/>
      <c r="AZ91" s="72"/>
      <c r="BA91" s="72"/>
      <c r="BB91" s="72"/>
      <c r="BC91" s="72"/>
      <c r="BD91" s="73"/>
      <c r="BE91" s="35"/>
    </row>
    <row r="92" spans="1:91" s="2" customFormat="1" ht="29.25" customHeight="1">
      <c r="A92" s="35"/>
      <c r="B92" s="36"/>
      <c r="C92" s="326" t="s">
        <v>54</v>
      </c>
      <c r="D92" s="315"/>
      <c r="E92" s="315"/>
      <c r="F92" s="315"/>
      <c r="G92" s="315"/>
      <c r="H92" s="74"/>
      <c r="I92" s="314" t="s">
        <v>55</v>
      </c>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7" t="s">
        <v>56</v>
      </c>
      <c r="AH92" s="315"/>
      <c r="AI92" s="315"/>
      <c r="AJ92" s="315"/>
      <c r="AK92" s="315"/>
      <c r="AL92" s="315"/>
      <c r="AM92" s="315"/>
      <c r="AN92" s="314" t="s">
        <v>57</v>
      </c>
      <c r="AO92" s="315"/>
      <c r="AP92" s="316"/>
      <c r="AQ92" s="75" t="s">
        <v>58</v>
      </c>
      <c r="AR92" s="40"/>
      <c r="AS92" s="76" t="s">
        <v>59</v>
      </c>
      <c r="AT92" s="77" t="s">
        <v>60</v>
      </c>
      <c r="AU92" s="77" t="s">
        <v>61</v>
      </c>
      <c r="AV92" s="77" t="s">
        <v>62</v>
      </c>
      <c r="AW92" s="77" t="s">
        <v>63</v>
      </c>
      <c r="AX92" s="77" t="s">
        <v>64</v>
      </c>
      <c r="AY92" s="77" t="s">
        <v>65</v>
      </c>
      <c r="AZ92" s="77" t="s">
        <v>66</v>
      </c>
      <c r="BA92" s="77" t="s">
        <v>67</v>
      </c>
      <c r="BB92" s="77" t="s">
        <v>68</v>
      </c>
      <c r="BC92" s="77" t="s">
        <v>69</v>
      </c>
      <c r="BD92" s="78" t="s">
        <v>70</v>
      </c>
      <c r="BE92" s="35"/>
    </row>
    <row r="93" spans="1:91" s="2" customFormat="1" ht="10.8"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 customHeight="1">
      <c r="B94" s="82"/>
      <c r="C94" s="83" t="s">
        <v>71</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20">
        <f>ROUND(SUM(AG95:AG118),2)</f>
        <v>0</v>
      </c>
      <c r="AH94" s="320"/>
      <c r="AI94" s="320"/>
      <c r="AJ94" s="320"/>
      <c r="AK94" s="320"/>
      <c r="AL94" s="320"/>
      <c r="AM94" s="320"/>
      <c r="AN94" s="321">
        <f t="shared" ref="AN94:AN118" si="0">SUM(AG94,AT94)</f>
        <v>0</v>
      </c>
      <c r="AO94" s="321"/>
      <c r="AP94" s="321"/>
      <c r="AQ94" s="86" t="s">
        <v>1</v>
      </c>
      <c r="AR94" s="87"/>
      <c r="AS94" s="88">
        <f>ROUND(SUM(AS95:AS118),2)</f>
        <v>0</v>
      </c>
      <c r="AT94" s="89">
        <f t="shared" ref="AT94:AT118" si="1">ROUND(SUM(AV94:AW94),2)</f>
        <v>0</v>
      </c>
      <c r="AU94" s="90">
        <f>ROUND(SUM(AU95:AU118),5)</f>
        <v>0</v>
      </c>
      <c r="AV94" s="89">
        <f>ROUND(AZ94*L29,2)</f>
        <v>0</v>
      </c>
      <c r="AW94" s="89">
        <f>ROUND(BA94*L30,2)</f>
        <v>0</v>
      </c>
      <c r="AX94" s="89">
        <f>ROUND(BB94*L29,2)</f>
        <v>0</v>
      </c>
      <c r="AY94" s="89">
        <f>ROUND(BC94*L30,2)</f>
        <v>0</v>
      </c>
      <c r="AZ94" s="89">
        <f>ROUND(SUM(AZ95:AZ118),2)</f>
        <v>0</v>
      </c>
      <c r="BA94" s="89">
        <f>ROUND(SUM(BA95:BA118),2)</f>
        <v>0</v>
      </c>
      <c r="BB94" s="89">
        <f>ROUND(SUM(BB95:BB118),2)</f>
        <v>0</v>
      </c>
      <c r="BC94" s="89">
        <f>ROUND(SUM(BC95:BC118),2)</f>
        <v>0</v>
      </c>
      <c r="BD94" s="91">
        <f>ROUND(SUM(BD95:BD118),2)</f>
        <v>0</v>
      </c>
      <c r="BS94" s="92" t="s">
        <v>72</v>
      </c>
      <c r="BT94" s="92" t="s">
        <v>73</v>
      </c>
      <c r="BU94" s="93" t="s">
        <v>74</v>
      </c>
      <c r="BV94" s="92" t="s">
        <v>75</v>
      </c>
      <c r="BW94" s="92" t="s">
        <v>5</v>
      </c>
      <c r="BX94" s="92" t="s">
        <v>76</v>
      </c>
      <c r="CL94" s="92" t="s">
        <v>1</v>
      </c>
    </row>
    <row r="95" spans="1:91" s="7" customFormat="1" ht="16.5" customHeight="1">
      <c r="A95" s="94" t="s">
        <v>77</v>
      </c>
      <c r="B95" s="95"/>
      <c r="C95" s="96"/>
      <c r="D95" s="322" t="s">
        <v>78</v>
      </c>
      <c r="E95" s="322"/>
      <c r="F95" s="322"/>
      <c r="G95" s="322"/>
      <c r="H95" s="322"/>
      <c r="I95" s="97"/>
      <c r="J95" s="322" t="s">
        <v>79</v>
      </c>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18">
        <f>'SO 001 - Příprava území'!J30</f>
        <v>0</v>
      </c>
      <c r="AH95" s="319"/>
      <c r="AI95" s="319"/>
      <c r="AJ95" s="319"/>
      <c r="AK95" s="319"/>
      <c r="AL95" s="319"/>
      <c r="AM95" s="319"/>
      <c r="AN95" s="318">
        <f t="shared" si="0"/>
        <v>0</v>
      </c>
      <c r="AO95" s="319"/>
      <c r="AP95" s="319"/>
      <c r="AQ95" s="98" t="s">
        <v>80</v>
      </c>
      <c r="AR95" s="99"/>
      <c r="AS95" s="100">
        <v>0</v>
      </c>
      <c r="AT95" s="101">
        <f t="shared" si="1"/>
        <v>0</v>
      </c>
      <c r="AU95" s="102">
        <f>'SO 001 - Příprava území'!P123</f>
        <v>0</v>
      </c>
      <c r="AV95" s="101">
        <f>'SO 001 - Příprava území'!J33</f>
        <v>0</v>
      </c>
      <c r="AW95" s="101">
        <f>'SO 001 - Příprava území'!J34</f>
        <v>0</v>
      </c>
      <c r="AX95" s="101">
        <f>'SO 001 - Příprava území'!J35</f>
        <v>0</v>
      </c>
      <c r="AY95" s="101">
        <f>'SO 001 - Příprava území'!J36</f>
        <v>0</v>
      </c>
      <c r="AZ95" s="101">
        <f>'SO 001 - Příprava území'!F33</f>
        <v>0</v>
      </c>
      <c r="BA95" s="101">
        <f>'SO 001 - Příprava území'!F34</f>
        <v>0</v>
      </c>
      <c r="BB95" s="101">
        <f>'SO 001 - Příprava území'!F35</f>
        <v>0</v>
      </c>
      <c r="BC95" s="101">
        <f>'SO 001 - Příprava území'!F36</f>
        <v>0</v>
      </c>
      <c r="BD95" s="103">
        <f>'SO 001 - Příprava území'!F37</f>
        <v>0</v>
      </c>
      <c r="BT95" s="104" t="s">
        <v>81</v>
      </c>
      <c r="BV95" s="104" t="s">
        <v>75</v>
      </c>
      <c r="BW95" s="104" t="s">
        <v>82</v>
      </c>
      <c r="BX95" s="104" t="s">
        <v>5</v>
      </c>
      <c r="CL95" s="104" t="s">
        <v>1</v>
      </c>
      <c r="CM95" s="104" t="s">
        <v>83</v>
      </c>
    </row>
    <row r="96" spans="1:91" s="7" customFormat="1" ht="16.5" customHeight="1">
      <c r="A96" s="94" t="s">
        <v>77</v>
      </c>
      <c r="B96" s="95"/>
      <c r="C96" s="96"/>
      <c r="D96" s="322" t="s">
        <v>84</v>
      </c>
      <c r="E96" s="322"/>
      <c r="F96" s="322"/>
      <c r="G96" s="322"/>
      <c r="H96" s="322"/>
      <c r="I96" s="97"/>
      <c r="J96" s="322" t="s">
        <v>85</v>
      </c>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18">
        <f>'SO 100 - Komunikace a cho...'!J30</f>
        <v>0</v>
      </c>
      <c r="AH96" s="319"/>
      <c r="AI96" s="319"/>
      <c r="AJ96" s="319"/>
      <c r="AK96" s="319"/>
      <c r="AL96" s="319"/>
      <c r="AM96" s="319"/>
      <c r="AN96" s="318">
        <f t="shared" si="0"/>
        <v>0</v>
      </c>
      <c r="AO96" s="319"/>
      <c r="AP96" s="319"/>
      <c r="AQ96" s="98" t="s">
        <v>80</v>
      </c>
      <c r="AR96" s="99"/>
      <c r="AS96" s="100">
        <v>0</v>
      </c>
      <c r="AT96" s="101">
        <f t="shared" si="1"/>
        <v>0</v>
      </c>
      <c r="AU96" s="102">
        <f>'SO 100 - Komunikace a cho...'!P130</f>
        <v>0</v>
      </c>
      <c r="AV96" s="101">
        <f>'SO 100 - Komunikace a cho...'!J33</f>
        <v>0</v>
      </c>
      <c r="AW96" s="101">
        <f>'SO 100 - Komunikace a cho...'!J34</f>
        <v>0</v>
      </c>
      <c r="AX96" s="101">
        <f>'SO 100 - Komunikace a cho...'!J35</f>
        <v>0</v>
      </c>
      <c r="AY96" s="101">
        <f>'SO 100 - Komunikace a cho...'!J36</f>
        <v>0</v>
      </c>
      <c r="AZ96" s="101">
        <f>'SO 100 - Komunikace a cho...'!F33</f>
        <v>0</v>
      </c>
      <c r="BA96" s="101">
        <f>'SO 100 - Komunikace a cho...'!F34</f>
        <v>0</v>
      </c>
      <c r="BB96" s="101">
        <f>'SO 100 - Komunikace a cho...'!F35</f>
        <v>0</v>
      </c>
      <c r="BC96" s="101">
        <f>'SO 100 - Komunikace a cho...'!F36</f>
        <v>0</v>
      </c>
      <c r="BD96" s="103">
        <f>'SO 100 - Komunikace a cho...'!F37</f>
        <v>0</v>
      </c>
      <c r="BT96" s="104" t="s">
        <v>81</v>
      </c>
      <c r="BV96" s="104" t="s">
        <v>75</v>
      </c>
      <c r="BW96" s="104" t="s">
        <v>86</v>
      </c>
      <c r="BX96" s="104" t="s">
        <v>5</v>
      </c>
      <c r="CL96" s="104" t="s">
        <v>1</v>
      </c>
      <c r="CM96" s="104" t="s">
        <v>83</v>
      </c>
    </row>
    <row r="97" spans="1:91" s="7" customFormat="1" ht="16.5" customHeight="1">
      <c r="A97" s="94" t="s">
        <v>77</v>
      </c>
      <c r="B97" s="95"/>
      <c r="C97" s="96"/>
      <c r="D97" s="322" t="s">
        <v>87</v>
      </c>
      <c r="E97" s="322"/>
      <c r="F97" s="322"/>
      <c r="G97" s="322"/>
      <c r="H97" s="322"/>
      <c r="I97" s="97"/>
      <c r="J97" s="322" t="s">
        <v>88</v>
      </c>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18">
        <f>'SO 301 - Dešťové kanalizace'!J30</f>
        <v>0</v>
      </c>
      <c r="AH97" s="319"/>
      <c r="AI97" s="319"/>
      <c r="AJ97" s="319"/>
      <c r="AK97" s="319"/>
      <c r="AL97" s="319"/>
      <c r="AM97" s="319"/>
      <c r="AN97" s="318">
        <f t="shared" si="0"/>
        <v>0</v>
      </c>
      <c r="AO97" s="319"/>
      <c r="AP97" s="319"/>
      <c r="AQ97" s="98" t="s">
        <v>80</v>
      </c>
      <c r="AR97" s="99"/>
      <c r="AS97" s="100">
        <v>0</v>
      </c>
      <c r="AT97" s="101">
        <f t="shared" si="1"/>
        <v>0</v>
      </c>
      <c r="AU97" s="102">
        <f>'SO 301 - Dešťové kanalizace'!P121</f>
        <v>0</v>
      </c>
      <c r="AV97" s="101">
        <f>'SO 301 - Dešťové kanalizace'!J33</f>
        <v>0</v>
      </c>
      <c r="AW97" s="101">
        <f>'SO 301 - Dešťové kanalizace'!J34</f>
        <v>0</v>
      </c>
      <c r="AX97" s="101">
        <f>'SO 301 - Dešťové kanalizace'!J35</f>
        <v>0</v>
      </c>
      <c r="AY97" s="101">
        <f>'SO 301 - Dešťové kanalizace'!J36</f>
        <v>0</v>
      </c>
      <c r="AZ97" s="101">
        <f>'SO 301 - Dešťové kanalizace'!F33</f>
        <v>0</v>
      </c>
      <c r="BA97" s="101">
        <f>'SO 301 - Dešťové kanalizace'!F34</f>
        <v>0</v>
      </c>
      <c r="BB97" s="101">
        <f>'SO 301 - Dešťové kanalizace'!F35</f>
        <v>0</v>
      </c>
      <c r="BC97" s="101">
        <f>'SO 301 - Dešťové kanalizace'!F36</f>
        <v>0</v>
      </c>
      <c r="BD97" s="103">
        <f>'SO 301 - Dešťové kanalizace'!F37</f>
        <v>0</v>
      </c>
      <c r="BT97" s="104" t="s">
        <v>81</v>
      </c>
      <c r="BV97" s="104" t="s">
        <v>75</v>
      </c>
      <c r="BW97" s="104" t="s">
        <v>89</v>
      </c>
      <c r="BX97" s="104" t="s">
        <v>5</v>
      </c>
      <c r="CL97" s="104" t="s">
        <v>1</v>
      </c>
      <c r="CM97" s="104" t="s">
        <v>83</v>
      </c>
    </row>
    <row r="98" spans="1:91" s="7" customFormat="1" ht="16.5" customHeight="1">
      <c r="A98" s="94" t="s">
        <v>77</v>
      </c>
      <c r="B98" s="95"/>
      <c r="C98" s="96"/>
      <c r="D98" s="322" t="s">
        <v>90</v>
      </c>
      <c r="E98" s="322"/>
      <c r="F98" s="322"/>
      <c r="G98" s="322"/>
      <c r="H98" s="322"/>
      <c r="I98" s="97"/>
      <c r="J98" s="322" t="s">
        <v>91</v>
      </c>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18">
        <f>'SO 302 - Vodní prvek - st...'!J30</f>
        <v>0</v>
      </c>
      <c r="AH98" s="319"/>
      <c r="AI98" s="319"/>
      <c r="AJ98" s="319"/>
      <c r="AK98" s="319"/>
      <c r="AL98" s="319"/>
      <c r="AM98" s="319"/>
      <c r="AN98" s="318">
        <f t="shared" si="0"/>
        <v>0</v>
      </c>
      <c r="AO98" s="319"/>
      <c r="AP98" s="319"/>
      <c r="AQ98" s="98" t="s">
        <v>80</v>
      </c>
      <c r="AR98" s="99"/>
      <c r="AS98" s="100">
        <v>0</v>
      </c>
      <c r="AT98" s="101">
        <f t="shared" si="1"/>
        <v>0</v>
      </c>
      <c r="AU98" s="102">
        <f>'SO 302 - Vodní prvek - st...'!P129</f>
        <v>0</v>
      </c>
      <c r="AV98" s="101">
        <f>'SO 302 - Vodní prvek - st...'!J33</f>
        <v>0</v>
      </c>
      <c r="AW98" s="101">
        <f>'SO 302 - Vodní prvek - st...'!J34</f>
        <v>0</v>
      </c>
      <c r="AX98" s="101">
        <f>'SO 302 - Vodní prvek - st...'!J35</f>
        <v>0</v>
      </c>
      <c r="AY98" s="101">
        <f>'SO 302 - Vodní prvek - st...'!J36</f>
        <v>0</v>
      </c>
      <c r="AZ98" s="101">
        <f>'SO 302 - Vodní prvek - st...'!F33</f>
        <v>0</v>
      </c>
      <c r="BA98" s="101">
        <f>'SO 302 - Vodní prvek - st...'!F34</f>
        <v>0</v>
      </c>
      <c r="BB98" s="101">
        <f>'SO 302 - Vodní prvek - st...'!F35</f>
        <v>0</v>
      </c>
      <c r="BC98" s="101">
        <f>'SO 302 - Vodní prvek - st...'!F36</f>
        <v>0</v>
      </c>
      <c r="BD98" s="103">
        <f>'SO 302 - Vodní prvek - st...'!F37</f>
        <v>0</v>
      </c>
      <c r="BT98" s="104" t="s">
        <v>81</v>
      </c>
      <c r="BV98" s="104" t="s">
        <v>75</v>
      </c>
      <c r="BW98" s="104" t="s">
        <v>92</v>
      </c>
      <c r="BX98" s="104" t="s">
        <v>5</v>
      </c>
      <c r="CL98" s="104" t="s">
        <v>1</v>
      </c>
      <c r="CM98" s="104" t="s">
        <v>83</v>
      </c>
    </row>
    <row r="99" spans="1:91" s="7" customFormat="1" ht="24.75" customHeight="1">
      <c r="A99" s="94" t="s">
        <v>77</v>
      </c>
      <c r="B99" s="95"/>
      <c r="C99" s="96"/>
      <c r="D99" s="322" t="s">
        <v>93</v>
      </c>
      <c r="E99" s="322"/>
      <c r="F99" s="322"/>
      <c r="G99" s="322"/>
      <c r="H99" s="322"/>
      <c r="I99" s="97"/>
      <c r="J99" s="322" t="s">
        <v>94</v>
      </c>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18">
        <f>'SO 302.1 - Technologie vo...'!J30</f>
        <v>0</v>
      </c>
      <c r="AH99" s="319"/>
      <c r="AI99" s="319"/>
      <c r="AJ99" s="319"/>
      <c r="AK99" s="319"/>
      <c r="AL99" s="319"/>
      <c r="AM99" s="319"/>
      <c r="AN99" s="318">
        <f t="shared" si="0"/>
        <v>0</v>
      </c>
      <c r="AO99" s="319"/>
      <c r="AP99" s="319"/>
      <c r="AQ99" s="98" t="s">
        <v>80</v>
      </c>
      <c r="AR99" s="99"/>
      <c r="AS99" s="100">
        <v>0</v>
      </c>
      <c r="AT99" s="101">
        <f t="shared" si="1"/>
        <v>0</v>
      </c>
      <c r="AU99" s="102">
        <f>'SO 302.1 - Technologie vo...'!P121</f>
        <v>0</v>
      </c>
      <c r="AV99" s="101">
        <f>'SO 302.1 - Technologie vo...'!J33</f>
        <v>0</v>
      </c>
      <c r="AW99" s="101">
        <f>'SO 302.1 - Technologie vo...'!J34</f>
        <v>0</v>
      </c>
      <c r="AX99" s="101">
        <f>'SO 302.1 - Technologie vo...'!J35</f>
        <v>0</v>
      </c>
      <c r="AY99" s="101">
        <f>'SO 302.1 - Technologie vo...'!J36</f>
        <v>0</v>
      </c>
      <c r="AZ99" s="101">
        <f>'SO 302.1 - Technologie vo...'!F33</f>
        <v>0</v>
      </c>
      <c r="BA99" s="101">
        <f>'SO 302.1 - Technologie vo...'!F34</f>
        <v>0</v>
      </c>
      <c r="BB99" s="101">
        <f>'SO 302.1 - Technologie vo...'!F35</f>
        <v>0</v>
      </c>
      <c r="BC99" s="101">
        <f>'SO 302.1 - Technologie vo...'!F36</f>
        <v>0</v>
      </c>
      <c r="BD99" s="103">
        <f>'SO 302.1 - Technologie vo...'!F37</f>
        <v>0</v>
      </c>
      <c r="BT99" s="104" t="s">
        <v>81</v>
      </c>
      <c r="BV99" s="104" t="s">
        <v>75</v>
      </c>
      <c r="BW99" s="104" t="s">
        <v>95</v>
      </c>
      <c r="BX99" s="104" t="s">
        <v>5</v>
      </c>
      <c r="CL99" s="104" t="s">
        <v>1</v>
      </c>
      <c r="CM99" s="104" t="s">
        <v>83</v>
      </c>
    </row>
    <row r="100" spans="1:91" s="7" customFormat="1" ht="24.75" customHeight="1">
      <c r="A100" s="94" t="s">
        <v>77</v>
      </c>
      <c r="B100" s="95"/>
      <c r="C100" s="96"/>
      <c r="D100" s="322" t="s">
        <v>96</v>
      </c>
      <c r="E100" s="322"/>
      <c r="F100" s="322"/>
      <c r="G100" s="322"/>
      <c r="H100" s="322"/>
      <c r="I100" s="97"/>
      <c r="J100" s="322" t="s">
        <v>97</v>
      </c>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18">
        <f>'SO 302.2 - Technologie vo...'!J30</f>
        <v>0</v>
      </c>
      <c r="AH100" s="319"/>
      <c r="AI100" s="319"/>
      <c r="AJ100" s="319"/>
      <c r="AK100" s="319"/>
      <c r="AL100" s="319"/>
      <c r="AM100" s="319"/>
      <c r="AN100" s="318">
        <f t="shared" si="0"/>
        <v>0</v>
      </c>
      <c r="AO100" s="319"/>
      <c r="AP100" s="319"/>
      <c r="AQ100" s="98" t="s">
        <v>80</v>
      </c>
      <c r="AR100" s="99"/>
      <c r="AS100" s="100">
        <v>0</v>
      </c>
      <c r="AT100" s="101">
        <f t="shared" si="1"/>
        <v>0</v>
      </c>
      <c r="AU100" s="102">
        <f>'SO 302.2 - Technologie vo...'!P132</f>
        <v>0</v>
      </c>
      <c r="AV100" s="101">
        <f>'SO 302.2 - Technologie vo...'!J33</f>
        <v>0</v>
      </c>
      <c r="AW100" s="101">
        <f>'SO 302.2 - Technologie vo...'!J34</f>
        <v>0</v>
      </c>
      <c r="AX100" s="101">
        <f>'SO 302.2 - Technologie vo...'!J35</f>
        <v>0</v>
      </c>
      <c r="AY100" s="101">
        <f>'SO 302.2 - Technologie vo...'!J36</f>
        <v>0</v>
      </c>
      <c r="AZ100" s="101">
        <f>'SO 302.2 - Technologie vo...'!F33</f>
        <v>0</v>
      </c>
      <c r="BA100" s="101">
        <f>'SO 302.2 - Technologie vo...'!F34</f>
        <v>0</v>
      </c>
      <c r="BB100" s="101">
        <f>'SO 302.2 - Technologie vo...'!F35</f>
        <v>0</v>
      </c>
      <c r="BC100" s="101">
        <f>'SO 302.2 - Technologie vo...'!F36</f>
        <v>0</v>
      </c>
      <c r="BD100" s="103">
        <f>'SO 302.2 - Technologie vo...'!F37</f>
        <v>0</v>
      </c>
      <c r="BT100" s="104" t="s">
        <v>81</v>
      </c>
      <c r="BV100" s="104" t="s">
        <v>75</v>
      </c>
      <c r="BW100" s="104" t="s">
        <v>98</v>
      </c>
      <c r="BX100" s="104" t="s">
        <v>5</v>
      </c>
      <c r="CL100" s="104" t="s">
        <v>1</v>
      </c>
      <c r="CM100" s="104" t="s">
        <v>83</v>
      </c>
    </row>
    <row r="101" spans="1:91" s="7" customFormat="1" ht="24.75" customHeight="1">
      <c r="A101" s="94" t="s">
        <v>77</v>
      </c>
      <c r="B101" s="95"/>
      <c r="C101" s="96"/>
      <c r="D101" s="322" t="s">
        <v>99</v>
      </c>
      <c r="E101" s="322"/>
      <c r="F101" s="322"/>
      <c r="G101" s="322"/>
      <c r="H101" s="322"/>
      <c r="I101" s="97"/>
      <c r="J101" s="322" t="s">
        <v>100</v>
      </c>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18">
        <f>'SO 303 - Vodovodní přípoj...'!J30</f>
        <v>0</v>
      </c>
      <c r="AH101" s="319"/>
      <c r="AI101" s="319"/>
      <c r="AJ101" s="319"/>
      <c r="AK101" s="319"/>
      <c r="AL101" s="319"/>
      <c r="AM101" s="319"/>
      <c r="AN101" s="318">
        <f t="shared" si="0"/>
        <v>0</v>
      </c>
      <c r="AO101" s="319"/>
      <c r="AP101" s="319"/>
      <c r="AQ101" s="98" t="s">
        <v>80</v>
      </c>
      <c r="AR101" s="99"/>
      <c r="AS101" s="100">
        <v>0</v>
      </c>
      <c r="AT101" s="101">
        <f t="shared" si="1"/>
        <v>0</v>
      </c>
      <c r="AU101" s="102">
        <f>'SO 303 - Vodovodní přípoj...'!P129</f>
        <v>0</v>
      </c>
      <c r="AV101" s="101">
        <f>'SO 303 - Vodovodní přípoj...'!J33</f>
        <v>0</v>
      </c>
      <c r="AW101" s="101">
        <f>'SO 303 - Vodovodní přípoj...'!J34</f>
        <v>0</v>
      </c>
      <c r="AX101" s="101">
        <f>'SO 303 - Vodovodní přípoj...'!J35</f>
        <v>0</v>
      </c>
      <c r="AY101" s="101">
        <f>'SO 303 - Vodovodní přípoj...'!J36</f>
        <v>0</v>
      </c>
      <c r="AZ101" s="101">
        <f>'SO 303 - Vodovodní přípoj...'!F33</f>
        <v>0</v>
      </c>
      <c r="BA101" s="101">
        <f>'SO 303 - Vodovodní přípoj...'!F34</f>
        <v>0</v>
      </c>
      <c r="BB101" s="101">
        <f>'SO 303 - Vodovodní přípoj...'!F35</f>
        <v>0</v>
      </c>
      <c r="BC101" s="101">
        <f>'SO 303 - Vodovodní přípoj...'!F36</f>
        <v>0</v>
      </c>
      <c r="BD101" s="103">
        <f>'SO 303 - Vodovodní přípoj...'!F37</f>
        <v>0</v>
      </c>
      <c r="BT101" s="104" t="s">
        <v>81</v>
      </c>
      <c r="BV101" s="104" t="s">
        <v>75</v>
      </c>
      <c r="BW101" s="104" t="s">
        <v>101</v>
      </c>
      <c r="BX101" s="104" t="s">
        <v>5</v>
      </c>
      <c r="CL101" s="104" t="s">
        <v>1</v>
      </c>
      <c r="CM101" s="104" t="s">
        <v>83</v>
      </c>
    </row>
    <row r="102" spans="1:91" s="7" customFormat="1" ht="16.5" customHeight="1">
      <c r="A102" s="94" t="s">
        <v>77</v>
      </c>
      <c r="B102" s="95"/>
      <c r="C102" s="96"/>
      <c r="D102" s="322" t="s">
        <v>102</v>
      </c>
      <c r="E102" s="322"/>
      <c r="F102" s="322"/>
      <c r="G102" s="322"/>
      <c r="H102" s="322"/>
      <c r="I102" s="97"/>
      <c r="J102" s="322" t="s">
        <v>103</v>
      </c>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18">
        <f>'SO 304 - Vodovodní přípoj...'!J30</f>
        <v>0</v>
      </c>
      <c r="AH102" s="319"/>
      <c r="AI102" s="319"/>
      <c r="AJ102" s="319"/>
      <c r="AK102" s="319"/>
      <c r="AL102" s="319"/>
      <c r="AM102" s="319"/>
      <c r="AN102" s="318">
        <f t="shared" si="0"/>
        <v>0</v>
      </c>
      <c r="AO102" s="319"/>
      <c r="AP102" s="319"/>
      <c r="AQ102" s="98" t="s">
        <v>80</v>
      </c>
      <c r="AR102" s="99"/>
      <c r="AS102" s="100">
        <v>0</v>
      </c>
      <c r="AT102" s="101">
        <f t="shared" si="1"/>
        <v>0</v>
      </c>
      <c r="AU102" s="102">
        <f>'SO 304 - Vodovodní přípoj...'!P121</f>
        <v>0</v>
      </c>
      <c r="AV102" s="101">
        <f>'SO 304 - Vodovodní přípoj...'!J33</f>
        <v>0</v>
      </c>
      <c r="AW102" s="101">
        <f>'SO 304 - Vodovodní přípoj...'!J34</f>
        <v>0</v>
      </c>
      <c r="AX102" s="101">
        <f>'SO 304 - Vodovodní přípoj...'!J35</f>
        <v>0</v>
      </c>
      <c r="AY102" s="101">
        <f>'SO 304 - Vodovodní přípoj...'!J36</f>
        <v>0</v>
      </c>
      <c r="AZ102" s="101">
        <f>'SO 304 - Vodovodní přípoj...'!F33</f>
        <v>0</v>
      </c>
      <c r="BA102" s="101">
        <f>'SO 304 - Vodovodní přípoj...'!F34</f>
        <v>0</v>
      </c>
      <c r="BB102" s="101">
        <f>'SO 304 - Vodovodní přípoj...'!F35</f>
        <v>0</v>
      </c>
      <c r="BC102" s="101">
        <f>'SO 304 - Vodovodní přípoj...'!F36</f>
        <v>0</v>
      </c>
      <c r="BD102" s="103">
        <f>'SO 304 - Vodovodní přípoj...'!F37</f>
        <v>0</v>
      </c>
      <c r="BT102" s="104" t="s">
        <v>81</v>
      </c>
      <c r="BV102" s="104" t="s">
        <v>75</v>
      </c>
      <c r="BW102" s="104" t="s">
        <v>104</v>
      </c>
      <c r="BX102" s="104" t="s">
        <v>5</v>
      </c>
      <c r="CL102" s="104" t="s">
        <v>1</v>
      </c>
      <c r="CM102" s="104" t="s">
        <v>83</v>
      </c>
    </row>
    <row r="103" spans="1:91" s="7" customFormat="1" ht="24.75" customHeight="1">
      <c r="A103" s="94" t="s">
        <v>77</v>
      </c>
      <c r="B103" s="95"/>
      <c r="C103" s="96"/>
      <c r="D103" s="322" t="s">
        <v>105</v>
      </c>
      <c r="E103" s="322"/>
      <c r="F103" s="322"/>
      <c r="G103" s="322"/>
      <c r="H103" s="322"/>
      <c r="I103" s="97"/>
      <c r="J103" s="322" t="s">
        <v>106</v>
      </c>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18">
        <f>'SO 400.1 - A - VO náměstí'!J30</f>
        <v>0</v>
      </c>
      <c r="AH103" s="319"/>
      <c r="AI103" s="319"/>
      <c r="AJ103" s="319"/>
      <c r="AK103" s="319"/>
      <c r="AL103" s="319"/>
      <c r="AM103" s="319"/>
      <c r="AN103" s="318">
        <f t="shared" si="0"/>
        <v>0</v>
      </c>
      <c r="AO103" s="319"/>
      <c r="AP103" s="319"/>
      <c r="AQ103" s="98" t="s">
        <v>80</v>
      </c>
      <c r="AR103" s="99"/>
      <c r="AS103" s="100">
        <v>0</v>
      </c>
      <c r="AT103" s="101">
        <f t="shared" si="1"/>
        <v>0</v>
      </c>
      <c r="AU103" s="102">
        <f>'SO 400.1 - A - VO náměstí'!P125</f>
        <v>0</v>
      </c>
      <c r="AV103" s="101">
        <f>'SO 400.1 - A - VO náměstí'!J33</f>
        <v>0</v>
      </c>
      <c r="AW103" s="101">
        <f>'SO 400.1 - A - VO náměstí'!J34</f>
        <v>0</v>
      </c>
      <c r="AX103" s="101">
        <f>'SO 400.1 - A - VO náměstí'!J35</f>
        <v>0</v>
      </c>
      <c r="AY103" s="101">
        <f>'SO 400.1 - A - VO náměstí'!J36</f>
        <v>0</v>
      </c>
      <c r="AZ103" s="101">
        <f>'SO 400.1 - A - VO náměstí'!F33</f>
        <v>0</v>
      </c>
      <c r="BA103" s="101">
        <f>'SO 400.1 - A - VO náměstí'!F34</f>
        <v>0</v>
      </c>
      <c r="BB103" s="101">
        <f>'SO 400.1 - A - VO náměstí'!F35</f>
        <v>0</v>
      </c>
      <c r="BC103" s="101">
        <f>'SO 400.1 - A - VO náměstí'!F36</f>
        <v>0</v>
      </c>
      <c r="BD103" s="103">
        <f>'SO 400.1 - A - VO náměstí'!F37</f>
        <v>0</v>
      </c>
      <c r="BT103" s="104" t="s">
        <v>81</v>
      </c>
      <c r="BV103" s="104" t="s">
        <v>75</v>
      </c>
      <c r="BW103" s="104" t="s">
        <v>107</v>
      </c>
      <c r="BX103" s="104" t="s">
        <v>5</v>
      </c>
      <c r="CL103" s="104" t="s">
        <v>1</v>
      </c>
      <c r="CM103" s="104" t="s">
        <v>83</v>
      </c>
    </row>
    <row r="104" spans="1:91" s="7" customFormat="1" ht="24.75" customHeight="1">
      <c r="A104" s="94" t="s">
        <v>77</v>
      </c>
      <c r="B104" s="95"/>
      <c r="C104" s="96"/>
      <c r="D104" s="322" t="s">
        <v>108</v>
      </c>
      <c r="E104" s="322"/>
      <c r="F104" s="322"/>
      <c r="G104" s="322"/>
      <c r="H104" s="322"/>
      <c r="I104" s="97"/>
      <c r="J104" s="322" t="s">
        <v>109</v>
      </c>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18">
        <f>'SO 400.2 - B - VO Pospíši...'!J30</f>
        <v>0</v>
      </c>
      <c r="AH104" s="319"/>
      <c r="AI104" s="319"/>
      <c r="AJ104" s="319"/>
      <c r="AK104" s="319"/>
      <c r="AL104" s="319"/>
      <c r="AM104" s="319"/>
      <c r="AN104" s="318">
        <f t="shared" si="0"/>
        <v>0</v>
      </c>
      <c r="AO104" s="319"/>
      <c r="AP104" s="319"/>
      <c r="AQ104" s="98" t="s">
        <v>80</v>
      </c>
      <c r="AR104" s="99"/>
      <c r="AS104" s="100">
        <v>0</v>
      </c>
      <c r="AT104" s="101">
        <f t="shared" si="1"/>
        <v>0</v>
      </c>
      <c r="AU104" s="102">
        <f>'SO 400.2 - B - VO Pospíši...'!P123</f>
        <v>0</v>
      </c>
      <c r="AV104" s="101">
        <f>'SO 400.2 - B - VO Pospíši...'!J33</f>
        <v>0</v>
      </c>
      <c r="AW104" s="101">
        <f>'SO 400.2 - B - VO Pospíši...'!J34</f>
        <v>0</v>
      </c>
      <c r="AX104" s="101">
        <f>'SO 400.2 - B - VO Pospíši...'!J35</f>
        <v>0</v>
      </c>
      <c r="AY104" s="101">
        <f>'SO 400.2 - B - VO Pospíši...'!J36</f>
        <v>0</v>
      </c>
      <c r="AZ104" s="101">
        <f>'SO 400.2 - B - VO Pospíši...'!F33</f>
        <v>0</v>
      </c>
      <c r="BA104" s="101">
        <f>'SO 400.2 - B - VO Pospíši...'!F34</f>
        <v>0</v>
      </c>
      <c r="BB104" s="101">
        <f>'SO 400.2 - B - VO Pospíši...'!F35</f>
        <v>0</v>
      </c>
      <c r="BC104" s="101">
        <f>'SO 400.2 - B - VO Pospíši...'!F36</f>
        <v>0</v>
      </c>
      <c r="BD104" s="103">
        <f>'SO 400.2 - B - VO Pospíši...'!F37</f>
        <v>0</v>
      </c>
      <c r="BT104" s="104" t="s">
        <v>81</v>
      </c>
      <c r="BV104" s="104" t="s">
        <v>75</v>
      </c>
      <c r="BW104" s="104" t="s">
        <v>110</v>
      </c>
      <c r="BX104" s="104" t="s">
        <v>5</v>
      </c>
      <c r="CL104" s="104" t="s">
        <v>1</v>
      </c>
      <c r="CM104" s="104" t="s">
        <v>83</v>
      </c>
    </row>
    <row r="105" spans="1:91" s="7" customFormat="1" ht="24.75" customHeight="1">
      <c r="A105" s="94" t="s">
        <v>77</v>
      </c>
      <c r="B105" s="95"/>
      <c r="C105" s="96"/>
      <c r="D105" s="322" t="s">
        <v>111</v>
      </c>
      <c r="E105" s="322"/>
      <c r="F105" s="322"/>
      <c r="G105" s="322"/>
      <c r="H105" s="322"/>
      <c r="I105" s="97"/>
      <c r="J105" s="322" t="s">
        <v>112</v>
      </c>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18">
        <f>'SO 400.3 - C - Rozvaděč R...'!J30</f>
        <v>0</v>
      </c>
      <c r="AH105" s="319"/>
      <c r="AI105" s="319"/>
      <c r="AJ105" s="319"/>
      <c r="AK105" s="319"/>
      <c r="AL105" s="319"/>
      <c r="AM105" s="319"/>
      <c r="AN105" s="318">
        <f t="shared" si="0"/>
        <v>0</v>
      </c>
      <c r="AO105" s="319"/>
      <c r="AP105" s="319"/>
      <c r="AQ105" s="98" t="s">
        <v>80</v>
      </c>
      <c r="AR105" s="99"/>
      <c r="AS105" s="100">
        <v>0</v>
      </c>
      <c r="AT105" s="101">
        <f t="shared" si="1"/>
        <v>0</v>
      </c>
      <c r="AU105" s="102">
        <f>'SO 400.3 - C - Rozvaděč R...'!P121</f>
        <v>0</v>
      </c>
      <c r="AV105" s="101">
        <f>'SO 400.3 - C - Rozvaděč R...'!J33</f>
        <v>0</v>
      </c>
      <c r="AW105" s="101">
        <f>'SO 400.3 - C - Rozvaděč R...'!J34</f>
        <v>0</v>
      </c>
      <c r="AX105" s="101">
        <f>'SO 400.3 - C - Rozvaděč R...'!J35</f>
        <v>0</v>
      </c>
      <c r="AY105" s="101">
        <f>'SO 400.3 - C - Rozvaděč R...'!J36</f>
        <v>0</v>
      </c>
      <c r="AZ105" s="101">
        <f>'SO 400.3 - C - Rozvaděč R...'!F33</f>
        <v>0</v>
      </c>
      <c r="BA105" s="101">
        <f>'SO 400.3 - C - Rozvaděč R...'!F34</f>
        <v>0</v>
      </c>
      <c r="BB105" s="101">
        <f>'SO 400.3 - C - Rozvaděč R...'!F35</f>
        <v>0</v>
      </c>
      <c r="BC105" s="101">
        <f>'SO 400.3 - C - Rozvaděč R...'!F36</f>
        <v>0</v>
      </c>
      <c r="BD105" s="103">
        <f>'SO 400.3 - C - Rozvaděč R...'!F37</f>
        <v>0</v>
      </c>
      <c r="BT105" s="104" t="s">
        <v>81</v>
      </c>
      <c r="BV105" s="104" t="s">
        <v>75</v>
      </c>
      <c r="BW105" s="104" t="s">
        <v>113</v>
      </c>
      <c r="BX105" s="104" t="s">
        <v>5</v>
      </c>
      <c r="CL105" s="104" t="s">
        <v>1</v>
      </c>
      <c r="CM105" s="104" t="s">
        <v>83</v>
      </c>
    </row>
    <row r="106" spans="1:91" s="7" customFormat="1" ht="24.75" customHeight="1">
      <c r="A106" s="94" t="s">
        <v>77</v>
      </c>
      <c r="B106" s="95"/>
      <c r="C106" s="96"/>
      <c r="D106" s="322" t="s">
        <v>114</v>
      </c>
      <c r="E106" s="322"/>
      <c r="F106" s="322"/>
      <c r="G106" s="322"/>
      <c r="H106" s="322"/>
      <c r="I106" s="97"/>
      <c r="J106" s="322" t="s">
        <v>115</v>
      </c>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18">
        <f>'SO 400.4 - H - VO ulice k...'!J30</f>
        <v>0</v>
      </c>
      <c r="AH106" s="319"/>
      <c r="AI106" s="319"/>
      <c r="AJ106" s="319"/>
      <c r="AK106" s="319"/>
      <c r="AL106" s="319"/>
      <c r="AM106" s="319"/>
      <c r="AN106" s="318">
        <f t="shared" si="0"/>
        <v>0</v>
      </c>
      <c r="AO106" s="319"/>
      <c r="AP106" s="319"/>
      <c r="AQ106" s="98" t="s">
        <v>80</v>
      </c>
      <c r="AR106" s="99"/>
      <c r="AS106" s="100">
        <v>0</v>
      </c>
      <c r="AT106" s="101">
        <f t="shared" si="1"/>
        <v>0</v>
      </c>
      <c r="AU106" s="102">
        <f>'SO 400.4 - H - VO ulice k...'!P124</f>
        <v>0</v>
      </c>
      <c r="AV106" s="101">
        <f>'SO 400.4 - H - VO ulice k...'!J33</f>
        <v>0</v>
      </c>
      <c r="AW106" s="101">
        <f>'SO 400.4 - H - VO ulice k...'!J34</f>
        <v>0</v>
      </c>
      <c r="AX106" s="101">
        <f>'SO 400.4 - H - VO ulice k...'!J35</f>
        <v>0</v>
      </c>
      <c r="AY106" s="101">
        <f>'SO 400.4 - H - VO ulice k...'!J36</f>
        <v>0</v>
      </c>
      <c r="AZ106" s="101">
        <f>'SO 400.4 - H - VO ulice k...'!F33</f>
        <v>0</v>
      </c>
      <c r="BA106" s="101">
        <f>'SO 400.4 - H - VO ulice k...'!F34</f>
        <v>0</v>
      </c>
      <c r="BB106" s="101">
        <f>'SO 400.4 - H - VO ulice k...'!F35</f>
        <v>0</v>
      </c>
      <c r="BC106" s="101">
        <f>'SO 400.4 - H - VO ulice k...'!F36</f>
        <v>0</v>
      </c>
      <c r="BD106" s="103">
        <f>'SO 400.4 - H - VO ulice k...'!F37</f>
        <v>0</v>
      </c>
      <c r="BT106" s="104" t="s">
        <v>81</v>
      </c>
      <c r="BV106" s="104" t="s">
        <v>75</v>
      </c>
      <c r="BW106" s="104" t="s">
        <v>116</v>
      </c>
      <c r="BX106" s="104" t="s">
        <v>5</v>
      </c>
      <c r="CL106" s="104" t="s">
        <v>1</v>
      </c>
      <c r="CM106" s="104" t="s">
        <v>83</v>
      </c>
    </row>
    <row r="107" spans="1:91" s="7" customFormat="1" ht="24.75" customHeight="1">
      <c r="A107" s="94" t="s">
        <v>77</v>
      </c>
      <c r="B107" s="95"/>
      <c r="C107" s="96"/>
      <c r="D107" s="322" t="s">
        <v>117</v>
      </c>
      <c r="E107" s="322"/>
      <c r="F107" s="322"/>
      <c r="G107" s="322"/>
      <c r="H107" s="322"/>
      <c r="I107" s="97"/>
      <c r="J107" s="322" t="s">
        <v>118</v>
      </c>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18">
        <f>'SO 400.5 - I - Rozvody ka...'!J30</f>
        <v>0</v>
      </c>
      <c r="AH107" s="319"/>
      <c r="AI107" s="319"/>
      <c r="AJ107" s="319"/>
      <c r="AK107" s="319"/>
      <c r="AL107" s="319"/>
      <c r="AM107" s="319"/>
      <c r="AN107" s="318">
        <f t="shared" si="0"/>
        <v>0</v>
      </c>
      <c r="AO107" s="319"/>
      <c r="AP107" s="319"/>
      <c r="AQ107" s="98" t="s">
        <v>80</v>
      </c>
      <c r="AR107" s="99"/>
      <c r="AS107" s="100">
        <v>0</v>
      </c>
      <c r="AT107" s="101">
        <f t="shared" si="1"/>
        <v>0</v>
      </c>
      <c r="AU107" s="102">
        <f>'SO 400.5 - I - Rozvody ka...'!P124</f>
        <v>0</v>
      </c>
      <c r="AV107" s="101">
        <f>'SO 400.5 - I - Rozvody ka...'!J33</f>
        <v>0</v>
      </c>
      <c r="AW107" s="101">
        <f>'SO 400.5 - I - Rozvody ka...'!J34</f>
        <v>0</v>
      </c>
      <c r="AX107" s="101">
        <f>'SO 400.5 - I - Rozvody ka...'!J35</f>
        <v>0</v>
      </c>
      <c r="AY107" s="101">
        <f>'SO 400.5 - I - Rozvody ka...'!J36</f>
        <v>0</v>
      </c>
      <c r="AZ107" s="101">
        <f>'SO 400.5 - I - Rozvody ka...'!F33</f>
        <v>0</v>
      </c>
      <c r="BA107" s="101">
        <f>'SO 400.5 - I - Rozvody ka...'!F34</f>
        <v>0</v>
      </c>
      <c r="BB107" s="101">
        <f>'SO 400.5 - I - Rozvody ka...'!F35</f>
        <v>0</v>
      </c>
      <c r="BC107" s="101">
        <f>'SO 400.5 - I - Rozvody ka...'!F36</f>
        <v>0</v>
      </c>
      <c r="BD107" s="103">
        <f>'SO 400.5 - I - Rozvody ka...'!F37</f>
        <v>0</v>
      </c>
      <c r="BT107" s="104" t="s">
        <v>81</v>
      </c>
      <c r="BV107" s="104" t="s">
        <v>75</v>
      </c>
      <c r="BW107" s="104" t="s">
        <v>119</v>
      </c>
      <c r="BX107" s="104" t="s">
        <v>5</v>
      </c>
      <c r="CL107" s="104" t="s">
        <v>1</v>
      </c>
      <c r="CM107" s="104" t="s">
        <v>83</v>
      </c>
    </row>
    <row r="108" spans="1:91" s="7" customFormat="1" ht="24.75" customHeight="1">
      <c r="A108" s="94" t="s">
        <v>77</v>
      </c>
      <c r="B108" s="95"/>
      <c r="C108" s="96"/>
      <c r="D108" s="322" t="s">
        <v>120</v>
      </c>
      <c r="E108" s="322"/>
      <c r="F108" s="322"/>
      <c r="G108" s="322"/>
      <c r="H108" s="322"/>
      <c r="I108" s="97"/>
      <c r="J108" s="322" t="s">
        <v>121</v>
      </c>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18">
        <f>'SO 401.1 - D - Silnoproud...'!J30</f>
        <v>0</v>
      </c>
      <c r="AH108" s="319"/>
      <c r="AI108" s="319"/>
      <c r="AJ108" s="319"/>
      <c r="AK108" s="319"/>
      <c r="AL108" s="319"/>
      <c r="AM108" s="319"/>
      <c r="AN108" s="318">
        <f t="shared" si="0"/>
        <v>0</v>
      </c>
      <c r="AO108" s="319"/>
      <c r="AP108" s="319"/>
      <c r="AQ108" s="98" t="s">
        <v>80</v>
      </c>
      <c r="AR108" s="99"/>
      <c r="AS108" s="100">
        <v>0</v>
      </c>
      <c r="AT108" s="101">
        <f t="shared" si="1"/>
        <v>0</v>
      </c>
      <c r="AU108" s="102">
        <f>'SO 401.1 - D - Silnoproud...'!P125</f>
        <v>0</v>
      </c>
      <c r="AV108" s="101">
        <f>'SO 401.1 - D - Silnoproud...'!J33</f>
        <v>0</v>
      </c>
      <c r="AW108" s="101">
        <f>'SO 401.1 - D - Silnoproud...'!J34</f>
        <v>0</v>
      </c>
      <c r="AX108" s="101">
        <f>'SO 401.1 - D - Silnoproud...'!J35</f>
        <v>0</v>
      </c>
      <c r="AY108" s="101">
        <f>'SO 401.1 - D - Silnoproud...'!J36</f>
        <v>0</v>
      </c>
      <c r="AZ108" s="101">
        <f>'SO 401.1 - D - Silnoproud...'!F33</f>
        <v>0</v>
      </c>
      <c r="BA108" s="101">
        <f>'SO 401.1 - D - Silnoproud...'!F34</f>
        <v>0</v>
      </c>
      <c r="BB108" s="101">
        <f>'SO 401.1 - D - Silnoproud...'!F35</f>
        <v>0</v>
      </c>
      <c r="BC108" s="101">
        <f>'SO 401.1 - D - Silnoproud...'!F36</f>
        <v>0</v>
      </c>
      <c r="BD108" s="103">
        <f>'SO 401.1 - D - Silnoproud...'!F37</f>
        <v>0</v>
      </c>
      <c r="BT108" s="104" t="s">
        <v>81</v>
      </c>
      <c r="BV108" s="104" t="s">
        <v>75</v>
      </c>
      <c r="BW108" s="104" t="s">
        <v>122</v>
      </c>
      <c r="BX108" s="104" t="s">
        <v>5</v>
      </c>
      <c r="CL108" s="104" t="s">
        <v>1</v>
      </c>
      <c r="CM108" s="104" t="s">
        <v>83</v>
      </c>
    </row>
    <row r="109" spans="1:91" s="7" customFormat="1" ht="24.75" customHeight="1">
      <c r="A109" s="94" t="s">
        <v>77</v>
      </c>
      <c r="B109" s="95"/>
      <c r="C109" s="96"/>
      <c r="D109" s="322" t="s">
        <v>123</v>
      </c>
      <c r="E109" s="322"/>
      <c r="F109" s="322"/>
      <c r="G109" s="322"/>
      <c r="H109" s="322"/>
      <c r="I109" s="97"/>
      <c r="J109" s="322" t="s">
        <v>124</v>
      </c>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18">
        <f>'SO 401.2 - E - Rozvaděč R...'!J30</f>
        <v>0</v>
      </c>
      <c r="AH109" s="319"/>
      <c r="AI109" s="319"/>
      <c r="AJ109" s="319"/>
      <c r="AK109" s="319"/>
      <c r="AL109" s="319"/>
      <c r="AM109" s="319"/>
      <c r="AN109" s="318">
        <f t="shared" si="0"/>
        <v>0</v>
      </c>
      <c r="AO109" s="319"/>
      <c r="AP109" s="319"/>
      <c r="AQ109" s="98" t="s">
        <v>80</v>
      </c>
      <c r="AR109" s="99"/>
      <c r="AS109" s="100">
        <v>0</v>
      </c>
      <c r="AT109" s="101">
        <f t="shared" si="1"/>
        <v>0</v>
      </c>
      <c r="AU109" s="102">
        <f>'SO 401.2 - E - Rozvaděč R...'!P121</f>
        <v>0</v>
      </c>
      <c r="AV109" s="101">
        <f>'SO 401.2 - E - Rozvaděč R...'!J33</f>
        <v>0</v>
      </c>
      <c r="AW109" s="101">
        <f>'SO 401.2 - E - Rozvaděč R...'!J34</f>
        <v>0</v>
      </c>
      <c r="AX109" s="101">
        <f>'SO 401.2 - E - Rozvaděč R...'!J35</f>
        <v>0</v>
      </c>
      <c r="AY109" s="101">
        <f>'SO 401.2 - E - Rozvaděč R...'!J36</f>
        <v>0</v>
      </c>
      <c r="AZ109" s="101">
        <f>'SO 401.2 - E - Rozvaděč R...'!F33</f>
        <v>0</v>
      </c>
      <c r="BA109" s="101">
        <f>'SO 401.2 - E - Rozvaděč R...'!F34</f>
        <v>0</v>
      </c>
      <c r="BB109" s="101">
        <f>'SO 401.2 - E - Rozvaděč R...'!F35</f>
        <v>0</v>
      </c>
      <c r="BC109" s="101">
        <f>'SO 401.2 - E - Rozvaděč R...'!F36</f>
        <v>0</v>
      </c>
      <c r="BD109" s="103">
        <f>'SO 401.2 - E - Rozvaděč R...'!F37</f>
        <v>0</v>
      </c>
      <c r="BT109" s="104" t="s">
        <v>81</v>
      </c>
      <c r="BV109" s="104" t="s">
        <v>75</v>
      </c>
      <c r="BW109" s="104" t="s">
        <v>125</v>
      </c>
      <c r="BX109" s="104" t="s">
        <v>5</v>
      </c>
      <c r="CL109" s="104" t="s">
        <v>1</v>
      </c>
      <c r="CM109" s="104" t="s">
        <v>83</v>
      </c>
    </row>
    <row r="110" spans="1:91" s="7" customFormat="1" ht="24.75" customHeight="1">
      <c r="A110" s="94" t="s">
        <v>77</v>
      </c>
      <c r="B110" s="95"/>
      <c r="C110" s="96"/>
      <c r="D110" s="322" t="s">
        <v>126</v>
      </c>
      <c r="E110" s="322"/>
      <c r="F110" s="322"/>
      <c r="G110" s="322"/>
      <c r="H110" s="322"/>
      <c r="I110" s="97"/>
      <c r="J110" s="322" t="s">
        <v>127</v>
      </c>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18">
        <f>'SO 401.3 - F - Vnitřní ro...'!J30</f>
        <v>0</v>
      </c>
      <c r="AH110" s="319"/>
      <c r="AI110" s="319"/>
      <c r="AJ110" s="319"/>
      <c r="AK110" s="319"/>
      <c r="AL110" s="319"/>
      <c r="AM110" s="319"/>
      <c r="AN110" s="318">
        <f t="shared" si="0"/>
        <v>0</v>
      </c>
      <c r="AO110" s="319"/>
      <c r="AP110" s="319"/>
      <c r="AQ110" s="98" t="s">
        <v>80</v>
      </c>
      <c r="AR110" s="99"/>
      <c r="AS110" s="100">
        <v>0</v>
      </c>
      <c r="AT110" s="101">
        <f t="shared" si="1"/>
        <v>0</v>
      </c>
      <c r="AU110" s="102">
        <f>'SO 401.3 - F - Vnitřní ro...'!P122</f>
        <v>0</v>
      </c>
      <c r="AV110" s="101">
        <f>'SO 401.3 - F - Vnitřní ro...'!J33</f>
        <v>0</v>
      </c>
      <c r="AW110" s="101">
        <f>'SO 401.3 - F - Vnitřní ro...'!J34</f>
        <v>0</v>
      </c>
      <c r="AX110" s="101">
        <f>'SO 401.3 - F - Vnitřní ro...'!J35</f>
        <v>0</v>
      </c>
      <c r="AY110" s="101">
        <f>'SO 401.3 - F - Vnitřní ro...'!J36</f>
        <v>0</v>
      </c>
      <c r="AZ110" s="101">
        <f>'SO 401.3 - F - Vnitřní ro...'!F33</f>
        <v>0</v>
      </c>
      <c r="BA110" s="101">
        <f>'SO 401.3 - F - Vnitřní ro...'!F34</f>
        <v>0</v>
      </c>
      <c r="BB110" s="101">
        <f>'SO 401.3 - F - Vnitřní ro...'!F35</f>
        <v>0</v>
      </c>
      <c r="BC110" s="101">
        <f>'SO 401.3 - F - Vnitřní ro...'!F36</f>
        <v>0</v>
      </c>
      <c r="BD110" s="103">
        <f>'SO 401.3 - F - Vnitřní ro...'!F37</f>
        <v>0</v>
      </c>
      <c r="BT110" s="104" t="s">
        <v>81</v>
      </c>
      <c r="BV110" s="104" t="s">
        <v>75</v>
      </c>
      <c r="BW110" s="104" t="s">
        <v>128</v>
      </c>
      <c r="BX110" s="104" t="s">
        <v>5</v>
      </c>
      <c r="CL110" s="104" t="s">
        <v>1</v>
      </c>
      <c r="CM110" s="104" t="s">
        <v>83</v>
      </c>
    </row>
    <row r="111" spans="1:91" s="7" customFormat="1" ht="24.75" customHeight="1">
      <c r="A111" s="94" t="s">
        <v>77</v>
      </c>
      <c r="B111" s="95"/>
      <c r="C111" s="96"/>
      <c r="D111" s="322" t="s">
        <v>129</v>
      </c>
      <c r="E111" s="322"/>
      <c r="F111" s="322"/>
      <c r="G111" s="322"/>
      <c r="H111" s="322"/>
      <c r="I111" s="97"/>
      <c r="J111" s="322" t="s">
        <v>130</v>
      </c>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18">
        <f>'SO 401.4 - G - Rozvaděč R...'!J30</f>
        <v>0</v>
      </c>
      <c r="AH111" s="319"/>
      <c r="AI111" s="319"/>
      <c r="AJ111" s="319"/>
      <c r="AK111" s="319"/>
      <c r="AL111" s="319"/>
      <c r="AM111" s="319"/>
      <c r="AN111" s="318">
        <f t="shared" si="0"/>
        <v>0</v>
      </c>
      <c r="AO111" s="319"/>
      <c r="AP111" s="319"/>
      <c r="AQ111" s="98" t="s">
        <v>80</v>
      </c>
      <c r="AR111" s="99"/>
      <c r="AS111" s="100">
        <v>0</v>
      </c>
      <c r="AT111" s="101">
        <f t="shared" si="1"/>
        <v>0</v>
      </c>
      <c r="AU111" s="102">
        <f>'SO 401.4 - G - Rozvaděč R...'!P121</f>
        <v>0</v>
      </c>
      <c r="AV111" s="101">
        <f>'SO 401.4 - G - Rozvaděč R...'!J33</f>
        <v>0</v>
      </c>
      <c r="AW111" s="101">
        <f>'SO 401.4 - G - Rozvaděč R...'!J34</f>
        <v>0</v>
      </c>
      <c r="AX111" s="101">
        <f>'SO 401.4 - G - Rozvaděč R...'!J35</f>
        <v>0</v>
      </c>
      <c r="AY111" s="101">
        <f>'SO 401.4 - G - Rozvaděč R...'!J36</f>
        <v>0</v>
      </c>
      <c r="AZ111" s="101">
        <f>'SO 401.4 - G - Rozvaděč R...'!F33</f>
        <v>0</v>
      </c>
      <c r="BA111" s="101">
        <f>'SO 401.4 - G - Rozvaděč R...'!F34</f>
        <v>0</v>
      </c>
      <c r="BB111" s="101">
        <f>'SO 401.4 - G - Rozvaděč R...'!F35</f>
        <v>0</v>
      </c>
      <c r="BC111" s="101">
        <f>'SO 401.4 - G - Rozvaděč R...'!F36</f>
        <v>0</v>
      </c>
      <c r="BD111" s="103">
        <f>'SO 401.4 - G - Rozvaděč R...'!F37</f>
        <v>0</v>
      </c>
      <c r="BT111" s="104" t="s">
        <v>81</v>
      </c>
      <c r="BV111" s="104" t="s">
        <v>75</v>
      </c>
      <c r="BW111" s="104" t="s">
        <v>131</v>
      </c>
      <c r="BX111" s="104" t="s">
        <v>5</v>
      </c>
      <c r="CL111" s="104" t="s">
        <v>1</v>
      </c>
      <c r="CM111" s="104" t="s">
        <v>83</v>
      </c>
    </row>
    <row r="112" spans="1:91" s="7" customFormat="1" ht="24.75" customHeight="1">
      <c r="A112" s="94" t="s">
        <v>77</v>
      </c>
      <c r="B112" s="95"/>
      <c r="C112" s="96"/>
      <c r="D112" s="322" t="s">
        <v>132</v>
      </c>
      <c r="E112" s="322"/>
      <c r="F112" s="322"/>
      <c r="G112" s="322"/>
      <c r="H112" s="322"/>
      <c r="I112" s="97"/>
      <c r="J112" s="322" t="s">
        <v>133</v>
      </c>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18">
        <f>'SO 401.5 - J - Datový roz...'!J30</f>
        <v>0</v>
      </c>
      <c r="AH112" s="319"/>
      <c r="AI112" s="319"/>
      <c r="AJ112" s="319"/>
      <c r="AK112" s="319"/>
      <c r="AL112" s="319"/>
      <c r="AM112" s="319"/>
      <c r="AN112" s="318">
        <f t="shared" si="0"/>
        <v>0</v>
      </c>
      <c r="AO112" s="319"/>
      <c r="AP112" s="319"/>
      <c r="AQ112" s="98" t="s">
        <v>80</v>
      </c>
      <c r="AR112" s="99"/>
      <c r="AS112" s="100">
        <v>0</v>
      </c>
      <c r="AT112" s="101">
        <f t="shared" si="1"/>
        <v>0</v>
      </c>
      <c r="AU112" s="102">
        <f>'SO 401.5 - J - Datový roz...'!P122</f>
        <v>0</v>
      </c>
      <c r="AV112" s="101">
        <f>'SO 401.5 - J - Datový roz...'!J33</f>
        <v>0</v>
      </c>
      <c r="AW112" s="101">
        <f>'SO 401.5 - J - Datový roz...'!J34</f>
        <v>0</v>
      </c>
      <c r="AX112" s="101">
        <f>'SO 401.5 - J - Datový roz...'!J35</f>
        <v>0</v>
      </c>
      <c r="AY112" s="101">
        <f>'SO 401.5 - J - Datový roz...'!J36</f>
        <v>0</v>
      </c>
      <c r="AZ112" s="101">
        <f>'SO 401.5 - J - Datový roz...'!F33</f>
        <v>0</v>
      </c>
      <c r="BA112" s="101">
        <f>'SO 401.5 - J - Datový roz...'!F34</f>
        <v>0</v>
      </c>
      <c r="BB112" s="101">
        <f>'SO 401.5 - J - Datový roz...'!F35</f>
        <v>0</v>
      </c>
      <c r="BC112" s="101">
        <f>'SO 401.5 - J - Datový roz...'!F36</f>
        <v>0</v>
      </c>
      <c r="BD112" s="103">
        <f>'SO 401.5 - J - Datový roz...'!F37</f>
        <v>0</v>
      </c>
      <c r="BT112" s="104" t="s">
        <v>81</v>
      </c>
      <c r="BV112" s="104" t="s">
        <v>75</v>
      </c>
      <c r="BW112" s="104" t="s">
        <v>134</v>
      </c>
      <c r="BX112" s="104" t="s">
        <v>5</v>
      </c>
      <c r="CL112" s="104" t="s">
        <v>1</v>
      </c>
      <c r="CM112" s="104" t="s">
        <v>83</v>
      </c>
    </row>
    <row r="113" spans="1:91" s="7" customFormat="1" ht="16.5" customHeight="1">
      <c r="A113" s="94" t="s">
        <v>77</v>
      </c>
      <c r="B113" s="95"/>
      <c r="C113" s="96"/>
      <c r="D113" s="322" t="s">
        <v>135</v>
      </c>
      <c r="E113" s="322"/>
      <c r="F113" s="322"/>
      <c r="G113" s="322"/>
      <c r="H113" s="322"/>
      <c r="I113" s="97"/>
      <c r="J113" s="322" t="s">
        <v>136</v>
      </c>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18">
        <f>'SO 402 - Sdělovací vedení...'!J30</f>
        <v>0</v>
      </c>
      <c r="AH113" s="319"/>
      <c r="AI113" s="319"/>
      <c r="AJ113" s="319"/>
      <c r="AK113" s="319"/>
      <c r="AL113" s="319"/>
      <c r="AM113" s="319"/>
      <c r="AN113" s="318">
        <f t="shared" si="0"/>
        <v>0</v>
      </c>
      <c r="AO113" s="319"/>
      <c r="AP113" s="319"/>
      <c r="AQ113" s="98" t="s">
        <v>80</v>
      </c>
      <c r="AR113" s="99"/>
      <c r="AS113" s="100">
        <v>0</v>
      </c>
      <c r="AT113" s="101">
        <f t="shared" si="1"/>
        <v>0</v>
      </c>
      <c r="AU113" s="102">
        <f>'SO 402 - Sdělovací vedení...'!P125</f>
        <v>0</v>
      </c>
      <c r="AV113" s="101">
        <f>'SO 402 - Sdělovací vedení...'!J33</f>
        <v>0</v>
      </c>
      <c r="AW113" s="101">
        <f>'SO 402 - Sdělovací vedení...'!J34</f>
        <v>0</v>
      </c>
      <c r="AX113" s="101">
        <f>'SO 402 - Sdělovací vedení...'!J35</f>
        <v>0</v>
      </c>
      <c r="AY113" s="101">
        <f>'SO 402 - Sdělovací vedení...'!J36</f>
        <v>0</v>
      </c>
      <c r="AZ113" s="101">
        <f>'SO 402 - Sdělovací vedení...'!F33</f>
        <v>0</v>
      </c>
      <c r="BA113" s="101">
        <f>'SO 402 - Sdělovací vedení...'!F34</f>
        <v>0</v>
      </c>
      <c r="BB113" s="101">
        <f>'SO 402 - Sdělovací vedení...'!F35</f>
        <v>0</v>
      </c>
      <c r="BC113" s="101">
        <f>'SO 402 - Sdělovací vedení...'!F36</f>
        <v>0</v>
      </c>
      <c r="BD113" s="103">
        <f>'SO 402 - Sdělovací vedení...'!F37</f>
        <v>0</v>
      </c>
      <c r="BT113" s="104" t="s">
        <v>81</v>
      </c>
      <c r="BV113" s="104" t="s">
        <v>75</v>
      </c>
      <c r="BW113" s="104" t="s">
        <v>137</v>
      </c>
      <c r="BX113" s="104" t="s">
        <v>5</v>
      </c>
      <c r="CL113" s="104" t="s">
        <v>1</v>
      </c>
      <c r="CM113" s="104" t="s">
        <v>83</v>
      </c>
    </row>
    <row r="114" spans="1:91" s="7" customFormat="1" ht="16.5" customHeight="1">
      <c r="A114" s="94" t="s">
        <v>77</v>
      </c>
      <c r="B114" s="95"/>
      <c r="C114" s="96"/>
      <c r="D114" s="322" t="s">
        <v>138</v>
      </c>
      <c r="E114" s="322"/>
      <c r="F114" s="322"/>
      <c r="G114" s="322"/>
      <c r="H114" s="322"/>
      <c r="I114" s="97"/>
      <c r="J114" s="322" t="s">
        <v>139</v>
      </c>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18">
        <f>'SO 800 - Veřejná zeleň'!J30</f>
        <v>0</v>
      </c>
      <c r="AH114" s="319"/>
      <c r="AI114" s="319"/>
      <c r="AJ114" s="319"/>
      <c r="AK114" s="319"/>
      <c r="AL114" s="319"/>
      <c r="AM114" s="319"/>
      <c r="AN114" s="318">
        <f t="shared" si="0"/>
        <v>0</v>
      </c>
      <c r="AO114" s="319"/>
      <c r="AP114" s="319"/>
      <c r="AQ114" s="98" t="s">
        <v>80</v>
      </c>
      <c r="AR114" s="99"/>
      <c r="AS114" s="100">
        <v>0</v>
      </c>
      <c r="AT114" s="101">
        <f t="shared" si="1"/>
        <v>0</v>
      </c>
      <c r="AU114" s="102">
        <f>'SO 800 - Veřejná zeleň'!P118</f>
        <v>0</v>
      </c>
      <c r="AV114" s="101">
        <f>'SO 800 - Veřejná zeleň'!J33</f>
        <v>0</v>
      </c>
      <c r="AW114" s="101">
        <f>'SO 800 - Veřejná zeleň'!J34</f>
        <v>0</v>
      </c>
      <c r="AX114" s="101">
        <f>'SO 800 - Veřejná zeleň'!J35</f>
        <v>0</v>
      </c>
      <c r="AY114" s="101">
        <f>'SO 800 - Veřejná zeleň'!J36</f>
        <v>0</v>
      </c>
      <c r="AZ114" s="101">
        <f>'SO 800 - Veřejná zeleň'!F33</f>
        <v>0</v>
      </c>
      <c r="BA114" s="101">
        <f>'SO 800 - Veřejná zeleň'!F34</f>
        <v>0</v>
      </c>
      <c r="BB114" s="101">
        <f>'SO 800 - Veřejná zeleň'!F35</f>
        <v>0</v>
      </c>
      <c r="BC114" s="101">
        <f>'SO 800 - Veřejná zeleň'!F36</f>
        <v>0</v>
      </c>
      <c r="BD114" s="103">
        <f>'SO 800 - Veřejná zeleň'!F37</f>
        <v>0</v>
      </c>
      <c r="BT114" s="104" t="s">
        <v>81</v>
      </c>
      <c r="BV114" s="104" t="s">
        <v>75</v>
      </c>
      <c r="BW114" s="104" t="s">
        <v>140</v>
      </c>
      <c r="BX114" s="104" t="s">
        <v>5</v>
      </c>
      <c r="CL114" s="104" t="s">
        <v>1</v>
      </c>
      <c r="CM114" s="104" t="s">
        <v>83</v>
      </c>
    </row>
    <row r="115" spans="1:91" s="7" customFormat="1" ht="24.75" customHeight="1">
      <c r="A115" s="94" t="s">
        <v>77</v>
      </c>
      <c r="B115" s="95"/>
      <c r="C115" s="96"/>
      <c r="D115" s="322" t="s">
        <v>141</v>
      </c>
      <c r="E115" s="322"/>
      <c r="F115" s="322"/>
      <c r="G115" s="322"/>
      <c r="H115" s="322"/>
      <c r="I115" s="97"/>
      <c r="J115" s="322" t="s">
        <v>142</v>
      </c>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18">
        <f>'SO 800.1 - Veřejná zeleň ...'!J30</f>
        <v>0</v>
      </c>
      <c r="AH115" s="319"/>
      <c r="AI115" s="319"/>
      <c r="AJ115" s="319"/>
      <c r="AK115" s="319"/>
      <c r="AL115" s="319"/>
      <c r="AM115" s="319"/>
      <c r="AN115" s="318">
        <f t="shared" si="0"/>
        <v>0</v>
      </c>
      <c r="AO115" s="319"/>
      <c r="AP115" s="319"/>
      <c r="AQ115" s="98" t="s">
        <v>80</v>
      </c>
      <c r="AR115" s="99"/>
      <c r="AS115" s="100">
        <v>0</v>
      </c>
      <c r="AT115" s="101">
        <f t="shared" si="1"/>
        <v>0</v>
      </c>
      <c r="AU115" s="102">
        <f>'SO 800.1 - Veřejná zeleň ...'!P118</f>
        <v>0</v>
      </c>
      <c r="AV115" s="101">
        <f>'SO 800.1 - Veřejná zeleň ...'!J33</f>
        <v>0</v>
      </c>
      <c r="AW115" s="101">
        <f>'SO 800.1 - Veřejná zeleň ...'!J34</f>
        <v>0</v>
      </c>
      <c r="AX115" s="101">
        <f>'SO 800.1 - Veřejná zeleň ...'!J35</f>
        <v>0</v>
      </c>
      <c r="AY115" s="101">
        <f>'SO 800.1 - Veřejná zeleň ...'!J36</f>
        <v>0</v>
      </c>
      <c r="AZ115" s="101">
        <f>'SO 800.1 - Veřejná zeleň ...'!F33</f>
        <v>0</v>
      </c>
      <c r="BA115" s="101">
        <f>'SO 800.1 - Veřejná zeleň ...'!F34</f>
        <v>0</v>
      </c>
      <c r="BB115" s="101">
        <f>'SO 800.1 - Veřejná zeleň ...'!F35</f>
        <v>0</v>
      </c>
      <c r="BC115" s="101">
        <f>'SO 800.1 - Veřejná zeleň ...'!F36</f>
        <v>0</v>
      </c>
      <c r="BD115" s="103">
        <f>'SO 800.1 - Veřejná zeleň ...'!F37</f>
        <v>0</v>
      </c>
      <c r="BT115" s="104" t="s">
        <v>81</v>
      </c>
      <c r="BV115" s="104" t="s">
        <v>75</v>
      </c>
      <c r="BW115" s="104" t="s">
        <v>143</v>
      </c>
      <c r="BX115" s="104" t="s">
        <v>5</v>
      </c>
      <c r="CL115" s="104" t="s">
        <v>1</v>
      </c>
      <c r="CM115" s="104" t="s">
        <v>83</v>
      </c>
    </row>
    <row r="116" spans="1:91" s="7" customFormat="1" ht="16.5" customHeight="1">
      <c r="A116" s="94" t="s">
        <v>77</v>
      </c>
      <c r="B116" s="95"/>
      <c r="C116" s="96"/>
      <c r="D116" s="322" t="s">
        <v>144</v>
      </c>
      <c r="E116" s="322"/>
      <c r="F116" s="322"/>
      <c r="G116" s="322"/>
      <c r="H116" s="322"/>
      <c r="I116" s="97"/>
      <c r="J116" s="322" t="s">
        <v>145</v>
      </c>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18">
        <f>'SO 801 - Městský mobiliář'!J30</f>
        <v>0</v>
      </c>
      <c r="AH116" s="319"/>
      <c r="AI116" s="319"/>
      <c r="AJ116" s="319"/>
      <c r="AK116" s="319"/>
      <c r="AL116" s="319"/>
      <c r="AM116" s="319"/>
      <c r="AN116" s="318">
        <f t="shared" si="0"/>
        <v>0</v>
      </c>
      <c r="AO116" s="319"/>
      <c r="AP116" s="319"/>
      <c r="AQ116" s="98" t="s">
        <v>80</v>
      </c>
      <c r="AR116" s="99"/>
      <c r="AS116" s="100">
        <v>0</v>
      </c>
      <c r="AT116" s="101">
        <f t="shared" si="1"/>
        <v>0</v>
      </c>
      <c r="AU116" s="102">
        <f>'SO 801 - Městský mobiliář'!P120</f>
        <v>0</v>
      </c>
      <c r="AV116" s="101">
        <f>'SO 801 - Městský mobiliář'!J33</f>
        <v>0</v>
      </c>
      <c r="AW116" s="101">
        <f>'SO 801 - Městský mobiliář'!J34</f>
        <v>0</v>
      </c>
      <c r="AX116" s="101">
        <f>'SO 801 - Městský mobiliář'!J35</f>
        <v>0</v>
      </c>
      <c r="AY116" s="101">
        <f>'SO 801 - Městský mobiliář'!J36</f>
        <v>0</v>
      </c>
      <c r="AZ116" s="101">
        <f>'SO 801 - Městský mobiliář'!F33</f>
        <v>0</v>
      </c>
      <c r="BA116" s="101">
        <f>'SO 801 - Městský mobiliář'!F34</f>
        <v>0</v>
      </c>
      <c r="BB116" s="101">
        <f>'SO 801 - Městský mobiliář'!F35</f>
        <v>0</v>
      </c>
      <c r="BC116" s="101">
        <f>'SO 801 - Městský mobiliář'!F36</f>
        <v>0</v>
      </c>
      <c r="BD116" s="103">
        <f>'SO 801 - Městský mobiliář'!F37</f>
        <v>0</v>
      </c>
      <c r="BT116" s="104" t="s">
        <v>81</v>
      </c>
      <c r="BV116" s="104" t="s">
        <v>75</v>
      </c>
      <c r="BW116" s="104" t="s">
        <v>146</v>
      </c>
      <c r="BX116" s="104" t="s">
        <v>5</v>
      </c>
      <c r="CL116" s="104" t="s">
        <v>1</v>
      </c>
      <c r="CM116" s="104" t="s">
        <v>83</v>
      </c>
    </row>
    <row r="117" spans="1:91" s="7" customFormat="1" ht="16.5" customHeight="1">
      <c r="A117" s="94" t="s">
        <v>77</v>
      </c>
      <c r="B117" s="95"/>
      <c r="C117" s="96"/>
      <c r="D117" s="322" t="s">
        <v>147</v>
      </c>
      <c r="E117" s="322"/>
      <c r="F117" s="322"/>
      <c r="G117" s="322"/>
      <c r="H117" s="322"/>
      <c r="I117" s="97"/>
      <c r="J117" s="322" t="s">
        <v>148</v>
      </c>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18">
        <f>'SO 901 - Patka vánočního ...'!J30</f>
        <v>0</v>
      </c>
      <c r="AH117" s="319"/>
      <c r="AI117" s="319"/>
      <c r="AJ117" s="319"/>
      <c r="AK117" s="319"/>
      <c r="AL117" s="319"/>
      <c r="AM117" s="319"/>
      <c r="AN117" s="318">
        <f t="shared" si="0"/>
        <v>0</v>
      </c>
      <c r="AO117" s="319"/>
      <c r="AP117" s="319"/>
      <c r="AQ117" s="98" t="s">
        <v>80</v>
      </c>
      <c r="AR117" s="99"/>
      <c r="AS117" s="100">
        <v>0</v>
      </c>
      <c r="AT117" s="101">
        <f t="shared" si="1"/>
        <v>0</v>
      </c>
      <c r="AU117" s="102">
        <f>'SO 901 - Patka vánočního ...'!P124</f>
        <v>0</v>
      </c>
      <c r="AV117" s="101">
        <f>'SO 901 - Patka vánočního ...'!J33</f>
        <v>0</v>
      </c>
      <c r="AW117" s="101">
        <f>'SO 901 - Patka vánočního ...'!J34</f>
        <v>0</v>
      </c>
      <c r="AX117" s="101">
        <f>'SO 901 - Patka vánočního ...'!J35</f>
        <v>0</v>
      </c>
      <c r="AY117" s="101">
        <f>'SO 901 - Patka vánočního ...'!J36</f>
        <v>0</v>
      </c>
      <c r="AZ117" s="101">
        <f>'SO 901 - Patka vánočního ...'!F33</f>
        <v>0</v>
      </c>
      <c r="BA117" s="101">
        <f>'SO 901 - Patka vánočního ...'!F34</f>
        <v>0</v>
      </c>
      <c r="BB117" s="101">
        <f>'SO 901 - Patka vánočního ...'!F35</f>
        <v>0</v>
      </c>
      <c r="BC117" s="101">
        <f>'SO 901 - Patka vánočního ...'!F36</f>
        <v>0</v>
      </c>
      <c r="BD117" s="103">
        <f>'SO 901 - Patka vánočního ...'!F37</f>
        <v>0</v>
      </c>
      <c r="BT117" s="104" t="s">
        <v>81</v>
      </c>
      <c r="BV117" s="104" t="s">
        <v>75</v>
      </c>
      <c r="BW117" s="104" t="s">
        <v>149</v>
      </c>
      <c r="BX117" s="104" t="s">
        <v>5</v>
      </c>
      <c r="CL117" s="104" t="s">
        <v>1</v>
      </c>
      <c r="CM117" s="104" t="s">
        <v>83</v>
      </c>
    </row>
    <row r="118" spans="1:91" s="7" customFormat="1" ht="16.5" customHeight="1">
      <c r="A118" s="94" t="s">
        <v>77</v>
      </c>
      <c r="B118" s="95"/>
      <c r="C118" s="96"/>
      <c r="D118" s="322" t="s">
        <v>150</v>
      </c>
      <c r="E118" s="322"/>
      <c r="F118" s="322"/>
      <c r="G118" s="322"/>
      <c r="H118" s="322"/>
      <c r="I118" s="97"/>
      <c r="J118" s="322" t="s">
        <v>151</v>
      </c>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18">
        <f>'01 - VRN'!J30</f>
        <v>0</v>
      </c>
      <c r="AH118" s="319"/>
      <c r="AI118" s="319"/>
      <c r="AJ118" s="319"/>
      <c r="AK118" s="319"/>
      <c r="AL118" s="319"/>
      <c r="AM118" s="319"/>
      <c r="AN118" s="318">
        <f t="shared" si="0"/>
        <v>0</v>
      </c>
      <c r="AO118" s="319"/>
      <c r="AP118" s="319"/>
      <c r="AQ118" s="98" t="s">
        <v>80</v>
      </c>
      <c r="AR118" s="99"/>
      <c r="AS118" s="105">
        <v>0</v>
      </c>
      <c r="AT118" s="106">
        <f t="shared" si="1"/>
        <v>0</v>
      </c>
      <c r="AU118" s="107">
        <f>'01 - VRN'!P121</f>
        <v>0</v>
      </c>
      <c r="AV118" s="106">
        <f>'01 - VRN'!J33</f>
        <v>0</v>
      </c>
      <c r="AW118" s="106">
        <f>'01 - VRN'!J34</f>
        <v>0</v>
      </c>
      <c r="AX118" s="106">
        <f>'01 - VRN'!J35</f>
        <v>0</v>
      </c>
      <c r="AY118" s="106">
        <f>'01 - VRN'!J36</f>
        <v>0</v>
      </c>
      <c r="AZ118" s="106">
        <f>'01 - VRN'!F33</f>
        <v>0</v>
      </c>
      <c r="BA118" s="106">
        <f>'01 - VRN'!F34</f>
        <v>0</v>
      </c>
      <c r="BB118" s="106">
        <f>'01 - VRN'!F35</f>
        <v>0</v>
      </c>
      <c r="BC118" s="106">
        <f>'01 - VRN'!F36</f>
        <v>0</v>
      </c>
      <c r="BD118" s="108">
        <f>'01 - VRN'!F37</f>
        <v>0</v>
      </c>
      <c r="BT118" s="104" t="s">
        <v>81</v>
      </c>
      <c r="BV118" s="104" t="s">
        <v>75</v>
      </c>
      <c r="BW118" s="104" t="s">
        <v>152</v>
      </c>
      <c r="BX118" s="104" t="s">
        <v>5</v>
      </c>
      <c r="CL118" s="104" t="s">
        <v>1</v>
      </c>
      <c r="CM118" s="104" t="s">
        <v>83</v>
      </c>
    </row>
    <row r="119" spans="1:91" s="2" customFormat="1" ht="30" customHeight="1">
      <c r="A119" s="35"/>
      <c r="B119" s="36"/>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40"/>
      <c r="AS119" s="35"/>
      <c r="AT119" s="35"/>
      <c r="AU119" s="35"/>
      <c r="AV119" s="35"/>
      <c r="AW119" s="35"/>
      <c r="AX119" s="35"/>
      <c r="AY119" s="35"/>
      <c r="AZ119" s="35"/>
      <c r="BA119" s="35"/>
      <c r="BB119" s="35"/>
      <c r="BC119" s="35"/>
      <c r="BD119" s="35"/>
      <c r="BE119" s="35"/>
    </row>
    <row r="120" spans="1:91" s="2" customFormat="1" ht="6.9" customHeight="1">
      <c r="A120" s="35"/>
      <c r="B120" s="55"/>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40"/>
      <c r="AS120" s="35"/>
      <c r="AT120" s="35"/>
      <c r="AU120" s="35"/>
      <c r="AV120" s="35"/>
      <c r="AW120" s="35"/>
      <c r="AX120" s="35"/>
      <c r="AY120" s="35"/>
      <c r="AZ120" s="35"/>
      <c r="BA120" s="35"/>
      <c r="BB120" s="35"/>
      <c r="BC120" s="35"/>
      <c r="BD120" s="35"/>
      <c r="BE120" s="35"/>
    </row>
  </sheetData>
  <sheetProtection algorithmName="SHA-512" hashValue="fIn9CTmEl1EG+pm/kO4+jfXHZleCaGH8DTbABya95riZ+qbM19kL8kgofe9BDEMt43GN8ZGeKKYq5EEbQmK3UQ==" saltValue="59Wa8uL6of7ReWt/Smfo3NeN7wmaWfByvMNLDpdwinR0tPQV/0JWaXehWH8YNe/4cVCgRWCT4i7xi7Wa0ZquIg==" spinCount="100000" sheet="1" objects="1" scenarios="1" formatColumns="0" formatRows="0"/>
  <mergeCells count="134">
    <mergeCell ref="D112:H112"/>
    <mergeCell ref="D113:H113"/>
    <mergeCell ref="D114:H114"/>
    <mergeCell ref="D115:H115"/>
    <mergeCell ref="D116:H116"/>
    <mergeCell ref="D117:H117"/>
    <mergeCell ref="D103:H103"/>
    <mergeCell ref="D102:H102"/>
    <mergeCell ref="D118:H118"/>
    <mergeCell ref="C92:G92"/>
    <mergeCell ref="D106:H106"/>
    <mergeCell ref="D104:H104"/>
    <mergeCell ref="D105:H105"/>
    <mergeCell ref="D107:H107"/>
    <mergeCell ref="D108:H108"/>
    <mergeCell ref="D109:H109"/>
    <mergeCell ref="D110:H110"/>
    <mergeCell ref="D111:H111"/>
    <mergeCell ref="D101:H101"/>
    <mergeCell ref="D100:H100"/>
    <mergeCell ref="D98:H98"/>
    <mergeCell ref="D95:H95"/>
    <mergeCell ref="D97:H97"/>
    <mergeCell ref="D96:H96"/>
    <mergeCell ref="D99:H99"/>
    <mergeCell ref="J99:AF99"/>
    <mergeCell ref="J107:AF107"/>
    <mergeCell ref="J106:AF106"/>
    <mergeCell ref="J118:AF118"/>
    <mergeCell ref="J105:AF105"/>
    <mergeCell ref="J100:AF100"/>
    <mergeCell ref="J104:AF104"/>
    <mergeCell ref="J103:AF103"/>
    <mergeCell ref="J111:AF111"/>
    <mergeCell ref="AG115:AM115"/>
    <mergeCell ref="AN115:AP115"/>
    <mergeCell ref="AN116:AP116"/>
    <mergeCell ref="AG116:AM116"/>
    <mergeCell ref="AN117:AP117"/>
    <mergeCell ref="AG117:AM117"/>
    <mergeCell ref="AN118:AP118"/>
    <mergeCell ref="AG118:AM118"/>
    <mergeCell ref="I92:AF92"/>
    <mergeCell ref="J101:AF101"/>
    <mergeCell ref="J112:AF112"/>
    <mergeCell ref="J113:AF113"/>
    <mergeCell ref="J115:AF115"/>
    <mergeCell ref="J114:AF114"/>
    <mergeCell ref="J116:AF116"/>
    <mergeCell ref="J95:AF95"/>
    <mergeCell ref="J117:AF117"/>
    <mergeCell ref="J96:AF96"/>
    <mergeCell ref="J97:AF97"/>
    <mergeCell ref="J110:AF110"/>
    <mergeCell ref="J102:AF102"/>
    <mergeCell ref="J109:AF109"/>
    <mergeCell ref="J98:AF98"/>
    <mergeCell ref="J108:AF108"/>
    <mergeCell ref="AN110:AP110"/>
    <mergeCell ref="AG110:AM110"/>
    <mergeCell ref="AG111:AM111"/>
    <mergeCell ref="AN111:AP111"/>
    <mergeCell ref="AG112:AM112"/>
    <mergeCell ref="AN112:AP112"/>
    <mergeCell ref="AG113:AM113"/>
    <mergeCell ref="AN113:AP113"/>
    <mergeCell ref="AN114:AP114"/>
    <mergeCell ref="AG114:AM114"/>
    <mergeCell ref="AN105:AP105"/>
    <mergeCell ref="AG105:AM105"/>
    <mergeCell ref="AN106:AP106"/>
    <mergeCell ref="AG106:AM106"/>
    <mergeCell ref="AG107:AM107"/>
    <mergeCell ref="AN107:AP107"/>
    <mergeCell ref="AN108:AP108"/>
    <mergeCell ref="AG108:AM108"/>
    <mergeCell ref="AG109:AM109"/>
    <mergeCell ref="AN109:AP109"/>
    <mergeCell ref="AN101:AP101"/>
    <mergeCell ref="AG101:AM101"/>
    <mergeCell ref="AG102:AM102"/>
    <mergeCell ref="AN102:AP102"/>
    <mergeCell ref="AN103:AP103"/>
    <mergeCell ref="AG103:AM103"/>
    <mergeCell ref="AG94:AM94"/>
    <mergeCell ref="AN94:AP94"/>
    <mergeCell ref="AG104:AM104"/>
    <mergeCell ref="AN104:AP104"/>
    <mergeCell ref="AN96:AP96"/>
    <mergeCell ref="AG96:AM96"/>
    <mergeCell ref="AN97:AP97"/>
    <mergeCell ref="AG97:AM97"/>
    <mergeCell ref="AN98:AP98"/>
    <mergeCell ref="AG98:AM98"/>
    <mergeCell ref="AN99:AP99"/>
    <mergeCell ref="AG99:AM99"/>
    <mergeCell ref="AN100:AP100"/>
    <mergeCell ref="AG100:AM100"/>
    <mergeCell ref="AK35:AO35"/>
    <mergeCell ref="X35:AB35"/>
    <mergeCell ref="AM89:AP89"/>
    <mergeCell ref="AS89:AT91"/>
    <mergeCell ref="AM90:AP90"/>
    <mergeCell ref="AR2:BE2"/>
    <mergeCell ref="AN92:AP92"/>
    <mergeCell ref="AG92:AM92"/>
    <mergeCell ref="AN95:AP95"/>
    <mergeCell ref="AG95:AM95"/>
    <mergeCell ref="L85:AO85"/>
    <mergeCell ref="AM87:AN87"/>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s>
  <hyperlinks>
    <hyperlink ref="A95" location="'SO 001 - Příprava území'!C2" display="/"/>
    <hyperlink ref="A96" location="'SO 100 - Komunikace a cho...'!C2" display="/"/>
    <hyperlink ref="A97" location="'SO 301 - Dešťové kanalizace'!C2" display="/"/>
    <hyperlink ref="A98" location="'SO 302 - Vodní prvek - st...'!C2" display="/"/>
    <hyperlink ref="A99" location="'SO 302.1 - Technologie vo...'!C2" display="/"/>
    <hyperlink ref="A100" location="'SO 302.2 - Technologie vo...'!C2" display="/"/>
    <hyperlink ref="A101" location="'SO 303 - Vodovodní přípoj...'!C2" display="/"/>
    <hyperlink ref="A102" location="'SO 304 - Vodovodní přípoj...'!C2" display="/"/>
    <hyperlink ref="A103" location="'SO 400.1 - A - VO náměstí'!C2" display="/"/>
    <hyperlink ref="A104" location="'SO 400.2 - B - VO Pospíši...'!C2" display="/"/>
    <hyperlink ref="A105" location="'SO 400.3 - C - Rozvaděč R...'!C2" display="/"/>
    <hyperlink ref="A106" location="'SO 400.4 - H - VO ulice k...'!C2" display="/"/>
    <hyperlink ref="A107" location="'SO 400.5 - I - Rozvody ka...'!C2" display="/"/>
    <hyperlink ref="A108" location="'SO 401.1 - D - Silnoproud...'!C2" display="/"/>
    <hyperlink ref="A109" location="'SO 401.2 - E - Rozvaděč R...'!C2" display="/"/>
    <hyperlink ref="A110" location="'SO 401.3 - F - Vnitřní ro...'!C2" display="/"/>
    <hyperlink ref="A111" location="'SO 401.4 - G - Rozvaděč R...'!C2" display="/"/>
    <hyperlink ref="A112" location="'SO 401.5 - J - Datový roz...'!C2" display="/"/>
    <hyperlink ref="A113" location="'SO 402 - Sdělovací vedení...'!C2" display="/"/>
    <hyperlink ref="A114" location="'SO 800 - Veřejná zeleň'!C2" display="/"/>
    <hyperlink ref="A115" location="'SO 800.1 - Veřejná zeleň ...'!C2" display="/"/>
    <hyperlink ref="A116" location="'SO 801 - Městský mobiliář'!C2" display="/"/>
    <hyperlink ref="A117" location="'SO 901 - Patka vánočního ...'!C2" display="/"/>
    <hyperlink ref="A118" location="'01 - VRN'!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4"/>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82</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155</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ROUND(J123,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ROUND((SUM(BE123:BE353)),  2)</f>
        <v>0</v>
      </c>
      <c r="G33" s="35"/>
      <c r="H33" s="35"/>
      <c r="I33" s="132">
        <v>0.21</v>
      </c>
      <c r="J33" s="131">
        <f>ROUND(((SUM(BE123:BE353))*I33),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ROUND((SUM(BF123:BF353)),  2)</f>
        <v>0</v>
      </c>
      <c r="G34" s="35"/>
      <c r="H34" s="35"/>
      <c r="I34" s="132">
        <v>0.15</v>
      </c>
      <c r="J34" s="131">
        <f>ROUND(((SUM(BF123:BF353))*I34),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ROUND((SUM(BG123:BG353)),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ROUND((SUM(BH123:BH353)),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ROUND((SUM(BI123:BI353)),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001 - Příprava území</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J123</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163</v>
      </c>
      <c r="E97" s="165"/>
      <c r="F97" s="165"/>
      <c r="G97" s="165"/>
      <c r="H97" s="165"/>
      <c r="I97" s="166"/>
      <c r="J97" s="167">
        <f>J124</f>
        <v>0</v>
      </c>
      <c r="K97" s="163"/>
      <c r="L97" s="168"/>
    </row>
    <row r="98" spans="1:31" s="10" customFormat="1" ht="19.95" customHeight="1">
      <c r="B98" s="169"/>
      <c r="C98" s="170"/>
      <c r="D98" s="171" t="s">
        <v>164</v>
      </c>
      <c r="E98" s="172"/>
      <c r="F98" s="172"/>
      <c r="G98" s="172"/>
      <c r="H98" s="172"/>
      <c r="I98" s="173"/>
      <c r="J98" s="174">
        <f>J125</f>
        <v>0</v>
      </c>
      <c r="K98" s="170"/>
      <c r="L98" s="175"/>
    </row>
    <row r="99" spans="1:31" s="10" customFormat="1" ht="19.95" customHeight="1">
      <c r="B99" s="169"/>
      <c r="C99" s="170"/>
      <c r="D99" s="171" t="s">
        <v>165</v>
      </c>
      <c r="E99" s="172"/>
      <c r="F99" s="172"/>
      <c r="G99" s="172"/>
      <c r="H99" s="172"/>
      <c r="I99" s="173"/>
      <c r="J99" s="174">
        <f>J309</f>
        <v>0</v>
      </c>
      <c r="K99" s="170"/>
      <c r="L99" s="175"/>
    </row>
    <row r="100" spans="1:31" s="10" customFormat="1" ht="19.95" customHeight="1">
      <c r="B100" s="169"/>
      <c r="C100" s="170"/>
      <c r="D100" s="171" t="s">
        <v>166</v>
      </c>
      <c r="E100" s="172"/>
      <c r="F100" s="172"/>
      <c r="G100" s="172"/>
      <c r="H100" s="172"/>
      <c r="I100" s="173"/>
      <c r="J100" s="174">
        <f>J334</f>
        <v>0</v>
      </c>
      <c r="K100" s="170"/>
      <c r="L100" s="175"/>
    </row>
    <row r="101" spans="1:31" s="10" customFormat="1" ht="19.95" customHeight="1">
      <c r="B101" s="169"/>
      <c r="C101" s="170"/>
      <c r="D101" s="171" t="s">
        <v>167</v>
      </c>
      <c r="E101" s="172"/>
      <c r="F101" s="172"/>
      <c r="G101" s="172"/>
      <c r="H101" s="172"/>
      <c r="I101" s="173"/>
      <c r="J101" s="174">
        <f>J346</f>
        <v>0</v>
      </c>
      <c r="K101" s="170"/>
      <c r="L101" s="175"/>
    </row>
    <row r="102" spans="1:31" s="9" customFormat="1" ht="24.9" customHeight="1">
      <c r="B102" s="162"/>
      <c r="C102" s="163"/>
      <c r="D102" s="164" t="s">
        <v>168</v>
      </c>
      <c r="E102" s="165"/>
      <c r="F102" s="165"/>
      <c r="G102" s="165"/>
      <c r="H102" s="165"/>
      <c r="I102" s="166"/>
      <c r="J102" s="167">
        <f>J349</f>
        <v>0</v>
      </c>
      <c r="K102" s="163"/>
      <c r="L102" s="168"/>
    </row>
    <row r="103" spans="1:31" s="10" customFormat="1" ht="19.95" customHeight="1">
      <c r="B103" s="169"/>
      <c r="C103" s="170"/>
      <c r="D103" s="171" t="s">
        <v>169</v>
      </c>
      <c r="E103" s="172"/>
      <c r="F103" s="172"/>
      <c r="G103" s="172"/>
      <c r="H103" s="172"/>
      <c r="I103" s="173"/>
      <c r="J103" s="174">
        <f>J350</f>
        <v>0</v>
      </c>
      <c r="K103" s="170"/>
      <c r="L103" s="175"/>
    </row>
    <row r="104" spans="1:31" s="2" customFormat="1" ht="21.75" customHeight="1">
      <c r="A104" s="35"/>
      <c r="B104" s="36"/>
      <c r="C104" s="37"/>
      <c r="D104" s="37"/>
      <c r="E104" s="37"/>
      <c r="F104" s="37"/>
      <c r="G104" s="37"/>
      <c r="H104" s="37"/>
      <c r="I104" s="116"/>
      <c r="J104" s="37"/>
      <c r="K104" s="37"/>
      <c r="L104" s="52"/>
      <c r="S104" s="35"/>
      <c r="T104" s="35"/>
      <c r="U104" s="35"/>
      <c r="V104" s="35"/>
      <c r="W104" s="35"/>
      <c r="X104" s="35"/>
      <c r="Y104" s="35"/>
      <c r="Z104" s="35"/>
      <c r="AA104" s="35"/>
      <c r="AB104" s="35"/>
      <c r="AC104" s="35"/>
      <c r="AD104" s="35"/>
      <c r="AE104" s="35"/>
    </row>
    <row r="105" spans="1:31" s="2" customFormat="1" ht="6.9" customHeight="1">
      <c r="A105" s="35"/>
      <c r="B105" s="55"/>
      <c r="C105" s="56"/>
      <c r="D105" s="56"/>
      <c r="E105" s="56"/>
      <c r="F105" s="56"/>
      <c r="G105" s="56"/>
      <c r="H105" s="56"/>
      <c r="I105" s="153"/>
      <c r="J105" s="56"/>
      <c r="K105" s="56"/>
      <c r="L105" s="52"/>
      <c r="S105" s="35"/>
      <c r="T105" s="35"/>
      <c r="U105" s="35"/>
      <c r="V105" s="35"/>
      <c r="W105" s="35"/>
      <c r="X105" s="35"/>
      <c r="Y105" s="35"/>
      <c r="Z105" s="35"/>
      <c r="AA105" s="35"/>
      <c r="AB105" s="35"/>
      <c r="AC105" s="35"/>
      <c r="AD105" s="35"/>
      <c r="AE105" s="35"/>
    </row>
    <row r="109" spans="1:31" s="2" customFormat="1" ht="6.9" customHeight="1">
      <c r="A109" s="35"/>
      <c r="B109" s="57"/>
      <c r="C109" s="58"/>
      <c r="D109" s="58"/>
      <c r="E109" s="58"/>
      <c r="F109" s="58"/>
      <c r="G109" s="58"/>
      <c r="H109" s="58"/>
      <c r="I109" s="156"/>
      <c r="J109" s="58"/>
      <c r="K109" s="58"/>
      <c r="L109" s="52"/>
      <c r="S109" s="35"/>
      <c r="T109" s="35"/>
      <c r="U109" s="35"/>
      <c r="V109" s="35"/>
      <c r="W109" s="35"/>
      <c r="X109" s="35"/>
      <c r="Y109" s="35"/>
      <c r="Z109" s="35"/>
      <c r="AA109" s="35"/>
      <c r="AB109" s="35"/>
      <c r="AC109" s="35"/>
      <c r="AD109" s="35"/>
      <c r="AE109" s="35"/>
    </row>
    <row r="110" spans="1:31" s="2" customFormat="1" ht="24.9" customHeight="1">
      <c r="A110" s="35"/>
      <c r="B110" s="36"/>
      <c r="C110" s="24" t="s">
        <v>170</v>
      </c>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6.9" customHeight="1">
      <c r="A111" s="35"/>
      <c r="B111" s="36"/>
      <c r="C111" s="37"/>
      <c r="D111" s="37"/>
      <c r="E111" s="37"/>
      <c r="F111" s="37"/>
      <c r="G111" s="37"/>
      <c r="H111" s="37"/>
      <c r="I111" s="116"/>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16</v>
      </c>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34" t="str">
        <f>E7</f>
        <v>Revitalizace náměstí ve Valašském Meziříčí</v>
      </c>
      <c r="F113" s="335"/>
      <c r="G113" s="335"/>
      <c r="H113" s="335"/>
      <c r="I113" s="116"/>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154</v>
      </c>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23" t="str">
        <f>E9</f>
        <v>SO 001 - Příprava území</v>
      </c>
      <c r="F115" s="336"/>
      <c r="G115" s="336"/>
      <c r="H115" s="336"/>
      <c r="I115" s="116"/>
      <c r="J115" s="37"/>
      <c r="K115" s="37"/>
      <c r="L115" s="52"/>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F12</f>
        <v>Valašské Meziříčí</v>
      </c>
      <c r="G117" s="37"/>
      <c r="H117" s="37"/>
      <c r="I117" s="118" t="s">
        <v>22</v>
      </c>
      <c r="J117" s="67" t="str">
        <f>IF(J12="","",J12)</f>
        <v>16. 10. 2020</v>
      </c>
      <c r="K117" s="37"/>
      <c r="L117" s="52"/>
      <c r="S117" s="35"/>
      <c r="T117" s="35"/>
      <c r="U117" s="35"/>
      <c r="V117" s="35"/>
      <c r="W117" s="35"/>
      <c r="X117" s="35"/>
      <c r="Y117" s="35"/>
      <c r="Z117" s="35"/>
      <c r="AA117" s="35"/>
      <c r="AB117" s="35"/>
      <c r="AC117" s="35"/>
      <c r="AD117" s="35"/>
      <c r="AE117" s="35"/>
    </row>
    <row r="118" spans="1:65" s="2" customFormat="1" ht="6.9" customHeight="1">
      <c r="A118" s="35"/>
      <c r="B118" s="36"/>
      <c r="C118" s="37"/>
      <c r="D118" s="37"/>
      <c r="E118" s="37"/>
      <c r="F118" s="37"/>
      <c r="G118" s="37"/>
      <c r="H118" s="37"/>
      <c r="I118" s="116"/>
      <c r="J118" s="37"/>
      <c r="K118" s="37"/>
      <c r="L118" s="52"/>
      <c r="S118" s="35"/>
      <c r="T118" s="35"/>
      <c r="U118" s="35"/>
      <c r="V118" s="35"/>
      <c r="W118" s="35"/>
      <c r="X118" s="35"/>
      <c r="Y118" s="35"/>
      <c r="Z118" s="35"/>
      <c r="AA118" s="35"/>
      <c r="AB118" s="35"/>
      <c r="AC118" s="35"/>
      <c r="AD118" s="35"/>
      <c r="AE118" s="35"/>
    </row>
    <row r="119" spans="1:65" s="2" customFormat="1" ht="25.65" customHeight="1">
      <c r="A119" s="35"/>
      <c r="B119" s="36"/>
      <c r="C119" s="30" t="s">
        <v>24</v>
      </c>
      <c r="D119" s="37"/>
      <c r="E119" s="37"/>
      <c r="F119" s="28" t="str">
        <f>E15</f>
        <v xml:space="preserve"> </v>
      </c>
      <c r="G119" s="37"/>
      <c r="H119" s="37"/>
      <c r="I119" s="118" t="s">
        <v>29</v>
      </c>
      <c r="J119" s="33" t="str">
        <f>E21</f>
        <v>360 DEGREES CONSTRUCT s.r.o.</v>
      </c>
      <c r="K119" s="37"/>
      <c r="L119" s="52"/>
      <c r="S119" s="35"/>
      <c r="T119" s="35"/>
      <c r="U119" s="35"/>
      <c r="V119" s="35"/>
      <c r="W119" s="35"/>
      <c r="X119" s="35"/>
      <c r="Y119" s="35"/>
      <c r="Z119" s="35"/>
      <c r="AA119" s="35"/>
      <c r="AB119" s="35"/>
      <c r="AC119" s="35"/>
      <c r="AD119" s="35"/>
      <c r="AE119" s="35"/>
    </row>
    <row r="120" spans="1:65" s="2" customFormat="1" ht="25.65" customHeight="1">
      <c r="A120" s="35"/>
      <c r="B120" s="36"/>
      <c r="C120" s="30" t="s">
        <v>27</v>
      </c>
      <c r="D120" s="37"/>
      <c r="E120" s="37"/>
      <c r="F120" s="28" t="str">
        <f>IF(E18="","",E18)</f>
        <v>Vyplň údaj</v>
      </c>
      <c r="G120" s="37"/>
      <c r="H120" s="37"/>
      <c r="I120" s="118" t="s">
        <v>31</v>
      </c>
      <c r="J120" s="33" t="str">
        <f>E24</f>
        <v>360 DEGREES CONSTRUCT s.r.o.</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116"/>
      <c r="J121" s="37"/>
      <c r="K121" s="37"/>
      <c r="L121" s="52"/>
      <c r="S121" s="35"/>
      <c r="T121" s="35"/>
      <c r="U121" s="35"/>
      <c r="V121" s="35"/>
      <c r="W121" s="35"/>
      <c r="X121" s="35"/>
      <c r="Y121" s="35"/>
      <c r="Z121" s="35"/>
      <c r="AA121" s="35"/>
      <c r="AB121" s="35"/>
      <c r="AC121" s="35"/>
      <c r="AD121" s="35"/>
      <c r="AE121" s="35"/>
    </row>
    <row r="122" spans="1:65" s="11" customFormat="1" ht="29.25" customHeight="1">
      <c r="A122" s="176"/>
      <c r="B122" s="177"/>
      <c r="C122" s="178" t="s">
        <v>171</v>
      </c>
      <c r="D122" s="179" t="s">
        <v>58</v>
      </c>
      <c r="E122" s="179" t="s">
        <v>54</v>
      </c>
      <c r="F122" s="179" t="s">
        <v>55</v>
      </c>
      <c r="G122" s="179" t="s">
        <v>172</v>
      </c>
      <c r="H122" s="179" t="s">
        <v>173</v>
      </c>
      <c r="I122" s="180" t="s">
        <v>174</v>
      </c>
      <c r="J122" s="179" t="s">
        <v>160</v>
      </c>
      <c r="K122" s="181" t="s">
        <v>175</v>
      </c>
      <c r="L122" s="182"/>
      <c r="M122" s="76" t="s">
        <v>1</v>
      </c>
      <c r="N122" s="77" t="s">
        <v>37</v>
      </c>
      <c r="O122" s="77" t="s">
        <v>176</v>
      </c>
      <c r="P122" s="77" t="s">
        <v>177</v>
      </c>
      <c r="Q122" s="77" t="s">
        <v>178</v>
      </c>
      <c r="R122" s="77" t="s">
        <v>179</v>
      </c>
      <c r="S122" s="77" t="s">
        <v>180</v>
      </c>
      <c r="T122" s="78" t="s">
        <v>181</v>
      </c>
      <c r="U122" s="176"/>
      <c r="V122" s="176"/>
      <c r="W122" s="176"/>
      <c r="X122" s="176"/>
      <c r="Y122" s="176"/>
      <c r="Z122" s="176"/>
      <c r="AA122" s="176"/>
      <c r="AB122" s="176"/>
      <c r="AC122" s="176"/>
      <c r="AD122" s="176"/>
      <c r="AE122" s="176"/>
    </row>
    <row r="123" spans="1:65" s="2" customFormat="1" ht="22.8" customHeight="1">
      <c r="A123" s="35"/>
      <c r="B123" s="36"/>
      <c r="C123" s="83" t="s">
        <v>182</v>
      </c>
      <c r="D123" s="37"/>
      <c r="E123" s="37"/>
      <c r="F123" s="37"/>
      <c r="G123" s="37"/>
      <c r="H123" s="37"/>
      <c r="I123" s="116"/>
      <c r="J123" s="183">
        <f>BK123</f>
        <v>0</v>
      </c>
      <c r="K123" s="37"/>
      <c r="L123" s="40"/>
      <c r="M123" s="79"/>
      <c r="N123" s="184"/>
      <c r="O123" s="80"/>
      <c r="P123" s="185">
        <f>P124+P349</f>
        <v>0</v>
      </c>
      <c r="Q123" s="80"/>
      <c r="R123" s="185">
        <f>R124+R349</f>
        <v>0.36341000000000001</v>
      </c>
      <c r="S123" s="80"/>
      <c r="T123" s="186">
        <f>T124+T349</f>
        <v>6405.6819999999998</v>
      </c>
      <c r="U123" s="35"/>
      <c r="V123" s="35"/>
      <c r="W123" s="35"/>
      <c r="X123" s="35"/>
      <c r="Y123" s="35"/>
      <c r="Z123" s="35"/>
      <c r="AA123" s="35"/>
      <c r="AB123" s="35"/>
      <c r="AC123" s="35"/>
      <c r="AD123" s="35"/>
      <c r="AE123" s="35"/>
      <c r="AT123" s="18" t="s">
        <v>72</v>
      </c>
      <c r="AU123" s="18" t="s">
        <v>162</v>
      </c>
      <c r="BK123" s="187">
        <f>BK124+BK349</f>
        <v>0</v>
      </c>
    </row>
    <row r="124" spans="1:65" s="12" customFormat="1" ht="25.95" customHeight="1">
      <c r="B124" s="188"/>
      <c r="C124" s="189"/>
      <c r="D124" s="190" t="s">
        <v>72</v>
      </c>
      <c r="E124" s="191" t="s">
        <v>183</v>
      </c>
      <c r="F124" s="191" t="s">
        <v>184</v>
      </c>
      <c r="G124" s="189"/>
      <c r="H124" s="189"/>
      <c r="I124" s="192"/>
      <c r="J124" s="193">
        <f>BK124</f>
        <v>0</v>
      </c>
      <c r="K124" s="189"/>
      <c r="L124" s="194"/>
      <c r="M124" s="195"/>
      <c r="N124" s="196"/>
      <c r="O124" s="196"/>
      <c r="P124" s="197">
        <f>P125+P309+P334+P346</f>
        <v>0</v>
      </c>
      <c r="Q124" s="196"/>
      <c r="R124" s="197">
        <f>R125+R309+R334+R346</f>
        <v>0.36341000000000001</v>
      </c>
      <c r="S124" s="196"/>
      <c r="T124" s="198">
        <f>T125+T309+T334+T346</f>
        <v>6405.6819999999998</v>
      </c>
      <c r="AR124" s="199" t="s">
        <v>81</v>
      </c>
      <c r="AT124" s="200" t="s">
        <v>72</v>
      </c>
      <c r="AU124" s="200" t="s">
        <v>73</v>
      </c>
      <c r="AY124" s="199" t="s">
        <v>185</v>
      </c>
      <c r="BK124" s="201">
        <f>BK125+BK309+BK334+BK346</f>
        <v>0</v>
      </c>
    </row>
    <row r="125" spans="1:65" s="12" customFormat="1" ht="22.8" customHeight="1">
      <c r="B125" s="188"/>
      <c r="C125" s="189"/>
      <c r="D125" s="190" t="s">
        <v>72</v>
      </c>
      <c r="E125" s="202" t="s">
        <v>81</v>
      </c>
      <c r="F125" s="202" t="s">
        <v>186</v>
      </c>
      <c r="G125" s="189"/>
      <c r="H125" s="189"/>
      <c r="I125" s="192"/>
      <c r="J125" s="203">
        <f>BK125</f>
        <v>0</v>
      </c>
      <c r="K125" s="189"/>
      <c r="L125" s="194"/>
      <c r="M125" s="195"/>
      <c r="N125" s="196"/>
      <c r="O125" s="196"/>
      <c r="P125" s="197">
        <f>SUM(P126:P308)</f>
        <v>0</v>
      </c>
      <c r="Q125" s="196"/>
      <c r="R125" s="197">
        <f>SUM(R126:R308)</f>
        <v>0.36341000000000001</v>
      </c>
      <c r="S125" s="196"/>
      <c r="T125" s="198">
        <f>SUM(T126:T308)</f>
        <v>6404.78</v>
      </c>
      <c r="AR125" s="199" t="s">
        <v>81</v>
      </c>
      <c r="AT125" s="200" t="s">
        <v>72</v>
      </c>
      <c r="AU125" s="200" t="s">
        <v>81</v>
      </c>
      <c r="AY125" s="199" t="s">
        <v>185</v>
      </c>
      <c r="BK125" s="201">
        <f>SUM(BK126:BK308)</f>
        <v>0</v>
      </c>
    </row>
    <row r="126" spans="1:65" s="2" customFormat="1" ht="21.75" customHeight="1">
      <c r="A126" s="35"/>
      <c r="B126" s="36"/>
      <c r="C126" s="204" t="s">
        <v>81</v>
      </c>
      <c r="D126" s="204" t="s">
        <v>187</v>
      </c>
      <c r="E126" s="205" t="s">
        <v>188</v>
      </c>
      <c r="F126" s="206" t="s">
        <v>189</v>
      </c>
      <c r="G126" s="207" t="s">
        <v>190</v>
      </c>
      <c r="H126" s="208">
        <v>6</v>
      </c>
      <c r="I126" s="209"/>
      <c r="J126" s="210">
        <f>ROUND(I126*H126,2)</f>
        <v>0</v>
      </c>
      <c r="K126" s="206" t="s">
        <v>191</v>
      </c>
      <c r="L126" s="40"/>
      <c r="M126" s="211" t="s">
        <v>1</v>
      </c>
      <c r="N126" s="212" t="s">
        <v>38</v>
      </c>
      <c r="O126" s="72"/>
      <c r="P126" s="213">
        <f>O126*H126</f>
        <v>0</v>
      </c>
      <c r="Q126" s="213">
        <v>0</v>
      </c>
      <c r="R126" s="213">
        <f>Q126*H126</f>
        <v>0</v>
      </c>
      <c r="S126" s="213">
        <v>0</v>
      </c>
      <c r="T126" s="214">
        <f>S126*H126</f>
        <v>0</v>
      </c>
      <c r="U126" s="35"/>
      <c r="V126" s="35"/>
      <c r="W126" s="35"/>
      <c r="X126" s="35"/>
      <c r="Y126" s="35"/>
      <c r="Z126" s="35"/>
      <c r="AA126" s="35"/>
      <c r="AB126" s="35"/>
      <c r="AC126" s="35"/>
      <c r="AD126" s="35"/>
      <c r="AE126" s="35"/>
      <c r="AR126" s="215" t="s">
        <v>192</v>
      </c>
      <c r="AT126" s="215" t="s">
        <v>187</v>
      </c>
      <c r="AU126" s="215" t="s">
        <v>83</v>
      </c>
      <c r="AY126" s="18" t="s">
        <v>185</v>
      </c>
      <c r="BE126" s="216">
        <f>IF(N126="základní",J126,0)</f>
        <v>0</v>
      </c>
      <c r="BF126" s="216">
        <f>IF(N126="snížená",J126,0)</f>
        <v>0</v>
      </c>
      <c r="BG126" s="216">
        <f>IF(N126="zákl. přenesená",J126,0)</f>
        <v>0</v>
      </c>
      <c r="BH126" s="216">
        <f>IF(N126="sníž. přenesená",J126,0)</f>
        <v>0</v>
      </c>
      <c r="BI126" s="216">
        <f>IF(N126="nulová",J126,0)</f>
        <v>0</v>
      </c>
      <c r="BJ126" s="18" t="s">
        <v>81</v>
      </c>
      <c r="BK126" s="216">
        <f>ROUND(I126*H126,2)</f>
        <v>0</v>
      </c>
      <c r="BL126" s="18" t="s">
        <v>192</v>
      </c>
      <c r="BM126" s="215" t="s">
        <v>193</v>
      </c>
    </row>
    <row r="127" spans="1:65" s="2" customFormat="1" ht="19.2">
      <c r="A127" s="35"/>
      <c r="B127" s="36"/>
      <c r="C127" s="37"/>
      <c r="D127" s="217" t="s">
        <v>194</v>
      </c>
      <c r="E127" s="37"/>
      <c r="F127" s="218" t="s">
        <v>195</v>
      </c>
      <c r="G127" s="37"/>
      <c r="H127" s="37"/>
      <c r="I127" s="116"/>
      <c r="J127" s="37"/>
      <c r="K127" s="37"/>
      <c r="L127" s="40"/>
      <c r="M127" s="219"/>
      <c r="N127" s="220"/>
      <c r="O127" s="72"/>
      <c r="P127" s="72"/>
      <c r="Q127" s="72"/>
      <c r="R127" s="72"/>
      <c r="S127" s="72"/>
      <c r="T127" s="73"/>
      <c r="U127" s="35"/>
      <c r="V127" s="35"/>
      <c r="W127" s="35"/>
      <c r="X127" s="35"/>
      <c r="Y127" s="35"/>
      <c r="Z127" s="35"/>
      <c r="AA127" s="35"/>
      <c r="AB127" s="35"/>
      <c r="AC127" s="35"/>
      <c r="AD127" s="35"/>
      <c r="AE127" s="35"/>
      <c r="AT127" s="18" t="s">
        <v>194</v>
      </c>
      <c r="AU127" s="18" t="s">
        <v>83</v>
      </c>
    </row>
    <row r="128" spans="1:65" s="2" customFormat="1" ht="153.6">
      <c r="A128" s="35"/>
      <c r="B128" s="36"/>
      <c r="C128" s="37"/>
      <c r="D128" s="217" t="s">
        <v>196</v>
      </c>
      <c r="E128" s="37"/>
      <c r="F128" s="221" t="s">
        <v>197</v>
      </c>
      <c r="G128" s="37"/>
      <c r="H128" s="37"/>
      <c r="I128" s="116"/>
      <c r="J128" s="37"/>
      <c r="K128" s="37"/>
      <c r="L128" s="40"/>
      <c r="M128" s="219"/>
      <c r="N128" s="220"/>
      <c r="O128" s="72"/>
      <c r="P128" s="72"/>
      <c r="Q128" s="72"/>
      <c r="R128" s="72"/>
      <c r="S128" s="72"/>
      <c r="T128" s="73"/>
      <c r="U128" s="35"/>
      <c r="V128" s="35"/>
      <c r="W128" s="35"/>
      <c r="X128" s="35"/>
      <c r="Y128" s="35"/>
      <c r="Z128" s="35"/>
      <c r="AA128" s="35"/>
      <c r="AB128" s="35"/>
      <c r="AC128" s="35"/>
      <c r="AD128" s="35"/>
      <c r="AE128" s="35"/>
      <c r="AT128" s="18" t="s">
        <v>196</v>
      </c>
      <c r="AU128" s="18" t="s">
        <v>83</v>
      </c>
    </row>
    <row r="129" spans="1:65" s="2" customFormat="1" ht="21.75" customHeight="1">
      <c r="A129" s="35"/>
      <c r="B129" s="36"/>
      <c r="C129" s="204" t="s">
        <v>83</v>
      </c>
      <c r="D129" s="204" t="s">
        <v>187</v>
      </c>
      <c r="E129" s="205" t="s">
        <v>198</v>
      </c>
      <c r="F129" s="206" t="s">
        <v>199</v>
      </c>
      <c r="G129" s="207" t="s">
        <v>190</v>
      </c>
      <c r="H129" s="208">
        <v>1</v>
      </c>
      <c r="I129" s="209"/>
      <c r="J129" s="210">
        <f>ROUND(I129*H129,2)</f>
        <v>0</v>
      </c>
      <c r="K129" s="206" t="s">
        <v>191</v>
      </c>
      <c r="L129" s="40"/>
      <c r="M129" s="211" t="s">
        <v>1</v>
      </c>
      <c r="N129" s="212" t="s">
        <v>38</v>
      </c>
      <c r="O129" s="72"/>
      <c r="P129" s="213">
        <f>O129*H129</f>
        <v>0</v>
      </c>
      <c r="Q129" s="213">
        <v>0</v>
      </c>
      <c r="R129" s="213">
        <f>Q129*H129</f>
        <v>0</v>
      </c>
      <c r="S129" s="213">
        <v>0</v>
      </c>
      <c r="T129" s="214">
        <f>S129*H129</f>
        <v>0</v>
      </c>
      <c r="U129" s="35"/>
      <c r="V129" s="35"/>
      <c r="W129" s="35"/>
      <c r="X129" s="35"/>
      <c r="Y129" s="35"/>
      <c r="Z129" s="35"/>
      <c r="AA129" s="35"/>
      <c r="AB129" s="35"/>
      <c r="AC129" s="35"/>
      <c r="AD129" s="35"/>
      <c r="AE129" s="35"/>
      <c r="AR129" s="215" t="s">
        <v>192</v>
      </c>
      <c r="AT129" s="215" t="s">
        <v>187</v>
      </c>
      <c r="AU129" s="215" t="s">
        <v>83</v>
      </c>
      <c r="AY129" s="18" t="s">
        <v>185</v>
      </c>
      <c r="BE129" s="216">
        <f>IF(N129="základní",J129,0)</f>
        <v>0</v>
      </c>
      <c r="BF129" s="216">
        <f>IF(N129="snížená",J129,0)</f>
        <v>0</v>
      </c>
      <c r="BG129" s="216">
        <f>IF(N129="zákl. přenesená",J129,0)</f>
        <v>0</v>
      </c>
      <c r="BH129" s="216">
        <f>IF(N129="sníž. přenesená",J129,0)</f>
        <v>0</v>
      </c>
      <c r="BI129" s="216">
        <f>IF(N129="nulová",J129,0)</f>
        <v>0</v>
      </c>
      <c r="BJ129" s="18" t="s">
        <v>81</v>
      </c>
      <c r="BK129" s="216">
        <f>ROUND(I129*H129,2)</f>
        <v>0</v>
      </c>
      <c r="BL129" s="18" t="s">
        <v>192</v>
      </c>
      <c r="BM129" s="215" t="s">
        <v>200</v>
      </c>
    </row>
    <row r="130" spans="1:65" s="2" customFormat="1" ht="19.2">
      <c r="A130" s="35"/>
      <c r="B130" s="36"/>
      <c r="C130" s="37"/>
      <c r="D130" s="217" t="s">
        <v>194</v>
      </c>
      <c r="E130" s="37"/>
      <c r="F130" s="218" t="s">
        <v>201</v>
      </c>
      <c r="G130" s="37"/>
      <c r="H130" s="37"/>
      <c r="I130" s="116"/>
      <c r="J130" s="37"/>
      <c r="K130" s="37"/>
      <c r="L130" s="40"/>
      <c r="M130" s="219"/>
      <c r="N130" s="220"/>
      <c r="O130" s="72"/>
      <c r="P130" s="72"/>
      <c r="Q130" s="72"/>
      <c r="R130" s="72"/>
      <c r="S130" s="72"/>
      <c r="T130" s="73"/>
      <c r="U130" s="35"/>
      <c r="V130" s="35"/>
      <c r="W130" s="35"/>
      <c r="X130" s="35"/>
      <c r="Y130" s="35"/>
      <c r="Z130" s="35"/>
      <c r="AA130" s="35"/>
      <c r="AB130" s="35"/>
      <c r="AC130" s="35"/>
      <c r="AD130" s="35"/>
      <c r="AE130" s="35"/>
      <c r="AT130" s="18" t="s">
        <v>194</v>
      </c>
      <c r="AU130" s="18" t="s">
        <v>83</v>
      </c>
    </row>
    <row r="131" spans="1:65" s="2" customFormat="1" ht="153.6">
      <c r="A131" s="35"/>
      <c r="B131" s="36"/>
      <c r="C131" s="37"/>
      <c r="D131" s="217" t="s">
        <v>196</v>
      </c>
      <c r="E131" s="37"/>
      <c r="F131" s="221" t="s">
        <v>197</v>
      </c>
      <c r="G131" s="37"/>
      <c r="H131" s="37"/>
      <c r="I131" s="116"/>
      <c r="J131" s="37"/>
      <c r="K131" s="37"/>
      <c r="L131" s="40"/>
      <c r="M131" s="219"/>
      <c r="N131" s="220"/>
      <c r="O131" s="72"/>
      <c r="P131" s="72"/>
      <c r="Q131" s="72"/>
      <c r="R131" s="72"/>
      <c r="S131" s="72"/>
      <c r="T131" s="73"/>
      <c r="U131" s="35"/>
      <c r="V131" s="35"/>
      <c r="W131" s="35"/>
      <c r="X131" s="35"/>
      <c r="Y131" s="35"/>
      <c r="Z131" s="35"/>
      <c r="AA131" s="35"/>
      <c r="AB131" s="35"/>
      <c r="AC131" s="35"/>
      <c r="AD131" s="35"/>
      <c r="AE131" s="35"/>
      <c r="AT131" s="18" t="s">
        <v>196</v>
      </c>
      <c r="AU131" s="18" t="s">
        <v>83</v>
      </c>
    </row>
    <row r="132" spans="1:65" s="2" customFormat="1" ht="16.5" customHeight="1">
      <c r="A132" s="35"/>
      <c r="B132" s="36"/>
      <c r="C132" s="204" t="s">
        <v>202</v>
      </c>
      <c r="D132" s="204" t="s">
        <v>187</v>
      </c>
      <c r="E132" s="205" t="s">
        <v>203</v>
      </c>
      <c r="F132" s="206" t="s">
        <v>204</v>
      </c>
      <c r="G132" s="207" t="s">
        <v>190</v>
      </c>
      <c r="H132" s="208">
        <v>7</v>
      </c>
      <c r="I132" s="209"/>
      <c r="J132" s="210">
        <f>ROUND(I132*H132,2)</f>
        <v>0</v>
      </c>
      <c r="K132" s="206" t="s">
        <v>191</v>
      </c>
      <c r="L132" s="40"/>
      <c r="M132" s="211" t="s">
        <v>1</v>
      </c>
      <c r="N132" s="212" t="s">
        <v>38</v>
      </c>
      <c r="O132" s="72"/>
      <c r="P132" s="213">
        <f>O132*H132</f>
        <v>0</v>
      </c>
      <c r="Q132" s="213">
        <v>0</v>
      </c>
      <c r="R132" s="213">
        <f>Q132*H132</f>
        <v>0</v>
      </c>
      <c r="S132" s="213">
        <v>0</v>
      </c>
      <c r="T132" s="214">
        <f>S132*H132</f>
        <v>0</v>
      </c>
      <c r="U132" s="35"/>
      <c r="V132" s="35"/>
      <c r="W132" s="35"/>
      <c r="X132" s="35"/>
      <c r="Y132" s="35"/>
      <c r="Z132" s="35"/>
      <c r="AA132" s="35"/>
      <c r="AB132" s="35"/>
      <c r="AC132" s="35"/>
      <c r="AD132" s="35"/>
      <c r="AE132" s="35"/>
      <c r="AR132" s="215" t="s">
        <v>192</v>
      </c>
      <c r="AT132" s="215" t="s">
        <v>187</v>
      </c>
      <c r="AU132" s="215" t="s">
        <v>83</v>
      </c>
      <c r="AY132" s="18" t="s">
        <v>185</v>
      </c>
      <c r="BE132" s="216">
        <f>IF(N132="základní",J132,0)</f>
        <v>0</v>
      </c>
      <c r="BF132" s="216">
        <f>IF(N132="snížená",J132,0)</f>
        <v>0</v>
      </c>
      <c r="BG132" s="216">
        <f>IF(N132="zákl. přenesená",J132,0)</f>
        <v>0</v>
      </c>
      <c r="BH132" s="216">
        <f>IF(N132="sníž. přenesená",J132,0)</f>
        <v>0</v>
      </c>
      <c r="BI132" s="216">
        <f>IF(N132="nulová",J132,0)</f>
        <v>0</v>
      </c>
      <c r="BJ132" s="18" t="s">
        <v>81</v>
      </c>
      <c r="BK132" s="216">
        <f>ROUND(I132*H132,2)</f>
        <v>0</v>
      </c>
      <c r="BL132" s="18" t="s">
        <v>192</v>
      </c>
      <c r="BM132" s="215" t="s">
        <v>205</v>
      </c>
    </row>
    <row r="133" spans="1:65" s="2" customFormat="1" ht="19.2">
      <c r="A133" s="35"/>
      <c r="B133" s="36"/>
      <c r="C133" s="37"/>
      <c r="D133" s="217" t="s">
        <v>194</v>
      </c>
      <c r="E133" s="37"/>
      <c r="F133" s="218" t="s">
        <v>206</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194</v>
      </c>
      <c r="AU133" s="18" t="s">
        <v>83</v>
      </c>
    </row>
    <row r="134" spans="1:65" s="2" customFormat="1" ht="115.2">
      <c r="A134" s="35"/>
      <c r="B134" s="36"/>
      <c r="C134" s="37"/>
      <c r="D134" s="217" t="s">
        <v>196</v>
      </c>
      <c r="E134" s="37"/>
      <c r="F134" s="221" t="s">
        <v>207</v>
      </c>
      <c r="G134" s="37"/>
      <c r="H134" s="37"/>
      <c r="I134" s="116"/>
      <c r="J134" s="37"/>
      <c r="K134" s="37"/>
      <c r="L134" s="40"/>
      <c r="M134" s="219"/>
      <c r="N134" s="220"/>
      <c r="O134" s="72"/>
      <c r="P134" s="72"/>
      <c r="Q134" s="72"/>
      <c r="R134" s="72"/>
      <c r="S134" s="72"/>
      <c r="T134" s="73"/>
      <c r="U134" s="35"/>
      <c r="V134" s="35"/>
      <c r="W134" s="35"/>
      <c r="X134" s="35"/>
      <c r="Y134" s="35"/>
      <c r="Z134" s="35"/>
      <c r="AA134" s="35"/>
      <c r="AB134" s="35"/>
      <c r="AC134" s="35"/>
      <c r="AD134" s="35"/>
      <c r="AE134" s="35"/>
      <c r="AT134" s="18" t="s">
        <v>196</v>
      </c>
      <c r="AU134" s="18" t="s">
        <v>83</v>
      </c>
    </row>
    <row r="135" spans="1:65" s="2" customFormat="1" ht="21.75" customHeight="1">
      <c r="A135" s="35"/>
      <c r="B135" s="36"/>
      <c r="C135" s="204" t="s">
        <v>192</v>
      </c>
      <c r="D135" s="204" t="s">
        <v>187</v>
      </c>
      <c r="E135" s="205" t="s">
        <v>208</v>
      </c>
      <c r="F135" s="206" t="s">
        <v>209</v>
      </c>
      <c r="G135" s="207" t="s">
        <v>210</v>
      </c>
      <c r="H135" s="208">
        <v>432</v>
      </c>
      <c r="I135" s="209"/>
      <c r="J135" s="210">
        <f>ROUND(I135*H135,2)</f>
        <v>0</v>
      </c>
      <c r="K135" s="206" t="s">
        <v>191</v>
      </c>
      <c r="L135" s="40"/>
      <c r="M135" s="211" t="s">
        <v>1</v>
      </c>
      <c r="N135" s="212" t="s">
        <v>38</v>
      </c>
      <c r="O135" s="72"/>
      <c r="P135" s="213">
        <f>O135*H135</f>
        <v>0</v>
      </c>
      <c r="Q135" s="213">
        <v>0</v>
      </c>
      <c r="R135" s="213">
        <f>Q135*H135</f>
        <v>0</v>
      </c>
      <c r="S135" s="213">
        <v>0.48</v>
      </c>
      <c r="T135" s="214">
        <f>S135*H135</f>
        <v>207.35999999999999</v>
      </c>
      <c r="U135" s="35"/>
      <c r="V135" s="35"/>
      <c r="W135" s="35"/>
      <c r="X135" s="35"/>
      <c r="Y135" s="35"/>
      <c r="Z135" s="35"/>
      <c r="AA135" s="35"/>
      <c r="AB135" s="35"/>
      <c r="AC135" s="35"/>
      <c r="AD135" s="35"/>
      <c r="AE135" s="35"/>
      <c r="AR135" s="215" t="s">
        <v>192</v>
      </c>
      <c r="AT135" s="215" t="s">
        <v>187</v>
      </c>
      <c r="AU135" s="215" t="s">
        <v>83</v>
      </c>
      <c r="AY135" s="18" t="s">
        <v>185</v>
      </c>
      <c r="BE135" s="216">
        <f>IF(N135="základní",J135,0)</f>
        <v>0</v>
      </c>
      <c r="BF135" s="216">
        <f>IF(N135="snížená",J135,0)</f>
        <v>0</v>
      </c>
      <c r="BG135" s="216">
        <f>IF(N135="zákl. přenesená",J135,0)</f>
        <v>0</v>
      </c>
      <c r="BH135" s="216">
        <f>IF(N135="sníž. přenesená",J135,0)</f>
        <v>0</v>
      </c>
      <c r="BI135" s="216">
        <f>IF(N135="nulová",J135,0)</f>
        <v>0</v>
      </c>
      <c r="BJ135" s="18" t="s">
        <v>81</v>
      </c>
      <c r="BK135" s="216">
        <f>ROUND(I135*H135,2)</f>
        <v>0</v>
      </c>
      <c r="BL135" s="18" t="s">
        <v>192</v>
      </c>
      <c r="BM135" s="215" t="s">
        <v>211</v>
      </c>
    </row>
    <row r="136" spans="1:65" s="2" customFormat="1" ht="28.8">
      <c r="A136" s="35"/>
      <c r="B136" s="36"/>
      <c r="C136" s="37"/>
      <c r="D136" s="217" t="s">
        <v>194</v>
      </c>
      <c r="E136" s="37"/>
      <c r="F136" s="218" t="s">
        <v>212</v>
      </c>
      <c r="G136" s="37"/>
      <c r="H136" s="37"/>
      <c r="I136" s="116"/>
      <c r="J136" s="37"/>
      <c r="K136" s="37"/>
      <c r="L136" s="40"/>
      <c r="M136" s="219"/>
      <c r="N136" s="220"/>
      <c r="O136" s="72"/>
      <c r="P136" s="72"/>
      <c r="Q136" s="72"/>
      <c r="R136" s="72"/>
      <c r="S136" s="72"/>
      <c r="T136" s="73"/>
      <c r="U136" s="35"/>
      <c r="V136" s="35"/>
      <c r="W136" s="35"/>
      <c r="X136" s="35"/>
      <c r="Y136" s="35"/>
      <c r="Z136" s="35"/>
      <c r="AA136" s="35"/>
      <c r="AB136" s="35"/>
      <c r="AC136" s="35"/>
      <c r="AD136" s="35"/>
      <c r="AE136" s="35"/>
      <c r="AT136" s="18" t="s">
        <v>194</v>
      </c>
      <c r="AU136" s="18" t="s">
        <v>83</v>
      </c>
    </row>
    <row r="137" spans="1:65" s="2" customFormat="1" ht="86.4">
      <c r="A137" s="35"/>
      <c r="B137" s="36"/>
      <c r="C137" s="37"/>
      <c r="D137" s="217" t="s">
        <v>196</v>
      </c>
      <c r="E137" s="37"/>
      <c r="F137" s="221" t="s">
        <v>213</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196</v>
      </c>
      <c r="AU137" s="18" t="s">
        <v>83</v>
      </c>
    </row>
    <row r="138" spans="1:65" s="13" customFormat="1" ht="10.199999999999999">
      <c r="B138" s="222"/>
      <c r="C138" s="223"/>
      <c r="D138" s="217" t="s">
        <v>214</v>
      </c>
      <c r="E138" s="224" t="s">
        <v>1</v>
      </c>
      <c r="F138" s="225" t="s">
        <v>215</v>
      </c>
      <c r="G138" s="223"/>
      <c r="H138" s="224" t="s">
        <v>1</v>
      </c>
      <c r="I138" s="226"/>
      <c r="J138" s="223"/>
      <c r="K138" s="223"/>
      <c r="L138" s="227"/>
      <c r="M138" s="228"/>
      <c r="N138" s="229"/>
      <c r="O138" s="229"/>
      <c r="P138" s="229"/>
      <c r="Q138" s="229"/>
      <c r="R138" s="229"/>
      <c r="S138" s="229"/>
      <c r="T138" s="230"/>
      <c r="AT138" s="231" t="s">
        <v>214</v>
      </c>
      <c r="AU138" s="231" t="s">
        <v>83</v>
      </c>
      <c r="AV138" s="13" t="s">
        <v>81</v>
      </c>
      <c r="AW138" s="13" t="s">
        <v>30</v>
      </c>
      <c r="AX138" s="13" t="s">
        <v>73</v>
      </c>
      <c r="AY138" s="231" t="s">
        <v>185</v>
      </c>
    </row>
    <row r="139" spans="1:65" s="14" customFormat="1" ht="10.199999999999999">
      <c r="B139" s="232"/>
      <c r="C139" s="233"/>
      <c r="D139" s="217" t="s">
        <v>214</v>
      </c>
      <c r="E139" s="234" t="s">
        <v>1</v>
      </c>
      <c r="F139" s="235" t="s">
        <v>216</v>
      </c>
      <c r="G139" s="233"/>
      <c r="H139" s="236">
        <v>172</v>
      </c>
      <c r="I139" s="237"/>
      <c r="J139" s="233"/>
      <c r="K139" s="233"/>
      <c r="L139" s="238"/>
      <c r="M139" s="239"/>
      <c r="N139" s="240"/>
      <c r="O139" s="240"/>
      <c r="P139" s="240"/>
      <c r="Q139" s="240"/>
      <c r="R139" s="240"/>
      <c r="S139" s="240"/>
      <c r="T139" s="241"/>
      <c r="AT139" s="242" t="s">
        <v>214</v>
      </c>
      <c r="AU139" s="242" t="s">
        <v>83</v>
      </c>
      <c r="AV139" s="14" t="s">
        <v>83</v>
      </c>
      <c r="AW139" s="14" t="s">
        <v>30</v>
      </c>
      <c r="AX139" s="14" t="s">
        <v>73</v>
      </c>
      <c r="AY139" s="242" t="s">
        <v>185</v>
      </c>
    </row>
    <row r="140" spans="1:65" s="13" customFormat="1" ht="10.199999999999999">
      <c r="B140" s="222"/>
      <c r="C140" s="223"/>
      <c r="D140" s="217" t="s">
        <v>214</v>
      </c>
      <c r="E140" s="224" t="s">
        <v>1</v>
      </c>
      <c r="F140" s="225" t="s">
        <v>217</v>
      </c>
      <c r="G140" s="223"/>
      <c r="H140" s="224" t="s">
        <v>1</v>
      </c>
      <c r="I140" s="226"/>
      <c r="J140" s="223"/>
      <c r="K140" s="223"/>
      <c r="L140" s="227"/>
      <c r="M140" s="228"/>
      <c r="N140" s="229"/>
      <c r="O140" s="229"/>
      <c r="P140" s="229"/>
      <c r="Q140" s="229"/>
      <c r="R140" s="229"/>
      <c r="S140" s="229"/>
      <c r="T140" s="230"/>
      <c r="AT140" s="231" t="s">
        <v>214</v>
      </c>
      <c r="AU140" s="231" t="s">
        <v>83</v>
      </c>
      <c r="AV140" s="13" t="s">
        <v>81</v>
      </c>
      <c r="AW140" s="13" t="s">
        <v>30</v>
      </c>
      <c r="AX140" s="13" t="s">
        <v>73</v>
      </c>
      <c r="AY140" s="231" t="s">
        <v>185</v>
      </c>
    </row>
    <row r="141" spans="1:65" s="14" customFormat="1" ht="10.199999999999999">
      <c r="B141" s="232"/>
      <c r="C141" s="233"/>
      <c r="D141" s="217" t="s">
        <v>214</v>
      </c>
      <c r="E141" s="234" t="s">
        <v>1</v>
      </c>
      <c r="F141" s="235" t="s">
        <v>218</v>
      </c>
      <c r="G141" s="233"/>
      <c r="H141" s="236">
        <v>260</v>
      </c>
      <c r="I141" s="237"/>
      <c r="J141" s="233"/>
      <c r="K141" s="233"/>
      <c r="L141" s="238"/>
      <c r="M141" s="239"/>
      <c r="N141" s="240"/>
      <c r="O141" s="240"/>
      <c r="P141" s="240"/>
      <c r="Q141" s="240"/>
      <c r="R141" s="240"/>
      <c r="S141" s="240"/>
      <c r="T141" s="241"/>
      <c r="AT141" s="242" t="s">
        <v>214</v>
      </c>
      <c r="AU141" s="242" t="s">
        <v>83</v>
      </c>
      <c r="AV141" s="14" t="s">
        <v>83</v>
      </c>
      <c r="AW141" s="14" t="s">
        <v>30</v>
      </c>
      <c r="AX141" s="14" t="s">
        <v>73</v>
      </c>
      <c r="AY141" s="242" t="s">
        <v>185</v>
      </c>
    </row>
    <row r="142" spans="1:65" s="15" customFormat="1" ht="10.199999999999999">
      <c r="B142" s="243"/>
      <c r="C142" s="244"/>
      <c r="D142" s="217" t="s">
        <v>214</v>
      </c>
      <c r="E142" s="245" t="s">
        <v>1</v>
      </c>
      <c r="F142" s="246" t="s">
        <v>219</v>
      </c>
      <c r="G142" s="244"/>
      <c r="H142" s="247">
        <v>432</v>
      </c>
      <c r="I142" s="248"/>
      <c r="J142" s="244"/>
      <c r="K142" s="244"/>
      <c r="L142" s="249"/>
      <c r="M142" s="250"/>
      <c r="N142" s="251"/>
      <c r="O142" s="251"/>
      <c r="P142" s="251"/>
      <c r="Q142" s="251"/>
      <c r="R142" s="251"/>
      <c r="S142" s="251"/>
      <c r="T142" s="252"/>
      <c r="AT142" s="253" t="s">
        <v>214</v>
      </c>
      <c r="AU142" s="253" t="s">
        <v>83</v>
      </c>
      <c r="AV142" s="15" t="s">
        <v>192</v>
      </c>
      <c r="AW142" s="15" t="s">
        <v>30</v>
      </c>
      <c r="AX142" s="15" t="s">
        <v>81</v>
      </c>
      <c r="AY142" s="253" t="s">
        <v>185</v>
      </c>
    </row>
    <row r="143" spans="1:65" s="2" customFormat="1" ht="21.75" customHeight="1">
      <c r="A143" s="35"/>
      <c r="B143" s="36"/>
      <c r="C143" s="204" t="s">
        <v>220</v>
      </c>
      <c r="D143" s="204" t="s">
        <v>187</v>
      </c>
      <c r="E143" s="205" t="s">
        <v>221</v>
      </c>
      <c r="F143" s="206" t="s">
        <v>222</v>
      </c>
      <c r="G143" s="207" t="s">
        <v>210</v>
      </c>
      <c r="H143" s="208">
        <v>8</v>
      </c>
      <c r="I143" s="209"/>
      <c r="J143" s="210">
        <f>ROUND(I143*H143,2)</f>
        <v>0</v>
      </c>
      <c r="K143" s="206" t="s">
        <v>191</v>
      </c>
      <c r="L143" s="40"/>
      <c r="M143" s="211" t="s">
        <v>1</v>
      </c>
      <c r="N143" s="212" t="s">
        <v>38</v>
      </c>
      <c r="O143" s="72"/>
      <c r="P143" s="213">
        <f>O143*H143</f>
        <v>0</v>
      </c>
      <c r="Q143" s="213">
        <v>0</v>
      </c>
      <c r="R143" s="213">
        <f>Q143*H143</f>
        <v>0</v>
      </c>
      <c r="S143" s="213">
        <v>0.58599999999999997</v>
      </c>
      <c r="T143" s="214">
        <f>S143*H143</f>
        <v>4.6879999999999997</v>
      </c>
      <c r="U143" s="35"/>
      <c r="V143" s="35"/>
      <c r="W143" s="35"/>
      <c r="X143" s="35"/>
      <c r="Y143" s="35"/>
      <c r="Z143" s="35"/>
      <c r="AA143" s="35"/>
      <c r="AB143" s="35"/>
      <c r="AC143" s="35"/>
      <c r="AD143" s="35"/>
      <c r="AE143" s="35"/>
      <c r="AR143" s="215" t="s">
        <v>192</v>
      </c>
      <c r="AT143" s="215" t="s">
        <v>187</v>
      </c>
      <c r="AU143" s="215" t="s">
        <v>83</v>
      </c>
      <c r="AY143" s="18" t="s">
        <v>185</v>
      </c>
      <c r="BE143" s="216">
        <f>IF(N143="základní",J143,0)</f>
        <v>0</v>
      </c>
      <c r="BF143" s="216">
        <f>IF(N143="snížená",J143,0)</f>
        <v>0</v>
      </c>
      <c r="BG143" s="216">
        <f>IF(N143="zákl. přenesená",J143,0)</f>
        <v>0</v>
      </c>
      <c r="BH143" s="216">
        <f>IF(N143="sníž. přenesená",J143,0)</f>
        <v>0</v>
      </c>
      <c r="BI143" s="216">
        <f>IF(N143="nulová",J143,0)</f>
        <v>0</v>
      </c>
      <c r="BJ143" s="18" t="s">
        <v>81</v>
      </c>
      <c r="BK143" s="216">
        <f>ROUND(I143*H143,2)</f>
        <v>0</v>
      </c>
      <c r="BL143" s="18" t="s">
        <v>192</v>
      </c>
      <c r="BM143" s="215" t="s">
        <v>223</v>
      </c>
    </row>
    <row r="144" spans="1:65" s="2" customFormat="1" ht="38.4">
      <c r="A144" s="35"/>
      <c r="B144" s="36"/>
      <c r="C144" s="37"/>
      <c r="D144" s="217" t="s">
        <v>194</v>
      </c>
      <c r="E144" s="37"/>
      <c r="F144" s="218" t="s">
        <v>224</v>
      </c>
      <c r="G144" s="37"/>
      <c r="H144" s="37"/>
      <c r="I144" s="116"/>
      <c r="J144" s="37"/>
      <c r="K144" s="37"/>
      <c r="L144" s="40"/>
      <c r="M144" s="219"/>
      <c r="N144" s="220"/>
      <c r="O144" s="72"/>
      <c r="P144" s="72"/>
      <c r="Q144" s="72"/>
      <c r="R144" s="72"/>
      <c r="S144" s="72"/>
      <c r="T144" s="73"/>
      <c r="U144" s="35"/>
      <c r="V144" s="35"/>
      <c r="W144" s="35"/>
      <c r="X144" s="35"/>
      <c r="Y144" s="35"/>
      <c r="Z144" s="35"/>
      <c r="AA144" s="35"/>
      <c r="AB144" s="35"/>
      <c r="AC144" s="35"/>
      <c r="AD144" s="35"/>
      <c r="AE144" s="35"/>
      <c r="AT144" s="18" t="s">
        <v>194</v>
      </c>
      <c r="AU144" s="18" t="s">
        <v>83</v>
      </c>
    </row>
    <row r="145" spans="1:65" s="2" customFormat="1" ht="86.4">
      <c r="A145" s="35"/>
      <c r="B145" s="36"/>
      <c r="C145" s="37"/>
      <c r="D145" s="217" t="s">
        <v>196</v>
      </c>
      <c r="E145" s="37"/>
      <c r="F145" s="221" t="s">
        <v>213</v>
      </c>
      <c r="G145" s="37"/>
      <c r="H145" s="37"/>
      <c r="I145" s="116"/>
      <c r="J145" s="37"/>
      <c r="K145" s="37"/>
      <c r="L145" s="40"/>
      <c r="M145" s="219"/>
      <c r="N145" s="220"/>
      <c r="O145" s="72"/>
      <c r="P145" s="72"/>
      <c r="Q145" s="72"/>
      <c r="R145" s="72"/>
      <c r="S145" s="72"/>
      <c r="T145" s="73"/>
      <c r="U145" s="35"/>
      <c r="V145" s="35"/>
      <c r="W145" s="35"/>
      <c r="X145" s="35"/>
      <c r="Y145" s="35"/>
      <c r="Z145" s="35"/>
      <c r="AA145" s="35"/>
      <c r="AB145" s="35"/>
      <c r="AC145" s="35"/>
      <c r="AD145" s="35"/>
      <c r="AE145" s="35"/>
      <c r="AT145" s="18" t="s">
        <v>196</v>
      </c>
      <c r="AU145" s="18" t="s">
        <v>83</v>
      </c>
    </row>
    <row r="146" spans="1:65" s="13" customFormat="1" ht="10.199999999999999">
      <c r="B146" s="222"/>
      <c r="C146" s="223"/>
      <c r="D146" s="217" t="s">
        <v>214</v>
      </c>
      <c r="E146" s="224" t="s">
        <v>1</v>
      </c>
      <c r="F146" s="225" t="s">
        <v>225</v>
      </c>
      <c r="G146" s="223"/>
      <c r="H146" s="224" t="s">
        <v>1</v>
      </c>
      <c r="I146" s="226"/>
      <c r="J146" s="223"/>
      <c r="K146" s="223"/>
      <c r="L146" s="227"/>
      <c r="M146" s="228"/>
      <c r="N146" s="229"/>
      <c r="O146" s="229"/>
      <c r="P146" s="229"/>
      <c r="Q146" s="229"/>
      <c r="R146" s="229"/>
      <c r="S146" s="229"/>
      <c r="T146" s="230"/>
      <c r="AT146" s="231" t="s">
        <v>214</v>
      </c>
      <c r="AU146" s="231" t="s">
        <v>83</v>
      </c>
      <c r="AV146" s="13" t="s">
        <v>81</v>
      </c>
      <c r="AW146" s="13" t="s">
        <v>30</v>
      </c>
      <c r="AX146" s="13" t="s">
        <v>73</v>
      </c>
      <c r="AY146" s="231" t="s">
        <v>185</v>
      </c>
    </row>
    <row r="147" spans="1:65" s="14" customFormat="1" ht="10.199999999999999">
      <c r="B147" s="232"/>
      <c r="C147" s="233"/>
      <c r="D147" s="217" t="s">
        <v>214</v>
      </c>
      <c r="E147" s="234" t="s">
        <v>1</v>
      </c>
      <c r="F147" s="235" t="s">
        <v>226</v>
      </c>
      <c r="G147" s="233"/>
      <c r="H147" s="236">
        <v>8</v>
      </c>
      <c r="I147" s="237"/>
      <c r="J147" s="233"/>
      <c r="K147" s="233"/>
      <c r="L147" s="238"/>
      <c r="M147" s="239"/>
      <c r="N147" s="240"/>
      <c r="O147" s="240"/>
      <c r="P147" s="240"/>
      <c r="Q147" s="240"/>
      <c r="R147" s="240"/>
      <c r="S147" s="240"/>
      <c r="T147" s="241"/>
      <c r="AT147" s="242" t="s">
        <v>214</v>
      </c>
      <c r="AU147" s="242" t="s">
        <v>83</v>
      </c>
      <c r="AV147" s="14" t="s">
        <v>83</v>
      </c>
      <c r="AW147" s="14" t="s">
        <v>30</v>
      </c>
      <c r="AX147" s="14" t="s">
        <v>81</v>
      </c>
      <c r="AY147" s="242" t="s">
        <v>185</v>
      </c>
    </row>
    <row r="148" spans="1:65" s="2" customFormat="1" ht="16.5" customHeight="1">
      <c r="A148" s="35"/>
      <c r="B148" s="36"/>
      <c r="C148" s="204" t="s">
        <v>227</v>
      </c>
      <c r="D148" s="204" t="s">
        <v>187</v>
      </c>
      <c r="E148" s="205" t="s">
        <v>228</v>
      </c>
      <c r="F148" s="206" t="s">
        <v>229</v>
      </c>
      <c r="G148" s="207" t="s">
        <v>210</v>
      </c>
      <c r="H148" s="208">
        <v>40</v>
      </c>
      <c r="I148" s="209"/>
      <c r="J148" s="210">
        <f>ROUND(I148*H148,2)</f>
        <v>0</v>
      </c>
      <c r="K148" s="206" t="s">
        <v>191</v>
      </c>
      <c r="L148" s="40"/>
      <c r="M148" s="211" t="s">
        <v>1</v>
      </c>
      <c r="N148" s="212" t="s">
        <v>38</v>
      </c>
      <c r="O148" s="72"/>
      <c r="P148" s="213">
        <f>O148*H148</f>
        <v>0</v>
      </c>
      <c r="Q148" s="213">
        <v>0</v>
      </c>
      <c r="R148" s="213">
        <f>Q148*H148</f>
        <v>0</v>
      </c>
      <c r="S148" s="213">
        <v>0.28100000000000003</v>
      </c>
      <c r="T148" s="214">
        <f>S148*H148</f>
        <v>11.240000000000002</v>
      </c>
      <c r="U148" s="35"/>
      <c r="V148" s="35"/>
      <c r="W148" s="35"/>
      <c r="X148" s="35"/>
      <c r="Y148" s="35"/>
      <c r="Z148" s="35"/>
      <c r="AA148" s="35"/>
      <c r="AB148" s="35"/>
      <c r="AC148" s="35"/>
      <c r="AD148" s="35"/>
      <c r="AE148" s="35"/>
      <c r="AR148" s="215" t="s">
        <v>192</v>
      </c>
      <c r="AT148" s="215" t="s">
        <v>187</v>
      </c>
      <c r="AU148" s="215" t="s">
        <v>83</v>
      </c>
      <c r="AY148" s="18" t="s">
        <v>185</v>
      </c>
      <c r="BE148" s="216">
        <f>IF(N148="základní",J148,0)</f>
        <v>0</v>
      </c>
      <c r="BF148" s="216">
        <f>IF(N148="snížená",J148,0)</f>
        <v>0</v>
      </c>
      <c r="BG148" s="216">
        <f>IF(N148="zákl. přenesená",J148,0)</f>
        <v>0</v>
      </c>
      <c r="BH148" s="216">
        <f>IF(N148="sníž. přenesená",J148,0)</f>
        <v>0</v>
      </c>
      <c r="BI148" s="216">
        <f>IF(N148="nulová",J148,0)</f>
        <v>0</v>
      </c>
      <c r="BJ148" s="18" t="s">
        <v>81</v>
      </c>
      <c r="BK148" s="216">
        <f>ROUND(I148*H148,2)</f>
        <v>0</v>
      </c>
      <c r="BL148" s="18" t="s">
        <v>192</v>
      </c>
      <c r="BM148" s="215" t="s">
        <v>230</v>
      </c>
    </row>
    <row r="149" spans="1:65" s="2" customFormat="1" ht="38.4">
      <c r="A149" s="35"/>
      <c r="B149" s="36"/>
      <c r="C149" s="37"/>
      <c r="D149" s="217" t="s">
        <v>194</v>
      </c>
      <c r="E149" s="37"/>
      <c r="F149" s="218" t="s">
        <v>231</v>
      </c>
      <c r="G149" s="37"/>
      <c r="H149" s="37"/>
      <c r="I149" s="116"/>
      <c r="J149" s="37"/>
      <c r="K149" s="37"/>
      <c r="L149" s="40"/>
      <c r="M149" s="219"/>
      <c r="N149" s="220"/>
      <c r="O149" s="72"/>
      <c r="P149" s="72"/>
      <c r="Q149" s="72"/>
      <c r="R149" s="72"/>
      <c r="S149" s="72"/>
      <c r="T149" s="73"/>
      <c r="U149" s="35"/>
      <c r="V149" s="35"/>
      <c r="W149" s="35"/>
      <c r="X149" s="35"/>
      <c r="Y149" s="35"/>
      <c r="Z149" s="35"/>
      <c r="AA149" s="35"/>
      <c r="AB149" s="35"/>
      <c r="AC149" s="35"/>
      <c r="AD149" s="35"/>
      <c r="AE149" s="35"/>
      <c r="AT149" s="18" t="s">
        <v>194</v>
      </c>
      <c r="AU149" s="18" t="s">
        <v>83</v>
      </c>
    </row>
    <row r="150" spans="1:65" s="2" customFormat="1" ht="163.19999999999999">
      <c r="A150" s="35"/>
      <c r="B150" s="36"/>
      <c r="C150" s="37"/>
      <c r="D150" s="217" t="s">
        <v>196</v>
      </c>
      <c r="E150" s="37"/>
      <c r="F150" s="221" t="s">
        <v>232</v>
      </c>
      <c r="G150" s="37"/>
      <c r="H150" s="37"/>
      <c r="I150" s="116"/>
      <c r="J150" s="37"/>
      <c r="K150" s="37"/>
      <c r="L150" s="40"/>
      <c r="M150" s="219"/>
      <c r="N150" s="220"/>
      <c r="O150" s="72"/>
      <c r="P150" s="72"/>
      <c r="Q150" s="72"/>
      <c r="R150" s="72"/>
      <c r="S150" s="72"/>
      <c r="T150" s="73"/>
      <c r="U150" s="35"/>
      <c r="V150" s="35"/>
      <c r="W150" s="35"/>
      <c r="X150" s="35"/>
      <c r="Y150" s="35"/>
      <c r="Z150" s="35"/>
      <c r="AA150" s="35"/>
      <c r="AB150" s="35"/>
      <c r="AC150" s="35"/>
      <c r="AD150" s="35"/>
      <c r="AE150" s="35"/>
      <c r="AT150" s="18" t="s">
        <v>196</v>
      </c>
      <c r="AU150" s="18" t="s">
        <v>83</v>
      </c>
    </row>
    <row r="151" spans="1:65" s="13" customFormat="1" ht="10.199999999999999">
      <c r="B151" s="222"/>
      <c r="C151" s="223"/>
      <c r="D151" s="217" t="s">
        <v>214</v>
      </c>
      <c r="E151" s="224" t="s">
        <v>1</v>
      </c>
      <c r="F151" s="225" t="s">
        <v>233</v>
      </c>
      <c r="G151" s="223"/>
      <c r="H151" s="224" t="s">
        <v>1</v>
      </c>
      <c r="I151" s="226"/>
      <c r="J151" s="223"/>
      <c r="K151" s="223"/>
      <c r="L151" s="227"/>
      <c r="M151" s="228"/>
      <c r="N151" s="229"/>
      <c r="O151" s="229"/>
      <c r="P151" s="229"/>
      <c r="Q151" s="229"/>
      <c r="R151" s="229"/>
      <c r="S151" s="229"/>
      <c r="T151" s="230"/>
      <c r="AT151" s="231" t="s">
        <v>214</v>
      </c>
      <c r="AU151" s="231" t="s">
        <v>83</v>
      </c>
      <c r="AV151" s="13" t="s">
        <v>81</v>
      </c>
      <c r="AW151" s="13" t="s">
        <v>30</v>
      </c>
      <c r="AX151" s="13" t="s">
        <v>73</v>
      </c>
      <c r="AY151" s="231" t="s">
        <v>185</v>
      </c>
    </row>
    <row r="152" spans="1:65" s="14" customFormat="1" ht="10.199999999999999">
      <c r="B152" s="232"/>
      <c r="C152" s="233"/>
      <c r="D152" s="217" t="s">
        <v>214</v>
      </c>
      <c r="E152" s="234" t="s">
        <v>1</v>
      </c>
      <c r="F152" s="235" t="s">
        <v>234</v>
      </c>
      <c r="G152" s="233"/>
      <c r="H152" s="236">
        <v>40</v>
      </c>
      <c r="I152" s="237"/>
      <c r="J152" s="233"/>
      <c r="K152" s="233"/>
      <c r="L152" s="238"/>
      <c r="M152" s="239"/>
      <c r="N152" s="240"/>
      <c r="O152" s="240"/>
      <c r="P152" s="240"/>
      <c r="Q152" s="240"/>
      <c r="R152" s="240"/>
      <c r="S152" s="240"/>
      <c r="T152" s="241"/>
      <c r="AT152" s="242" t="s">
        <v>214</v>
      </c>
      <c r="AU152" s="242" t="s">
        <v>83</v>
      </c>
      <c r="AV152" s="14" t="s">
        <v>83</v>
      </c>
      <c r="AW152" s="14" t="s">
        <v>30</v>
      </c>
      <c r="AX152" s="14" t="s">
        <v>81</v>
      </c>
      <c r="AY152" s="242" t="s">
        <v>185</v>
      </c>
    </row>
    <row r="153" spans="1:65" s="2" customFormat="1" ht="21.75" customHeight="1">
      <c r="A153" s="35"/>
      <c r="B153" s="36"/>
      <c r="C153" s="204" t="s">
        <v>235</v>
      </c>
      <c r="D153" s="204" t="s">
        <v>187</v>
      </c>
      <c r="E153" s="205" t="s">
        <v>236</v>
      </c>
      <c r="F153" s="206" t="s">
        <v>237</v>
      </c>
      <c r="G153" s="207" t="s">
        <v>210</v>
      </c>
      <c r="H153" s="208">
        <v>692</v>
      </c>
      <c r="I153" s="209"/>
      <c r="J153" s="210">
        <f>ROUND(I153*H153,2)</f>
        <v>0</v>
      </c>
      <c r="K153" s="206" t="s">
        <v>191</v>
      </c>
      <c r="L153" s="40"/>
      <c r="M153" s="211" t="s">
        <v>1</v>
      </c>
      <c r="N153" s="212" t="s">
        <v>38</v>
      </c>
      <c r="O153" s="72"/>
      <c r="P153" s="213">
        <f>O153*H153</f>
        <v>0</v>
      </c>
      <c r="Q153" s="213">
        <v>0</v>
      </c>
      <c r="R153" s="213">
        <f>Q153*H153</f>
        <v>0</v>
      </c>
      <c r="S153" s="213">
        <v>0.255</v>
      </c>
      <c r="T153" s="214">
        <f>S153*H153</f>
        <v>176.46</v>
      </c>
      <c r="U153" s="35"/>
      <c r="V153" s="35"/>
      <c r="W153" s="35"/>
      <c r="X153" s="35"/>
      <c r="Y153" s="35"/>
      <c r="Z153" s="35"/>
      <c r="AA153" s="35"/>
      <c r="AB153" s="35"/>
      <c r="AC153" s="35"/>
      <c r="AD153" s="35"/>
      <c r="AE153" s="35"/>
      <c r="AR153" s="215" t="s">
        <v>192</v>
      </c>
      <c r="AT153" s="215" t="s">
        <v>187</v>
      </c>
      <c r="AU153" s="215" t="s">
        <v>83</v>
      </c>
      <c r="AY153" s="18" t="s">
        <v>185</v>
      </c>
      <c r="BE153" s="216">
        <f>IF(N153="základní",J153,0)</f>
        <v>0</v>
      </c>
      <c r="BF153" s="216">
        <f>IF(N153="snížená",J153,0)</f>
        <v>0</v>
      </c>
      <c r="BG153" s="216">
        <f>IF(N153="zákl. přenesená",J153,0)</f>
        <v>0</v>
      </c>
      <c r="BH153" s="216">
        <f>IF(N153="sníž. přenesená",J153,0)</f>
        <v>0</v>
      </c>
      <c r="BI153" s="216">
        <f>IF(N153="nulová",J153,0)</f>
        <v>0</v>
      </c>
      <c r="BJ153" s="18" t="s">
        <v>81</v>
      </c>
      <c r="BK153" s="216">
        <f>ROUND(I153*H153,2)</f>
        <v>0</v>
      </c>
      <c r="BL153" s="18" t="s">
        <v>192</v>
      </c>
      <c r="BM153" s="215" t="s">
        <v>238</v>
      </c>
    </row>
    <row r="154" spans="1:65" s="2" customFormat="1" ht="48">
      <c r="A154" s="35"/>
      <c r="B154" s="36"/>
      <c r="C154" s="37"/>
      <c r="D154" s="217" t="s">
        <v>194</v>
      </c>
      <c r="E154" s="37"/>
      <c r="F154" s="218" t="s">
        <v>239</v>
      </c>
      <c r="G154" s="37"/>
      <c r="H154" s="37"/>
      <c r="I154" s="116"/>
      <c r="J154" s="37"/>
      <c r="K154" s="37"/>
      <c r="L154" s="40"/>
      <c r="M154" s="219"/>
      <c r="N154" s="220"/>
      <c r="O154" s="72"/>
      <c r="P154" s="72"/>
      <c r="Q154" s="72"/>
      <c r="R154" s="72"/>
      <c r="S154" s="72"/>
      <c r="T154" s="73"/>
      <c r="U154" s="35"/>
      <c r="V154" s="35"/>
      <c r="W154" s="35"/>
      <c r="X154" s="35"/>
      <c r="Y154" s="35"/>
      <c r="Z154" s="35"/>
      <c r="AA154" s="35"/>
      <c r="AB154" s="35"/>
      <c r="AC154" s="35"/>
      <c r="AD154" s="35"/>
      <c r="AE154" s="35"/>
      <c r="AT154" s="18" t="s">
        <v>194</v>
      </c>
      <c r="AU154" s="18" t="s">
        <v>83</v>
      </c>
    </row>
    <row r="155" spans="1:65" s="2" customFormat="1" ht="163.19999999999999">
      <c r="A155" s="35"/>
      <c r="B155" s="36"/>
      <c r="C155" s="37"/>
      <c r="D155" s="217" t="s">
        <v>196</v>
      </c>
      <c r="E155" s="37"/>
      <c r="F155" s="221" t="s">
        <v>232</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196</v>
      </c>
      <c r="AU155" s="18" t="s">
        <v>83</v>
      </c>
    </row>
    <row r="156" spans="1:65" s="13" customFormat="1" ht="10.199999999999999">
      <c r="B156" s="222"/>
      <c r="C156" s="223"/>
      <c r="D156" s="217" t="s">
        <v>214</v>
      </c>
      <c r="E156" s="224" t="s">
        <v>1</v>
      </c>
      <c r="F156" s="225" t="s">
        <v>240</v>
      </c>
      <c r="G156" s="223"/>
      <c r="H156" s="224" t="s">
        <v>1</v>
      </c>
      <c r="I156" s="226"/>
      <c r="J156" s="223"/>
      <c r="K156" s="223"/>
      <c r="L156" s="227"/>
      <c r="M156" s="228"/>
      <c r="N156" s="229"/>
      <c r="O156" s="229"/>
      <c r="P156" s="229"/>
      <c r="Q156" s="229"/>
      <c r="R156" s="229"/>
      <c r="S156" s="229"/>
      <c r="T156" s="230"/>
      <c r="AT156" s="231" t="s">
        <v>214</v>
      </c>
      <c r="AU156" s="231" t="s">
        <v>83</v>
      </c>
      <c r="AV156" s="13" t="s">
        <v>81</v>
      </c>
      <c r="AW156" s="13" t="s">
        <v>30</v>
      </c>
      <c r="AX156" s="13" t="s">
        <v>73</v>
      </c>
      <c r="AY156" s="231" t="s">
        <v>185</v>
      </c>
    </row>
    <row r="157" spans="1:65" s="14" customFormat="1" ht="10.199999999999999">
      <c r="B157" s="232"/>
      <c r="C157" s="233"/>
      <c r="D157" s="217" t="s">
        <v>214</v>
      </c>
      <c r="E157" s="234" t="s">
        <v>1</v>
      </c>
      <c r="F157" s="235" t="s">
        <v>241</v>
      </c>
      <c r="G157" s="233"/>
      <c r="H157" s="236">
        <v>692</v>
      </c>
      <c r="I157" s="237"/>
      <c r="J157" s="233"/>
      <c r="K157" s="233"/>
      <c r="L157" s="238"/>
      <c r="M157" s="239"/>
      <c r="N157" s="240"/>
      <c r="O157" s="240"/>
      <c r="P157" s="240"/>
      <c r="Q157" s="240"/>
      <c r="R157" s="240"/>
      <c r="S157" s="240"/>
      <c r="T157" s="241"/>
      <c r="AT157" s="242" t="s">
        <v>214</v>
      </c>
      <c r="AU157" s="242" t="s">
        <v>83</v>
      </c>
      <c r="AV157" s="14" t="s">
        <v>83</v>
      </c>
      <c r="AW157" s="14" t="s">
        <v>30</v>
      </c>
      <c r="AX157" s="14" t="s">
        <v>81</v>
      </c>
      <c r="AY157" s="242" t="s">
        <v>185</v>
      </c>
    </row>
    <row r="158" spans="1:65" s="2" customFormat="1" ht="21.75" customHeight="1">
      <c r="A158" s="35"/>
      <c r="B158" s="36"/>
      <c r="C158" s="204" t="s">
        <v>226</v>
      </c>
      <c r="D158" s="204" t="s">
        <v>187</v>
      </c>
      <c r="E158" s="205" t="s">
        <v>242</v>
      </c>
      <c r="F158" s="206" t="s">
        <v>243</v>
      </c>
      <c r="G158" s="207" t="s">
        <v>210</v>
      </c>
      <c r="H158" s="208">
        <v>60</v>
      </c>
      <c r="I158" s="209"/>
      <c r="J158" s="210">
        <f>ROUND(I158*H158,2)</f>
        <v>0</v>
      </c>
      <c r="K158" s="206" t="s">
        <v>191</v>
      </c>
      <c r="L158" s="40"/>
      <c r="M158" s="211" t="s">
        <v>1</v>
      </c>
      <c r="N158" s="212" t="s">
        <v>38</v>
      </c>
      <c r="O158" s="72"/>
      <c r="P158" s="213">
        <f>O158*H158</f>
        <v>0</v>
      </c>
      <c r="Q158" s="213">
        <v>0</v>
      </c>
      <c r="R158" s="213">
        <f>Q158*H158</f>
        <v>0</v>
      </c>
      <c r="S158" s="213">
        <v>0.26</v>
      </c>
      <c r="T158" s="214">
        <f>S158*H158</f>
        <v>15.600000000000001</v>
      </c>
      <c r="U158" s="35"/>
      <c r="V158" s="35"/>
      <c r="W158" s="35"/>
      <c r="X158" s="35"/>
      <c r="Y158" s="35"/>
      <c r="Z158" s="35"/>
      <c r="AA158" s="35"/>
      <c r="AB158" s="35"/>
      <c r="AC158" s="35"/>
      <c r="AD158" s="35"/>
      <c r="AE158" s="35"/>
      <c r="AR158" s="215" t="s">
        <v>192</v>
      </c>
      <c r="AT158" s="215" t="s">
        <v>187</v>
      </c>
      <c r="AU158" s="215" t="s">
        <v>83</v>
      </c>
      <c r="AY158" s="18" t="s">
        <v>185</v>
      </c>
      <c r="BE158" s="216">
        <f>IF(N158="základní",J158,0)</f>
        <v>0</v>
      </c>
      <c r="BF158" s="216">
        <f>IF(N158="snížená",J158,0)</f>
        <v>0</v>
      </c>
      <c r="BG158" s="216">
        <f>IF(N158="zákl. přenesená",J158,0)</f>
        <v>0</v>
      </c>
      <c r="BH158" s="216">
        <f>IF(N158="sníž. přenesená",J158,0)</f>
        <v>0</v>
      </c>
      <c r="BI158" s="216">
        <f>IF(N158="nulová",J158,0)</f>
        <v>0</v>
      </c>
      <c r="BJ158" s="18" t="s">
        <v>81</v>
      </c>
      <c r="BK158" s="216">
        <f>ROUND(I158*H158,2)</f>
        <v>0</v>
      </c>
      <c r="BL158" s="18" t="s">
        <v>192</v>
      </c>
      <c r="BM158" s="215" t="s">
        <v>244</v>
      </c>
    </row>
    <row r="159" spans="1:65" s="2" customFormat="1" ht="38.4">
      <c r="A159" s="35"/>
      <c r="B159" s="36"/>
      <c r="C159" s="37"/>
      <c r="D159" s="217" t="s">
        <v>194</v>
      </c>
      <c r="E159" s="37"/>
      <c r="F159" s="218" t="s">
        <v>245</v>
      </c>
      <c r="G159" s="37"/>
      <c r="H159" s="37"/>
      <c r="I159" s="116"/>
      <c r="J159" s="37"/>
      <c r="K159" s="37"/>
      <c r="L159" s="40"/>
      <c r="M159" s="219"/>
      <c r="N159" s="220"/>
      <c r="O159" s="72"/>
      <c r="P159" s="72"/>
      <c r="Q159" s="72"/>
      <c r="R159" s="72"/>
      <c r="S159" s="72"/>
      <c r="T159" s="73"/>
      <c r="U159" s="35"/>
      <c r="V159" s="35"/>
      <c r="W159" s="35"/>
      <c r="X159" s="35"/>
      <c r="Y159" s="35"/>
      <c r="Z159" s="35"/>
      <c r="AA159" s="35"/>
      <c r="AB159" s="35"/>
      <c r="AC159" s="35"/>
      <c r="AD159" s="35"/>
      <c r="AE159" s="35"/>
      <c r="AT159" s="18" t="s">
        <v>194</v>
      </c>
      <c r="AU159" s="18" t="s">
        <v>83</v>
      </c>
    </row>
    <row r="160" spans="1:65" s="2" customFormat="1" ht="163.19999999999999">
      <c r="A160" s="35"/>
      <c r="B160" s="36"/>
      <c r="C160" s="37"/>
      <c r="D160" s="217" t="s">
        <v>196</v>
      </c>
      <c r="E160" s="37"/>
      <c r="F160" s="221" t="s">
        <v>232</v>
      </c>
      <c r="G160" s="37"/>
      <c r="H160" s="37"/>
      <c r="I160" s="116"/>
      <c r="J160" s="37"/>
      <c r="K160" s="37"/>
      <c r="L160" s="40"/>
      <c r="M160" s="219"/>
      <c r="N160" s="220"/>
      <c r="O160" s="72"/>
      <c r="P160" s="72"/>
      <c r="Q160" s="72"/>
      <c r="R160" s="72"/>
      <c r="S160" s="72"/>
      <c r="T160" s="73"/>
      <c r="U160" s="35"/>
      <c r="V160" s="35"/>
      <c r="W160" s="35"/>
      <c r="X160" s="35"/>
      <c r="Y160" s="35"/>
      <c r="Z160" s="35"/>
      <c r="AA160" s="35"/>
      <c r="AB160" s="35"/>
      <c r="AC160" s="35"/>
      <c r="AD160" s="35"/>
      <c r="AE160" s="35"/>
      <c r="AT160" s="18" t="s">
        <v>196</v>
      </c>
      <c r="AU160" s="18" t="s">
        <v>83</v>
      </c>
    </row>
    <row r="161" spans="1:65" s="13" customFormat="1" ht="10.199999999999999">
      <c r="B161" s="222"/>
      <c r="C161" s="223"/>
      <c r="D161" s="217" t="s">
        <v>214</v>
      </c>
      <c r="E161" s="224" t="s">
        <v>1</v>
      </c>
      <c r="F161" s="225" t="s">
        <v>246</v>
      </c>
      <c r="G161" s="223"/>
      <c r="H161" s="224" t="s">
        <v>1</v>
      </c>
      <c r="I161" s="226"/>
      <c r="J161" s="223"/>
      <c r="K161" s="223"/>
      <c r="L161" s="227"/>
      <c r="M161" s="228"/>
      <c r="N161" s="229"/>
      <c r="O161" s="229"/>
      <c r="P161" s="229"/>
      <c r="Q161" s="229"/>
      <c r="R161" s="229"/>
      <c r="S161" s="229"/>
      <c r="T161" s="230"/>
      <c r="AT161" s="231" t="s">
        <v>214</v>
      </c>
      <c r="AU161" s="231" t="s">
        <v>83</v>
      </c>
      <c r="AV161" s="13" t="s">
        <v>81</v>
      </c>
      <c r="AW161" s="13" t="s">
        <v>30</v>
      </c>
      <c r="AX161" s="13" t="s">
        <v>73</v>
      </c>
      <c r="AY161" s="231" t="s">
        <v>185</v>
      </c>
    </row>
    <row r="162" spans="1:65" s="14" customFormat="1" ht="10.199999999999999">
      <c r="B162" s="232"/>
      <c r="C162" s="233"/>
      <c r="D162" s="217" t="s">
        <v>214</v>
      </c>
      <c r="E162" s="234" t="s">
        <v>1</v>
      </c>
      <c r="F162" s="235" t="s">
        <v>247</v>
      </c>
      <c r="G162" s="233"/>
      <c r="H162" s="236">
        <v>60</v>
      </c>
      <c r="I162" s="237"/>
      <c r="J162" s="233"/>
      <c r="K162" s="233"/>
      <c r="L162" s="238"/>
      <c r="M162" s="239"/>
      <c r="N162" s="240"/>
      <c r="O162" s="240"/>
      <c r="P162" s="240"/>
      <c r="Q162" s="240"/>
      <c r="R162" s="240"/>
      <c r="S162" s="240"/>
      <c r="T162" s="241"/>
      <c r="AT162" s="242" t="s">
        <v>214</v>
      </c>
      <c r="AU162" s="242" t="s">
        <v>83</v>
      </c>
      <c r="AV162" s="14" t="s">
        <v>83</v>
      </c>
      <c r="AW162" s="14" t="s">
        <v>30</v>
      </c>
      <c r="AX162" s="14" t="s">
        <v>81</v>
      </c>
      <c r="AY162" s="242" t="s">
        <v>185</v>
      </c>
    </row>
    <row r="163" spans="1:65" s="2" customFormat="1" ht="21.75" customHeight="1">
      <c r="A163" s="35"/>
      <c r="B163" s="36"/>
      <c r="C163" s="204" t="s">
        <v>248</v>
      </c>
      <c r="D163" s="204" t="s">
        <v>187</v>
      </c>
      <c r="E163" s="205" t="s">
        <v>249</v>
      </c>
      <c r="F163" s="206" t="s">
        <v>250</v>
      </c>
      <c r="G163" s="207" t="s">
        <v>210</v>
      </c>
      <c r="H163" s="208">
        <v>301</v>
      </c>
      <c r="I163" s="209"/>
      <c r="J163" s="210">
        <f>ROUND(I163*H163,2)</f>
        <v>0</v>
      </c>
      <c r="K163" s="206" t="s">
        <v>191</v>
      </c>
      <c r="L163" s="40"/>
      <c r="M163" s="211" t="s">
        <v>1</v>
      </c>
      <c r="N163" s="212" t="s">
        <v>38</v>
      </c>
      <c r="O163" s="72"/>
      <c r="P163" s="213">
        <f>O163*H163</f>
        <v>0</v>
      </c>
      <c r="Q163" s="213">
        <v>0</v>
      </c>
      <c r="R163" s="213">
        <f>Q163*H163</f>
        <v>0</v>
      </c>
      <c r="S163" s="213">
        <v>0.28100000000000003</v>
      </c>
      <c r="T163" s="214">
        <f>S163*H163</f>
        <v>84.581000000000003</v>
      </c>
      <c r="U163" s="35"/>
      <c r="V163" s="35"/>
      <c r="W163" s="35"/>
      <c r="X163" s="35"/>
      <c r="Y163" s="35"/>
      <c r="Z163" s="35"/>
      <c r="AA163" s="35"/>
      <c r="AB163" s="35"/>
      <c r="AC163" s="35"/>
      <c r="AD163" s="35"/>
      <c r="AE163" s="35"/>
      <c r="AR163" s="215" t="s">
        <v>192</v>
      </c>
      <c r="AT163" s="215" t="s">
        <v>187</v>
      </c>
      <c r="AU163" s="215" t="s">
        <v>83</v>
      </c>
      <c r="AY163" s="18" t="s">
        <v>185</v>
      </c>
      <c r="BE163" s="216">
        <f>IF(N163="základní",J163,0)</f>
        <v>0</v>
      </c>
      <c r="BF163" s="216">
        <f>IF(N163="snížená",J163,0)</f>
        <v>0</v>
      </c>
      <c r="BG163" s="216">
        <f>IF(N163="zákl. přenesená",J163,0)</f>
        <v>0</v>
      </c>
      <c r="BH163" s="216">
        <f>IF(N163="sníž. přenesená",J163,0)</f>
        <v>0</v>
      </c>
      <c r="BI163" s="216">
        <f>IF(N163="nulová",J163,0)</f>
        <v>0</v>
      </c>
      <c r="BJ163" s="18" t="s">
        <v>81</v>
      </c>
      <c r="BK163" s="216">
        <f>ROUND(I163*H163,2)</f>
        <v>0</v>
      </c>
      <c r="BL163" s="18" t="s">
        <v>192</v>
      </c>
      <c r="BM163" s="215" t="s">
        <v>251</v>
      </c>
    </row>
    <row r="164" spans="1:65" s="2" customFormat="1" ht="48">
      <c r="A164" s="35"/>
      <c r="B164" s="36"/>
      <c r="C164" s="37"/>
      <c r="D164" s="217" t="s">
        <v>194</v>
      </c>
      <c r="E164" s="37"/>
      <c r="F164" s="218" t="s">
        <v>252</v>
      </c>
      <c r="G164" s="37"/>
      <c r="H164" s="37"/>
      <c r="I164" s="116"/>
      <c r="J164" s="37"/>
      <c r="K164" s="37"/>
      <c r="L164" s="40"/>
      <c r="M164" s="219"/>
      <c r="N164" s="220"/>
      <c r="O164" s="72"/>
      <c r="P164" s="72"/>
      <c r="Q164" s="72"/>
      <c r="R164" s="72"/>
      <c r="S164" s="72"/>
      <c r="T164" s="73"/>
      <c r="U164" s="35"/>
      <c r="V164" s="35"/>
      <c r="W164" s="35"/>
      <c r="X164" s="35"/>
      <c r="Y164" s="35"/>
      <c r="Z164" s="35"/>
      <c r="AA164" s="35"/>
      <c r="AB164" s="35"/>
      <c r="AC164" s="35"/>
      <c r="AD164" s="35"/>
      <c r="AE164" s="35"/>
      <c r="AT164" s="18" t="s">
        <v>194</v>
      </c>
      <c r="AU164" s="18" t="s">
        <v>83</v>
      </c>
    </row>
    <row r="165" spans="1:65" s="2" customFormat="1" ht="163.19999999999999">
      <c r="A165" s="35"/>
      <c r="B165" s="36"/>
      <c r="C165" s="37"/>
      <c r="D165" s="217" t="s">
        <v>196</v>
      </c>
      <c r="E165" s="37"/>
      <c r="F165" s="221" t="s">
        <v>232</v>
      </c>
      <c r="G165" s="37"/>
      <c r="H165" s="37"/>
      <c r="I165" s="116"/>
      <c r="J165" s="37"/>
      <c r="K165" s="37"/>
      <c r="L165" s="40"/>
      <c r="M165" s="219"/>
      <c r="N165" s="220"/>
      <c r="O165" s="72"/>
      <c r="P165" s="72"/>
      <c r="Q165" s="72"/>
      <c r="R165" s="72"/>
      <c r="S165" s="72"/>
      <c r="T165" s="73"/>
      <c r="U165" s="35"/>
      <c r="V165" s="35"/>
      <c r="W165" s="35"/>
      <c r="X165" s="35"/>
      <c r="Y165" s="35"/>
      <c r="Z165" s="35"/>
      <c r="AA165" s="35"/>
      <c r="AB165" s="35"/>
      <c r="AC165" s="35"/>
      <c r="AD165" s="35"/>
      <c r="AE165" s="35"/>
      <c r="AT165" s="18" t="s">
        <v>196</v>
      </c>
      <c r="AU165" s="18" t="s">
        <v>83</v>
      </c>
    </row>
    <row r="166" spans="1:65" s="13" customFormat="1" ht="10.199999999999999">
      <c r="B166" s="222"/>
      <c r="C166" s="223"/>
      <c r="D166" s="217" t="s">
        <v>214</v>
      </c>
      <c r="E166" s="224" t="s">
        <v>1</v>
      </c>
      <c r="F166" s="225" t="s">
        <v>233</v>
      </c>
      <c r="G166" s="223"/>
      <c r="H166" s="224" t="s">
        <v>1</v>
      </c>
      <c r="I166" s="226"/>
      <c r="J166" s="223"/>
      <c r="K166" s="223"/>
      <c r="L166" s="227"/>
      <c r="M166" s="228"/>
      <c r="N166" s="229"/>
      <c r="O166" s="229"/>
      <c r="P166" s="229"/>
      <c r="Q166" s="229"/>
      <c r="R166" s="229"/>
      <c r="S166" s="229"/>
      <c r="T166" s="230"/>
      <c r="AT166" s="231" t="s">
        <v>214</v>
      </c>
      <c r="AU166" s="231" t="s">
        <v>83</v>
      </c>
      <c r="AV166" s="13" t="s">
        <v>81</v>
      </c>
      <c r="AW166" s="13" t="s">
        <v>30</v>
      </c>
      <c r="AX166" s="13" t="s">
        <v>73</v>
      </c>
      <c r="AY166" s="231" t="s">
        <v>185</v>
      </c>
    </row>
    <row r="167" spans="1:65" s="14" customFormat="1" ht="10.199999999999999">
      <c r="B167" s="232"/>
      <c r="C167" s="233"/>
      <c r="D167" s="217" t="s">
        <v>214</v>
      </c>
      <c r="E167" s="234" t="s">
        <v>1</v>
      </c>
      <c r="F167" s="235" t="s">
        <v>253</v>
      </c>
      <c r="G167" s="233"/>
      <c r="H167" s="236">
        <v>301</v>
      </c>
      <c r="I167" s="237"/>
      <c r="J167" s="233"/>
      <c r="K167" s="233"/>
      <c r="L167" s="238"/>
      <c r="M167" s="239"/>
      <c r="N167" s="240"/>
      <c r="O167" s="240"/>
      <c r="P167" s="240"/>
      <c r="Q167" s="240"/>
      <c r="R167" s="240"/>
      <c r="S167" s="240"/>
      <c r="T167" s="241"/>
      <c r="AT167" s="242" t="s">
        <v>214</v>
      </c>
      <c r="AU167" s="242" t="s">
        <v>83</v>
      </c>
      <c r="AV167" s="14" t="s">
        <v>83</v>
      </c>
      <c r="AW167" s="14" t="s">
        <v>30</v>
      </c>
      <c r="AX167" s="14" t="s">
        <v>81</v>
      </c>
      <c r="AY167" s="242" t="s">
        <v>185</v>
      </c>
    </row>
    <row r="168" spans="1:65" s="2" customFormat="1" ht="21.75" customHeight="1">
      <c r="A168" s="35"/>
      <c r="B168" s="36"/>
      <c r="C168" s="204" t="s">
        <v>254</v>
      </c>
      <c r="D168" s="204" t="s">
        <v>187</v>
      </c>
      <c r="E168" s="205" t="s">
        <v>255</v>
      </c>
      <c r="F168" s="206" t="s">
        <v>256</v>
      </c>
      <c r="G168" s="207" t="s">
        <v>210</v>
      </c>
      <c r="H168" s="208">
        <v>1057</v>
      </c>
      <c r="I168" s="209"/>
      <c r="J168" s="210">
        <f>ROUND(I168*H168,2)</f>
        <v>0</v>
      </c>
      <c r="K168" s="206" t="s">
        <v>191</v>
      </c>
      <c r="L168" s="40"/>
      <c r="M168" s="211" t="s">
        <v>1</v>
      </c>
      <c r="N168" s="212" t="s">
        <v>38</v>
      </c>
      <c r="O168" s="72"/>
      <c r="P168" s="213">
        <f>O168*H168</f>
        <v>0</v>
      </c>
      <c r="Q168" s="213">
        <v>0</v>
      </c>
      <c r="R168" s="213">
        <f>Q168*H168</f>
        <v>0</v>
      </c>
      <c r="S168" s="213">
        <v>0.26</v>
      </c>
      <c r="T168" s="214">
        <f>S168*H168</f>
        <v>274.82</v>
      </c>
      <c r="U168" s="35"/>
      <c r="V168" s="35"/>
      <c r="W168" s="35"/>
      <c r="X168" s="35"/>
      <c r="Y168" s="35"/>
      <c r="Z168" s="35"/>
      <c r="AA168" s="35"/>
      <c r="AB168" s="35"/>
      <c r="AC168" s="35"/>
      <c r="AD168" s="35"/>
      <c r="AE168" s="35"/>
      <c r="AR168" s="215" t="s">
        <v>192</v>
      </c>
      <c r="AT168" s="215" t="s">
        <v>187</v>
      </c>
      <c r="AU168" s="215" t="s">
        <v>83</v>
      </c>
      <c r="AY168" s="18" t="s">
        <v>185</v>
      </c>
      <c r="BE168" s="216">
        <f>IF(N168="základní",J168,0)</f>
        <v>0</v>
      </c>
      <c r="BF168" s="216">
        <f>IF(N168="snížená",J168,0)</f>
        <v>0</v>
      </c>
      <c r="BG168" s="216">
        <f>IF(N168="zákl. přenesená",J168,0)</f>
        <v>0</v>
      </c>
      <c r="BH168" s="216">
        <f>IF(N168="sníž. přenesená",J168,0)</f>
        <v>0</v>
      </c>
      <c r="BI168" s="216">
        <f>IF(N168="nulová",J168,0)</f>
        <v>0</v>
      </c>
      <c r="BJ168" s="18" t="s">
        <v>81</v>
      </c>
      <c r="BK168" s="216">
        <f>ROUND(I168*H168,2)</f>
        <v>0</v>
      </c>
      <c r="BL168" s="18" t="s">
        <v>192</v>
      </c>
      <c r="BM168" s="215" t="s">
        <v>257</v>
      </c>
    </row>
    <row r="169" spans="1:65" s="2" customFormat="1" ht="48">
      <c r="A169" s="35"/>
      <c r="B169" s="36"/>
      <c r="C169" s="37"/>
      <c r="D169" s="217" t="s">
        <v>194</v>
      </c>
      <c r="E169" s="37"/>
      <c r="F169" s="218" t="s">
        <v>258</v>
      </c>
      <c r="G169" s="37"/>
      <c r="H169" s="37"/>
      <c r="I169" s="116"/>
      <c r="J169" s="37"/>
      <c r="K169" s="37"/>
      <c r="L169" s="40"/>
      <c r="M169" s="219"/>
      <c r="N169" s="220"/>
      <c r="O169" s="72"/>
      <c r="P169" s="72"/>
      <c r="Q169" s="72"/>
      <c r="R169" s="72"/>
      <c r="S169" s="72"/>
      <c r="T169" s="73"/>
      <c r="U169" s="35"/>
      <c r="V169" s="35"/>
      <c r="W169" s="35"/>
      <c r="X169" s="35"/>
      <c r="Y169" s="35"/>
      <c r="Z169" s="35"/>
      <c r="AA169" s="35"/>
      <c r="AB169" s="35"/>
      <c r="AC169" s="35"/>
      <c r="AD169" s="35"/>
      <c r="AE169" s="35"/>
      <c r="AT169" s="18" t="s">
        <v>194</v>
      </c>
      <c r="AU169" s="18" t="s">
        <v>83</v>
      </c>
    </row>
    <row r="170" spans="1:65" s="2" customFormat="1" ht="163.19999999999999">
      <c r="A170" s="35"/>
      <c r="B170" s="36"/>
      <c r="C170" s="37"/>
      <c r="D170" s="217" t="s">
        <v>196</v>
      </c>
      <c r="E170" s="37"/>
      <c r="F170" s="221" t="s">
        <v>232</v>
      </c>
      <c r="G170" s="37"/>
      <c r="H170" s="37"/>
      <c r="I170" s="116"/>
      <c r="J170" s="37"/>
      <c r="K170" s="37"/>
      <c r="L170" s="40"/>
      <c r="M170" s="219"/>
      <c r="N170" s="220"/>
      <c r="O170" s="72"/>
      <c r="P170" s="72"/>
      <c r="Q170" s="72"/>
      <c r="R170" s="72"/>
      <c r="S170" s="72"/>
      <c r="T170" s="73"/>
      <c r="U170" s="35"/>
      <c r="V170" s="35"/>
      <c r="W170" s="35"/>
      <c r="X170" s="35"/>
      <c r="Y170" s="35"/>
      <c r="Z170" s="35"/>
      <c r="AA170" s="35"/>
      <c r="AB170" s="35"/>
      <c r="AC170" s="35"/>
      <c r="AD170" s="35"/>
      <c r="AE170" s="35"/>
      <c r="AT170" s="18" t="s">
        <v>196</v>
      </c>
      <c r="AU170" s="18" t="s">
        <v>83</v>
      </c>
    </row>
    <row r="171" spans="1:65" s="13" customFormat="1" ht="10.199999999999999">
      <c r="B171" s="222"/>
      <c r="C171" s="223"/>
      <c r="D171" s="217" t="s">
        <v>214</v>
      </c>
      <c r="E171" s="224" t="s">
        <v>1</v>
      </c>
      <c r="F171" s="225" t="s">
        <v>246</v>
      </c>
      <c r="G171" s="223"/>
      <c r="H171" s="224" t="s">
        <v>1</v>
      </c>
      <c r="I171" s="226"/>
      <c r="J171" s="223"/>
      <c r="K171" s="223"/>
      <c r="L171" s="227"/>
      <c r="M171" s="228"/>
      <c r="N171" s="229"/>
      <c r="O171" s="229"/>
      <c r="P171" s="229"/>
      <c r="Q171" s="229"/>
      <c r="R171" s="229"/>
      <c r="S171" s="229"/>
      <c r="T171" s="230"/>
      <c r="AT171" s="231" t="s">
        <v>214</v>
      </c>
      <c r="AU171" s="231" t="s">
        <v>83</v>
      </c>
      <c r="AV171" s="13" t="s">
        <v>81</v>
      </c>
      <c r="AW171" s="13" t="s">
        <v>30</v>
      </c>
      <c r="AX171" s="13" t="s">
        <v>73</v>
      </c>
      <c r="AY171" s="231" t="s">
        <v>185</v>
      </c>
    </row>
    <row r="172" spans="1:65" s="14" customFormat="1" ht="10.199999999999999">
      <c r="B172" s="232"/>
      <c r="C172" s="233"/>
      <c r="D172" s="217" t="s">
        <v>214</v>
      </c>
      <c r="E172" s="234" t="s">
        <v>1</v>
      </c>
      <c r="F172" s="235" t="s">
        <v>259</v>
      </c>
      <c r="G172" s="233"/>
      <c r="H172" s="236">
        <v>1057</v>
      </c>
      <c r="I172" s="237"/>
      <c r="J172" s="233"/>
      <c r="K172" s="233"/>
      <c r="L172" s="238"/>
      <c r="M172" s="239"/>
      <c r="N172" s="240"/>
      <c r="O172" s="240"/>
      <c r="P172" s="240"/>
      <c r="Q172" s="240"/>
      <c r="R172" s="240"/>
      <c r="S172" s="240"/>
      <c r="T172" s="241"/>
      <c r="AT172" s="242" t="s">
        <v>214</v>
      </c>
      <c r="AU172" s="242" t="s">
        <v>83</v>
      </c>
      <c r="AV172" s="14" t="s">
        <v>83</v>
      </c>
      <c r="AW172" s="14" t="s">
        <v>30</v>
      </c>
      <c r="AX172" s="14" t="s">
        <v>81</v>
      </c>
      <c r="AY172" s="242" t="s">
        <v>185</v>
      </c>
    </row>
    <row r="173" spans="1:65" s="2" customFormat="1" ht="21.75" customHeight="1">
      <c r="A173" s="35"/>
      <c r="B173" s="36"/>
      <c r="C173" s="204" t="s">
        <v>260</v>
      </c>
      <c r="D173" s="204" t="s">
        <v>187</v>
      </c>
      <c r="E173" s="205" t="s">
        <v>261</v>
      </c>
      <c r="F173" s="206" t="s">
        <v>262</v>
      </c>
      <c r="G173" s="207" t="s">
        <v>210</v>
      </c>
      <c r="H173" s="208">
        <v>90</v>
      </c>
      <c r="I173" s="209"/>
      <c r="J173" s="210">
        <f>ROUND(I173*H173,2)</f>
        <v>0</v>
      </c>
      <c r="K173" s="206" t="s">
        <v>191</v>
      </c>
      <c r="L173" s="40"/>
      <c r="M173" s="211" t="s">
        <v>1</v>
      </c>
      <c r="N173" s="212" t="s">
        <v>38</v>
      </c>
      <c r="O173" s="72"/>
      <c r="P173" s="213">
        <f>O173*H173</f>
        <v>0</v>
      </c>
      <c r="Q173" s="213">
        <v>0</v>
      </c>
      <c r="R173" s="213">
        <f>Q173*H173</f>
        <v>0</v>
      </c>
      <c r="S173" s="213">
        <v>0.32</v>
      </c>
      <c r="T173" s="214">
        <f>S173*H173</f>
        <v>28.8</v>
      </c>
      <c r="U173" s="35"/>
      <c r="V173" s="35"/>
      <c r="W173" s="35"/>
      <c r="X173" s="35"/>
      <c r="Y173" s="35"/>
      <c r="Z173" s="35"/>
      <c r="AA173" s="35"/>
      <c r="AB173" s="35"/>
      <c r="AC173" s="35"/>
      <c r="AD173" s="35"/>
      <c r="AE173" s="35"/>
      <c r="AR173" s="215" t="s">
        <v>192</v>
      </c>
      <c r="AT173" s="215" t="s">
        <v>187</v>
      </c>
      <c r="AU173" s="215" t="s">
        <v>83</v>
      </c>
      <c r="AY173" s="18" t="s">
        <v>185</v>
      </c>
      <c r="BE173" s="216">
        <f>IF(N173="základní",J173,0)</f>
        <v>0</v>
      </c>
      <c r="BF173" s="216">
        <f>IF(N173="snížená",J173,0)</f>
        <v>0</v>
      </c>
      <c r="BG173" s="216">
        <f>IF(N173="zákl. přenesená",J173,0)</f>
        <v>0</v>
      </c>
      <c r="BH173" s="216">
        <f>IF(N173="sníž. přenesená",J173,0)</f>
        <v>0</v>
      </c>
      <c r="BI173" s="216">
        <f>IF(N173="nulová",J173,0)</f>
        <v>0</v>
      </c>
      <c r="BJ173" s="18" t="s">
        <v>81</v>
      </c>
      <c r="BK173" s="216">
        <f>ROUND(I173*H173,2)</f>
        <v>0</v>
      </c>
      <c r="BL173" s="18" t="s">
        <v>192</v>
      </c>
      <c r="BM173" s="215" t="s">
        <v>263</v>
      </c>
    </row>
    <row r="174" spans="1:65" s="2" customFormat="1" ht="38.4">
      <c r="A174" s="35"/>
      <c r="B174" s="36"/>
      <c r="C174" s="37"/>
      <c r="D174" s="217" t="s">
        <v>194</v>
      </c>
      <c r="E174" s="37"/>
      <c r="F174" s="218" t="s">
        <v>264</v>
      </c>
      <c r="G174" s="37"/>
      <c r="H174" s="37"/>
      <c r="I174" s="116"/>
      <c r="J174" s="37"/>
      <c r="K174" s="37"/>
      <c r="L174" s="40"/>
      <c r="M174" s="219"/>
      <c r="N174" s="220"/>
      <c r="O174" s="72"/>
      <c r="P174" s="72"/>
      <c r="Q174" s="72"/>
      <c r="R174" s="72"/>
      <c r="S174" s="72"/>
      <c r="T174" s="73"/>
      <c r="U174" s="35"/>
      <c r="V174" s="35"/>
      <c r="W174" s="35"/>
      <c r="X174" s="35"/>
      <c r="Y174" s="35"/>
      <c r="Z174" s="35"/>
      <c r="AA174" s="35"/>
      <c r="AB174" s="35"/>
      <c r="AC174" s="35"/>
      <c r="AD174" s="35"/>
      <c r="AE174" s="35"/>
      <c r="AT174" s="18" t="s">
        <v>194</v>
      </c>
      <c r="AU174" s="18" t="s">
        <v>83</v>
      </c>
    </row>
    <row r="175" spans="1:65" s="2" customFormat="1" ht="163.19999999999999">
      <c r="A175" s="35"/>
      <c r="B175" s="36"/>
      <c r="C175" s="37"/>
      <c r="D175" s="217" t="s">
        <v>196</v>
      </c>
      <c r="E175" s="37"/>
      <c r="F175" s="221" t="s">
        <v>265</v>
      </c>
      <c r="G175" s="37"/>
      <c r="H175" s="37"/>
      <c r="I175" s="116"/>
      <c r="J175" s="37"/>
      <c r="K175" s="37"/>
      <c r="L175" s="40"/>
      <c r="M175" s="219"/>
      <c r="N175" s="220"/>
      <c r="O175" s="72"/>
      <c r="P175" s="72"/>
      <c r="Q175" s="72"/>
      <c r="R175" s="72"/>
      <c r="S175" s="72"/>
      <c r="T175" s="73"/>
      <c r="U175" s="35"/>
      <c r="V175" s="35"/>
      <c r="W175" s="35"/>
      <c r="X175" s="35"/>
      <c r="Y175" s="35"/>
      <c r="Z175" s="35"/>
      <c r="AA175" s="35"/>
      <c r="AB175" s="35"/>
      <c r="AC175" s="35"/>
      <c r="AD175" s="35"/>
      <c r="AE175" s="35"/>
      <c r="AT175" s="18" t="s">
        <v>196</v>
      </c>
      <c r="AU175" s="18" t="s">
        <v>83</v>
      </c>
    </row>
    <row r="176" spans="1:65" s="13" customFormat="1" ht="10.199999999999999">
      <c r="B176" s="222"/>
      <c r="C176" s="223"/>
      <c r="D176" s="217" t="s">
        <v>214</v>
      </c>
      <c r="E176" s="224" t="s">
        <v>1</v>
      </c>
      <c r="F176" s="225" t="s">
        <v>266</v>
      </c>
      <c r="G176" s="223"/>
      <c r="H176" s="224" t="s">
        <v>1</v>
      </c>
      <c r="I176" s="226"/>
      <c r="J176" s="223"/>
      <c r="K176" s="223"/>
      <c r="L176" s="227"/>
      <c r="M176" s="228"/>
      <c r="N176" s="229"/>
      <c r="O176" s="229"/>
      <c r="P176" s="229"/>
      <c r="Q176" s="229"/>
      <c r="R176" s="229"/>
      <c r="S176" s="229"/>
      <c r="T176" s="230"/>
      <c r="AT176" s="231" t="s">
        <v>214</v>
      </c>
      <c r="AU176" s="231" t="s">
        <v>83</v>
      </c>
      <c r="AV176" s="13" t="s">
        <v>81</v>
      </c>
      <c r="AW176" s="13" t="s">
        <v>30</v>
      </c>
      <c r="AX176" s="13" t="s">
        <v>73</v>
      </c>
      <c r="AY176" s="231" t="s">
        <v>185</v>
      </c>
    </row>
    <row r="177" spans="1:65" s="14" customFormat="1" ht="10.199999999999999">
      <c r="B177" s="232"/>
      <c r="C177" s="233"/>
      <c r="D177" s="217" t="s">
        <v>214</v>
      </c>
      <c r="E177" s="234" t="s">
        <v>1</v>
      </c>
      <c r="F177" s="235" t="s">
        <v>267</v>
      </c>
      <c r="G177" s="233"/>
      <c r="H177" s="236">
        <v>90</v>
      </c>
      <c r="I177" s="237"/>
      <c r="J177" s="233"/>
      <c r="K177" s="233"/>
      <c r="L177" s="238"/>
      <c r="M177" s="239"/>
      <c r="N177" s="240"/>
      <c r="O177" s="240"/>
      <c r="P177" s="240"/>
      <c r="Q177" s="240"/>
      <c r="R177" s="240"/>
      <c r="S177" s="240"/>
      <c r="T177" s="241"/>
      <c r="AT177" s="242" t="s">
        <v>214</v>
      </c>
      <c r="AU177" s="242" t="s">
        <v>83</v>
      </c>
      <c r="AV177" s="14" t="s">
        <v>83</v>
      </c>
      <c r="AW177" s="14" t="s">
        <v>30</v>
      </c>
      <c r="AX177" s="14" t="s">
        <v>81</v>
      </c>
      <c r="AY177" s="242" t="s">
        <v>185</v>
      </c>
    </row>
    <row r="178" spans="1:65" s="2" customFormat="1" ht="21.75" customHeight="1">
      <c r="A178" s="35"/>
      <c r="B178" s="36"/>
      <c r="C178" s="204" t="s">
        <v>268</v>
      </c>
      <c r="D178" s="204" t="s">
        <v>187</v>
      </c>
      <c r="E178" s="205" t="s">
        <v>269</v>
      </c>
      <c r="F178" s="206" t="s">
        <v>270</v>
      </c>
      <c r="G178" s="207" t="s">
        <v>210</v>
      </c>
      <c r="H178" s="208">
        <v>3047</v>
      </c>
      <c r="I178" s="209"/>
      <c r="J178" s="210">
        <f>ROUND(I178*H178,2)</f>
        <v>0</v>
      </c>
      <c r="K178" s="206" t="s">
        <v>191</v>
      </c>
      <c r="L178" s="40"/>
      <c r="M178" s="211" t="s">
        <v>1</v>
      </c>
      <c r="N178" s="212" t="s">
        <v>38</v>
      </c>
      <c r="O178" s="72"/>
      <c r="P178" s="213">
        <f>O178*H178</f>
        <v>0</v>
      </c>
      <c r="Q178" s="213">
        <v>0</v>
      </c>
      <c r="R178" s="213">
        <f>Q178*H178</f>
        <v>0</v>
      </c>
      <c r="S178" s="213">
        <v>0.32</v>
      </c>
      <c r="T178" s="214">
        <f>S178*H178</f>
        <v>975.04</v>
      </c>
      <c r="U178" s="35"/>
      <c r="V178" s="35"/>
      <c r="W178" s="35"/>
      <c r="X178" s="35"/>
      <c r="Y178" s="35"/>
      <c r="Z178" s="35"/>
      <c r="AA178" s="35"/>
      <c r="AB178" s="35"/>
      <c r="AC178" s="35"/>
      <c r="AD178" s="35"/>
      <c r="AE178" s="35"/>
      <c r="AR178" s="215" t="s">
        <v>192</v>
      </c>
      <c r="AT178" s="215" t="s">
        <v>187</v>
      </c>
      <c r="AU178" s="215" t="s">
        <v>83</v>
      </c>
      <c r="AY178" s="18" t="s">
        <v>185</v>
      </c>
      <c r="BE178" s="216">
        <f>IF(N178="základní",J178,0)</f>
        <v>0</v>
      </c>
      <c r="BF178" s="216">
        <f>IF(N178="snížená",J178,0)</f>
        <v>0</v>
      </c>
      <c r="BG178" s="216">
        <f>IF(N178="zákl. přenesená",J178,0)</f>
        <v>0</v>
      </c>
      <c r="BH178" s="216">
        <f>IF(N178="sníž. přenesená",J178,0)</f>
        <v>0</v>
      </c>
      <c r="BI178" s="216">
        <f>IF(N178="nulová",J178,0)</f>
        <v>0</v>
      </c>
      <c r="BJ178" s="18" t="s">
        <v>81</v>
      </c>
      <c r="BK178" s="216">
        <f>ROUND(I178*H178,2)</f>
        <v>0</v>
      </c>
      <c r="BL178" s="18" t="s">
        <v>192</v>
      </c>
      <c r="BM178" s="215" t="s">
        <v>271</v>
      </c>
    </row>
    <row r="179" spans="1:65" s="2" customFormat="1" ht="48">
      <c r="A179" s="35"/>
      <c r="B179" s="36"/>
      <c r="C179" s="37"/>
      <c r="D179" s="217" t="s">
        <v>194</v>
      </c>
      <c r="E179" s="37"/>
      <c r="F179" s="218" t="s">
        <v>272</v>
      </c>
      <c r="G179" s="37"/>
      <c r="H179" s="37"/>
      <c r="I179" s="116"/>
      <c r="J179" s="37"/>
      <c r="K179" s="37"/>
      <c r="L179" s="40"/>
      <c r="M179" s="219"/>
      <c r="N179" s="220"/>
      <c r="O179" s="72"/>
      <c r="P179" s="72"/>
      <c r="Q179" s="72"/>
      <c r="R179" s="72"/>
      <c r="S179" s="72"/>
      <c r="T179" s="73"/>
      <c r="U179" s="35"/>
      <c r="V179" s="35"/>
      <c r="W179" s="35"/>
      <c r="X179" s="35"/>
      <c r="Y179" s="35"/>
      <c r="Z179" s="35"/>
      <c r="AA179" s="35"/>
      <c r="AB179" s="35"/>
      <c r="AC179" s="35"/>
      <c r="AD179" s="35"/>
      <c r="AE179" s="35"/>
      <c r="AT179" s="18" t="s">
        <v>194</v>
      </c>
      <c r="AU179" s="18" t="s">
        <v>83</v>
      </c>
    </row>
    <row r="180" spans="1:65" s="2" customFormat="1" ht="163.19999999999999">
      <c r="A180" s="35"/>
      <c r="B180" s="36"/>
      <c r="C180" s="37"/>
      <c r="D180" s="217" t="s">
        <v>196</v>
      </c>
      <c r="E180" s="37"/>
      <c r="F180" s="221" t="s">
        <v>265</v>
      </c>
      <c r="G180" s="37"/>
      <c r="H180" s="37"/>
      <c r="I180" s="116"/>
      <c r="J180" s="37"/>
      <c r="K180" s="37"/>
      <c r="L180" s="40"/>
      <c r="M180" s="219"/>
      <c r="N180" s="220"/>
      <c r="O180" s="72"/>
      <c r="P180" s="72"/>
      <c r="Q180" s="72"/>
      <c r="R180" s="72"/>
      <c r="S180" s="72"/>
      <c r="T180" s="73"/>
      <c r="U180" s="35"/>
      <c r="V180" s="35"/>
      <c r="W180" s="35"/>
      <c r="X180" s="35"/>
      <c r="Y180" s="35"/>
      <c r="Z180" s="35"/>
      <c r="AA180" s="35"/>
      <c r="AB180" s="35"/>
      <c r="AC180" s="35"/>
      <c r="AD180" s="35"/>
      <c r="AE180" s="35"/>
      <c r="AT180" s="18" t="s">
        <v>196</v>
      </c>
      <c r="AU180" s="18" t="s">
        <v>83</v>
      </c>
    </row>
    <row r="181" spans="1:65" s="13" customFormat="1" ht="10.199999999999999">
      <c r="B181" s="222"/>
      <c r="C181" s="223"/>
      <c r="D181" s="217" t="s">
        <v>214</v>
      </c>
      <c r="E181" s="224" t="s">
        <v>1</v>
      </c>
      <c r="F181" s="225" t="s">
        <v>266</v>
      </c>
      <c r="G181" s="223"/>
      <c r="H181" s="224" t="s">
        <v>1</v>
      </c>
      <c r="I181" s="226"/>
      <c r="J181" s="223"/>
      <c r="K181" s="223"/>
      <c r="L181" s="227"/>
      <c r="M181" s="228"/>
      <c r="N181" s="229"/>
      <c r="O181" s="229"/>
      <c r="P181" s="229"/>
      <c r="Q181" s="229"/>
      <c r="R181" s="229"/>
      <c r="S181" s="229"/>
      <c r="T181" s="230"/>
      <c r="AT181" s="231" t="s">
        <v>214</v>
      </c>
      <c r="AU181" s="231" t="s">
        <v>83</v>
      </c>
      <c r="AV181" s="13" t="s">
        <v>81</v>
      </c>
      <c r="AW181" s="13" t="s">
        <v>30</v>
      </c>
      <c r="AX181" s="13" t="s">
        <v>73</v>
      </c>
      <c r="AY181" s="231" t="s">
        <v>185</v>
      </c>
    </row>
    <row r="182" spans="1:65" s="14" customFormat="1" ht="10.199999999999999">
      <c r="B182" s="232"/>
      <c r="C182" s="233"/>
      <c r="D182" s="217" t="s">
        <v>214</v>
      </c>
      <c r="E182" s="234" t="s">
        <v>1</v>
      </c>
      <c r="F182" s="235" t="s">
        <v>273</v>
      </c>
      <c r="G182" s="233"/>
      <c r="H182" s="236">
        <v>3047</v>
      </c>
      <c r="I182" s="237"/>
      <c r="J182" s="233"/>
      <c r="K182" s="233"/>
      <c r="L182" s="238"/>
      <c r="M182" s="239"/>
      <c r="N182" s="240"/>
      <c r="O182" s="240"/>
      <c r="P182" s="240"/>
      <c r="Q182" s="240"/>
      <c r="R182" s="240"/>
      <c r="S182" s="240"/>
      <c r="T182" s="241"/>
      <c r="AT182" s="242" t="s">
        <v>214</v>
      </c>
      <c r="AU182" s="242" t="s">
        <v>83</v>
      </c>
      <c r="AV182" s="14" t="s">
        <v>83</v>
      </c>
      <c r="AW182" s="14" t="s">
        <v>30</v>
      </c>
      <c r="AX182" s="14" t="s">
        <v>81</v>
      </c>
      <c r="AY182" s="242" t="s">
        <v>185</v>
      </c>
    </row>
    <row r="183" spans="1:65" s="2" customFormat="1" ht="21.75" customHeight="1">
      <c r="A183" s="35"/>
      <c r="B183" s="36"/>
      <c r="C183" s="204" t="s">
        <v>274</v>
      </c>
      <c r="D183" s="204" t="s">
        <v>187</v>
      </c>
      <c r="E183" s="205" t="s">
        <v>275</v>
      </c>
      <c r="F183" s="206" t="s">
        <v>276</v>
      </c>
      <c r="G183" s="207" t="s">
        <v>210</v>
      </c>
      <c r="H183" s="208">
        <v>66</v>
      </c>
      <c r="I183" s="209"/>
      <c r="J183" s="210">
        <f>ROUND(I183*H183,2)</f>
        <v>0</v>
      </c>
      <c r="K183" s="206" t="s">
        <v>191</v>
      </c>
      <c r="L183" s="40"/>
      <c r="M183" s="211" t="s">
        <v>1</v>
      </c>
      <c r="N183" s="212" t="s">
        <v>38</v>
      </c>
      <c r="O183" s="72"/>
      <c r="P183" s="213">
        <f>O183*H183</f>
        <v>0</v>
      </c>
      <c r="Q183" s="213">
        <v>0</v>
      </c>
      <c r="R183" s="213">
        <f>Q183*H183</f>
        <v>0</v>
      </c>
      <c r="S183" s="213">
        <v>0.75</v>
      </c>
      <c r="T183" s="214">
        <f>S183*H183</f>
        <v>49.5</v>
      </c>
      <c r="U183" s="35"/>
      <c r="V183" s="35"/>
      <c r="W183" s="35"/>
      <c r="X183" s="35"/>
      <c r="Y183" s="35"/>
      <c r="Z183" s="35"/>
      <c r="AA183" s="35"/>
      <c r="AB183" s="35"/>
      <c r="AC183" s="35"/>
      <c r="AD183" s="35"/>
      <c r="AE183" s="35"/>
      <c r="AR183" s="215" t="s">
        <v>192</v>
      </c>
      <c r="AT183" s="215" t="s">
        <v>187</v>
      </c>
      <c r="AU183" s="215" t="s">
        <v>83</v>
      </c>
      <c r="AY183" s="18" t="s">
        <v>185</v>
      </c>
      <c r="BE183" s="216">
        <f>IF(N183="základní",J183,0)</f>
        <v>0</v>
      </c>
      <c r="BF183" s="216">
        <f>IF(N183="snížená",J183,0)</f>
        <v>0</v>
      </c>
      <c r="BG183" s="216">
        <f>IF(N183="zákl. přenesená",J183,0)</f>
        <v>0</v>
      </c>
      <c r="BH183" s="216">
        <f>IF(N183="sníž. přenesená",J183,0)</f>
        <v>0</v>
      </c>
      <c r="BI183" s="216">
        <f>IF(N183="nulová",J183,0)</f>
        <v>0</v>
      </c>
      <c r="BJ183" s="18" t="s">
        <v>81</v>
      </c>
      <c r="BK183" s="216">
        <f>ROUND(I183*H183,2)</f>
        <v>0</v>
      </c>
      <c r="BL183" s="18" t="s">
        <v>192</v>
      </c>
      <c r="BM183" s="215" t="s">
        <v>277</v>
      </c>
    </row>
    <row r="184" spans="1:65" s="2" customFormat="1" ht="38.4">
      <c r="A184" s="35"/>
      <c r="B184" s="36"/>
      <c r="C184" s="37"/>
      <c r="D184" s="217" t="s">
        <v>194</v>
      </c>
      <c r="E184" s="37"/>
      <c r="F184" s="218" t="s">
        <v>278</v>
      </c>
      <c r="G184" s="37"/>
      <c r="H184" s="37"/>
      <c r="I184" s="116"/>
      <c r="J184" s="37"/>
      <c r="K184" s="37"/>
      <c r="L184" s="40"/>
      <c r="M184" s="219"/>
      <c r="N184" s="220"/>
      <c r="O184" s="72"/>
      <c r="P184" s="72"/>
      <c r="Q184" s="72"/>
      <c r="R184" s="72"/>
      <c r="S184" s="72"/>
      <c r="T184" s="73"/>
      <c r="U184" s="35"/>
      <c r="V184" s="35"/>
      <c r="W184" s="35"/>
      <c r="X184" s="35"/>
      <c r="Y184" s="35"/>
      <c r="Z184" s="35"/>
      <c r="AA184" s="35"/>
      <c r="AB184" s="35"/>
      <c r="AC184" s="35"/>
      <c r="AD184" s="35"/>
      <c r="AE184" s="35"/>
      <c r="AT184" s="18" t="s">
        <v>194</v>
      </c>
      <c r="AU184" s="18" t="s">
        <v>83</v>
      </c>
    </row>
    <row r="185" spans="1:65" s="2" customFormat="1" ht="278.39999999999998">
      <c r="A185" s="35"/>
      <c r="B185" s="36"/>
      <c r="C185" s="37"/>
      <c r="D185" s="217" t="s">
        <v>196</v>
      </c>
      <c r="E185" s="37"/>
      <c r="F185" s="221" t="s">
        <v>279</v>
      </c>
      <c r="G185" s="37"/>
      <c r="H185" s="37"/>
      <c r="I185" s="116"/>
      <c r="J185" s="37"/>
      <c r="K185" s="37"/>
      <c r="L185" s="40"/>
      <c r="M185" s="219"/>
      <c r="N185" s="220"/>
      <c r="O185" s="72"/>
      <c r="P185" s="72"/>
      <c r="Q185" s="72"/>
      <c r="R185" s="72"/>
      <c r="S185" s="72"/>
      <c r="T185" s="73"/>
      <c r="U185" s="35"/>
      <c r="V185" s="35"/>
      <c r="W185" s="35"/>
      <c r="X185" s="35"/>
      <c r="Y185" s="35"/>
      <c r="Z185" s="35"/>
      <c r="AA185" s="35"/>
      <c r="AB185" s="35"/>
      <c r="AC185" s="35"/>
      <c r="AD185" s="35"/>
      <c r="AE185" s="35"/>
      <c r="AT185" s="18" t="s">
        <v>196</v>
      </c>
      <c r="AU185" s="18" t="s">
        <v>83</v>
      </c>
    </row>
    <row r="186" spans="1:65" s="13" customFormat="1" ht="10.199999999999999">
      <c r="B186" s="222"/>
      <c r="C186" s="223"/>
      <c r="D186" s="217" t="s">
        <v>214</v>
      </c>
      <c r="E186" s="224" t="s">
        <v>1</v>
      </c>
      <c r="F186" s="225" t="s">
        <v>280</v>
      </c>
      <c r="G186" s="223"/>
      <c r="H186" s="224" t="s">
        <v>1</v>
      </c>
      <c r="I186" s="226"/>
      <c r="J186" s="223"/>
      <c r="K186" s="223"/>
      <c r="L186" s="227"/>
      <c r="M186" s="228"/>
      <c r="N186" s="229"/>
      <c r="O186" s="229"/>
      <c r="P186" s="229"/>
      <c r="Q186" s="229"/>
      <c r="R186" s="229"/>
      <c r="S186" s="229"/>
      <c r="T186" s="230"/>
      <c r="AT186" s="231" t="s">
        <v>214</v>
      </c>
      <c r="AU186" s="231" t="s">
        <v>83</v>
      </c>
      <c r="AV186" s="13" t="s">
        <v>81</v>
      </c>
      <c r="AW186" s="13" t="s">
        <v>30</v>
      </c>
      <c r="AX186" s="13" t="s">
        <v>73</v>
      </c>
      <c r="AY186" s="231" t="s">
        <v>185</v>
      </c>
    </row>
    <row r="187" spans="1:65" s="14" customFormat="1" ht="10.199999999999999">
      <c r="B187" s="232"/>
      <c r="C187" s="233"/>
      <c r="D187" s="217" t="s">
        <v>214</v>
      </c>
      <c r="E187" s="234" t="s">
        <v>1</v>
      </c>
      <c r="F187" s="235" t="s">
        <v>281</v>
      </c>
      <c r="G187" s="233"/>
      <c r="H187" s="236">
        <v>66</v>
      </c>
      <c r="I187" s="237"/>
      <c r="J187" s="233"/>
      <c r="K187" s="233"/>
      <c r="L187" s="238"/>
      <c r="M187" s="239"/>
      <c r="N187" s="240"/>
      <c r="O187" s="240"/>
      <c r="P187" s="240"/>
      <c r="Q187" s="240"/>
      <c r="R187" s="240"/>
      <c r="S187" s="240"/>
      <c r="T187" s="241"/>
      <c r="AT187" s="242" t="s">
        <v>214</v>
      </c>
      <c r="AU187" s="242" t="s">
        <v>83</v>
      </c>
      <c r="AV187" s="14" t="s">
        <v>83</v>
      </c>
      <c r="AW187" s="14" t="s">
        <v>30</v>
      </c>
      <c r="AX187" s="14" t="s">
        <v>81</v>
      </c>
      <c r="AY187" s="242" t="s">
        <v>185</v>
      </c>
    </row>
    <row r="188" spans="1:65" s="2" customFormat="1" ht="21.75" customHeight="1">
      <c r="A188" s="35"/>
      <c r="B188" s="36"/>
      <c r="C188" s="204" t="s">
        <v>282</v>
      </c>
      <c r="D188" s="204" t="s">
        <v>187</v>
      </c>
      <c r="E188" s="205" t="s">
        <v>283</v>
      </c>
      <c r="F188" s="206" t="s">
        <v>284</v>
      </c>
      <c r="G188" s="207" t="s">
        <v>210</v>
      </c>
      <c r="H188" s="208">
        <v>90</v>
      </c>
      <c r="I188" s="209"/>
      <c r="J188" s="210">
        <f>ROUND(I188*H188,2)</f>
        <v>0</v>
      </c>
      <c r="K188" s="206" t="s">
        <v>191</v>
      </c>
      <c r="L188" s="40"/>
      <c r="M188" s="211" t="s">
        <v>1</v>
      </c>
      <c r="N188" s="212" t="s">
        <v>38</v>
      </c>
      <c r="O188" s="72"/>
      <c r="P188" s="213">
        <f>O188*H188</f>
        <v>0</v>
      </c>
      <c r="Q188" s="213">
        <v>0</v>
      </c>
      <c r="R188" s="213">
        <f>Q188*H188</f>
        <v>0</v>
      </c>
      <c r="S188" s="213">
        <v>0.44</v>
      </c>
      <c r="T188" s="214">
        <f>S188*H188</f>
        <v>39.6</v>
      </c>
      <c r="U188" s="35"/>
      <c r="V188" s="35"/>
      <c r="W188" s="35"/>
      <c r="X188" s="35"/>
      <c r="Y188" s="35"/>
      <c r="Z188" s="35"/>
      <c r="AA188" s="35"/>
      <c r="AB188" s="35"/>
      <c r="AC188" s="35"/>
      <c r="AD188" s="35"/>
      <c r="AE188" s="35"/>
      <c r="AR188" s="215" t="s">
        <v>192</v>
      </c>
      <c r="AT188" s="215" t="s">
        <v>187</v>
      </c>
      <c r="AU188" s="215" t="s">
        <v>83</v>
      </c>
      <c r="AY188" s="18" t="s">
        <v>185</v>
      </c>
      <c r="BE188" s="216">
        <f>IF(N188="základní",J188,0)</f>
        <v>0</v>
      </c>
      <c r="BF188" s="216">
        <f>IF(N188="snížená",J188,0)</f>
        <v>0</v>
      </c>
      <c r="BG188" s="216">
        <f>IF(N188="zákl. přenesená",J188,0)</f>
        <v>0</v>
      </c>
      <c r="BH188" s="216">
        <f>IF(N188="sníž. přenesená",J188,0)</f>
        <v>0</v>
      </c>
      <c r="BI188" s="216">
        <f>IF(N188="nulová",J188,0)</f>
        <v>0</v>
      </c>
      <c r="BJ188" s="18" t="s">
        <v>81</v>
      </c>
      <c r="BK188" s="216">
        <f>ROUND(I188*H188,2)</f>
        <v>0</v>
      </c>
      <c r="BL188" s="18" t="s">
        <v>192</v>
      </c>
      <c r="BM188" s="215" t="s">
        <v>285</v>
      </c>
    </row>
    <row r="189" spans="1:65" s="2" customFormat="1" ht="38.4">
      <c r="A189" s="35"/>
      <c r="B189" s="36"/>
      <c r="C189" s="37"/>
      <c r="D189" s="217" t="s">
        <v>194</v>
      </c>
      <c r="E189" s="37"/>
      <c r="F189" s="218" t="s">
        <v>286</v>
      </c>
      <c r="G189" s="37"/>
      <c r="H189" s="37"/>
      <c r="I189" s="116"/>
      <c r="J189" s="37"/>
      <c r="K189" s="37"/>
      <c r="L189" s="40"/>
      <c r="M189" s="219"/>
      <c r="N189" s="220"/>
      <c r="O189" s="72"/>
      <c r="P189" s="72"/>
      <c r="Q189" s="72"/>
      <c r="R189" s="72"/>
      <c r="S189" s="72"/>
      <c r="T189" s="73"/>
      <c r="U189" s="35"/>
      <c r="V189" s="35"/>
      <c r="W189" s="35"/>
      <c r="X189" s="35"/>
      <c r="Y189" s="35"/>
      <c r="Z189" s="35"/>
      <c r="AA189" s="35"/>
      <c r="AB189" s="35"/>
      <c r="AC189" s="35"/>
      <c r="AD189" s="35"/>
      <c r="AE189" s="35"/>
      <c r="AT189" s="18" t="s">
        <v>194</v>
      </c>
      <c r="AU189" s="18" t="s">
        <v>83</v>
      </c>
    </row>
    <row r="190" spans="1:65" s="2" customFormat="1" ht="278.39999999999998">
      <c r="A190" s="35"/>
      <c r="B190" s="36"/>
      <c r="C190" s="37"/>
      <c r="D190" s="217" t="s">
        <v>196</v>
      </c>
      <c r="E190" s="37"/>
      <c r="F190" s="221" t="s">
        <v>287</v>
      </c>
      <c r="G190" s="37"/>
      <c r="H190" s="37"/>
      <c r="I190" s="116"/>
      <c r="J190" s="37"/>
      <c r="K190" s="37"/>
      <c r="L190" s="40"/>
      <c r="M190" s="219"/>
      <c r="N190" s="220"/>
      <c r="O190" s="72"/>
      <c r="P190" s="72"/>
      <c r="Q190" s="72"/>
      <c r="R190" s="72"/>
      <c r="S190" s="72"/>
      <c r="T190" s="73"/>
      <c r="U190" s="35"/>
      <c r="V190" s="35"/>
      <c r="W190" s="35"/>
      <c r="X190" s="35"/>
      <c r="Y190" s="35"/>
      <c r="Z190" s="35"/>
      <c r="AA190" s="35"/>
      <c r="AB190" s="35"/>
      <c r="AC190" s="35"/>
      <c r="AD190" s="35"/>
      <c r="AE190" s="35"/>
      <c r="AT190" s="18" t="s">
        <v>196</v>
      </c>
      <c r="AU190" s="18" t="s">
        <v>83</v>
      </c>
    </row>
    <row r="191" spans="1:65" s="13" customFormat="1" ht="10.199999999999999">
      <c r="B191" s="222"/>
      <c r="C191" s="223"/>
      <c r="D191" s="217" t="s">
        <v>214</v>
      </c>
      <c r="E191" s="224" t="s">
        <v>1</v>
      </c>
      <c r="F191" s="225" t="s">
        <v>288</v>
      </c>
      <c r="G191" s="223"/>
      <c r="H191" s="224" t="s">
        <v>1</v>
      </c>
      <c r="I191" s="226"/>
      <c r="J191" s="223"/>
      <c r="K191" s="223"/>
      <c r="L191" s="227"/>
      <c r="M191" s="228"/>
      <c r="N191" s="229"/>
      <c r="O191" s="229"/>
      <c r="P191" s="229"/>
      <c r="Q191" s="229"/>
      <c r="R191" s="229"/>
      <c r="S191" s="229"/>
      <c r="T191" s="230"/>
      <c r="AT191" s="231" t="s">
        <v>214</v>
      </c>
      <c r="AU191" s="231" t="s">
        <v>83</v>
      </c>
      <c r="AV191" s="13" t="s">
        <v>81</v>
      </c>
      <c r="AW191" s="13" t="s">
        <v>30</v>
      </c>
      <c r="AX191" s="13" t="s">
        <v>73</v>
      </c>
      <c r="AY191" s="231" t="s">
        <v>185</v>
      </c>
    </row>
    <row r="192" spans="1:65" s="14" customFormat="1" ht="10.199999999999999">
      <c r="B192" s="232"/>
      <c r="C192" s="233"/>
      <c r="D192" s="217" t="s">
        <v>214</v>
      </c>
      <c r="E192" s="234" t="s">
        <v>1</v>
      </c>
      <c r="F192" s="235" t="s">
        <v>289</v>
      </c>
      <c r="G192" s="233"/>
      <c r="H192" s="236">
        <v>90</v>
      </c>
      <c r="I192" s="237"/>
      <c r="J192" s="233"/>
      <c r="K192" s="233"/>
      <c r="L192" s="238"/>
      <c r="M192" s="239"/>
      <c r="N192" s="240"/>
      <c r="O192" s="240"/>
      <c r="P192" s="240"/>
      <c r="Q192" s="240"/>
      <c r="R192" s="240"/>
      <c r="S192" s="240"/>
      <c r="T192" s="241"/>
      <c r="AT192" s="242" t="s">
        <v>214</v>
      </c>
      <c r="AU192" s="242" t="s">
        <v>83</v>
      </c>
      <c r="AV192" s="14" t="s">
        <v>83</v>
      </c>
      <c r="AW192" s="14" t="s">
        <v>30</v>
      </c>
      <c r="AX192" s="14" t="s">
        <v>81</v>
      </c>
      <c r="AY192" s="242" t="s">
        <v>185</v>
      </c>
    </row>
    <row r="193" spans="1:65" s="2" customFormat="1" ht="21.75" customHeight="1">
      <c r="A193" s="35"/>
      <c r="B193" s="36"/>
      <c r="C193" s="204" t="s">
        <v>8</v>
      </c>
      <c r="D193" s="204" t="s">
        <v>187</v>
      </c>
      <c r="E193" s="205" t="s">
        <v>290</v>
      </c>
      <c r="F193" s="206" t="s">
        <v>291</v>
      </c>
      <c r="G193" s="207" t="s">
        <v>210</v>
      </c>
      <c r="H193" s="208">
        <v>2150</v>
      </c>
      <c r="I193" s="209"/>
      <c r="J193" s="210">
        <f>ROUND(I193*H193,2)</f>
        <v>0</v>
      </c>
      <c r="K193" s="206" t="s">
        <v>191</v>
      </c>
      <c r="L193" s="40"/>
      <c r="M193" s="211" t="s">
        <v>1</v>
      </c>
      <c r="N193" s="212" t="s">
        <v>38</v>
      </c>
      <c r="O193" s="72"/>
      <c r="P193" s="213">
        <f>O193*H193</f>
        <v>0</v>
      </c>
      <c r="Q193" s="213">
        <v>0</v>
      </c>
      <c r="R193" s="213">
        <f>Q193*H193</f>
        <v>0</v>
      </c>
      <c r="S193" s="213">
        <v>0.44</v>
      </c>
      <c r="T193" s="214">
        <f>S193*H193</f>
        <v>946</v>
      </c>
      <c r="U193" s="35"/>
      <c r="V193" s="35"/>
      <c r="W193" s="35"/>
      <c r="X193" s="35"/>
      <c r="Y193" s="35"/>
      <c r="Z193" s="35"/>
      <c r="AA193" s="35"/>
      <c r="AB193" s="35"/>
      <c r="AC193" s="35"/>
      <c r="AD193" s="35"/>
      <c r="AE193" s="35"/>
      <c r="AR193" s="215" t="s">
        <v>192</v>
      </c>
      <c r="AT193" s="215" t="s">
        <v>187</v>
      </c>
      <c r="AU193" s="215" t="s">
        <v>83</v>
      </c>
      <c r="AY193" s="18" t="s">
        <v>185</v>
      </c>
      <c r="BE193" s="216">
        <f>IF(N193="základní",J193,0)</f>
        <v>0</v>
      </c>
      <c r="BF193" s="216">
        <f>IF(N193="snížená",J193,0)</f>
        <v>0</v>
      </c>
      <c r="BG193" s="216">
        <f>IF(N193="zákl. přenesená",J193,0)</f>
        <v>0</v>
      </c>
      <c r="BH193" s="216">
        <f>IF(N193="sníž. přenesená",J193,0)</f>
        <v>0</v>
      </c>
      <c r="BI193" s="216">
        <f>IF(N193="nulová",J193,0)</f>
        <v>0</v>
      </c>
      <c r="BJ193" s="18" t="s">
        <v>81</v>
      </c>
      <c r="BK193" s="216">
        <f>ROUND(I193*H193,2)</f>
        <v>0</v>
      </c>
      <c r="BL193" s="18" t="s">
        <v>192</v>
      </c>
      <c r="BM193" s="215" t="s">
        <v>292</v>
      </c>
    </row>
    <row r="194" spans="1:65" s="2" customFormat="1" ht="38.4">
      <c r="A194" s="35"/>
      <c r="B194" s="36"/>
      <c r="C194" s="37"/>
      <c r="D194" s="217" t="s">
        <v>194</v>
      </c>
      <c r="E194" s="37"/>
      <c r="F194" s="218" t="s">
        <v>293</v>
      </c>
      <c r="G194" s="37"/>
      <c r="H194" s="37"/>
      <c r="I194" s="116"/>
      <c r="J194" s="37"/>
      <c r="K194" s="37"/>
      <c r="L194" s="40"/>
      <c r="M194" s="219"/>
      <c r="N194" s="220"/>
      <c r="O194" s="72"/>
      <c r="P194" s="72"/>
      <c r="Q194" s="72"/>
      <c r="R194" s="72"/>
      <c r="S194" s="72"/>
      <c r="T194" s="73"/>
      <c r="U194" s="35"/>
      <c r="V194" s="35"/>
      <c r="W194" s="35"/>
      <c r="X194" s="35"/>
      <c r="Y194" s="35"/>
      <c r="Z194" s="35"/>
      <c r="AA194" s="35"/>
      <c r="AB194" s="35"/>
      <c r="AC194" s="35"/>
      <c r="AD194" s="35"/>
      <c r="AE194" s="35"/>
      <c r="AT194" s="18" t="s">
        <v>194</v>
      </c>
      <c r="AU194" s="18" t="s">
        <v>83</v>
      </c>
    </row>
    <row r="195" spans="1:65" s="2" customFormat="1" ht="278.39999999999998">
      <c r="A195" s="35"/>
      <c r="B195" s="36"/>
      <c r="C195" s="37"/>
      <c r="D195" s="217" t="s">
        <v>196</v>
      </c>
      <c r="E195" s="37"/>
      <c r="F195" s="221" t="s">
        <v>287</v>
      </c>
      <c r="G195" s="37"/>
      <c r="H195" s="37"/>
      <c r="I195" s="116"/>
      <c r="J195" s="37"/>
      <c r="K195" s="37"/>
      <c r="L195" s="40"/>
      <c r="M195" s="219"/>
      <c r="N195" s="220"/>
      <c r="O195" s="72"/>
      <c r="P195" s="72"/>
      <c r="Q195" s="72"/>
      <c r="R195" s="72"/>
      <c r="S195" s="72"/>
      <c r="T195" s="73"/>
      <c r="U195" s="35"/>
      <c r="V195" s="35"/>
      <c r="W195" s="35"/>
      <c r="X195" s="35"/>
      <c r="Y195" s="35"/>
      <c r="Z195" s="35"/>
      <c r="AA195" s="35"/>
      <c r="AB195" s="35"/>
      <c r="AC195" s="35"/>
      <c r="AD195" s="35"/>
      <c r="AE195" s="35"/>
      <c r="AT195" s="18" t="s">
        <v>196</v>
      </c>
      <c r="AU195" s="18" t="s">
        <v>83</v>
      </c>
    </row>
    <row r="196" spans="1:65" s="13" customFormat="1" ht="10.199999999999999">
      <c r="B196" s="222"/>
      <c r="C196" s="223"/>
      <c r="D196" s="217" t="s">
        <v>214</v>
      </c>
      <c r="E196" s="224" t="s">
        <v>1</v>
      </c>
      <c r="F196" s="225" t="s">
        <v>294</v>
      </c>
      <c r="G196" s="223"/>
      <c r="H196" s="224" t="s">
        <v>1</v>
      </c>
      <c r="I196" s="226"/>
      <c r="J196" s="223"/>
      <c r="K196" s="223"/>
      <c r="L196" s="227"/>
      <c r="M196" s="228"/>
      <c r="N196" s="229"/>
      <c r="O196" s="229"/>
      <c r="P196" s="229"/>
      <c r="Q196" s="229"/>
      <c r="R196" s="229"/>
      <c r="S196" s="229"/>
      <c r="T196" s="230"/>
      <c r="AT196" s="231" t="s">
        <v>214</v>
      </c>
      <c r="AU196" s="231" t="s">
        <v>83</v>
      </c>
      <c r="AV196" s="13" t="s">
        <v>81</v>
      </c>
      <c r="AW196" s="13" t="s">
        <v>30</v>
      </c>
      <c r="AX196" s="13" t="s">
        <v>73</v>
      </c>
      <c r="AY196" s="231" t="s">
        <v>185</v>
      </c>
    </row>
    <row r="197" spans="1:65" s="14" customFormat="1" ht="10.199999999999999">
      <c r="B197" s="232"/>
      <c r="C197" s="233"/>
      <c r="D197" s="217" t="s">
        <v>214</v>
      </c>
      <c r="E197" s="234" t="s">
        <v>1</v>
      </c>
      <c r="F197" s="235" t="s">
        <v>295</v>
      </c>
      <c r="G197" s="233"/>
      <c r="H197" s="236">
        <v>2150</v>
      </c>
      <c r="I197" s="237"/>
      <c r="J197" s="233"/>
      <c r="K197" s="233"/>
      <c r="L197" s="238"/>
      <c r="M197" s="239"/>
      <c r="N197" s="240"/>
      <c r="O197" s="240"/>
      <c r="P197" s="240"/>
      <c r="Q197" s="240"/>
      <c r="R197" s="240"/>
      <c r="S197" s="240"/>
      <c r="T197" s="241"/>
      <c r="AT197" s="242" t="s">
        <v>214</v>
      </c>
      <c r="AU197" s="242" t="s">
        <v>83</v>
      </c>
      <c r="AV197" s="14" t="s">
        <v>83</v>
      </c>
      <c r="AW197" s="14" t="s">
        <v>30</v>
      </c>
      <c r="AX197" s="14" t="s">
        <v>81</v>
      </c>
      <c r="AY197" s="242" t="s">
        <v>185</v>
      </c>
    </row>
    <row r="198" spans="1:65" s="2" customFormat="1" ht="21.75" customHeight="1">
      <c r="A198" s="35"/>
      <c r="B198" s="36"/>
      <c r="C198" s="204" t="s">
        <v>296</v>
      </c>
      <c r="D198" s="204" t="s">
        <v>187</v>
      </c>
      <c r="E198" s="205" t="s">
        <v>297</v>
      </c>
      <c r="F198" s="206" t="s">
        <v>298</v>
      </c>
      <c r="G198" s="207" t="s">
        <v>210</v>
      </c>
      <c r="H198" s="208">
        <v>4779</v>
      </c>
      <c r="I198" s="209"/>
      <c r="J198" s="210">
        <f>ROUND(I198*H198,2)</f>
        <v>0</v>
      </c>
      <c r="K198" s="206" t="s">
        <v>191</v>
      </c>
      <c r="L198" s="40"/>
      <c r="M198" s="211" t="s">
        <v>1</v>
      </c>
      <c r="N198" s="212" t="s">
        <v>38</v>
      </c>
      <c r="O198" s="72"/>
      <c r="P198" s="213">
        <f>O198*H198</f>
        <v>0</v>
      </c>
      <c r="Q198" s="213">
        <v>0</v>
      </c>
      <c r="R198" s="213">
        <f>Q198*H198</f>
        <v>0</v>
      </c>
      <c r="S198" s="213">
        <v>0.57999999999999996</v>
      </c>
      <c r="T198" s="214">
        <f>S198*H198</f>
        <v>2771.8199999999997</v>
      </c>
      <c r="U198" s="35"/>
      <c r="V198" s="35"/>
      <c r="W198" s="35"/>
      <c r="X198" s="35"/>
      <c r="Y198" s="35"/>
      <c r="Z198" s="35"/>
      <c r="AA198" s="35"/>
      <c r="AB198" s="35"/>
      <c r="AC198" s="35"/>
      <c r="AD198" s="35"/>
      <c r="AE198" s="35"/>
      <c r="AR198" s="215" t="s">
        <v>192</v>
      </c>
      <c r="AT198" s="215" t="s">
        <v>187</v>
      </c>
      <c r="AU198" s="215" t="s">
        <v>83</v>
      </c>
      <c r="AY198" s="18" t="s">
        <v>185</v>
      </c>
      <c r="BE198" s="216">
        <f>IF(N198="základní",J198,0)</f>
        <v>0</v>
      </c>
      <c r="BF198" s="216">
        <f>IF(N198="snížená",J198,0)</f>
        <v>0</v>
      </c>
      <c r="BG198" s="216">
        <f>IF(N198="zákl. přenesená",J198,0)</f>
        <v>0</v>
      </c>
      <c r="BH198" s="216">
        <f>IF(N198="sníž. přenesená",J198,0)</f>
        <v>0</v>
      </c>
      <c r="BI198" s="216">
        <f>IF(N198="nulová",J198,0)</f>
        <v>0</v>
      </c>
      <c r="BJ198" s="18" t="s">
        <v>81</v>
      </c>
      <c r="BK198" s="216">
        <f>ROUND(I198*H198,2)</f>
        <v>0</v>
      </c>
      <c r="BL198" s="18" t="s">
        <v>192</v>
      </c>
      <c r="BM198" s="215" t="s">
        <v>299</v>
      </c>
    </row>
    <row r="199" spans="1:65" s="2" customFormat="1" ht="38.4">
      <c r="A199" s="35"/>
      <c r="B199" s="36"/>
      <c r="C199" s="37"/>
      <c r="D199" s="217" t="s">
        <v>194</v>
      </c>
      <c r="E199" s="37"/>
      <c r="F199" s="218" t="s">
        <v>300</v>
      </c>
      <c r="G199" s="37"/>
      <c r="H199" s="37"/>
      <c r="I199" s="116"/>
      <c r="J199" s="37"/>
      <c r="K199" s="37"/>
      <c r="L199" s="40"/>
      <c r="M199" s="219"/>
      <c r="N199" s="220"/>
      <c r="O199" s="72"/>
      <c r="P199" s="72"/>
      <c r="Q199" s="72"/>
      <c r="R199" s="72"/>
      <c r="S199" s="72"/>
      <c r="T199" s="73"/>
      <c r="U199" s="35"/>
      <c r="V199" s="35"/>
      <c r="W199" s="35"/>
      <c r="X199" s="35"/>
      <c r="Y199" s="35"/>
      <c r="Z199" s="35"/>
      <c r="AA199" s="35"/>
      <c r="AB199" s="35"/>
      <c r="AC199" s="35"/>
      <c r="AD199" s="35"/>
      <c r="AE199" s="35"/>
      <c r="AT199" s="18" t="s">
        <v>194</v>
      </c>
      <c r="AU199" s="18" t="s">
        <v>83</v>
      </c>
    </row>
    <row r="200" spans="1:65" s="2" customFormat="1" ht="278.39999999999998">
      <c r="A200" s="35"/>
      <c r="B200" s="36"/>
      <c r="C200" s="37"/>
      <c r="D200" s="217" t="s">
        <v>196</v>
      </c>
      <c r="E200" s="37"/>
      <c r="F200" s="221" t="s">
        <v>287</v>
      </c>
      <c r="G200" s="37"/>
      <c r="H200" s="37"/>
      <c r="I200" s="116"/>
      <c r="J200" s="37"/>
      <c r="K200" s="37"/>
      <c r="L200" s="40"/>
      <c r="M200" s="219"/>
      <c r="N200" s="220"/>
      <c r="O200" s="72"/>
      <c r="P200" s="72"/>
      <c r="Q200" s="72"/>
      <c r="R200" s="72"/>
      <c r="S200" s="72"/>
      <c r="T200" s="73"/>
      <c r="U200" s="35"/>
      <c r="V200" s="35"/>
      <c r="W200" s="35"/>
      <c r="X200" s="35"/>
      <c r="Y200" s="35"/>
      <c r="Z200" s="35"/>
      <c r="AA200" s="35"/>
      <c r="AB200" s="35"/>
      <c r="AC200" s="35"/>
      <c r="AD200" s="35"/>
      <c r="AE200" s="35"/>
      <c r="AT200" s="18" t="s">
        <v>196</v>
      </c>
      <c r="AU200" s="18" t="s">
        <v>83</v>
      </c>
    </row>
    <row r="201" spans="1:65" s="13" customFormat="1" ht="10.199999999999999">
      <c r="B201" s="222"/>
      <c r="C201" s="223"/>
      <c r="D201" s="217" t="s">
        <v>214</v>
      </c>
      <c r="E201" s="224" t="s">
        <v>1</v>
      </c>
      <c r="F201" s="225" t="s">
        <v>301</v>
      </c>
      <c r="G201" s="223"/>
      <c r="H201" s="224" t="s">
        <v>1</v>
      </c>
      <c r="I201" s="226"/>
      <c r="J201" s="223"/>
      <c r="K201" s="223"/>
      <c r="L201" s="227"/>
      <c r="M201" s="228"/>
      <c r="N201" s="229"/>
      <c r="O201" s="229"/>
      <c r="P201" s="229"/>
      <c r="Q201" s="229"/>
      <c r="R201" s="229"/>
      <c r="S201" s="229"/>
      <c r="T201" s="230"/>
      <c r="AT201" s="231" t="s">
        <v>214</v>
      </c>
      <c r="AU201" s="231" t="s">
        <v>83</v>
      </c>
      <c r="AV201" s="13" t="s">
        <v>81</v>
      </c>
      <c r="AW201" s="13" t="s">
        <v>30</v>
      </c>
      <c r="AX201" s="13" t="s">
        <v>73</v>
      </c>
      <c r="AY201" s="231" t="s">
        <v>185</v>
      </c>
    </row>
    <row r="202" spans="1:65" s="14" customFormat="1" ht="10.199999999999999">
      <c r="B202" s="232"/>
      <c r="C202" s="233"/>
      <c r="D202" s="217" t="s">
        <v>214</v>
      </c>
      <c r="E202" s="234" t="s">
        <v>1</v>
      </c>
      <c r="F202" s="235" t="s">
        <v>302</v>
      </c>
      <c r="G202" s="233"/>
      <c r="H202" s="236">
        <v>3354</v>
      </c>
      <c r="I202" s="237"/>
      <c r="J202" s="233"/>
      <c r="K202" s="233"/>
      <c r="L202" s="238"/>
      <c r="M202" s="239"/>
      <c r="N202" s="240"/>
      <c r="O202" s="240"/>
      <c r="P202" s="240"/>
      <c r="Q202" s="240"/>
      <c r="R202" s="240"/>
      <c r="S202" s="240"/>
      <c r="T202" s="241"/>
      <c r="AT202" s="242" t="s">
        <v>214</v>
      </c>
      <c r="AU202" s="242" t="s">
        <v>83</v>
      </c>
      <c r="AV202" s="14" t="s">
        <v>83</v>
      </c>
      <c r="AW202" s="14" t="s">
        <v>30</v>
      </c>
      <c r="AX202" s="14" t="s">
        <v>73</v>
      </c>
      <c r="AY202" s="242" t="s">
        <v>185</v>
      </c>
    </row>
    <row r="203" spans="1:65" s="13" customFormat="1" ht="10.199999999999999">
      <c r="B203" s="222"/>
      <c r="C203" s="223"/>
      <c r="D203" s="217" t="s">
        <v>214</v>
      </c>
      <c r="E203" s="224" t="s">
        <v>1</v>
      </c>
      <c r="F203" s="225" t="s">
        <v>303</v>
      </c>
      <c r="G203" s="223"/>
      <c r="H203" s="224" t="s">
        <v>1</v>
      </c>
      <c r="I203" s="226"/>
      <c r="J203" s="223"/>
      <c r="K203" s="223"/>
      <c r="L203" s="227"/>
      <c r="M203" s="228"/>
      <c r="N203" s="229"/>
      <c r="O203" s="229"/>
      <c r="P203" s="229"/>
      <c r="Q203" s="229"/>
      <c r="R203" s="229"/>
      <c r="S203" s="229"/>
      <c r="T203" s="230"/>
      <c r="AT203" s="231" t="s">
        <v>214</v>
      </c>
      <c r="AU203" s="231" t="s">
        <v>83</v>
      </c>
      <c r="AV203" s="13" t="s">
        <v>81</v>
      </c>
      <c r="AW203" s="13" t="s">
        <v>30</v>
      </c>
      <c r="AX203" s="13" t="s">
        <v>73</v>
      </c>
      <c r="AY203" s="231" t="s">
        <v>185</v>
      </c>
    </row>
    <row r="204" spans="1:65" s="14" customFormat="1" ht="10.199999999999999">
      <c r="B204" s="232"/>
      <c r="C204" s="233"/>
      <c r="D204" s="217" t="s">
        <v>214</v>
      </c>
      <c r="E204" s="234" t="s">
        <v>1</v>
      </c>
      <c r="F204" s="235" t="s">
        <v>304</v>
      </c>
      <c r="G204" s="233"/>
      <c r="H204" s="236">
        <v>1425</v>
      </c>
      <c r="I204" s="237"/>
      <c r="J204" s="233"/>
      <c r="K204" s="233"/>
      <c r="L204" s="238"/>
      <c r="M204" s="239"/>
      <c r="N204" s="240"/>
      <c r="O204" s="240"/>
      <c r="P204" s="240"/>
      <c r="Q204" s="240"/>
      <c r="R204" s="240"/>
      <c r="S204" s="240"/>
      <c r="T204" s="241"/>
      <c r="AT204" s="242" t="s">
        <v>214</v>
      </c>
      <c r="AU204" s="242" t="s">
        <v>83</v>
      </c>
      <c r="AV204" s="14" t="s">
        <v>83</v>
      </c>
      <c r="AW204" s="14" t="s">
        <v>30</v>
      </c>
      <c r="AX204" s="14" t="s">
        <v>73</v>
      </c>
      <c r="AY204" s="242" t="s">
        <v>185</v>
      </c>
    </row>
    <row r="205" spans="1:65" s="15" customFormat="1" ht="10.199999999999999">
      <c r="B205" s="243"/>
      <c r="C205" s="244"/>
      <c r="D205" s="217" t="s">
        <v>214</v>
      </c>
      <c r="E205" s="245" t="s">
        <v>1</v>
      </c>
      <c r="F205" s="246" t="s">
        <v>219</v>
      </c>
      <c r="G205" s="244"/>
      <c r="H205" s="247">
        <v>4779</v>
      </c>
      <c r="I205" s="248"/>
      <c r="J205" s="244"/>
      <c r="K205" s="244"/>
      <c r="L205" s="249"/>
      <c r="M205" s="250"/>
      <c r="N205" s="251"/>
      <c r="O205" s="251"/>
      <c r="P205" s="251"/>
      <c r="Q205" s="251"/>
      <c r="R205" s="251"/>
      <c r="S205" s="251"/>
      <c r="T205" s="252"/>
      <c r="AT205" s="253" t="s">
        <v>214</v>
      </c>
      <c r="AU205" s="253" t="s">
        <v>83</v>
      </c>
      <c r="AV205" s="15" t="s">
        <v>192</v>
      </c>
      <c r="AW205" s="15" t="s">
        <v>30</v>
      </c>
      <c r="AX205" s="15" t="s">
        <v>81</v>
      </c>
      <c r="AY205" s="253" t="s">
        <v>185</v>
      </c>
    </row>
    <row r="206" spans="1:65" s="2" customFormat="1" ht="21.75" customHeight="1">
      <c r="A206" s="35"/>
      <c r="B206" s="36"/>
      <c r="C206" s="204" t="s">
        <v>305</v>
      </c>
      <c r="D206" s="204" t="s">
        <v>187</v>
      </c>
      <c r="E206" s="205" t="s">
        <v>306</v>
      </c>
      <c r="F206" s="206" t="s">
        <v>307</v>
      </c>
      <c r="G206" s="207" t="s">
        <v>210</v>
      </c>
      <c r="H206" s="208">
        <v>1253</v>
      </c>
      <c r="I206" s="209"/>
      <c r="J206" s="210">
        <f>ROUND(I206*H206,2)</f>
        <v>0</v>
      </c>
      <c r="K206" s="206" t="s">
        <v>191</v>
      </c>
      <c r="L206" s="40"/>
      <c r="M206" s="211" t="s">
        <v>1</v>
      </c>
      <c r="N206" s="212" t="s">
        <v>38</v>
      </c>
      <c r="O206" s="72"/>
      <c r="P206" s="213">
        <f>O206*H206</f>
        <v>0</v>
      </c>
      <c r="Q206" s="213">
        <v>2.2000000000000001E-4</v>
      </c>
      <c r="R206" s="213">
        <f>Q206*H206</f>
        <v>0.27566000000000002</v>
      </c>
      <c r="S206" s="213">
        <v>0.51200000000000001</v>
      </c>
      <c r="T206" s="214">
        <f>S206*H206</f>
        <v>641.53600000000006</v>
      </c>
      <c r="U206" s="35"/>
      <c r="V206" s="35"/>
      <c r="W206" s="35"/>
      <c r="X206" s="35"/>
      <c r="Y206" s="35"/>
      <c r="Z206" s="35"/>
      <c r="AA206" s="35"/>
      <c r="AB206" s="35"/>
      <c r="AC206" s="35"/>
      <c r="AD206" s="35"/>
      <c r="AE206" s="35"/>
      <c r="AR206" s="215" t="s">
        <v>192</v>
      </c>
      <c r="AT206" s="215" t="s">
        <v>187</v>
      </c>
      <c r="AU206" s="215" t="s">
        <v>83</v>
      </c>
      <c r="AY206" s="18" t="s">
        <v>185</v>
      </c>
      <c r="BE206" s="216">
        <f>IF(N206="základní",J206,0)</f>
        <v>0</v>
      </c>
      <c r="BF206" s="216">
        <f>IF(N206="snížená",J206,0)</f>
        <v>0</v>
      </c>
      <c r="BG206" s="216">
        <f>IF(N206="zákl. přenesená",J206,0)</f>
        <v>0</v>
      </c>
      <c r="BH206" s="216">
        <f>IF(N206="sníž. přenesená",J206,0)</f>
        <v>0</v>
      </c>
      <c r="BI206" s="216">
        <f>IF(N206="nulová",J206,0)</f>
        <v>0</v>
      </c>
      <c r="BJ206" s="18" t="s">
        <v>81</v>
      </c>
      <c r="BK206" s="216">
        <f>ROUND(I206*H206,2)</f>
        <v>0</v>
      </c>
      <c r="BL206" s="18" t="s">
        <v>192</v>
      </c>
      <c r="BM206" s="215" t="s">
        <v>308</v>
      </c>
    </row>
    <row r="207" spans="1:65" s="2" customFormat="1" ht="28.8">
      <c r="A207" s="35"/>
      <c r="B207" s="36"/>
      <c r="C207" s="37"/>
      <c r="D207" s="217" t="s">
        <v>194</v>
      </c>
      <c r="E207" s="37"/>
      <c r="F207" s="218" t="s">
        <v>309</v>
      </c>
      <c r="G207" s="37"/>
      <c r="H207" s="37"/>
      <c r="I207" s="116"/>
      <c r="J207" s="37"/>
      <c r="K207" s="37"/>
      <c r="L207" s="40"/>
      <c r="M207" s="219"/>
      <c r="N207" s="220"/>
      <c r="O207" s="72"/>
      <c r="P207" s="72"/>
      <c r="Q207" s="72"/>
      <c r="R207" s="72"/>
      <c r="S207" s="72"/>
      <c r="T207" s="73"/>
      <c r="U207" s="35"/>
      <c r="V207" s="35"/>
      <c r="W207" s="35"/>
      <c r="X207" s="35"/>
      <c r="Y207" s="35"/>
      <c r="Z207" s="35"/>
      <c r="AA207" s="35"/>
      <c r="AB207" s="35"/>
      <c r="AC207" s="35"/>
      <c r="AD207" s="35"/>
      <c r="AE207" s="35"/>
      <c r="AT207" s="18" t="s">
        <v>194</v>
      </c>
      <c r="AU207" s="18" t="s">
        <v>83</v>
      </c>
    </row>
    <row r="208" spans="1:65" s="2" customFormat="1" ht="240">
      <c r="A208" s="35"/>
      <c r="B208" s="36"/>
      <c r="C208" s="37"/>
      <c r="D208" s="217" t="s">
        <v>196</v>
      </c>
      <c r="E208" s="37"/>
      <c r="F208" s="221" t="s">
        <v>310</v>
      </c>
      <c r="G208" s="37"/>
      <c r="H208" s="37"/>
      <c r="I208" s="116"/>
      <c r="J208" s="37"/>
      <c r="K208" s="37"/>
      <c r="L208" s="40"/>
      <c r="M208" s="219"/>
      <c r="N208" s="220"/>
      <c r="O208" s="72"/>
      <c r="P208" s="72"/>
      <c r="Q208" s="72"/>
      <c r="R208" s="72"/>
      <c r="S208" s="72"/>
      <c r="T208" s="73"/>
      <c r="U208" s="35"/>
      <c r="V208" s="35"/>
      <c r="W208" s="35"/>
      <c r="X208" s="35"/>
      <c r="Y208" s="35"/>
      <c r="Z208" s="35"/>
      <c r="AA208" s="35"/>
      <c r="AB208" s="35"/>
      <c r="AC208" s="35"/>
      <c r="AD208" s="35"/>
      <c r="AE208" s="35"/>
      <c r="AT208" s="18" t="s">
        <v>196</v>
      </c>
      <c r="AU208" s="18" t="s">
        <v>83</v>
      </c>
    </row>
    <row r="209" spans="1:65" s="13" customFormat="1" ht="10.199999999999999">
      <c r="B209" s="222"/>
      <c r="C209" s="223"/>
      <c r="D209" s="217" t="s">
        <v>214</v>
      </c>
      <c r="E209" s="224" t="s">
        <v>1</v>
      </c>
      <c r="F209" s="225" t="s">
        <v>311</v>
      </c>
      <c r="G209" s="223"/>
      <c r="H209" s="224" t="s">
        <v>1</v>
      </c>
      <c r="I209" s="226"/>
      <c r="J209" s="223"/>
      <c r="K209" s="223"/>
      <c r="L209" s="227"/>
      <c r="M209" s="228"/>
      <c r="N209" s="229"/>
      <c r="O209" s="229"/>
      <c r="P209" s="229"/>
      <c r="Q209" s="229"/>
      <c r="R209" s="229"/>
      <c r="S209" s="229"/>
      <c r="T209" s="230"/>
      <c r="AT209" s="231" t="s">
        <v>214</v>
      </c>
      <c r="AU209" s="231" t="s">
        <v>83</v>
      </c>
      <c r="AV209" s="13" t="s">
        <v>81</v>
      </c>
      <c r="AW209" s="13" t="s">
        <v>30</v>
      </c>
      <c r="AX209" s="13" t="s">
        <v>73</v>
      </c>
      <c r="AY209" s="231" t="s">
        <v>185</v>
      </c>
    </row>
    <row r="210" spans="1:65" s="14" customFormat="1" ht="10.199999999999999">
      <c r="B210" s="232"/>
      <c r="C210" s="233"/>
      <c r="D210" s="217" t="s">
        <v>214</v>
      </c>
      <c r="E210" s="234" t="s">
        <v>1</v>
      </c>
      <c r="F210" s="235" t="s">
        <v>312</v>
      </c>
      <c r="G210" s="233"/>
      <c r="H210" s="236">
        <v>1253</v>
      </c>
      <c r="I210" s="237"/>
      <c r="J210" s="233"/>
      <c r="K210" s="233"/>
      <c r="L210" s="238"/>
      <c r="M210" s="239"/>
      <c r="N210" s="240"/>
      <c r="O210" s="240"/>
      <c r="P210" s="240"/>
      <c r="Q210" s="240"/>
      <c r="R210" s="240"/>
      <c r="S210" s="240"/>
      <c r="T210" s="241"/>
      <c r="AT210" s="242" t="s">
        <v>214</v>
      </c>
      <c r="AU210" s="242" t="s">
        <v>83</v>
      </c>
      <c r="AV210" s="14" t="s">
        <v>83</v>
      </c>
      <c r="AW210" s="14" t="s">
        <v>30</v>
      </c>
      <c r="AX210" s="14" t="s">
        <v>81</v>
      </c>
      <c r="AY210" s="242" t="s">
        <v>185</v>
      </c>
    </row>
    <row r="211" spans="1:65" s="2" customFormat="1" ht="16.5" customHeight="1">
      <c r="A211" s="35"/>
      <c r="B211" s="36"/>
      <c r="C211" s="204" t="s">
        <v>313</v>
      </c>
      <c r="D211" s="204" t="s">
        <v>187</v>
      </c>
      <c r="E211" s="205" t="s">
        <v>314</v>
      </c>
      <c r="F211" s="206" t="s">
        <v>315</v>
      </c>
      <c r="G211" s="207" t="s">
        <v>316</v>
      </c>
      <c r="H211" s="208">
        <v>867</v>
      </c>
      <c r="I211" s="209"/>
      <c r="J211" s="210">
        <f>ROUND(I211*H211,2)</f>
        <v>0</v>
      </c>
      <c r="K211" s="206" t="s">
        <v>191</v>
      </c>
      <c r="L211" s="40"/>
      <c r="M211" s="211" t="s">
        <v>1</v>
      </c>
      <c r="N211" s="212" t="s">
        <v>38</v>
      </c>
      <c r="O211" s="72"/>
      <c r="P211" s="213">
        <f>O211*H211</f>
        <v>0</v>
      </c>
      <c r="Q211" s="213">
        <v>0</v>
      </c>
      <c r="R211" s="213">
        <f>Q211*H211</f>
        <v>0</v>
      </c>
      <c r="S211" s="213">
        <v>0.20499999999999999</v>
      </c>
      <c r="T211" s="214">
        <f>S211*H211</f>
        <v>177.73499999999999</v>
      </c>
      <c r="U211" s="35"/>
      <c r="V211" s="35"/>
      <c r="W211" s="35"/>
      <c r="X211" s="35"/>
      <c r="Y211" s="35"/>
      <c r="Z211" s="35"/>
      <c r="AA211" s="35"/>
      <c r="AB211" s="35"/>
      <c r="AC211" s="35"/>
      <c r="AD211" s="35"/>
      <c r="AE211" s="35"/>
      <c r="AR211" s="215" t="s">
        <v>192</v>
      </c>
      <c r="AT211" s="215" t="s">
        <v>187</v>
      </c>
      <c r="AU211" s="215" t="s">
        <v>83</v>
      </c>
      <c r="AY211" s="18" t="s">
        <v>185</v>
      </c>
      <c r="BE211" s="216">
        <f>IF(N211="základní",J211,0)</f>
        <v>0</v>
      </c>
      <c r="BF211" s="216">
        <f>IF(N211="snížená",J211,0)</f>
        <v>0</v>
      </c>
      <c r="BG211" s="216">
        <f>IF(N211="zákl. přenesená",J211,0)</f>
        <v>0</v>
      </c>
      <c r="BH211" s="216">
        <f>IF(N211="sníž. přenesená",J211,0)</f>
        <v>0</v>
      </c>
      <c r="BI211" s="216">
        <f>IF(N211="nulová",J211,0)</f>
        <v>0</v>
      </c>
      <c r="BJ211" s="18" t="s">
        <v>81</v>
      </c>
      <c r="BK211" s="216">
        <f>ROUND(I211*H211,2)</f>
        <v>0</v>
      </c>
      <c r="BL211" s="18" t="s">
        <v>192</v>
      </c>
      <c r="BM211" s="215" t="s">
        <v>317</v>
      </c>
    </row>
    <row r="212" spans="1:65" s="2" customFormat="1" ht="28.8">
      <c r="A212" s="35"/>
      <c r="B212" s="36"/>
      <c r="C212" s="37"/>
      <c r="D212" s="217" t="s">
        <v>194</v>
      </c>
      <c r="E212" s="37"/>
      <c r="F212" s="218" t="s">
        <v>318</v>
      </c>
      <c r="G212" s="37"/>
      <c r="H212" s="37"/>
      <c r="I212" s="116"/>
      <c r="J212" s="37"/>
      <c r="K212" s="37"/>
      <c r="L212" s="40"/>
      <c r="M212" s="219"/>
      <c r="N212" s="220"/>
      <c r="O212" s="72"/>
      <c r="P212" s="72"/>
      <c r="Q212" s="72"/>
      <c r="R212" s="72"/>
      <c r="S212" s="72"/>
      <c r="T212" s="73"/>
      <c r="U212" s="35"/>
      <c r="V212" s="35"/>
      <c r="W212" s="35"/>
      <c r="X212" s="35"/>
      <c r="Y212" s="35"/>
      <c r="Z212" s="35"/>
      <c r="AA212" s="35"/>
      <c r="AB212" s="35"/>
      <c r="AC212" s="35"/>
      <c r="AD212" s="35"/>
      <c r="AE212" s="35"/>
      <c r="AT212" s="18" t="s">
        <v>194</v>
      </c>
      <c r="AU212" s="18" t="s">
        <v>83</v>
      </c>
    </row>
    <row r="213" spans="1:65" s="2" customFormat="1" ht="172.8">
      <c r="A213" s="35"/>
      <c r="B213" s="36"/>
      <c r="C213" s="37"/>
      <c r="D213" s="217" t="s">
        <v>196</v>
      </c>
      <c r="E213" s="37"/>
      <c r="F213" s="221" t="s">
        <v>319</v>
      </c>
      <c r="G213" s="37"/>
      <c r="H213" s="37"/>
      <c r="I213" s="116"/>
      <c r="J213" s="37"/>
      <c r="K213" s="37"/>
      <c r="L213" s="40"/>
      <c r="M213" s="219"/>
      <c r="N213" s="220"/>
      <c r="O213" s="72"/>
      <c r="P213" s="72"/>
      <c r="Q213" s="72"/>
      <c r="R213" s="72"/>
      <c r="S213" s="72"/>
      <c r="T213" s="73"/>
      <c r="U213" s="35"/>
      <c r="V213" s="35"/>
      <c r="W213" s="35"/>
      <c r="X213" s="35"/>
      <c r="Y213" s="35"/>
      <c r="Z213" s="35"/>
      <c r="AA213" s="35"/>
      <c r="AB213" s="35"/>
      <c r="AC213" s="35"/>
      <c r="AD213" s="35"/>
      <c r="AE213" s="35"/>
      <c r="AT213" s="18" t="s">
        <v>196</v>
      </c>
      <c r="AU213" s="18" t="s">
        <v>83</v>
      </c>
    </row>
    <row r="214" spans="1:65" s="13" customFormat="1" ht="10.199999999999999">
      <c r="B214" s="222"/>
      <c r="C214" s="223"/>
      <c r="D214" s="217" t="s">
        <v>214</v>
      </c>
      <c r="E214" s="224" t="s">
        <v>1</v>
      </c>
      <c r="F214" s="225" t="s">
        <v>320</v>
      </c>
      <c r="G214" s="223"/>
      <c r="H214" s="224" t="s">
        <v>1</v>
      </c>
      <c r="I214" s="226"/>
      <c r="J214" s="223"/>
      <c r="K214" s="223"/>
      <c r="L214" s="227"/>
      <c r="M214" s="228"/>
      <c r="N214" s="229"/>
      <c r="O214" s="229"/>
      <c r="P214" s="229"/>
      <c r="Q214" s="229"/>
      <c r="R214" s="229"/>
      <c r="S214" s="229"/>
      <c r="T214" s="230"/>
      <c r="AT214" s="231" t="s">
        <v>214</v>
      </c>
      <c r="AU214" s="231" t="s">
        <v>83</v>
      </c>
      <c r="AV214" s="13" t="s">
        <v>81</v>
      </c>
      <c r="AW214" s="13" t="s">
        <v>30</v>
      </c>
      <c r="AX214" s="13" t="s">
        <v>73</v>
      </c>
      <c r="AY214" s="231" t="s">
        <v>185</v>
      </c>
    </row>
    <row r="215" spans="1:65" s="14" customFormat="1" ht="10.199999999999999">
      <c r="B215" s="232"/>
      <c r="C215" s="233"/>
      <c r="D215" s="217" t="s">
        <v>214</v>
      </c>
      <c r="E215" s="234" t="s">
        <v>1</v>
      </c>
      <c r="F215" s="235" t="s">
        <v>321</v>
      </c>
      <c r="G215" s="233"/>
      <c r="H215" s="236">
        <v>867</v>
      </c>
      <c r="I215" s="237"/>
      <c r="J215" s="233"/>
      <c r="K215" s="233"/>
      <c r="L215" s="238"/>
      <c r="M215" s="239"/>
      <c r="N215" s="240"/>
      <c r="O215" s="240"/>
      <c r="P215" s="240"/>
      <c r="Q215" s="240"/>
      <c r="R215" s="240"/>
      <c r="S215" s="240"/>
      <c r="T215" s="241"/>
      <c r="AT215" s="242" t="s">
        <v>214</v>
      </c>
      <c r="AU215" s="242" t="s">
        <v>83</v>
      </c>
      <c r="AV215" s="14" t="s">
        <v>83</v>
      </c>
      <c r="AW215" s="14" t="s">
        <v>30</v>
      </c>
      <c r="AX215" s="14" t="s">
        <v>81</v>
      </c>
      <c r="AY215" s="242" t="s">
        <v>185</v>
      </c>
    </row>
    <row r="216" spans="1:65" s="2" customFormat="1" ht="21.75" customHeight="1">
      <c r="A216" s="35"/>
      <c r="B216" s="36"/>
      <c r="C216" s="204" t="s">
        <v>322</v>
      </c>
      <c r="D216" s="204" t="s">
        <v>187</v>
      </c>
      <c r="E216" s="205" t="s">
        <v>323</v>
      </c>
      <c r="F216" s="206" t="s">
        <v>324</v>
      </c>
      <c r="G216" s="207" t="s">
        <v>325</v>
      </c>
      <c r="H216" s="208">
        <v>374.1</v>
      </c>
      <c r="I216" s="209"/>
      <c r="J216" s="210">
        <f>ROUND(I216*H216,2)</f>
        <v>0</v>
      </c>
      <c r="K216" s="206" t="s">
        <v>191</v>
      </c>
      <c r="L216" s="40"/>
      <c r="M216" s="211" t="s">
        <v>1</v>
      </c>
      <c r="N216" s="212" t="s">
        <v>38</v>
      </c>
      <c r="O216" s="72"/>
      <c r="P216" s="213">
        <f>O216*H216</f>
        <v>0</v>
      </c>
      <c r="Q216" s="213">
        <v>0</v>
      </c>
      <c r="R216" s="213">
        <f>Q216*H216</f>
        <v>0</v>
      </c>
      <c r="S216" s="213">
        <v>0</v>
      </c>
      <c r="T216" s="214">
        <f>S216*H216</f>
        <v>0</v>
      </c>
      <c r="U216" s="35"/>
      <c r="V216" s="35"/>
      <c r="W216" s="35"/>
      <c r="X216" s="35"/>
      <c r="Y216" s="35"/>
      <c r="Z216" s="35"/>
      <c r="AA216" s="35"/>
      <c r="AB216" s="35"/>
      <c r="AC216" s="35"/>
      <c r="AD216" s="35"/>
      <c r="AE216" s="35"/>
      <c r="AR216" s="215" t="s">
        <v>192</v>
      </c>
      <c r="AT216" s="215" t="s">
        <v>187</v>
      </c>
      <c r="AU216" s="215" t="s">
        <v>83</v>
      </c>
      <c r="AY216" s="18" t="s">
        <v>185</v>
      </c>
      <c r="BE216" s="216">
        <f>IF(N216="základní",J216,0)</f>
        <v>0</v>
      </c>
      <c r="BF216" s="216">
        <f>IF(N216="snížená",J216,0)</f>
        <v>0</v>
      </c>
      <c r="BG216" s="216">
        <f>IF(N216="zákl. přenesená",J216,0)</f>
        <v>0</v>
      </c>
      <c r="BH216" s="216">
        <f>IF(N216="sníž. přenesená",J216,0)</f>
        <v>0</v>
      </c>
      <c r="BI216" s="216">
        <f>IF(N216="nulová",J216,0)</f>
        <v>0</v>
      </c>
      <c r="BJ216" s="18" t="s">
        <v>81</v>
      </c>
      <c r="BK216" s="216">
        <f>ROUND(I216*H216,2)</f>
        <v>0</v>
      </c>
      <c r="BL216" s="18" t="s">
        <v>192</v>
      </c>
      <c r="BM216" s="215" t="s">
        <v>326</v>
      </c>
    </row>
    <row r="217" spans="1:65" s="2" customFormat="1" ht="28.8">
      <c r="A217" s="35"/>
      <c r="B217" s="36"/>
      <c r="C217" s="37"/>
      <c r="D217" s="217" t="s">
        <v>194</v>
      </c>
      <c r="E217" s="37"/>
      <c r="F217" s="218" t="s">
        <v>327</v>
      </c>
      <c r="G217" s="37"/>
      <c r="H217" s="37"/>
      <c r="I217" s="116"/>
      <c r="J217" s="37"/>
      <c r="K217" s="37"/>
      <c r="L217" s="40"/>
      <c r="M217" s="219"/>
      <c r="N217" s="220"/>
      <c r="O217" s="72"/>
      <c r="P217" s="72"/>
      <c r="Q217" s="72"/>
      <c r="R217" s="72"/>
      <c r="S217" s="72"/>
      <c r="T217" s="73"/>
      <c r="U217" s="35"/>
      <c r="V217" s="35"/>
      <c r="W217" s="35"/>
      <c r="X217" s="35"/>
      <c r="Y217" s="35"/>
      <c r="Z217" s="35"/>
      <c r="AA217" s="35"/>
      <c r="AB217" s="35"/>
      <c r="AC217" s="35"/>
      <c r="AD217" s="35"/>
      <c r="AE217" s="35"/>
      <c r="AT217" s="18" t="s">
        <v>194</v>
      </c>
      <c r="AU217" s="18" t="s">
        <v>83</v>
      </c>
    </row>
    <row r="218" spans="1:65" s="2" customFormat="1" ht="124.8">
      <c r="A218" s="35"/>
      <c r="B218" s="36"/>
      <c r="C218" s="37"/>
      <c r="D218" s="217" t="s">
        <v>196</v>
      </c>
      <c r="E218" s="37"/>
      <c r="F218" s="221" t="s">
        <v>328</v>
      </c>
      <c r="G218" s="37"/>
      <c r="H218" s="37"/>
      <c r="I218" s="116"/>
      <c r="J218" s="37"/>
      <c r="K218" s="37"/>
      <c r="L218" s="40"/>
      <c r="M218" s="219"/>
      <c r="N218" s="220"/>
      <c r="O218" s="72"/>
      <c r="P218" s="72"/>
      <c r="Q218" s="72"/>
      <c r="R218" s="72"/>
      <c r="S218" s="72"/>
      <c r="T218" s="73"/>
      <c r="U218" s="35"/>
      <c r="V218" s="35"/>
      <c r="W218" s="35"/>
      <c r="X218" s="35"/>
      <c r="Y218" s="35"/>
      <c r="Z218" s="35"/>
      <c r="AA218" s="35"/>
      <c r="AB218" s="35"/>
      <c r="AC218" s="35"/>
      <c r="AD218" s="35"/>
      <c r="AE218" s="35"/>
      <c r="AT218" s="18" t="s">
        <v>196</v>
      </c>
      <c r="AU218" s="18" t="s">
        <v>83</v>
      </c>
    </row>
    <row r="219" spans="1:65" s="13" customFormat="1" ht="10.199999999999999">
      <c r="B219" s="222"/>
      <c r="C219" s="223"/>
      <c r="D219" s="217" t="s">
        <v>214</v>
      </c>
      <c r="E219" s="224" t="s">
        <v>1</v>
      </c>
      <c r="F219" s="225" t="s">
        <v>329</v>
      </c>
      <c r="G219" s="223"/>
      <c r="H219" s="224" t="s">
        <v>1</v>
      </c>
      <c r="I219" s="226"/>
      <c r="J219" s="223"/>
      <c r="K219" s="223"/>
      <c r="L219" s="227"/>
      <c r="M219" s="228"/>
      <c r="N219" s="229"/>
      <c r="O219" s="229"/>
      <c r="P219" s="229"/>
      <c r="Q219" s="229"/>
      <c r="R219" s="229"/>
      <c r="S219" s="229"/>
      <c r="T219" s="230"/>
      <c r="AT219" s="231" t="s">
        <v>214</v>
      </c>
      <c r="AU219" s="231" t="s">
        <v>83</v>
      </c>
      <c r="AV219" s="13" t="s">
        <v>81</v>
      </c>
      <c r="AW219" s="13" t="s">
        <v>30</v>
      </c>
      <c r="AX219" s="13" t="s">
        <v>73</v>
      </c>
      <c r="AY219" s="231" t="s">
        <v>185</v>
      </c>
    </row>
    <row r="220" spans="1:65" s="14" customFormat="1" ht="10.199999999999999">
      <c r="B220" s="232"/>
      <c r="C220" s="233"/>
      <c r="D220" s="217" t="s">
        <v>214</v>
      </c>
      <c r="E220" s="234" t="s">
        <v>1</v>
      </c>
      <c r="F220" s="235" t="s">
        <v>330</v>
      </c>
      <c r="G220" s="233"/>
      <c r="H220" s="236">
        <v>43.35</v>
      </c>
      <c r="I220" s="237"/>
      <c r="J220" s="233"/>
      <c r="K220" s="233"/>
      <c r="L220" s="238"/>
      <c r="M220" s="239"/>
      <c r="N220" s="240"/>
      <c r="O220" s="240"/>
      <c r="P220" s="240"/>
      <c r="Q220" s="240"/>
      <c r="R220" s="240"/>
      <c r="S220" s="240"/>
      <c r="T220" s="241"/>
      <c r="AT220" s="242" t="s">
        <v>214</v>
      </c>
      <c r="AU220" s="242" t="s">
        <v>83</v>
      </c>
      <c r="AV220" s="14" t="s">
        <v>83</v>
      </c>
      <c r="AW220" s="14" t="s">
        <v>30</v>
      </c>
      <c r="AX220" s="14" t="s">
        <v>73</v>
      </c>
      <c r="AY220" s="242" t="s">
        <v>185</v>
      </c>
    </row>
    <row r="221" spans="1:65" s="13" customFormat="1" ht="10.199999999999999">
      <c r="B221" s="222"/>
      <c r="C221" s="223"/>
      <c r="D221" s="217" t="s">
        <v>214</v>
      </c>
      <c r="E221" s="224" t="s">
        <v>1</v>
      </c>
      <c r="F221" s="225" t="s">
        <v>331</v>
      </c>
      <c r="G221" s="223"/>
      <c r="H221" s="224" t="s">
        <v>1</v>
      </c>
      <c r="I221" s="226"/>
      <c r="J221" s="223"/>
      <c r="K221" s="223"/>
      <c r="L221" s="227"/>
      <c r="M221" s="228"/>
      <c r="N221" s="229"/>
      <c r="O221" s="229"/>
      <c r="P221" s="229"/>
      <c r="Q221" s="229"/>
      <c r="R221" s="229"/>
      <c r="S221" s="229"/>
      <c r="T221" s="230"/>
      <c r="AT221" s="231" t="s">
        <v>214</v>
      </c>
      <c r="AU221" s="231" t="s">
        <v>83</v>
      </c>
      <c r="AV221" s="13" t="s">
        <v>81</v>
      </c>
      <c r="AW221" s="13" t="s">
        <v>30</v>
      </c>
      <c r="AX221" s="13" t="s">
        <v>73</v>
      </c>
      <c r="AY221" s="231" t="s">
        <v>185</v>
      </c>
    </row>
    <row r="222" spans="1:65" s="14" customFormat="1" ht="10.199999999999999">
      <c r="B222" s="232"/>
      <c r="C222" s="233"/>
      <c r="D222" s="217" t="s">
        <v>214</v>
      </c>
      <c r="E222" s="234" t="s">
        <v>1</v>
      </c>
      <c r="F222" s="235" t="s">
        <v>332</v>
      </c>
      <c r="G222" s="233"/>
      <c r="H222" s="236">
        <v>17.05</v>
      </c>
      <c r="I222" s="237"/>
      <c r="J222" s="233"/>
      <c r="K222" s="233"/>
      <c r="L222" s="238"/>
      <c r="M222" s="239"/>
      <c r="N222" s="240"/>
      <c r="O222" s="240"/>
      <c r="P222" s="240"/>
      <c r="Q222" s="240"/>
      <c r="R222" s="240"/>
      <c r="S222" s="240"/>
      <c r="T222" s="241"/>
      <c r="AT222" s="242" t="s">
        <v>214</v>
      </c>
      <c r="AU222" s="242" t="s">
        <v>83</v>
      </c>
      <c r="AV222" s="14" t="s">
        <v>83</v>
      </c>
      <c r="AW222" s="14" t="s">
        <v>30</v>
      </c>
      <c r="AX222" s="14" t="s">
        <v>73</v>
      </c>
      <c r="AY222" s="242" t="s">
        <v>185</v>
      </c>
    </row>
    <row r="223" spans="1:65" s="13" customFormat="1" ht="10.199999999999999">
      <c r="B223" s="222"/>
      <c r="C223" s="223"/>
      <c r="D223" s="217" t="s">
        <v>214</v>
      </c>
      <c r="E223" s="224" t="s">
        <v>1</v>
      </c>
      <c r="F223" s="225" t="s">
        <v>333</v>
      </c>
      <c r="G223" s="223"/>
      <c r="H223" s="224" t="s">
        <v>1</v>
      </c>
      <c r="I223" s="226"/>
      <c r="J223" s="223"/>
      <c r="K223" s="223"/>
      <c r="L223" s="227"/>
      <c r="M223" s="228"/>
      <c r="N223" s="229"/>
      <c r="O223" s="229"/>
      <c r="P223" s="229"/>
      <c r="Q223" s="229"/>
      <c r="R223" s="229"/>
      <c r="S223" s="229"/>
      <c r="T223" s="230"/>
      <c r="AT223" s="231" t="s">
        <v>214</v>
      </c>
      <c r="AU223" s="231" t="s">
        <v>83</v>
      </c>
      <c r="AV223" s="13" t="s">
        <v>81</v>
      </c>
      <c r="AW223" s="13" t="s">
        <v>30</v>
      </c>
      <c r="AX223" s="13" t="s">
        <v>73</v>
      </c>
      <c r="AY223" s="231" t="s">
        <v>185</v>
      </c>
    </row>
    <row r="224" spans="1:65" s="14" customFormat="1" ht="10.199999999999999">
      <c r="B224" s="232"/>
      <c r="C224" s="233"/>
      <c r="D224" s="217" t="s">
        <v>214</v>
      </c>
      <c r="E224" s="234" t="s">
        <v>1</v>
      </c>
      <c r="F224" s="235" t="s">
        <v>334</v>
      </c>
      <c r="G224" s="233"/>
      <c r="H224" s="236">
        <v>313.7</v>
      </c>
      <c r="I224" s="237"/>
      <c r="J224" s="233"/>
      <c r="K224" s="233"/>
      <c r="L224" s="238"/>
      <c r="M224" s="239"/>
      <c r="N224" s="240"/>
      <c r="O224" s="240"/>
      <c r="P224" s="240"/>
      <c r="Q224" s="240"/>
      <c r="R224" s="240"/>
      <c r="S224" s="240"/>
      <c r="T224" s="241"/>
      <c r="AT224" s="242" t="s">
        <v>214</v>
      </c>
      <c r="AU224" s="242" t="s">
        <v>83</v>
      </c>
      <c r="AV224" s="14" t="s">
        <v>83</v>
      </c>
      <c r="AW224" s="14" t="s">
        <v>30</v>
      </c>
      <c r="AX224" s="14" t="s">
        <v>73</v>
      </c>
      <c r="AY224" s="242" t="s">
        <v>185</v>
      </c>
    </row>
    <row r="225" spans="1:65" s="15" customFormat="1" ht="10.199999999999999">
      <c r="B225" s="243"/>
      <c r="C225" s="244"/>
      <c r="D225" s="217" t="s">
        <v>214</v>
      </c>
      <c r="E225" s="245" t="s">
        <v>1</v>
      </c>
      <c r="F225" s="246" t="s">
        <v>219</v>
      </c>
      <c r="G225" s="244"/>
      <c r="H225" s="247">
        <v>374.1</v>
      </c>
      <c r="I225" s="248"/>
      <c r="J225" s="244"/>
      <c r="K225" s="244"/>
      <c r="L225" s="249"/>
      <c r="M225" s="250"/>
      <c r="N225" s="251"/>
      <c r="O225" s="251"/>
      <c r="P225" s="251"/>
      <c r="Q225" s="251"/>
      <c r="R225" s="251"/>
      <c r="S225" s="251"/>
      <c r="T225" s="252"/>
      <c r="AT225" s="253" t="s">
        <v>214</v>
      </c>
      <c r="AU225" s="253" t="s">
        <v>83</v>
      </c>
      <c r="AV225" s="15" t="s">
        <v>192</v>
      </c>
      <c r="AW225" s="15" t="s">
        <v>30</v>
      </c>
      <c r="AX225" s="15" t="s">
        <v>81</v>
      </c>
      <c r="AY225" s="253" t="s">
        <v>185</v>
      </c>
    </row>
    <row r="226" spans="1:65" s="2" customFormat="1" ht="21.75" customHeight="1">
      <c r="A226" s="35"/>
      <c r="B226" s="36"/>
      <c r="C226" s="204" t="s">
        <v>335</v>
      </c>
      <c r="D226" s="204" t="s">
        <v>187</v>
      </c>
      <c r="E226" s="205" t="s">
        <v>336</v>
      </c>
      <c r="F226" s="206" t="s">
        <v>337</v>
      </c>
      <c r="G226" s="207" t="s">
        <v>190</v>
      </c>
      <c r="H226" s="208">
        <v>135</v>
      </c>
      <c r="I226" s="209"/>
      <c r="J226" s="210">
        <f>ROUND(I226*H226,2)</f>
        <v>0</v>
      </c>
      <c r="K226" s="206" t="s">
        <v>191</v>
      </c>
      <c r="L226" s="40"/>
      <c r="M226" s="211" t="s">
        <v>1</v>
      </c>
      <c r="N226" s="212" t="s">
        <v>38</v>
      </c>
      <c r="O226" s="72"/>
      <c r="P226" s="213">
        <f>O226*H226</f>
        <v>0</v>
      </c>
      <c r="Q226" s="213">
        <v>6.4999999999999997E-4</v>
      </c>
      <c r="R226" s="213">
        <f>Q226*H226</f>
        <v>8.7749999999999995E-2</v>
      </c>
      <c r="S226" s="213">
        <v>0</v>
      </c>
      <c r="T226" s="214">
        <f>S226*H226</f>
        <v>0</v>
      </c>
      <c r="U226" s="35"/>
      <c r="V226" s="35"/>
      <c r="W226" s="35"/>
      <c r="X226" s="35"/>
      <c r="Y226" s="35"/>
      <c r="Z226" s="35"/>
      <c r="AA226" s="35"/>
      <c r="AB226" s="35"/>
      <c r="AC226" s="35"/>
      <c r="AD226" s="35"/>
      <c r="AE226" s="35"/>
      <c r="AR226" s="215" t="s">
        <v>192</v>
      </c>
      <c r="AT226" s="215" t="s">
        <v>187</v>
      </c>
      <c r="AU226" s="215" t="s">
        <v>83</v>
      </c>
      <c r="AY226" s="18" t="s">
        <v>185</v>
      </c>
      <c r="BE226" s="216">
        <f>IF(N226="základní",J226,0)</f>
        <v>0</v>
      </c>
      <c r="BF226" s="216">
        <f>IF(N226="snížená",J226,0)</f>
        <v>0</v>
      </c>
      <c r="BG226" s="216">
        <f>IF(N226="zákl. přenesená",J226,0)</f>
        <v>0</v>
      </c>
      <c r="BH226" s="216">
        <f>IF(N226="sníž. přenesená",J226,0)</f>
        <v>0</v>
      </c>
      <c r="BI226" s="216">
        <f>IF(N226="nulová",J226,0)</f>
        <v>0</v>
      </c>
      <c r="BJ226" s="18" t="s">
        <v>81</v>
      </c>
      <c r="BK226" s="216">
        <f>ROUND(I226*H226,2)</f>
        <v>0</v>
      </c>
      <c r="BL226" s="18" t="s">
        <v>192</v>
      </c>
      <c r="BM226" s="215" t="s">
        <v>338</v>
      </c>
    </row>
    <row r="227" spans="1:65" s="2" customFormat="1" ht="19.2">
      <c r="A227" s="35"/>
      <c r="B227" s="36"/>
      <c r="C227" s="37"/>
      <c r="D227" s="217" t="s">
        <v>194</v>
      </c>
      <c r="E227" s="37"/>
      <c r="F227" s="218" t="s">
        <v>339</v>
      </c>
      <c r="G227" s="37"/>
      <c r="H227" s="37"/>
      <c r="I227" s="116"/>
      <c r="J227" s="37"/>
      <c r="K227" s="37"/>
      <c r="L227" s="40"/>
      <c r="M227" s="219"/>
      <c r="N227" s="220"/>
      <c r="O227" s="72"/>
      <c r="P227" s="72"/>
      <c r="Q227" s="72"/>
      <c r="R227" s="72"/>
      <c r="S227" s="72"/>
      <c r="T227" s="73"/>
      <c r="U227" s="35"/>
      <c r="V227" s="35"/>
      <c r="W227" s="35"/>
      <c r="X227" s="35"/>
      <c r="Y227" s="35"/>
      <c r="Z227" s="35"/>
      <c r="AA227" s="35"/>
      <c r="AB227" s="35"/>
      <c r="AC227" s="35"/>
      <c r="AD227" s="35"/>
      <c r="AE227" s="35"/>
      <c r="AT227" s="18" t="s">
        <v>194</v>
      </c>
      <c r="AU227" s="18" t="s">
        <v>83</v>
      </c>
    </row>
    <row r="228" spans="1:65" s="2" customFormat="1" ht="144">
      <c r="A228" s="35"/>
      <c r="B228" s="36"/>
      <c r="C228" s="37"/>
      <c r="D228" s="217" t="s">
        <v>196</v>
      </c>
      <c r="E228" s="37"/>
      <c r="F228" s="221" t="s">
        <v>340</v>
      </c>
      <c r="G228" s="37"/>
      <c r="H228" s="37"/>
      <c r="I228" s="116"/>
      <c r="J228" s="37"/>
      <c r="K228" s="37"/>
      <c r="L228" s="40"/>
      <c r="M228" s="219"/>
      <c r="N228" s="220"/>
      <c r="O228" s="72"/>
      <c r="P228" s="72"/>
      <c r="Q228" s="72"/>
      <c r="R228" s="72"/>
      <c r="S228" s="72"/>
      <c r="T228" s="73"/>
      <c r="U228" s="35"/>
      <c r="V228" s="35"/>
      <c r="W228" s="35"/>
      <c r="X228" s="35"/>
      <c r="Y228" s="35"/>
      <c r="Z228" s="35"/>
      <c r="AA228" s="35"/>
      <c r="AB228" s="35"/>
      <c r="AC228" s="35"/>
      <c r="AD228" s="35"/>
      <c r="AE228" s="35"/>
      <c r="AT228" s="18" t="s">
        <v>196</v>
      </c>
      <c r="AU228" s="18" t="s">
        <v>83</v>
      </c>
    </row>
    <row r="229" spans="1:65" s="13" customFormat="1" ht="10.199999999999999">
      <c r="B229" s="222"/>
      <c r="C229" s="223"/>
      <c r="D229" s="217" t="s">
        <v>214</v>
      </c>
      <c r="E229" s="224" t="s">
        <v>1</v>
      </c>
      <c r="F229" s="225" t="s">
        <v>341</v>
      </c>
      <c r="G229" s="223"/>
      <c r="H229" s="224" t="s">
        <v>1</v>
      </c>
      <c r="I229" s="226"/>
      <c r="J229" s="223"/>
      <c r="K229" s="223"/>
      <c r="L229" s="227"/>
      <c r="M229" s="228"/>
      <c r="N229" s="229"/>
      <c r="O229" s="229"/>
      <c r="P229" s="229"/>
      <c r="Q229" s="229"/>
      <c r="R229" s="229"/>
      <c r="S229" s="229"/>
      <c r="T229" s="230"/>
      <c r="AT229" s="231" t="s">
        <v>214</v>
      </c>
      <c r="AU229" s="231" t="s">
        <v>83</v>
      </c>
      <c r="AV229" s="13" t="s">
        <v>81</v>
      </c>
      <c r="AW229" s="13" t="s">
        <v>30</v>
      </c>
      <c r="AX229" s="13" t="s">
        <v>73</v>
      </c>
      <c r="AY229" s="231" t="s">
        <v>185</v>
      </c>
    </row>
    <row r="230" spans="1:65" s="14" customFormat="1" ht="10.199999999999999">
      <c r="B230" s="232"/>
      <c r="C230" s="233"/>
      <c r="D230" s="217" t="s">
        <v>214</v>
      </c>
      <c r="E230" s="234" t="s">
        <v>1</v>
      </c>
      <c r="F230" s="235" t="s">
        <v>342</v>
      </c>
      <c r="G230" s="233"/>
      <c r="H230" s="236">
        <v>135</v>
      </c>
      <c r="I230" s="237"/>
      <c r="J230" s="233"/>
      <c r="K230" s="233"/>
      <c r="L230" s="238"/>
      <c r="M230" s="239"/>
      <c r="N230" s="240"/>
      <c r="O230" s="240"/>
      <c r="P230" s="240"/>
      <c r="Q230" s="240"/>
      <c r="R230" s="240"/>
      <c r="S230" s="240"/>
      <c r="T230" s="241"/>
      <c r="AT230" s="242" t="s">
        <v>214</v>
      </c>
      <c r="AU230" s="242" t="s">
        <v>83</v>
      </c>
      <c r="AV230" s="14" t="s">
        <v>83</v>
      </c>
      <c r="AW230" s="14" t="s">
        <v>30</v>
      </c>
      <c r="AX230" s="14" t="s">
        <v>81</v>
      </c>
      <c r="AY230" s="242" t="s">
        <v>185</v>
      </c>
    </row>
    <row r="231" spans="1:65" s="2" customFormat="1" ht="21.75" customHeight="1">
      <c r="A231" s="35"/>
      <c r="B231" s="36"/>
      <c r="C231" s="204" t="s">
        <v>7</v>
      </c>
      <c r="D231" s="204" t="s">
        <v>187</v>
      </c>
      <c r="E231" s="205" t="s">
        <v>343</v>
      </c>
      <c r="F231" s="206" t="s">
        <v>344</v>
      </c>
      <c r="G231" s="207" t="s">
        <v>190</v>
      </c>
      <c r="H231" s="208">
        <v>135</v>
      </c>
      <c r="I231" s="209"/>
      <c r="J231" s="210">
        <f>ROUND(I231*H231,2)</f>
        <v>0</v>
      </c>
      <c r="K231" s="206" t="s">
        <v>191</v>
      </c>
      <c r="L231" s="40"/>
      <c r="M231" s="211" t="s">
        <v>1</v>
      </c>
      <c r="N231" s="212" t="s">
        <v>38</v>
      </c>
      <c r="O231" s="72"/>
      <c r="P231" s="213">
        <f>O231*H231</f>
        <v>0</v>
      </c>
      <c r="Q231" s="213">
        <v>0</v>
      </c>
      <c r="R231" s="213">
        <f>Q231*H231</f>
        <v>0</v>
      </c>
      <c r="S231" s="213">
        <v>0</v>
      </c>
      <c r="T231" s="214">
        <f>S231*H231</f>
        <v>0</v>
      </c>
      <c r="U231" s="35"/>
      <c r="V231" s="35"/>
      <c r="W231" s="35"/>
      <c r="X231" s="35"/>
      <c r="Y231" s="35"/>
      <c r="Z231" s="35"/>
      <c r="AA231" s="35"/>
      <c r="AB231" s="35"/>
      <c r="AC231" s="35"/>
      <c r="AD231" s="35"/>
      <c r="AE231" s="35"/>
      <c r="AR231" s="215" t="s">
        <v>192</v>
      </c>
      <c r="AT231" s="215" t="s">
        <v>187</v>
      </c>
      <c r="AU231" s="215" t="s">
        <v>83</v>
      </c>
      <c r="AY231" s="18" t="s">
        <v>185</v>
      </c>
      <c r="BE231" s="216">
        <f>IF(N231="základní",J231,0)</f>
        <v>0</v>
      </c>
      <c r="BF231" s="216">
        <f>IF(N231="snížená",J231,0)</f>
        <v>0</v>
      </c>
      <c r="BG231" s="216">
        <f>IF(N231="zákl. přenesená",J231,0)</f>
        <v>0</v>
      </c>
      <c r="BH231" s="216">
        <f>IF(N231="sníž. přenesená",J231,0)</f>
        <v>0</v>
      </c>
      <c r="BI231" s="216">
        <f>IF(N231="nulová",J231,0)</f>
        <v>0</v>
      </c>
      <c r="BJ231" s="18" t="s">
        <v>81</v>
      </c>
      <c r="BK231" s="216">
        <f>ROUND(I231*H231,2)</f>
        <v>0</v>
      </c>
      <c r="BL231" s="18" t="s">
        <v>192</v>
      </c>
      <c r="BM231" s="215" t="s">
        <v>345</v>
      </c>
    </row>
    <row r="232" spans="1:65" s="2" customFormat="1" ht="28.8">
      <c r="A232" s="35"/>
      <c r="B232" s="36"/>
      <c r="C232" s="37"/>
      <c r="D232" s="217" t="s">
        <v>194</v>
      </c>
      <c r="E232" s="37"/>
      <c r="F232" s="218" t="s">
        <v>346</v>
      </c>
      <c r="G232" s="37"/>
      <c r="H232" s="37"/>
      <c r="I232" s="116"/>
      <c r="J232" s="37"/>
      <c r="K232" s="37"/>
      <c r="L232" s="40"/>
      <c r="M232" s="219"/>
      <c r="N232" s="220"/>
      <c r="O232" s="72"/>
      <c r="P232" s="72"/>
      <c r="Q232" s="72"/>
      <c r="R232" s="72"/>
      <c r="S232" s="72"/>
      <c r="T232" s="73"/>
      <c r="U232" s="35"/>
      <c r="V232" s="35"/>
      <c r="W232" s="35"/>
      <c r="X232" s="35"/>
      <c r="Y232" s="35"/>
      <c r="Z232" s="35"/>
      <c r="AA232" s="35"/>
      <c r="AB232" s="35"/>
      <c r="AC232" s="35"/>
      <c r="AD232" s="35"/>
      <c r="AE232" s="35"/>
      <c r="AT232" s="18" t="s">
        <v>194</v>
      </c>
      <c r="AU232" s="18" t="s">
        <v>83</v>
      </c>
    </row>
    <row r="233" spans="1:65" s="2" customFormat="1" ht="144">
      <c r="A233" s="35"/>
      <c r="B233" s="36"/>
      <c r="C233" s="37"/>
      <c r="D233" s="217" t="s">
        <v>196</v>
      </c>
      <c r="E233" s="37"/>
      <c r="F233" s="221" t="s">
        <v>340</v>
      </c>
      <c r="G233" s="37"/>
      <c r="H233" s="37"/>
      <c r="I233" s="116"/>
      <c r="J233" s="37"/>
      <c r="K233" s="37"/>
      <c r="L233" s="40"/>
      <c r="M233" s="219"/>
      <c r="N233" s="220"/>
      <c r="O233" s="72"/>
      <c r="P233" s="72"/>
      <c r="Q233" s="72"/>
      <c r="R233" s="72"/>
      <c r="S233" s="72"/>
      <c r="T233" s="73"/>
      <c r="U233" s="35"/>
      <c r="V233" s="35"/>
      <c r="W233" s="35"/>
      <c r="X233" s="35"/>
      <c r="Y233" s="35"/>
      <c r="Z233" s="35"/>
      <c r="AA233" s="35"/>
      <c r="AB233" s="35"/>
      <c r="AC233" s="35"/>
      <c r="AD233" s="35"/>
      <c r="AE233" s="35"/>
      <c r="AT233" s="18" t="s">
        <v>196</v>
      </c>
      <c r="AU233" s="18" t="s">
        <v>83</v>
      </c>
    </row>
    <row r="234" spans="1:65" s="2" customFormat="1" ht="21.75" customHeight="1">
      <c r="A234" s="35"/>
      <c r="B234" s="36"/>
      <c r="C234" s="204" t="s">
        <v>347</v>
      </c>
      <c r="D234" s="204" t="s">
        <v>187</v>
      </c>
      <c r="E234" s="205" t="s">
        <v>348</v>
      </c>
      <c r="F234" s="206" t="s">
        <v>349</v>
      </c>
      <c r="G234" s="207" t="s">
        <v>210</v>
      </c>
      <c r="H234" s="208">
        <v>62</v>
      </c>
      <c r="I234" s="209"/>
      <c r="J234" s="210">
        <f>ROUND(I234*H234,2)</f>
        <v>0</v>
      </c>
      <c r="K234" s="206" t="s">
        <v>191</v>
      </c>
      <c r="L234" s="40"/>
      <c r="M234" s="211" t="s">
        <v>1</v>
      </c>
      <c r="N234" s="212" t="s">
        <v>38</v>
      </c>
      <c r="O234" s="72"/>
      <c r="P234" s="213">
        <f>O234*H234</f>
        <v>0</v>
      </c>
      <c r="Q234" s="213">
        <v>0</v>
      </c>
      <c r="R234" s="213">
        <f>Q234*H234</f>
        <v>0</v>
      </c>
      <c r="S234" s="213">
        <v>0</v>
      </c>
      <c r="T234" s="214">
        <f>S234*H234</f>
        <v>0</v>
      </c>
      <c r="U234" s="35"/>
      <c r="V234" s="35"/>
      <c r="W234" s="35"/>
      <c r="X234" s="35"/>
      <c r="Y234" s="35"/>
      <c r="Z234" s="35"/>
      <c r="AA234" s="35"/>
      <c r="AB234" s="35"/>
      <c r="AC234" s="35"/>
      <c r="AD234" s="35"/>
      <c r="AE234" s="35"/>
      <c r="AR234" s="215" t="s">
        <v>192</v>
      </c>
      <c r="AT234" s="215" t="s">
        <v>187</v>
      </c>
      <c r="AU234" s="215" t="s">
        <v>83</v>
      </c>
      <c r="AY234" s="18" t="s">
        <v>185</v>
      </c>
      <c r="BE234" s="216">
        <f>IF(N234="základní",J234,0)</f>
        <v>0</v>
      </c>
      <c r="BF234" s="216">
        <f>IF(N234="snížená",J234,0)</f>
        <v>0</v>
      </c>
      <c r="BG234" s="216">
        <f>IF(N234="zákl. přenesená",J234,0)</f>
        <v>0</v>
      </c>
      <c r="BH234" s="216">
        <f>IF(N234="sníž. přenesená",J234,0)</f>
        <v>0</v>
      </c>
      <c r="BI234" s="216">
        <f>IF(N234="nulová",J234,0)</f>
        <v>0</v>
      </c>
      <c r="BJ234" s="18" t="s">
        <v>81</v>
      </c>
      <c r="BK234" s="216">
        <f>ROUND(I234*H234,2)</f>
        <v>0</v>
      </c>
      <c r="BL234" s="18" t="s">
        <v>192</v>
      </c>
      <c r="BM234" s="215" t="s">
        <v>350</v>
      </c>
    </row>
    <row r="235" spans="1:65" s="2" customFormat="1" ht="19.2">
      <c r="A235" s="35"/>
      <c r="B235" s="36"/>
      <c r="C235" s="37"/>
      <c r="D235" s="217" t="s">
        <v>194</v>
      </c>
      <c r="E235" s="37"/>
      <c r="F235" s="218" t="s">
        <v>351</v>
      </c>
      <c r="G235" s="37"/>
      <c r="H235" s="37"/>
      <c r="I235" s="116"/>
      <c r="J235" s="37"/>
      <c r="K235" s="37"/>
      <c r="L235" s="40"/>
      <c r="M235" s="219"/>
      <c r="N235" s="220"/>
      <c r="O235" s="72"/>
      <c r="P235" s="72"/>
      <c r="Q235" s="72"/>
      <c r="R235" s="72"/>
      <c r="S235" s="72"/>
      <c r="T235" s="73"/>
      <c r="U235" s="35"/>
      <c r="V235" s="35"/>
      <c r="W235" s="35"/>
      <c r="X235" s="35"/>
      <c r="Y235" s="35"/>
      <c r="Z235" s="35"/>
      <c r="AA235" s="35"/>
      <c r="AB235" s="35"/>
      <c r="AC235" s="35"/>
      <c r="AD235" s="35"/>
      <c r="AE235" s="35"/>
      <c r="AT235" s="18" t="s">
        <v>194</v>
      </c>
      <c r="AU235" s="18" t="s">
        <v>83</v>
      </c>
    </row>
    <row r="236" spans="1:65" s="2" customFormat="1" ht="76.8">
      <c r="A236" s="35"/>
      <c r="B236" s="36"/>
      <c r="C236" s="37"/>
      <c r="D236" s="217" t="s">
        <v>196</v>
      </c>
      <c r="E236" s="37"/>
      <c r="F236" s="221" t="s">
        <v>352</v>
      </c>
      <c r="G236" s="37"/>
      <c r="H236" s="37"/>
      <c r="I236" s="116"/>
      <c r="J236" s="37"/>
      <c r="K236" s="37"/>
      <c r="L236" s="40"/>
      <c r="M236" s="219"/>
      <c r="N236" s="220"/>
      <c r="O236" s="72"/>
      <c r="P236" s="72"/>
      <c r="Q236" s="72"/>
      <c r="R236" s="72"/>
      <c r="S236" s="72"/>
      <c r="T236" s="73"/>
      <c r="U236" s="35"/>
      <c r="V236" s="35"/>
      <c r="W236" s="35"/>
      <c r="X236" s="35"/>
      <c r="Y236" s="35"/>
      <c r="Z236" s="35"/>
      <c r="AA236" s="35"/>
      <c r="AB236" s="35"/>
      <c r="AC236" s="35"/>
      <c r="AD236" s="35"/>
      <c r="AE236" s="35"/>
      <c r="AT236" s="18" t="s">
        <v>196</v>
      </c>
      <c r="AU236" s="18" t="s">
        <v>83</v>
      </c>
    </row>
    <row r="237" spans="1:65" s="13" customFormat="1" ht="10.199999999999999">
      <c r="B237" s="222"/>
      <c r="C237" s="223"/>
      <c r="D237" s="217" t="s">
        <v>214</v>
      </c>
      <c r="E237" s="224" t="s">
        <v>1</v>
      </c>
      <c r="F237" s="225" t="s">
        <v>353</v>
      </c>
      <c r="G237" s="223"/>
      <c r="H237" s="224" t="s">
        <v>1</v>
      </c>
      <c r="I237" s="226"/>
      <c r="J237" s="223"/>
      <c r="K237" s="223"/>
      <c r="L237" s="227"/>
      <c r="M237" s="228"/>
      <c r="N237" s="229"/>
      <c r="O237" s="229"/>
      <c r="P237" s="229"/>
      <c r="Q237" s="229"/>
      <c r="R237" s="229"/>
      <c r="S237" s="229"/>
      <c r="T237" s="230"/>
      <c r="AT237" s="231" t="s">
        <v>214</v>
      </c>
      <c r="AU237" s="231" t="s">
        <v>83</v>
      </c>
      <c r="AV237" s="13" t="s">
        <v>81</v>
      </c>
      <c r="AW237" s="13" t="s">
        <v>30</v>
      </c>
      <c r="AX237" s="13" t="s">
        <v>73</v>
      </c>
      <c r="AY237" s="231" t="s">
        <v>185</v>
      </c>
    </row>
    <row r="238" spans="1:65" s="14" customFormat="1" ht="10.199999999999999">
      <c r="B238" s="232"/>
      <c r="C238" s="233"/>
      <c r="D238" s="217" t="s">
        <v>214</v>
      </c>
      <c r="E238" s="234" t="s">
        <v>1</v>
      </c>
      <c r="F238" s="235" t="s">
        <v>354</v>
      </c>
      <c r="G238" s="233"/>
      <c r="H238" s="236">
        <v>62</v>
      </c>
      <c r="I238" s="237"/>
      <c r="J238" s="233"/>
      <c r="K238" s="233"/>
      <c r="L238" s="238"/>
      <c r="M238" s="239"/>
      <c r="N238" s="240"/>
      <c r="O238" s="240"/>
      <c r="P238" s="240"/>
      <c r="Q238" s="240"/>
      <c r="R238" s="240"/>
      <c r="S238" s="240"/>
      <c r="T238" s="241"/>
      <c r="AT238" s="242" t="s">
        <v>214</v>
      </c>
      <c r="AU238" s="242" t="s">
        <v>83</v>
      </c>
      <c r="AV238" s="14" t="s">
        <v>83</v>
      </c>
      <c r="AW238" s="14" t="s">
        <v>30</v>
      </c>
      <c r="AX238" s="14" t="s">
        <v>81</v>
      </c>
      <c r="AY238" s="242" t="s">
        <v>185</v>
      </c>
    </row>
    <row r="239" spans="1:65" s="2" customFormat="1" ht="21.75" customHeight="1">
      <c r="A239" s="35"/>
      <c r="B239" s="36"/>
      <c r="C239" s="204" t="s">
        <v>355</v>
      </c>
      <c r="D239" s="204" t="s">
        <v>187</v>
      </c>
      <c r="E239" s="205" t="s">
        <v>356</v>
      </c>
      <c r="F239" s="206" t="s">
        <v>357</v>
      </c>
      <c r="G239" s="207" t="s">
        <v>325</v>
      </c>
      <c r="H239" s="208">
        <v>25.92</v>
      </c>
      <c r="I239" s="209"/>
      <c r="J239" s="210">
        <f>ROUND(I239*H239,2)</f>
        <v>0</v>
      </c>
      <c r="K239" s="206" t="s">
        <v>191</v>
      </c>
      <c r="L239" s="40"/>
      <c r="M239" s="211" t="s">
        <v>1</v>
      </c>
      <c r="N239" s="212" t="s">
        <v>38</v>
      </c>
      <c r="O239" s="72"/>
      <c r="P239" s="213">
        <f>O239*H239</f>
        <v>0</v>
      </c>
      <c r="Q239" s="213">
        <v>0</v>
      </c>
      <c r="R239" s="213">
        <f>Q239*H239</f>
        <v>0</v>
      </c>
      <c r="S239" s="213">
        <v>0</v>
      </c>
      <c r="T239" s="214">
        <f>S239*H239</f>
        <v>0</v>
      </c>
      <c r="U239" s="35"/>
      <c r="V239" s="35"/>
      <c r="W239" s="35"/>
      <c r="X239" s="35"/>
      <c r="Y239" s="35"/>
      <c r="Z239" s="35"/>
      <c r="AA239" s="35"/>
      <c r="AB239" s="35"/>
      <c r="AC239" s="35"/>
      <c r="AD239" s="35"/>
      <c r="AE239" s="35"/>
      <c r="AR239" s="215" t="s">
        <v>192</v>
      </c>
      <c r="AT239" s="215" t="s">
        <v>187</v>
      </c>
      <c r="AU239" s="215" t="s">
        <v>83</v>
      </c>
      <c r="AY239" s="18" t="s">
        <v>185</v>
      </c>
      <c r="BE239" s="216">
        <f>IF(N239="základní",J239,0)</f>
        <v>0</v>
      </c>
      <c r="BF239" s="216">
        <f>IF(N239="snížená",J239,0)</f>
        <v>0</v>
      </c>
      <c r="BG239" s="216">
        <f>IF(N239="zákl. přenesená",J239,0)</f>
        <v>0</v>
      </c>
      <c r="BH239" s="216">
        <f>IF(N239="sníž. přenesená",J239,0)</f>
        <v>0</v>
      </c>
      <c r="BI239" s="216">
        <f>IF(N239="nulová",J239,0)</f>
        <v>0</v>
      </c>
      <c r="BJ239" s="18" t="s">
        <v>81</v>
      </c>
      <c r="BK239" s="216">
        <f>ROUND(I239*H239,2)</f>
        <v>0</v>
      </c>
      <c r="BL239" s="18" t="s">
        <v>192</v>
      </c>
      <c r="BM239" s="215" t="s">
        <v>358</v>
      </c>
    </row>
    <row r="240" spans="1:65" s="2" customFormat="1" ht="38.4">
      <c r="A240" s="35"/>
      <c r="B240" s="36"/>
      <c r="C240" s="37"/>
      <c r="D240" s="217" t="s">
        <v>194</v>
      </c>
      <c r="E240" s="37"/>
      <c r="F240" s="218" t="s">
        <v>359</v>
      </c>
      <c r="G240" s="37"/>
      <c r="H240" s="37"/>
      <c r="I240" s="116"/>
      <c r="J240" s="37"/>
      <c r="K240" s="37"/>
      <c r="L240" s="40"/>
      <c r="M240" s="219"/>
      <c r="N240" s="220"/>
      <c r="O240" s="72"/>
      <c r="P240" s="72"/>
      <c r="Q240" s="72"/>
      <c r="R240" s="72"/>
      <c r="S240" s="72"/>
      <c r="T240" s="73"/>
      <c r="U240" s="35"/>
      <c r="V240" s="35"/>
      <c r="W240" s="35"/>
      <c r="X240" s="35"/>
      <c r="Y240" s="35"/>
      <c r="Z240" s="35"/>
      <c r="AA240" s="35"/>
      <c r="AB240" s="35"/>
      <c r="AC240" s="35"/>
      <c r="AD240" s="35"/>
      <c r="AE240" s="35"/>
      <c r="AT240" s="18" t="s">
        <v>194</v>
      </c>
      <c r="AU240" s="18" t="s">
        <v>83</v>
      </c>
    </row>
    <row r="241" spans="1:65" s="2" customFormat="1" ht="182.4">
      <c r="A241" s="35"/>
      <c r="B241" s="36"/>
      <c r="C241" s="37"/>
      <c r="D241" s="217" t="s">
        <v>196</v>
      </c>
      <c r="E241" s="37"/>
      <c r="F241" s="221" t="s">
        <v>360</v>
      </c>
      <c r="G241" s="37"/>
      <c r="H241" s="37"/>
      <c r="I241" s="116"/>
      <c r="J241" s="37"/>
      <c r="K241" s="37"/>
      <c r="L241" s="40"/>
      <c r="M241" s="219"/>
      <c r="N241" s="220"/>
      <c r="O241" s="72"/>
      <c r="P241" s="72"/>
      <c r="Q241" s="72"/>
      <c r="R241" s="72"/>
      <c r="S241" s="72"/>
      <c r="T241" s="73"/>
      <c r="U241" s="35"/>
      <c r="V241" s="35"/>
      <c r="W241" s="35"/>
      <c r="X241" s="35"/>
      <c r="Y241" s="35"/>
      <c r="Z241" s="35"/>
      <c r="AA241" s="35"/>
      <c r="AB241" s="35"/>
      <c r="AC241" s="35"/>
      <c r="AD241" s="35"/>
      <c r="AE241" s="35"/>
      <c r="AT241" s="18" t="s">
        <v>196</v>
      </c>
      <c r="AU241" s="18" t="s">
        <v>83</v>
      </c>
    </row>
    <row r="242" spans="1:65" s="13" customFormat="1" ht="10.199999999999999">
      <c r="B242" s="222"/>
      <c r="C242" s="223"/>
      <c r="D242" s="217" t="s">
        <v>214</v>
      </c>
      <c r="E242" s="224" t="s">
        <v>1</v>
      </c>
      <c r="F242" s="225" t="s">
        <v>361</v>
      </c>
      <c r="G242" s="223"/>
      <c r="H242" s="224" t="s">
        <v>1</v>
      </c>
      <c r="I242" s="226"/>
      <c r="J242" s="223"/>
      <c r="K242" s="223"/>
      <c r="L242" s="227"/>
      <c r="M242" s="228"/>
      <c r="N242" s="229"/>
      <c r="O242" s="229"/>
      <c r="P242" s="229"/>
      <c r="Q242" s="229"/>
      <c r="R242" s="229"/>
      <c r="S242" s="229"/>
      <c r="T242" s="230"/>
      <c r="AT242" s="231" t="s">
        <v>214</v>
      </c>
      <c r="AU242" s="231" t="s">
        <v>83</v>
      </c>
      <c r="AV242" s="13" t="s">
        <v>81</v>
      </c>
      <c r="AW242" s="13" t="s">
        <v>30</v>
      </c>
      <c r="AX242" s="13" t="s">
        <v>73</v>
      </c>
      <c r="AY242" s="231" t="s">
        <v>185</v>
      </c>
    </row>
    <row r="243" spans="1:65" s="14" customFormat="1" ht="10.199999999999999">
      <c r="B243" s="232"/>
      <c r="C243" s="233"/>
      <c r="D243" s="217" t="s">
        <v>214</v>
      </c>
      <c r="E243" s="234" t="s">
        <v>1</v>
      </c>
      <c r="F243" s="235" t="s">
        <v>362</v>
      </c>
      <c r="G243" s="233"/>
      <c r="H243" s="236">
        <v>25.92</v>
      </c>
      <c r="I243" s="237"/>
      <c r="J243" s="233"/>
      <c r="K243" s="233"/>
      <c r="L243" s="238"/>
      <c r="M243" s="239"/>
      <c r="N243" s="240"/>
      <c r="O243" s="240"/>
      <c r="P243" s="240"/>
      <c r="Q243" s="240"/>
      <c r="R243" s="240"/>
      <c r="S243" s="240"/>
      <c r="T243" s="241"/>
      <c r="AT243" s="242" t="s">
        <v>214</v>
      </c>
      <c r="AU243" s="242" t="s">
        <v>83</v>
      </c>
      <c r="AV243" s="14" t="s">
        <v>83</v>
      </c>
      <c r="AW243" s="14" t="s">
        <v>30</v>
      </c>
      <c r="AX243" s="14" t="s">
        <v>81</v>
      </c>
      <c r="AY243" s="242" t="s">
        <v>185</v>
      </c>
    </row>
    <row r="244" spans="1:65" s="2" customFormat="1" ht="21.75" customHeight="1">
      <c r="A244" s="35"/>
      <c r="B244" s="36"/>
      <c r="C244" s="204" t="s">
        <v>363</v>
      </c>
      <c r="D244" s="204" t="s">
        <v>187</v>
      </c>
      <c r="E244" s="205" t="s">
        <v>364</v>
      </c>
      <c r="F244" s="206" t="s">
        <v>365</v>
      </c>
      <c r="G244" s="207" t="s">
        <v>325</v>
      </c>
      <c r="H244" s="208">
        <v>5.16</v>
      </c>
      <c r="I244" s="209"/>
      <c r="J244" s="210">
        <f>ROUND(I244*H244,2)</f>
        <v>0</v>
      </c>
      <c r="K244" s="206" t="s">
        <v>191</v>
      </c>
      <c r="L244" s="40"/>
      <c r="M244" s="211" t="s">
        <v>1</v>
      </c>
      <c r="N244" s="212" t="s">
        <v>38</v>
      </c>
      <c r="O244" s="72"/>
      <c r="P244" s="213">
        <f>O244*H244</f>
        <v>0</v>
      </c>
      <c r="Q244" s="213">
        <v>0</v>
      </c>
      <c r="R244" s="213">
        <f>Q244*H244</f>
        <v>0</v>
      </c>
      <c r="S244" s="213">
        <v>0</v>
      </c>
      <c r="T244" s="214">
        <f>S244*H244</f>
        <v>0</v>
      </c>
      <c r="U244" s="35"/>
      <c r="V244" s="35"/>
      <c r="W244" s="35"/>
      <c r="X244" s="35"/>
      <c r="Y244" s="35"/>
      <c r="Z244" s="35"/>
      <c r="AA244" s="35"/>
      <c r="AB244" s="35"/>
      <c r="AC244" s="35"/>
      <c r="AD244" s="35"/>
      <c r="AE244" s="35"/>
      <c r="AR244" s="215" t="s">
        <v>192</v>
      </c>
      <c r="AT244" s="215" t="s">
        <v>187</v>
      </c>
      <c r="AU244" s="215" t="s">
        <v>83</v>
      </c>
      <c r="AY244" s="18" t="s">
        <v>185</v>
      </c>
      <c r="BE244" s="216">
        <f>IF(N244="základní",J244,0)</f>
        <v>0</v>
      </c>
      <c r="BF244" s="216">
        <f>IF(N244="snížená",J244,0)</f>
        <v>0</v>
      </c>
      <c r="BG244" s="216">
        <f>IF(N244="zákl. přenesená",J244,0)</f>
        <v>0</v>
      </c>
      <c r="BH244" s="216">
        <f>IF(N244="sníž. přenesená",J244,0)</f>
        <v>0</v>
      </c>
      <c r="BI244" s="216">
        <f>IF(N244="nulová",J244,0)</f>
        <v>0</v>
      </c>
      <c r="BJ244" s="18" t="s">
        <v>81</v>
      </c>
      <c r="BK244" s="216">
        <f>ROUND(I244*H244,2)</f>
        <v>0</v>
      </c>
      <c r="BL244" s="18" t="s">
        <v>192</v>
      </c>
      <c r="BM244" s="215" t="s">
        <v>366</v>
      </c>
    </row>
    <row r="245" spans="1:65" s="2" customFormat="1" ht="38.4">
      <c r="A245" s="35"/>
      <c r="B245" s="36"/>
      <c r="C245" s="37"/>
      <c r="D245" s="217" t="s">
        <v>194</v>
      </c>
      <c r="E245" s="37"/>
      <c r="F245" s="218" t="s">
        <v>367</v>
      </c>
      <c r="G245" s="37"/>
      <c r="H245" s="37"/>
      <c r="I245" s="116"/>
      <c r="J245" s="37"/>
      <c r="K245" s="37"/>
      <c r="L245" s="40"/>
      <c r="M245" s="219"/>
      <c r="N245" s="220"/>
      <c r="O245" s="72"/>
      <c r="P245" s="72"/>
      <c r="Q245" s="72"/>
      <c r="R245" s="72"/>
      <c r="S245" s="72"/>
      <c r="T245" s="73"/>
      <c r="U245" s="35"/>
      <c r="V245" s="35"/>
      <c r="W245" s="35"/>
      <c r="X245" s="35"/>
      <c r="Y245" s="35"/>
      <c r="Z245" s="35"/>
      <c r="AA245" s="35"/>
      <c r="AB245" s="35"/>
      <c r="AC245" s="35"/>
      <c r="AD245" s="35"/>
      <c r="AE245" s="35"/>
      <c r="AT245" s="18" t="s">
        <v>194</v>
      </c>
      <c r="AU245" s="18" t="s">
        <v>83</v>
      </c>
    </row>
    <row r="246" spans="1:65" s="2" customFormat="1" ht="182.4">
      <c r="A246" s="35"/>
      <c r="B246" s="36"/>
      <c r="C246" s="37"/>
      <c r="D246" s="217" t="s">
        <v>196</v>
      </c>
      <c r="E246" s="37"/>
      <c r="F246" s="221" t="s">
        <v>360</v>
      </c>
      <c r="G246" s="37"/>
      <c r="H246" s="37"/>
      <c r="I246" s="116"/>
      <c r="J246" s="37"/>
      <c r="K246" s="37"/>
      <c r="L246" s="40"/>
      <c r="M246" s="219"/>
      <c r="N246" s="220"/>
      <c r="O246" s="72"/>
      <c r="P246" s="72"/>
      <c r="Q246" s="72"/>
      <c r="R246" s="72"/>
      <c r="S246" s="72"/>
      <c r="T246" s="73"/>
      <c r="U246" s="35"/>
      <c r="V246" s="35"/>
      <c r="W246" s="35"/>
      <c r="X246" s="35"/>
      <c r="Y246" s="35"/>
      <c r="Z246" s="35"/>
      <c r="AA246" s="35"/>
      <c r="AB246" s="35"/>
      <c r="AC246" s="35"/>
      <c r="AD246" s="35"/>
      <c r="AE246" s="35"/>
      <c r="AT246" s="18" t="s">
        <v>196</v>
      </c>
      <c r="AU246" s="18" t="s">
        <v>83</v>
      </c>
    </row>
    <row r="247" spans="1:65" s="13" customFormat="1" ht="10.199999999999999">
      <c r="B247" s="222"/>
      <c r="C247" s="223"/>
      <c r="D247" s="217" t="s">
        <v>214</v>
      </c>
      <c r="E247" s="224" t="s">
        <v>1</v>
      </c>
      <c r="F247" s="225" t="s">
        <v>368</v>
      </c>
      <c r="G247" s="223"/>
      <c r="H247" s="224" t="s">
        <v>1</v>
      </c>
      <c r="I247" s="226"/>
      <c r="J247" s="223"/>
      <c r="K247" s="223"/>
      <c r="L247" s="227"/>
      <c r="M247" s="228"/>
      <c r="N247" s="229"/>
      <c r="O247" s="229"/>
      <c r="P247" s="229"/>
      <c r="Q247" s="229"/>
      <c r="R247" s="229"/>
      <c r="S247" s="229"/>
      <c r="T247" s="230"/>
      <c r="AT247" s="231" t="s">
        <v>214</v>
      </c>
      <c r="AU247" s="231" t="s">
        <v>83</v>
      </c>
      <c r="AV247" s="13" t="s">
        <v>81</v>
      </c>
      <c r="AW247" s="13" t="s">
        <v>30</v>
      </c>
      <c r="AX247" s="13" t="s">
        <v>73</v>
      </c>
      <c r="AY247" s="231" t="s">
        <v>185</v>
      </c>
    </row>
    <row r="248" spans="1:65" s="14" customFormat="1" ht="10.199999999999999">
      <c r="B248" s="232"/>
      <c r="C248" s="233"/>
      <c r="D248" s="217" t="s">
        <v>214</v>
      </c>
      <c r="E248" s="234" t="s">
        <v>1</v>
      </c>
      <c r="F248" s="235" t="s">
        <v>369</v>
      </c>
      <c r="G248" s="233"/>
      <c r="H248" s="236">
        <v>2.7</v>
      </c>
      <c r="I248" s="237"/>
      <c r="J248" s="233"/>
      <c r="K248" s="233"/>
      <c r="L248" s="238"/>
      <c r="M248" s="239"/>
      <c r="N248" s="240"/>
      <c r="O248" s="240"/>
      <c r="P248" s="240"/>
      <c r="Q248" s="240"/>
      <c r="R248" s="240"/>
      <c r="S248" s="240"/>
      <c r="T248" s="241"/>
      <c r="AT248" s="242" t="s">
        <v>214</v>
      </c>
      <c r="AU248" s="242" t="s">
        <v>83</v>
      </c>
      <c r="AV248" s="14" t="s">
        <v>83</v>
      </c>
      <c r="AW248" s="14" t="s">
        <v>30</v>
      </c>
      <c r="AX248" s="14" t="s">
        <v>73</v>
      </c>
      <c r="AY248" s="242" t="s">
        <v>185</v>
      </c>
    </row>
    <row r="249" spans="1:65" s="13" customFormat="1" ht="10.199999999999999">
      <c r="B249" s="222"/>
      <c r="C249" s="223"/>
      <c r="D249" s="217" t="s">
        <v>214</v>
      </c>
      <c r="E249" s="224" t="s">
        <v>1</v>
      </c>
      <c r="F249" s="225" t="s">
        <v>370</v>
      </c>
      <c r="G249" s="223"/>
      <c r="H249" s="224" t="s">
        <v>1</v>
      </c>
      <c r="I249" s="226"/>
      <c r="J249" s="223"/>
      <c r="K249" s="223"/>
      <c r="L249" s="227"/>
      <c r="M249" s="228"/>
      <c r="N249" s="229"/>
      <c r="O249" s="229"/>
      <c r="P249" s="229"/>
      <c r="Q249" s="229"/>
      <c r="R249" s="229"/>
      <c r="S249" s="229"/>
      <c r="T249" s="230"/>
      <c r="AT249" s="231" t="s">
        <v>214</v>
      </c>
      <c r="AU249" s="231" t="s">
        <v>83</v>
      </c>
      <c r="AV249" s="13" t="s">
        <v>81</v>
      </c>
      <c r="AW249" s="13" t="s">
        <v>30</v>
      </c>
      <c r="AX249" s="13" t="s">
        <v>73</v>
      </c>
      <c r="AY249" s="231" t="s">
        <v>185</v>
      </c>
    </row>
    <row r="250" spans="1:65" s="14" customFormat="1" ht="10.199999999999999">
      <c r="B250" s="232"/>
      <c r="C250" s="233"/>
      <c r="D250" s="217" t="s">
        <v>214</v>
      </c>
      <c r="E250" s="234" t="s">
        <v>1</v>
      </c>
      <c r="F250" s="235" t="s">
        <v>371</v>
      </c>
      <c r="G250" s="233"/>
      <c r="H250" s="236">
        <v>0.2</v>
      </c>
      <c r="I250" s="237"/>
      <c r="J250" s="233"/>
      <c r="K250" s="233"/>
      <c r="L250" s="238"/>
      <c r="M250" s="239"/>
      <c r="N250" s="240"/>
      <c r="O250" s="240"/>
      <c r="P250" s="240"/>
      <c r="Q250" s="240"/>
      <c r="R250" s="240"/>
      <c r="S250" s="240"/>
      <c r="T250" s="241"/>
      <c r="AT250" s="242" t="s">
        <v>214</v>
      </c>
      <c r="AU250" s="242" t="s">
        <v>83</v>
      </c>
      <c r="AV250" s="14" t="s">
        <v>83</v>
      </c>
      <c r="AW250" s="14" t="s">
        <v>30</v>
      </c>
      <c r="AX250" s="14" t="s">
        <v>73</v>
      </c>
      <c r="AY250" s="242" t="s">
        <v>185</v>
      </c>
    </row>
    <row r="251" spans="1:65" s="13" customFormat="1" ht="10.199999999999999">
      <c r="B251" s="222"/>
      <c r="C251" s="223"/>
      <c r="D251" s="217" t="s">
        <v>214</v>
      </c>
      <c r="E251" s="224" t="s">
        <v>1</v>
      </c>
      <c r="F251" s="225" t="s">
        <v>372</v>
      </c>
      <c r="G251" s="223"/>
      <c r="H251" s="224" t="s">
        <v>1</v>
      </c>
      <c r="I251" s="226"/>
      <c r="J251" s="223"/>
      <c r="K251" s="223"/>
      <c r="L251" s="227"/>
      <c r="M251" s="228"/>
      <c r="N251" s="229"/>
      <c r="O251" s="229"/>
      <c r="P251" s="229"/>
      <c r="Q251" s="229"/>
      <c r="R251" s="229"/>
      <c r="S251" s="229"/>
      <c r="T251" s="230"/>
      <c r="AT251" s="231" t="s">
        <v>214</v>
      </c>
      <c r="AU251" s="231" t="s">
        <v>83</v>
      </c>
      <c r="AV251" s="13" t="s">
        <v>81</v>
      </c>
      <c r="AW251" s="13" t="s">
        <v>30</v>
      </c>
      <c r="AX251" s="13" t="s">
        <v>73</v>
      </c>
      <c r="AY251" s="231" t="s">
        <v>185</v>
      </c>
    </row>
    <row r="252" spans="1:65" s="14" customFormat="1" ht="10.199999999999999">
      <c r="B252" s="232"/>
      <c r="C252" s="233"/>
      <c r="D252" s="217" t="s">
        <v>214</v>
      </c>
      <c r="E252" s="234" t="s">
        <v>1</v>
      </c>
      <c r="F252" s="235" t="s">
        <v>373</v>
      </c>
      <c r="G252" s="233"/>
      <c r="H252" s="236">
        <v>1.36</v>
      </c>
      <c r="I252" s="237"/>
      <c r="J252" s="233"/>
      <c r="K252" s="233"/>
      <c r="L252" s="238"/>
      <c r="M252" s="239"/>
      <c r="N252" s="240"/>
      <c r="O252" s="240"/>
      <c r="P252" s="240"/>
      <c r="Q252" s="240"/>
      <c r="R252" s="240"/>
      <c r="S252" s="240"/>
      <c r="T252" s="241"/>
      <c r="AT252" s="242" t="s">
        <v>214</v>
      </c>
      <c r="AU252" s="242" t="s">
        <v>83</v>
      </c>
      <c r="AV252" s="14" t="s">
        <v>83</v>
      </c>
      <c r="AW252" s="14" t="s">
        <v>30</v>
      </c>
      <c r="AX252" s="14" t="s">
        <v>73</v>
      </c>
      <c r="AY252" s="242" t="s">
        <v>185</v>
      </c>
    </row>
    <row r="253" spans="1:65" s="13" customFormat="1" ht="10.199999999999999">
      <c r="B253" s="222"/>
      <c r="C253" s="223"/>
      <c r="D253" s="217" t="s">
        <v>214</v>
      </c>
      <c r="E253" s="224" t="s">
        <v>1</v>
      </c>
      <c r="F253" s="225" t="s">
        <v>374</v>
      </c>
      <c r="G253" s="223"/>
      <c r="H253" s="224" t="s">
        <v>1</v>
      </c>
      <c r="I253" s="226"/>
      <c r="J253" s="223"/>
      <c r="K253" s="223"/>
      <c r="L253" s="227"/>
      <c r="M253" s="228"/>
      <c r="N253" s="229"/>
      <c r="O253" s="229"/>
      <c r="P253" s="229"/>
      <c r="Q253" s="229"/>
      <c r="R253" s="229"/>
      <c r="S253" s="229"/>
      <c r="T253" s="230"/>
      <c r="AT253" s="231" t="s">
        <v>214</v>
      </c>
      <c r="AU253" s="231" t="s">
        <v>83</v>
      </c>
      <c r="AV253" s="13" t="s">
        <v>81</v>
      </c>
      <c r="AW253" s="13" t="s">
        <v>30</v>
      </c>
      <c r="AX253" s="13" t="s">
        <v>73</v>
      </c>
      <c r="AY253" s="231" t="s">
        <v>185</v>
      </c>
    </row>
    <row r="254" spans="1:65" s="14" customFormat="1" ht="10.199999999999999">
      <c r="B254" s="232"/>
      <c r="C254" s="233"/>
      <c r="D254" s="217" t="s">
        <v>214</v>
      </c>
      <c r="E254" s="234" t="s">
        <v>1</v>
      </c>
      <c r="F254" s="235" t="s">
        <v>375</v>
      </c>
      <c r="G254" s="233"/>
      <c r="H254" s="236">
        <v>0.3</v>
      </c>
      <c r="I254" s="237"/>
      <c r="J254" s="233"/>
      <c r="K254" s="233"/>
      <c r="L254" s="238"/>
      <c r="M254" s="239"/>
      <c r="N254" s="240"/>
      <c r="O254" s="240"/>
      <c r="P254" s="240"/>
      <c r="Q254" s="240"/>
      <c r="R254" s="240"/>
      <c r="S254" s="240"/>
      <c r="T254" s="241"/>
      <c r="AT254" s="242" t="s">
        <v>214</v>
      </c>
      <c r="AU254" s="242" t="s">
        <v>83</v>
      </c>
      <c r="AV254" s="14" t="s">
        <v>83</v>
      </c>
      <c r="AW254" s="14" t="s">
        <v>30</v>
      </c>
      <c r="AX254" s="14" t="s">
        <v>73</v>
      </c>
      <c r="AY254" s="242" t="s">
        <v>185</v>
      </c>
    </row>
    <row r="255" spans="1:65" s="13" customFormat="1" ht="10.199999999999999">
      <c r="B255" s="222"/>
      <c r="C255" s="223"/>
      <c r="D255" s="217" t="s">
        <v>214</v>
      </c>
      <c r="E255" s="224" t="s">
        <v>1</v>
      </c>
      <c r="F255" s="225" t="s">
        <v>376</v>
      </c>
      <c r="G255" s="223"/>
      <c r="H255" s="224" t="s">
        <v>1</v>
      </c>
      <c r="I255" s="226"/>
      <c r="J255" s="223"/>
      <c r="K255" s="223"/>
      <c r="L255" s="227"/>
      <c r="M255" s="228"/>
      <c r="N255" s="229"/>
      <c r="O255" s="229"/>
      <c r="P255" s="229"/>
      <c r="Q255" s="229"/>
      <c r="R255" s="229"/>
      <c r="S255" s="229"/>
      <c r="T255" s="230"/>
      <c r="AT255" s="231" t="s">
        <v>214</v>
      </c>
      <c r="AU255" s="231" t="s">
        <v>83</v>
      </c>
      <c r="AV255" s="13" t="s">
        <v>81</v>
      </c>
      <c r="AW255" s="13" t="s">
        <v>30</v>
      </c>
      <c r="AX255" s="13" t="s">
        <v>73</v>
      </c>
      <c r="AY255" s="231" t="s">
        <v>185</v>
      </c>
    </row>
    <row r="256" spans="1:65" s="14" customFormat="1" ht="10.199999999999999">
      <c r="B256" s="232"/>
      <c r="C256" s="233"/>
      <c r="D256" s="217" t="s">
        <v>214</v>
      </c>
      <c r="E256" s="234" t="s">
        <v>1</v>
      </c>
      <c r="F256" s="235" t="s">
        <v>377</v>
      </c>
      <c r="G256" s="233"/>
      <c r="H256" s="236">
        <v>0.6</v>
      </c>
      <c r="I256" s="237"/>
      <c r="J256" s="233"/>
      <c r="K256" s="233"/>
      <c r="L256" s="238"/>
      <c r="M256" s="239"/>
      <c r="N256" s="240"/>
      <c r="O256" s="240"/>
      <c r="P256" s="240"/>
      <c r="Q256" s="240"/>
      <c r="R256" s="240"/>
      <c r="S256" s="240"/>
      <c r="T256" s="241"/>
      <c r="AT256" s="242" t="s">
        <v>214</v>
      </c>
      <c r="AU256" s="242" t="s">
        <v>83</v>
      </c>
      <c r="AV256" s="14" t="s">
        <v>83</v>
      </c>
      <c r="AW256" s="14" t="s">
        <v>30</v>
      </c>
      <c r="AX256" s="14" t="s">
        <v>73</v>
      </c>
      <c r="AY256" s="242" t="s">
        <v>185</v>
      </c>
    </row>
    <row r="257" spans="1:65" s="15" customFormat="1" ht="10.199999999999999">
      <c r="B257" s="243"/>
      <c r="C257" s="244"/>
      <c r="D257" s="217" t="s">
        <v>214</v>
      </c>
      <c r="E257" s="245" t="s">
        <v>1</v>
      </c>
      <c r="F257" s="246" t="s">
        <v>219</v>
      </c>
      <c r="G257" s="244"/>
      <c r="H257" s="247">
        <v>5.16</v>
      </c>
      <c r="I257" s="248"/>
      <c r="J257" s="244"/>
      <c r="K257" s="244"/>
      <c r="L257" s="249"/>
      <c r="M257" s="250"/>
      <c r="N257" s="251"/>
      <c r="O257" s="251"/>
      <c r="P257" s="251"/>
      <c r="Q257" s="251"/>
      <c r="R257" s="251"/>
      <c r="S257" s="251"/>
      <c r="T257" s="252"/>
      <c r="AT257" s="253" t="s">
        <v>214</v>
      </c>
      <c r="AU257" s="253" t="s">
        <v>83</v>
      </c>
      <c r="AV257" s="15" t="s">
        <v>192</v>
      </c>
      <c r="AW257" s="15" t="s">
        <v>30</v>
      </c>
      <c r="AX257" s="15" t="s">
        <v>81</v>
      </c>
      <c r="AY257" s="253" t="s">
        <v>185</v>
      </c>
    </row>
    <row r="258" spans="1:65" s="2" customFormat="1" ht="21.75" customHeight="1">
      <c r="A258" s="35"/>
      <c r="B258" s="36"/>
      <c r="C258" s="204" t="s">
        <v>378</v>
      </c>
      <c r="D258" s="204" t="s">
        <v>187</v>
      </c>
      <c r="E258" s="205" t="s">
        <v>379</v>
      </c>
      <c r="F258" s="206" t="s">
        <v>380</v>
      </c>
      <c r="G258" s="207" t="s">
        <v>190</v>
      </c>
      <c r="H258" s="208">
        <v>6</v>
      </c>
      <c r="I258" s="209"/>
      <c r="J258" s="210">
        <f>ROUND(I258*H258,2)</f>
        <v>0</v>
      </c>
      <c r="K258" s="206" t="s">
        <v>191</v>
      </c>
      <c r="L258" s="40"/>
      <c r="M258" s="211" t="s">
        <v>1</v>
      </c>
      <c r="N258" s="212" t="s">
        <v>38</v>
      </c>
      <c r="O258" s="72"/>
      <c r="P258" s="213">
        <f>O258*H258</f>
        <v>0</v>
      </c>
      <c r="Q258" s="213">
        <v>0</v>
      </c>
      <c r="R258" s="213">
        <f>Q258*H258</f>
        <v>0</v>
      </c>
      <c r="S258" s="213">
        <v>0</v>
      </c>
      <c r="T258" s="214">
        <f>S258*H258</f>
        <v>0</v>
      </c>
      <c r="U258" s="35"/>
      <c r="V258" s="35"/>
      <c r="W258" s="35"/>
      <c r="X258" s="35"/>
      <c r="Y258" s="35"/>
      <c r="Z258" s="35"/>
      <c r="AA258" s="35"/>
      <c r="AB258" s="35"/>
      <c r="AC258" s="35"/>
      <c r="AD258" s="35"/>
      <c r="AE258" s="35"/>
      <c r="AR258" s="215" t="s">
        <v>192</v>
      </c>
      <c r="AT258" s="215" t="s">
        <v>187</v>
      </c>
      <c r="AU258" s="215" t="s">
        <v>83</v>
      </c>
      <c r="AY258" s="18" t="s">
        <v>185</v>
      </c>
      <c r="BE258" s="216">
        <f>IF(N258="základní",J258,0)</f>
        <v>0</v>
      </c>
      <c r="BF258" s="216">
        <f>IF(N258="snížená",J258,0)</f>
        <v>0</v>
      </c>
      <c r="BG258" s="216">
        <f>IF(N258="zákl. přenesená",J258,0)</f>
        <v>0</v>
      </c>
      <c r="BH258" s="216">
        <f>IF(N258="sníž. přenesená",J258,0)</f>
        <v>0</v>
      </c>
      <c r="BI258" s="216">
        <f>IF(N258="nulová",J258,0)</f>
        <v>0</v>
      </c>
      <c r="BJ258" s="18" t="s">
        <v>81</v>
      </c>
      <c r="BK258" s="216">
        <f>ROUND(I258*H258,2)</f>
        <v>0</v>
      </c>
      <c r="BL258" s="18" t="s">
        <v>192</v>
      </c>
      <c r="BM258" s="215" t="s">
        <v>381</v>
      </c>
    </row>
    <row r="259" spans="1:65" s="2" customFormat="1" ht="28.8">
      <c r="A259" s="35"/>
      <c r="B259" s="36"/>
      <c r="C259" s="37"/>
      <c r="D259" s="217" t="s">
        <v>194</v>
      </c>
      <c r="E259" s="37"/>
      <c r="F259" s="218" t="s">
        <v>382</v>
      </c>
      <c r="G259" s="37"/>
      <c r="H259" s="37"/>
      <c r="I259" s="116"/>
      <c r="J259" s="37"/>
      <c r="K259" s="37"/>
      <c r="L259" s="40"/>
      <c r="M259" s="219"/>
      <c r="N259" s="220"/>
      <c r="O259" s="72"/>
      <c r="P259" s="72"/>
      <c r="Q259" s="72"/>
      <c r="R259" s="72"/>
      <c r="S259" s="72"/>
      <c r="T259" s="73"/>
      <c r="U259" s="35"/>
      <c r="V259" s="35"/>
      <c r="W259" s="35"/>
      <c r="X259" s="35"/>
      <c r="Y259" s="35"/>
      <c r="Z259" s="35"/>
      <c r="AA259" s="35"/>
      <c r="AB259" s="35"/>
      <c r="AC259" s="35"/>
      <c r="AD259" s="35"/>
      <c r="AE259" s="35"/>
      <c r="AT259" s="18" t="s">
        <v>194</v>
      </c>
      <c r="AU259" s="18" t="s">
        <v>83</v>
      </c>
    </row>
    <row r="260" spans="1:65" s="2" customFormat="1" ht="28.8">
      <c r="A260" s="35"/>
      <c r="B260" s="36"/>
      <c r="C260" s="37"/>
      <c r="D260" s="217" t="s">
        <v>196</v>
      </c>
      <c r="E260" s="37"/>
      <c r="F260" s="221" t="s">
        <v>383</v>
      </c>
      <c r="G260" s="37"/>
      <c r="H260" s="37"/>
      <c r="I260" s="116"/>
      <c r="J260" s="37"/>
      <c r="K260" s="37"/>
      <c r="L260" s="40"/>
      <c r="M260" s="219"/>
      <c r="N260" s="220"/>
      <c r="O260" s="72"/>
      <c r="P260" s="72"/>
      <c r="Q260" s="72"/>
      <c r="R260" s="72"/>
      <c r="S260" s="72"/>
      <c r="T260" s="73"/>
      <c r="U260" s="35"/>
      <c r="V260" s="35"/>
      <c r="W260" s="35"/>
      <c r="X260" s="35"/>
      <c r="Y260" s="35"/>
      <c r="Z260" s="35"/>
      <c r="AA260" s="35"/>
      <c r="AB260" s="35"/>
      <c r="AC260" s="35"/>
      <c r="AD260" s="35"/>
      <c r="AE260" s="35"/>
      <c r="AT260" s="18" t="s">
        <v>196</v>
      </c>
      <c r="AU260" s="18" t="s">
        <v>83</v>
      </c>
    </row>
    <row r="261" spans="1:65" s="2" customFormat="1" ht="21.75" customHeight="1">
      <c r="A261" s="35"/>
      <c r="B261" s="36"/>
      <c r="C261" s="204" t="s">
        <v>384</v>
      </c>
      <c r="D261" s="204" t="s">
        <v>187</v>
      </c>
      <c r="E261" s="205" t="s">
        <v>385</v>
      </c>
      <c r="F261" s="206" t="s">
        <v>386</v>
      </c>
      <c r="G261" s="207" t="s">
        <v>190</v>
      </c>
      <c r="H261" s="208">
        <v>1</v>
      </c>
      <c r="I261" s="209"/>
      <c r="J261" s="210">
        <f>ROUND(I261*H261,2)</f>
        <v>0</v>
      </c>
      <c r="K261" s="206" t="s">
        <v>191</v>
      </c>
      <c r="L261" s="40"/>
      <c r="M261" s="211" t="s">
        <v>1</v>
      </c>
      <c r="N261" s="212" t="s">
        <v>38</v>
      </c>
      <c r="O261" s="72"/>
      <c r="P261" s="213">
        <f>O261*H261</f>
        <v>0</v>
      </c>
      <c r="Q261" s="213">
        <v>0</v>
      </c>
      <c r="R261" s="213">
        <f>Q261*H261</f>
        <v>0</v>
      </c>
      <c r="S261" s="213">
        <v>0</v>
      </c>
      <c r="T261" s="214">
        <f>S261*H261</f>
        <v>0</v>
      </c>
      <c r="U261" s="35"/>
      <c r="V261" s="35"/>
      <c r="W261" s="35"/>
      <c r="X261" s="35"/>
      <c r="Y261" s="35"/>
      <c r="Z261" s="35"/>
      <c r="AA261" s="35"/>
      <c r="AB261" s="35"/>
      <c r="AC261" s="35"/>
      <c r="AD261" s="35"/>
      <c r="AE261" s="35"/>
      <c r="AR261" s="215" t="s">
        <v>192</v>
      </c>
      <c r="AT261" s="215" t="s">
        <v>187</v>
      </c>
      <c r="AU261" s="215" t="s">
        <v>83</v>
      </c>
      <c r="AY261" s="18" t="s">
        <v>185</v>
      </c>
      <c r="BE261" s="216">
        <f>IF(N261="základní",J261,0)</f>
        <v>0</v>
      </c>
      <c r="BF261" s="216">
        <f>IF(N261="snížená",J261,0)</f>
        <v>0</v>
      </c>
      <c r="BG261" s="216">
        <f>IF(N261="zákl. přenesená",J261,0)</f>
        <v>0</v>
      </c>
      <c r="BH261" s="216">
        <f>IF(N261="sníž. přenesená",J261,0)</f>
        <v>0</v>
      </c>
      <c r="BI261" s="216">
        <f>IF(N261="nulová",J261,0)</f>
        <v>0</v>
      </c>
      <c r="BJ261" s="18" t="s">
        <v>81</v>
      </c>
      <c r="BK261" s="216">
        <f>ROUND(I261*H261,2)</f>
        <v>0</v>
      </c>
      <c r="BL261" s="18" t="s">
        <v>192</v>
      </c>
      <c r="BM261" s="215" t="s">
        <v>387</v>
      </c>
    </row>
    <row r="262" spans="1:65" s="2" customFormat="1" ht="28.8">
      <c r="A262" s="35"/>
      <c r="B262" s="36"/>
      <c r="C262" s="37"/>
      <c r="D262" s="217" t="s">
        <v>194</v>
      </c>
      <c r="E262" s="37"/>
      <c r="F262" s="218" t="s">
        <v>388</v>
      </c>
      <c r="G262" s="37"/>
      <c r="H262" s="37"/>
      <c r="I262" s="116"/>
      <c r="J262" s="37"/>
      <c r="K262" s="37"/>
      <c r="L262" s="40"/>
      <c r="M262" s="219"/>
      <c r="N262" s="220"/>
      <c r="O262" s="72"/>
      <c r="P262" s="72"/>
      <c r="Q262" s="72"/>
      <c r="R262" s="72"/>
      <c r="S262" s="72"/>
      <c r="T262" s="73"/>
      <c r="U262" s="35"/>
      <c r="V262" s="35"/>
      <c r="W262" s="35"/>
      <c r="X262" s="35"/>
      <c r="Y262" s="35"/>
      <c r="Z262" s="35"/>
      <c r="AA262" s="35"/>
      <c r="AB262" s="35"/>
      <c r="AC262" s="35"/>
      <c r="AD262" s="35"/>
      <c r="AE262" s="35"/>
      <c r="AT262" s="18" t="s">
        <v>194</v>
      </c>
      <c r="AU262" s="18" t="s">
        <v>83</v>
      </c>
    </row>
    <row r="263" spans="1:65" s="2" customFormat="1" ht="28.8">
      <c r="A263" s="35"/>
      <c r="B263" s="36"/>
      <c r="C263" s="37"/>
      <c r="D263" s="217" t="s">
        <v>196</v>
      </c>
      <c r="E263" s="37"/>
      <c r="F263" s="221" t="s">
        <v>383</v>
      </c>
      <c r="G263" s="37"/>
      <c r="H263" s="37"/>
      <c r="I263" s="116"/>
      <c r="J263" s="37"/>
      <c r="K263" s="37"/>
      <c r="L263" s="40"/>
      <c r="M263" s="219"/>
      <c r="N263" s="220"/>
      <c r="O263" s="72"/>
      <c r="P263" s="72"/>
      <c r="Q263" s="72"/>
      <c r="R263" s="72"/>
      <c r="S263" s="72"/>
      <c r="T263" s="73"/>
      <c r="U263" s="35"/>
      <c r="V263" s="35"/>
      <c r="W263" s="35"/>
      <c r="X263" s="35"/>
      <c r="Y263" s="35"/>
      <c r="Z263" s="35"/>
      <c r="AA263" s="35"/>
      <c r="AB263" s="35"/>
      <c r="AC263" s="35"/>
      <c r="AD263" s="35"/>
      <c r="AE263" s="35"/>
      <c r="AT263" s="18" t="s">
        <v>196</v>
      </c>
      <c r="AU263" s="18" t="s">
        <v>83</v>
      </c>
    </row>
    <row r="264" spans="1:65" s="2" customFormat="1" ht="21.75" customHeight="1">
      <c r="A264" s="35"/>
      <c r="B264" s="36"/>
      <c r="C264" s="204" t="s">
        <v>389</v>
      </c>
      <c r="D264" s="204" t="s">
        <v>187</v>
      </c>
      <c r="E264" s="205" t="s">
        <v>390</v>
      </c>
      <c r="F264" s="206" t="s">
        <v>391</v>
      </c>
      <c r="G264" s="207" t="s">
        <v>190</v>
      </c>
      <c r="H264" s="208">
        <v>6</v>
      </c>
      <c r="I264" s="209"/>
      <c r="J264" s="210">
        <f>ROUND(I264*H264,2)</f>
        <v>0</v>
      </c>
      <c r="K264" s="206" t="s">
        <v>191</v>
      </c>
      <c r="L264" s="40"/>
      <c r="M264" s="211" t="s">
        <v>1</v>
      </c>
      <c r="N264" s="212" t="s">
        <v>38</v>
      </c>
      <c r="O264" s="72"/>
      <c r="P264" s="213">
        <f>O264*H264</f>
        <v>0</v>
      </c>
      <c r="Q264" s="213">
        <v>0</v>
      </c>
      <c r="R264" s="213">
        <f>Q264*H264</f>
        <v>0</v>
      </c>
      <c r="S264" s="213">
        <v>0</v>
      </c>
      <c r="T264" s="214">
        <f>S264*H264</f>
        <v>0</v>
      </c>
      <c r="U264" s="35"/>
      <c r="V264" s="35"/>
      <c r="W264" s="35"/>
      <c r="X264" s="35"/>
      <c r="Y264" s="35"/>
      <c r="Z264" s="35"/>
      <c r="AA264" s="35"/>
      <c r="AB264" s="35"/>
      <c r="AC264" s="35"/>
      <c r="AD264" s="35"/>
      <c r="AE264" s="35"/>
      <c r="AR264" s="215" t="s">
        <v>192</v>
      </c>
      <c r="AT264" s="215" t="s">
        <v>187</v>
      </c>
      <c r="AU264" s="215" t="s">
        <v>83</v>
      </c>
      <c r="AY264" s="18" t="s">
        <v>185</v>
      </c>
      <c r="BE264" s="216">
        <f>IF(N264="základní",J264,0)</f>
        <v>0</v>
      </c>
      <c r="BF264" s="216">
        <f>IF(N264="snížená",J264,0)</f>
        <v>0</v>
      </c>
      <c r="BG264" s="216">
        <f>IF(N264="zákl. přenesená",J264,0)</f>
        <v>0</v>
      </c>
      <c r="BH264" s="216">
        <f>IF(N264="sníž. přenesená",J264,0)</f>
        <v>0</v>
      </c>
      <c r="BI264" s="216">
        <f>IF(N264="nulová",J264,0)</f>
        <v>0</v>
      </c>
      <c r="BJ264" s="18" t="s">
        <v>81</v>
      </c>
      <c r="BK264" s="216">
        <f>ROUND(I264*H264,2)</f>
        <v>0</v>
      </c>
      <c r="BL264" s="18" t="s">
        <v>192</v>
      </c>
      <c r="BM264" s="215" t="s">
        <v>392</v>
      </c>
    </row>
    <row r="265" spans="1:65" s="2" customFormat="1" ht="28.8">
      <c r="A265" s="35"/>
      <c r="B265" s="36"/>
      <c r="C265" s="37"/>
      <c r="D265" s="217" t="s">
        <v>194</v>
      </c>
      <c r="E265" s="37"/>
      <c r="F265" s="218" t="s">
        <v>393</v>
      </c>
      <c r="G265" s="37"/>
      <c r="H265" s="37"/>
      <c r="I265" s="116"/>
      <c r="J265" s="37"/>
      <c r="K265" s="37"/>
      <c r="L265" s="40"/>
      <c r="M265" s="219"/>
      <c r="N265" s="220"/>
      <c r="O265" s="72"/>
      <c r="P265" s="72"/>
      <c r="Q265" s="72"/>
      <c r="R265" s="72"/>
      <c r="S265" s="72"/>
      <c r="T265" s="73"/>
      <c r="U265" s="35"/>
      <c r="V265" s="35"/>
      <c r="W265" s="35"/>
      <c r="X265" s="35"/>
      <c r="Y265" s="35"/>
      <c r="Z265" s="35"/>
      <c r="AA265" s="35"/>
      <c r="AB265" s="35"/>
      <c r="AC265" s="35"/>
      <c r="AD265" s="35"/>
      <c r="AE265" s="35"/>
      <c r="AT265" s="18" t="s">
        <v>194</v>
      </c>
      <c r="AU265" s="18" t="s">
        <v>83</v>
      </c>
    </row>
    <row r="266" spans="1:65" s="2" customFormat="1" ht="28.8">
      <c r="A266" s="35"/>
      <c r="B266" s="36"/>
      <c r="C266" s="37"/>
      <c r="D266" s="217" t="s">
        <v>196</v>
      </c>
      <c r="E266" s="37"/>
      <c r="F266" s="221" t="s">
        <v>383</v>
      </c>
      <c r="G266" s="37"/>
      <c r="H266" s="37"/>
      <c r="I266" s="116"/>
      <c r="J266" s="37"/>
      <c r="K266" s="37"/>
      <c r="L266" s="40"/>
      <c r="M266" s="219"/>
      <c r="N266" s="220"/>
      <c r="O266" s="72"/>
      <c r="P266" s="72"/>
      <c r="Q266" s="72"/>
      <c r="R266" s="72"/>
      <c r="S266" s="72"/>
      <c r="T266" s="73"/>
      <c r="U266" s="35"/>
      <c r="V266" s="35"/>
      <c r="W266" s="35"/>
      <c r="X266" s="35"/>
      <c r="Y266" s="35"/>
      <c r="Z266" s="35"/>
      <c r="AA266" s="35"/>
      <c r="AB266" s="35"/>
      <c r="AC266" s="35"/>
      <c r="AD266" s="35"/>
      <c r="AE266" s="35"/>
      <c r="AT266" s="18" t="s">
        <v>196</v>
      </c>
      <c r="AU266" s="18" t="s">
        <v>83</v>
      </c>
    </row>
    <row r="267" spans="1:65" s="2" customFormat="1" ht="21.75" customHeight="1">
      <c r="A267" s="35"/>
      <c r="B267" s="36"/>
      <c r="C267" s="204" t="s">
        <v>394</v>
      </c>
      <c r="D267" s="204" t="s">
        <v>187</v>
      </c>
      <c r="E267" s="205" t="s">
        <v>395</v>
      </c>
      <c r="F267" s="206" t="s">
        <v>396</v>
      </c>
      <c r="G267" s="207" t="s">
        <v>190</v>
      </c>
      <c r="H267" s="208">
        <v>1</v>
      </c>
      <c r="I267" s="209"/>
      <c r="J267" s="210">
        <f>ROUND(I267*H267,2)</f>
        <v>0</v>
      </c>
      <c r="K267" s="206" t="s">
        <v>191</v>
      </c>
      <c r="L267" s="40"/>
      <c r="M267" s="211" t="s">
        <v>1</v>
      </c>
      <c r="N267" s="212" t="s">
        <v>38</v>
      </c>
      <c r="O267" s="72"/>
      <c r="P267" s="213">
        <f>O267*H267</f>
        <v>0</v>
      </c>
      <c r="Q267" s="213">
        <v>0</v>
      </c>
      <c r="R267" s="213">
        <f>Q267*H267</f>
        <v>0</v>
      </c>
      <c r="S267" s="213">
        <v>0</v>
      </c>
      <c r="T267" s="214">
        <f>S267*H267</f>
        <v>0</v>
      </c>
      <c r="U267" s="35"/>
      <c r="V267" s="35"/>
      <c r="W267" s="35"/>
      <c r="X267" s="35"/>
      <c r="Y267" s="35"/>
      <c r="Z267" s="35"/>
      <c r="AA267" s="35"/>
      <c r="AB267" s="35"/>
      <c r="AC267" s="35"/>
      <c r="AD267" s="35"/>
      <c r="AE267" s="35"/>
      <c r="AR267" s="215" t="s">
        <v>192</v>
      </c>
      <c r="AT267" s="215" t="s">
        <v>187</v>
      </c>
      <c r="AU267" s="215" t="s">
        <v>83</v>
      </c>
      <c r="AY267" s="18" t="s">
        <v>185</v>
      </c>
      <c r="BE267" s="216">
        <f>IF(N267="základní",J267,0)</f>
        <v>0</v>
      </c>
      <c r="BF267" s="216">
        <f>IF(N267="snížená",J267,0)</f>
        <v>0</v>
      </c>
      <c r="BG267" s="216">
        <f>IF(N267="zákl. přenesená",J267,0)</f>
        <v>0</v>
      </c>
      <c r="BH267" s="216">
        <f>IF(N267="sníž. přenesená",J267,0)</f>
        <v>0</v>
      </c>
      <c r="BI267" s="216">
        <f>IF(N267="nulová",J267,0)</f>
        <v>0</v>
      </c>
      <c r="BJ267" s="18" t="s">
        <v>81</v>
      </c>
      <c r="BK267" s="216">
        <f>ROUND(I267*H267,2)</f>
        <v>0</v>
      </c>
      <c r="BL267" s="18" t="s">
        <v>192</v>
      </c>
      <c r="BM267" s="215" t="s">
        <v>397</v>
      </c>
    </row>
    <row r="268" spans="1:65" s="2" customFormat="1" ht="28.8">
      <c r="A268" s="35"/>
      <c r="B268" s="36"/>
      <c r="C268" s="37"/>
      <c r="D268" s="217" t="s">
        <v>194</v>
      </c>
      <c r="E268" s="37"/>
      <c r="F268" s="218" t="s">
        <v>398</v>
      </c>
      <c r="G268" s="37"/>
      <c r="H268" s="37"/>
      <c r="I268" s="116"/>
      <c r="J268" s="37"/>
      <c r="K268" s="37"/>
      <c r="L268" s="40"/>
      <c r="M268" s="219"/>
      <c r="N268" s="220"/>
      <c r="O268" s="72"/>
      <c r="P268" s="72"/>
      <c r="Q268" s="72"/>
      <c r="R268" s="72"/>
      <c r="S268" s="72"/>
      <c r="T268" s="73"/>
      <c r="U268" s="35"/>
      <c r="V268" s="35"/>
      <c r="W268" s="35"/>
      <c r="X268" s="35"/>
      <c r="Y268" s="35"/>
      <c r="Z268" s="35"/>
      <c r="AA268" s="35"/>
      <c r="AB268" s="35"/>
      <c r="AC268" s="35"/>
      <c r="AD268" s="35"/>
      <c r="AE268" s="35"/>
      <c r="AT268" s="18" t="s">
        <v>194</v>
      </c>
      <c r="AU268" s="18" t="s">
        <v>83</v>
      </c>
    </row>
    <row r="269" spans="1:65" s="2" customFormat="1" ht="28.8">
      <c r="A269" s="35"/>
      <c r="B269" s="36"/>
      <c r="C269" s="37"/>
      <c r="D269" s="217" t="s">
        <v>196</v>
      </c>
      <c r="E269" s="37"/>
      <c r="F269" s="221" t="s">
        <v>383</v>
      </c>
      <c r="G269" s="37"/>
      <c r="H269" s="37"/>
      <c r="I269" s="116"/>
      <c r="J269" s="37"/>
      <c r="K269" s="37"/>
      <c r="L269" s="40"/>
      <c r="M269" s="219"/>
      <c r="N269" s="220"/>
      <c r="O269" s="72"/>
      <c r="P269" s="72"/>
      <c r="Q269" s="72"/>
      <c r="R269" s="72"/>
      <c r="S269" s="72"/>
      <c r="T269" s="73"/>
      <c r="U269" s="35"/>
      <c r="V269" s="35"/>
      <c r="W269" s="35"/>
      <c r="X269" s="35"/>
      <c r="Y269" s="35"/>
      <c r="Z269" s="35"/>
      <c r="AA269" s="35"/>
      <c r="AB269" s="35"/>
      <c r="AC269" s="35"/>
      <c r="AD269" s="35"/>
      <c r="AE269" s="35"/>
      <c r="AT269" s="18" t="s">
        <v>196</v>
      </c>
      <c r="AU269" s="18" t="s">
        <v>83</v>
      </c>
    </row>
    <row r="270" spans="1:65" s="2" customFormat="1" ht="16.5" customHeight="1">
      <c r="A270" s="35"/>
      <c r="B270" s="36"/>
      <c r="C270" s="204" t="s">
        <v>399</v>
      </c>
      <c r="D270" s="204" t="s">
        <v>187</v>
      </c>
      <c r="E270" s="205" t="s">
        <v>400</v>
      </c>
      <c r="F270" s="206" t="s">
        <v>401</v>
      </c>
      <c r="G270" s="207" t="s">
        <v>190</v>
      </c>
      <c r="H270" s="208">
        <v>7</v>
      </c>
      <c r="I270" s="209"/>
      <c r="J270" s="210">
        <f>ROUND(I270*H270,2)</f>
        <v>0</v>
      </c>
      <c r="K270" s="206" t="s">
        <v>191</v>
      </c>
      <c r="L270" s="40"/>
      <c r="M270" s="211" t="s">
        <v>1</v>
      </c>
      <c r="N270" s="212" t="s">
        <v>38</v>
      </c>
      <c r="O270" s="72"/>
      <c r="P270" s="213">
        <f>O270*H270</f>
        <v>0</v>
      </c>
      <c r="Q270" s="213">
        <v>0</v>
      </c>
      <c r="R270" s="213">
        <f>Q270*H270</f>
        <v>0</v>
      </c>
      <c r="S270" s="213">
        <v>0</v>
      </c>
      <c r="T270" s="214">
        <f>S270*H270</f>
        <v>0</v>
      </c>
      <c r="U270" s="35"/>
      <c r="V270" s="35"/>
      <c r="W270" s="35"/>
      <c r="X270" s="35"/>
      <c r="Y270" s="35"/>
      <c r="Z270" s="35"/>
      <c r="AA270" s="35"/>
      <c r="AB270" s="35"/>
      <c r="AC270" s="35"/>
      <c r="AD270" s="35"/>
      <c r="AE270" s="35"/>
      <c r="AR270" s="215" t="s">
        <v>192</v>
      </c>
      <c r="AT270" s="215" t="s">
        <v>187</v>
      </c>
      <c r="AU270" s="215" t="s">
        <v>83</v>
      </c>
      <c r="AY270" s="18" t="s">
        <v>185</v>
      </c>
      <c r="BE270" s="216">
        <f>IF(N270="základní",J270,0)</f>
        <v>0</v>
      </c>
      <c r="BF270" s="216">
        <f>IF(N270="snížená",J270,0)</f>
        <v>0</v>
      </c>
      <c r="BG270" s="216">
        <f>IF(N270="zákl. přenesená",J270,0)</f>
        <v>0</v>
      </c>
      <c r="BH270" s="216">
        <f>IF(N270="sníž. přenesená",J270,0)</f>
        <v>0</v>
      </c>
      <c r="BI270" s="216">
        <f>IF(N270="nulová",J270,0)</f>
        <v>0</v>
      </c>
      <c r="BJ270" s="18" t="s">
        <v>81</v>
      </c>
      <c r="BK270" s="216">
        <f>ROUND(I270*H270,2)</f>
        <v>0</v>
      </c>
      <c r="BL270" s="18" t="s">
        <v>192</v>
      </c>
      <c r="BM270" s="215" t="s">
        <v>402</v>
      </c>
    </row>
    <row r="271" spans="1:65" s="2" customFormat="1" ht="28.8">
      <c r="A271" s="35"/>
      <c r="B271" s="36"/>
      <c r="C271" s="37"/>
      <c r="D271" s="217" t="s">
        <v>194</v>
      </c>
      <c r="E271" s="37"/>
      <c r="F271" s="218" t="s">
        <v>403</v>
      </c>
      <c r="G271" s="37"/>
      <c r="H271" s="37"/>
      <c r="I271" s="116"/>
      <c r="J271" s="37"/>
      <c r="K271" s="37"/>
      <c r="L271" s="40"/>
      <c r="M271" s="219"/>
      <c r="N271" s="220"/>
      <c r="O271" s="72"/>
      <c r="P271" s="72"/>
      <c r="Q271" s="72"/>
      <c r="R271" s="72"/>
      <c r="S271" s="72"/>
      <c r="T271" s="73"/>
      <c r="U271" s="35"/>
      <c r="V271" s="35"/>
      <c r="W271" s="35"/>
      <c r="X271" s="35"/>
      <c r="Y271" s="35"/>
      <c r="Z271" s="35"/>
      <c r="AA271" s="35"/>
      <c r="AB271" s="35"/>
      <c r="AC271" s="35"/>
      <c r="AD271" s="35"/>
      <c r="AE271" s="35"/>
      <c r="AT271" s="18" t="s">
        <v>194</v>
      </c>
      <c r="AU271" s="18" t="s">
        <v>83</v>
      </c>
    </row>
    <row r="272" spans="1:65" s="2" customFormat="1" ht="28.8">
      <c r="A272" s="35"/>
      <c r="B272" s="36"/>
      <c r="C272" s="37"/>
      <c r="D272" s="217" t="s">
        <v>196</v>
      </c>
      <c r="E272" s="37"/>
      <c r="F272" s="221" t="s">
        <v>383</v>
      </c>
      <c r="G272" s="37"/>
      <c r="H272" s="37"/>
      <c r="I272" s="116"/>
      <c r="J272" s="37"/>
      <c r="K272" s="37"/>
      <c r="L272" s="40"/>
      <c r="M272" s="219"/>
      <c r="N272" s="220"/>
      <c r="O272" s="72"/>
      <c r="P272" s="72"/>
      <c r="Q272" s="72"/>
      <c r="R272" s="72"/>
      <c r="S272" s="72"/>
      <c r="T272" s="73"/>
      <c r="U272" s="35"/>
      <c r="V272" s="35"/>
      <c r="W272" s="35"/>
      <c r="X272" s="35"/>
      <c r="Y272" s="35"/>
      <c r="Z272" s="35"/>
      <c r="AA272" s="35"/>
      <c r="AB272" s="35"/>
      <c r="AC272" s="35"/>
      <c r="AD272" s="35"/>
      <c r="AE272" s="35"/>
      <c r="AT272" s="18" t="s">
        <v>196</v>
      </c>
      <c r="AU272" s="18" t="s">
        <v>83</v>
      </c>
    </row>
    <row r="273" spans="1:65" s="2" customFormat="1" ht="21.75" customHeight="1">
      <c r="A273" s="35"/>
      <c r="B273" s="36"/>
      <c r="C273" s="204" t="s">
        <v>404</v>
      </c>
      <c r="D273" s="204" t="s">
        <v>187</v>
      </c>
      <c r="E273" s="205" t="s">
        <v>405</v>
      </c>
      <c r="F273" s="206" t="s">
        <v>406</v>
      </c>
      <c r="G273" s="207" t="s">
        <v>210</v>
      </c>
      <c r="H273" s="208">
        <v>286</v>
      </c>
      <c r="I273" s="209"/>
      <c r="J273" s="210">
        <f>ROUND(I273*H273,2)</f>
        <v>0</v>
      </c>
      <c r="K273" s="206" t="s">
        <v>191</v>
      </c>
      <c r="L273" s="40"/>
      <c r="M273" s="211" t="s">
        <v>1</v>
      </c>
      <c r="N273" s="212" t="s">
        <v>38</v>
      </c>
      <c r="O273" s="72"/>
      <c r="P273" s="213">
        <f>O273*H273</f>
        <v>0</v>
      </c>
      <c r="Q273" s="213">
        <v>0</v>
      </c>
      <c r="R273" s="213">
        <f>Q273*H273</f>
        <v>0</v>
      </c>
      <c r="S273" s="213">
        <v>0</v>
      </c>
      <c r="T273" s="214">
        <f>S273*H273</f>
        <v>0</v>
      </c>
      <c r="U273" s="35"/>
      <c r="V273" s="35"/>
      <c r="W273" s="35"/>
      <c r="X273" s="35"/>
      <c r="Y273" s="35"/>
      <c r="Z273" s="35"/>
      <c r="AA273" s="35"/>
      <c r="AB273" s="35"/>
      <c r="AC273" s="35"/>
      <c r="AD273" s="35"/>
      <c r="AE273" s="35"/>
      <c r="AR273" s="215" t="s">
        <v>192</v>
      </c>
      <c r="AT273" s="215" t="s">
        <v>187</v>
      </c>
      <c r="AU273" s="215" t="s">
        <v>83</v>
      </c>
      <c r="AY273" s="18" t="s">
        <v>185</v>
      </c>
      <c r="BE273" s="216">
        <f>IF(N273="základní",J273,0)</f>
        <v>0</v>
      </c>
      <c r="BF273" s="216">
        <f>IF(N273="snížená",J273,0)</f>
        <v>0</v>
      </c>
      <c r="BG273" s="216">
        <f>IF(N273="zákl. přenesená",J273,0)</f>
        <v>0</v>
      </c>
      <c r="BH273" s="216">
        <f>IF(N273="sníž. přenesená",J273,0)</f>
        <v>0</v>
      </c>
      <c r="BI273" s="216">
        <f>IF(N273="nulová",J273,0)</f>
        <v>0</v>
      </c>
      <c r="BJ273" s="18" t="s">
        <v>81</v>
      </c>
      <c r="BK273" s="216">
        <f>ROUND(I273*H273,2)</f>
        <v>0</v>
      </c>
      <c r="BL273" s="18" t="s">
        <v>192</v>
      </c>
      <c r="BM273" s="215" t="s">
        <v>407</v>
      </c>
    </row>
    <row r="274" spans="1:65" s="2" customFormat="1" ht="19.2">
      <c r="A274" s="35"/>
      <c r="B274" s="36"/>
      <c r="C274" s="37"/>
      <c r="D274" s="217" t="s">
        <v>194</v>
      </c>
      <c r="E274" s="37"/>
      <c r="F274" s="218" t="s">
        <v>408</v>
      </c>
      <c r="G274" s="37"/>
      <c r="H274" s="37"/>
      <c r="I274" s="116"/>
      <c r="J274" s="37"/>
      <c r="K274" s="37"/>
      <c r="L274" s="40"/>
      <c r="M274" s="219"/>
      <c r="N274" s="220"/>
      <c r="O274" s="72"/>
      <c r="P274" s="72"/>
      <c r="Q274" s="72"/>
      <c r="R274" s="72"/>
      <c r="S274" s="72"/>
      <c r="T274" s="73"/>
      <c r="U274" s="35"/>
      <c r="V274" s="35"/>
      <c r="W274" s="35"/>
      <c r="X274" s="35"/>
      <c r="Y274" s="35"/>
      <c r="Z274" s="35"/>
      <c r="AA274" s="35"/>
      <c r="AB274" s="35"/>
      <c r="AC274" s="35"/>
      <c r="AD274" s="35"/>
      <c r="AE274" s="35"/>
      <c r="AT274" s="18" t="s">
        <v>194</v>
      </c>
      <c r="AU274" s="18" t="s">
        <v>83</v>
      </c>
    </row>
    <row r="275" spans="1:65" s="2" customFormat="1" ht="57.6">
      <c r="A275" s="35"/>
      <c r="B275" s="36"/>
      <c r="C275" s="37"/>
      <c r="D275" s="217" t="s">
        <v>196</v>
      </c>
      <c r="E275" s="37"/>
      <c r="F275" s="221" t="s">
        <v>409</v>
      </c>
      <c r="G275" s="37"/>
      <c r="H275" s="37"/>
      <c r="I275" s="116"/>
      <c r="J275" s="37"/>
      <c r="K275" s="37"/>
      <c r="L275" s="40"/>
      <c r="M275" s="219"/>
      <c r="N275" s="220"/>
      <c r="O275" s="72"/>
      <c r="P275" s="72"/>
      <c r="Q275" s="72"/>
      <c r="R275" s="72"/>
      <c r="S275" s="72"/>
      <c r="T275" s="73"/>
      <c r="U275" s="35"/>
      <c r="V275" s="35"/>
      <c r="W275" s="35"/>
      <c r="X275" s="35"/>
      <c r="Y275" s="35"/>
      <c r="Z275" s="35"/>
      <c r="AA275" s="35"/>
      <c r="AB275" s="35"/>
      <c r="AC275" s="35"/>
      <c r="AD275" s="35"/>
      <c r="AE275" s="35"/>
      <c r="AT275" s="18" t="s">
        <v>196</v>
      </c>
      <c r="AU275" s="18" t="s">
        <v>83</v>
      </c>
    </row>
    <row r="276" spans="1:65" s="2" customFormat="1" ht="21.75" customHeight="1">
      <c r="A276" s="35"/>
      <c r="B276" s="36"/>
      <c r="C276" s="204" t="s">
        <v>410</v>
      </c>
      <c r="D276" s="204" t="s">
        <v>187</v>
      </c>
      <c r="E276" s="205" t="s">
        <v>411</v>
      </c>
      <c r="F276" s="206" t="s">
        <v>412</v>
      </c>
      <c r="G276" s="207" t="s">
        <v>190</v>
      </c>
      <c r="H276" s="208">
        <v>12</v>
      </c>
      <c r="I276" s="209"/>
      <c r="J276" s="210">
        <f>ROUND(I276*H276,2)</f>
        <v>0</v>
      </c>
      <c r="K276" s="206" t="s">
        <v>191</v>
      </c>
      <c r="L276" s="40"/>
      <c r="M276" s="211" t="s">
        <v>1</v>
      </c>
      <c r="N276" s="212" t="s">
        <v>38</v>
      </c>
      <c r="O276" s="72"/>
      <c r="P276" s="213">
        <f>O276*H276</f>
        <v>0</v>
      </c>
      <c r="Q276" s="213">
        <v>0</v>
      </c>
      <c r="R276" s="213">
        <f>Q276*H276</f>
        <v>0</v>
      </c>
      <c r="S276" s="213">
        <v>0</v>
      </c>
      <c r="T276" s="214">
        <f>S276*H276</f>
        <v>0</v>
      </c>
      <c r="U276" s="35"/>
      <c r="V276" s="35"/>
      <c r="W276" s="35"/>
      <c r="X276" s="35"/>
      <c r="Y276" s="35"/>
      <c r="Z276" s="35"/>
      <c r="AA276" s="35"/>
      <c r="AB276" s="35"/>
      <c r="AC276" s="35"/>
      <c r="AD276" s="35"/>
      <c r="AE276" s="35"/>
      <c r="AR276" s="215" t="s">
        <v>192</v>
      </c>
      <c r="AT276" s="215" t="s">
        <v>187</v>
      </c>
      <c r="AU276" s="215" t="s">
        <v>83</v>
      </c>
      <c r="AY276" s="18" t="s">
        <v>185</v>
      </c>
      <c r="BE276" s="216">
        <f>IF(N276="základní",J276,0)</f>
        <v>0</v>
      </c>
      <c r="BF276" s="216">
        <f>IF(N276="snížená",J276,0)</f>
        <v>0</v>
      </c>
      <c r="BG276" s="216">
        <f>IF(N276="zákl. přenesená",J276,0)</f>
        <v>0</v>
      </c>
      <c r="BH276" s="216">
        <f>IF(N276="sníž. přenesená",J276,0)</f>
        <v>0</v>
      </c>
      <c r="BI276" s="216">
        <f>IF(N276="nulová",J276,0)</f>
        <v>0</v>
      </c>
      <c r="BJ276" s="18" t="s">
        <v>81</v>
      </c>
      <c r="BK276" s="216">
        <f>ROUND(I276*H276,2)</f>
        <v>0</v>
      </c>
      <c r="BL276" s="18" t="s">
        <v>192</v>
      </c>
      <c r="BM276" s="215" t="s">
        <v>413</v>
      </c>
    </row>
    <row r="277" spans="1:65" s="2" customFormat="1" ht="38.4">
      <c r="A277" s="35"/>
      <c r="B277" s="36"/>
      <c r="C277" s="37"/>
      <c r="D277" s="217" t="s">
        <v>194</v>
      </c>
      <c r="E277" s="37"/>
      <c r="F277" s="218" t="s">
        <v>414</v>
      </c>
      <c r="G277" s="37"/>
      <c r="H277" s="37"/>
      <c r="I277" s="116"/>
      <c r="J277" s="37"/>
      <c r="K277" s="37"/>
      <c r="L277" s="40"/>
      <c r="M277" s="219"/>
      <c r="N277" s="220"/>
      <c r="O277" s="72"/>
      <c r="P277" s="72"/>
      <c r="Q277" s="72"/>
      <c r="R277" s="72"/>
      <c r="S277" s="72"/>
      <c r="T277" s="73"/>
      <c r="U277" s="35"/>
      <c r="V277" s="35"/>
      <c r="W277" s="35"/>
      <c r="X277" s="35"/>
      <c r="Y277" s="35"/>
      <c r="Z277" s="35"/>
      <c r="AA277" s="35"/>
      <c r="AB277" s="35"/>
      <c r="AC277" s="35"/>
      <c r="AD277" s="35"/>
      <c r="AE277" s="35"/>
      <c r="AT277" s="18" t="s">
        <v>194</v>
      </c>
      <c r="AU277" s="18" t="s">
        <v>83</v>
      </c>
    </row>
    <row r="278" spans="1:65" s="2" customFormat="1" ht="28.8">
      <c r="A278" s="35"/>
      <c r="B278" s="36"/>
      <c r="C278" s="37"/>
      <c r="D278" s="217" t="s">
        <v>196</v>
      </c>
      <c r="E278" s="37"/>
      <c r="F278" s="221" t="s">
        <v>383</v>
      </c>
      <c r="G278" s="37"/>
      <c r="H278" s="37"/>
      <c r="I278" s="116"/>
      <c r="J278" s="37"/>
      <c r="K278" s="37"/>
      <c r="L278" s="40"/>
      <c r="M278" s="219"/>
      <c r="N278" s="220"/>
      <c r="O278" s="72"/>
      <c r="P278" s="72"/>
      <c r="Q278" s="72"/>
      <c r="R278" s="72"/>
      <c r="S278" s="72"/>
      <c r="T278" s="73"/>
      <c r="U278" s="35"/>
      <c r="V278" s="35"/>
      <c r="W278" s="35"/>
      <c r="X278" s="35"/>
      <c r="Y278" s="35"/>
      <c r="Z278" s="35"/>
      <c r="AA278" s="35"/>
      <c r="AB278" s="35"/>
      <c r="AC278" s="35"/>
      <c r="AD278" s="35"/>
      <c r="AE278" s="35"/>
      <c r="AT278" s="18" t="s">
        <v>196</v>
      </c>
      <c r="AU278" s="18" t="s">
        <v>83</v>
      </c>
    </row>
    <row r="279" spans="1:65" s="14" customFormat="1" ht="10.199999999999999">
      <c r="B279" s="232"/>
      <c r="C279" s="233"/>
      <c r="D279" s="217" t="s">
        <v>214</v>
      </c>
      <c r="E279" s="234" t="s">
        <v>1</v>
      </c>
      <c r="F279" s="235" t="s">
        <v>415</v>
      </c>
      <c r="G279" s="233"/>
      <c r="H279" s="236">
        <v>12</v>
      </c>
      <c r="I279" s="237"/>
      <c r="J279" s="233"/>
      <c r="K279" s="233"/>
      <c r="L279" s="238"/>
      <c r="M279" s="239"/>
      <c r="N279" s="240"/>
      <c r="O279" s="240"/>
      <c r="P279" s="240"/>
      <c r="Q279" s="240"/>
      <c r="R279" s="240"/>
      <c r="S279" s="240"/>
      <c r="T279" s="241"/>
      <c r="AT279" s="242" t="s">
        <v>214</v>
      </c>
      <c r="AU279" s="242" t="s">
        <v>83</v>
      </c>
      <c r="AV279" s="14" t="s">
        <v>83</v>
      </c>
      <c r="AW279" s="14" t="s">
        <v>30</v>
      </c>
      <c r="AX279" s="14" t="s">
        <v>81</v>
      </c>
      <c r="AY279" s="242" t="s">
        <v>185</v>
      </c>
    </row>
    <row r="280" spans="1:65" s="2" customFormat="1" ht="21.75" customHeight="1">
      <c r="A280" s="35"/>
      <c r="B280" s="36"/>
      <c r="C280" s="204" t="s">
        <v>416</v>
      </c>
      <c r="D280" s="204" t="s">
        <v>187</v>
      </c>
      <c r="E280" s="205" t="s">
        <v>417</v>
      </c>
      <c r="F280" s="206" t="s">
        <v>418</v>
      </c>
      <c r="G280" s="207" t="s">
        <v>190</v>
      </c>
      <c r="H280" s="208">
        <v>2</v>
      </c>
      <c r="I280" s="209"/>
      <c r="J280" s="210">
        <f>ROUND(I280*H280,2)</f>
        <v>0</v>
      </c>
      <c r="K280" s="206" t="s">
        <v>191</v>
      </c>
      <c r="L280" s="40"/>
      <c r="M280" s="211" t="s">
        <v>1</v>
      </c>
      <c r="N280" s="212" t="s">
        <v>38</v>
      </c>
      <c r="O280" s="72"/>
      <c r="P280" s="213">
        <f>O280*H280</f>
        <v>0</v>
      </c>
      <c r="Q280" s="213">
        <v>0</v>
      </c>
      <c r="R280" s="213">
        <f>Q280*H280</f>
        <v>0</v>
      </c>
      <c r="S280" s="213">
        <v>0</v>
      </c>
      <c r="T280" s="214">
        <f>S280*H280</f>
        <v>0</v>
      </c>
      <c r="U280" s="35"/>
      <c r="V280" s="35"/>
      <c r="W280" s="35"/>
      <c r="X280" s="35"/>
      <c r="Y280" s="35"/>
      <c r="Z280" s="35"/>
      <c r="AA280" s="35"/>
      <c r="AB280" s="35"/>
      <c r="AC280" s="35"/>
      <c r="AD280" s="35"/>
      <c r="AE280" s="35"/>
      <c r="AR280" s="215" t="s">
        <v>192</v>
      </c>
      <c r="AT280" s="215" t="s">
        <v>187</v>
      </c>
      <c r="AU280" s="215" t="s">
        <v>83</v>
      </c>
      <c r="AY280" s="18" t="s">
        <v>185</v>
      </c>
      <c r="BE280" s="216">
        <f>IF(N280="základní",J280,0)</f>
        <v>0</v>
      </c>
      <c r="BF280" s="216">
        <f>IF(N280="snížená",J280,0)</f>
        <v>0</v>
      </c>
      <c r="BG280" s="216">
        <f>IF(N280="zákl. přenesená",J280,0)</f>
        <v>0</v>
      </c>
      <c r="BH280" s="216">
        <f>IF(N280="sníž. přenesená",J280,0)</f>
        <v>0</v>
      </c>
      <c r="BI280" s="216">
        <f>IF(N280="nulová",J280,0)</f>
        <v>0</v>
      </c>
      <c r="BJ280" s="18" t="s">
        <v>81</v>
      </c>
      <c r="BK280" s="216">
        <f>ROUND(I280*H280,2)</f>
        <v>0</v>
      </c>
      <c r="BL280" s="18" t="s">
        <v>192</v>
      </c>
      <c r="BM280" s="215" t="s">
        <v>419</v>
      </c>
    </row>
    <row r="281" spans="1:65" s="2" customFormat="1" ht="38.4">
      <c r="A281" s="35"/>
      <c r="B281" s="36"/>
      <c r="C281" s="37"/>
      <c r="D281" s="217" t="s">
        <v>194</v>
      </c>
      <c r="E281" s="37"/>
      <c r="F281" s="218" t="s">
        <v>420</v>
      </c>
      <c r="G281" s="37"/>
      <c r="H281" s="37"/>
      <c r="I281" s="116"/>
      <c r="J281" s="37"/>
      <c r="K281" s="37"/>
      <c r="L281" s="40"/>
      <c r="M281" s="219"/>
      <c r="N281" s="220"/>
      <c r="O281" s="72"/>
      <c r="P281" s="72"/>
      <c r="Q281" s="72"/>
      <c r="R281" s="72"/>
      <c r="S281" s="72"/>
      <c r="T281" s="73"/>
      <c r="U281" s="35"/>
      <c r="V281" s="35"/>
      <c r="W281" s="35"/>
      <c r="X281" s="35"/>
      <c r="Y281" s="35"/>
      <c r="Z281" s="35"/>
      <c r="AA281" s="35"/>
      <c r="AB281" s="35"/>
      <c r="AC281" s="35"/>
      <c r="AD281" s="35"/>
      <c r="AE281" s="35"/>
      <c r="AT281" s="18" t="s">
        <v>194</v>
      </c>
      <c r="AU281" s="18" t="s">
        <v>83</v>
      </c>
    </row>
    <row r="282" spans="1:65" s="2" customFormat="1" ht="28.8">
      <c r="A282" s="35"/>
      <c r="B282" s="36"/>
      <c r="C282" s="37"/>
      <c r="D282" s="217" t="s">
        <v>196</v>
      </c>
      <c r="E282" s="37"/>
      <c r="F282" s="221" t="s">
        <v>383</v>
      </c>
      <c r="G282" s="37"/>
      <c r="H282" s="37"/>
      <c r="I282" s="116"/>
      <c r="J282" s="37"/>
      <c r="K282" s="37"/>
      <c r="L282" s="40"/>
      <c r="M282" s="219"/>
      <c r="N282" s="220"/>
      <c r="O282" s="72"/>
      <c r="P282" s="72"/>
      <c r="Q282" s="72"/>
      <c r="R282" s="72"/>
      <c r="S282" s="72"/>
      <c r="T282" s="73"/>
      <c r="U282" s="35"/>
      <c r="V282" s="35"/>
      <c r="W282" s="35"/>
      <c r="X282" s="35"/>
      <c r="Y282" s="35"/>
      <c r="Z282" s="35"/>
      <c r="AA282" s="35"/>
      <c r="AB282" s="35"/>
      <c r="AC282" s="35"/>
      <c r="AD282" s="35"/>
      <c r="AE282" s="35"/>
      <c r="AT282" s="18" t="s">
        <v>196</v>
      </c>
      <c r="AU282" s="18" t="s">
        <v>83</v>
      </c>
    </row>
    <row r="283" spans="1:65" s="14" customFormat="1" ht="10.199999999999999">
      <c r="B283" s="232"/>
      <c r="C283" s="233"/>
      <c r="D283" s="217" t="s">
        <v>214</v>
      </c>
      <c r="E283" s="234" t="s">
        <v>1</v>
      </c>
      <c r="F283" s="235" t="s">
        <v>421</v>
      </c>
      <c r="G283" s="233"/>
      <c r="H283" s="236">
        <v>2</v>
      </c>
      <c r="I283" s="237"/>
      <c r="J283" s="233"/>
      <c r="K283" s="233"/>
      <c r="L283" s="238"/>
      <c r="M283" s="239"/>
      <c r="N283" s="240"/>
      <c r="O283" s="240"/>
      <c r="P283" s="240"/>
      <c r="Q283" s="240"/>
      <c r="R283" s="240"/>
      <c r="S283" s="240"/>
      <c r="T283" s="241"/>
      <c r="AT283" s="242" t="s">
        <v>214</v>
      </c>
      <c r="AU283" s="242" t="s">
        <v>83</v>
      </c>
      <c r="AV283" s="14" t="s">
        <v>83</v>
      </c>
      <c r="AW283" s="14" t="s">
        <v>30</v>
      </c>
      <c r="AX283" s="14" t="s">
        <v>81</v>
      </c>
      <c r="AY283" s="242" t="s">
        <v>185</v>
      </c>
    </row>
    <row r="284" spans="1:65" s="2" customFormat="1" ht="21.75" customHeight="1">
      <c r="A284" s="35"/>
      <c r="B284" s="36"/>
      <c r="C284" s="204" t="s">
        <v>422</v>
      </c>
      <c r="D284" s="204" t="s">
        <v>187</v>
      </c>
      <c r="E284" s="205" t="s">
        <v>423</v>
      </c>
      <c r="F284" s="206" t="s">
        <v>424</v>
      </c>
      <c r="G284" s="207" t="s">
        <v>190</v>
      </c>
      <c r="H284" s="208">
        <v>12</v>
      </c>
      <c r="I284" s="209"/>
      <c r="J284" s="210">
        <f>ROUND(I284*H284,2)</f>
        <v>0</v>
      </c>
      <c r="K284" s="206" t="s">
        <v>191</v>
      </c>
      <c r="L284" s="40"/>
      <c r="M284" s="211" t="s">
        <v>1</v>
      </c>
      <c r="N284" s="212" t="s">
        <v>38</v>
      </c>
      <c r="O284" s="72"/>
      <c r="P284" s="213">
        <f>O284*H284</f>
        <v>0</v>
      </c>
      <c r="Q284" s="213">
        <v>0</v>
      </c>
      <c r="R284" s="213">
        <f>Q284*H284</f>
        <v>0</v>
      </c>
      <c r="S284" s="213">
        <v>0</v>
      </c>
      <c r="T284" s="214">
        <f>S284*H284</f>
        <v>0</v>
      </c>
      <c r="U284" s="35"/>
      <c r="V284" s="35"/>
      <c r="W284" s="35"/>
      <c r="X284" s="35"/>
      <c r="Y284" s="35"/>
      <c r="Z284" s="35"/>
      <c r="AA284" s="35"/>
      <c r="AB284" s="35"/>
      <c r="AC284" s="35"/>
      <c r="AD284" s="35"/>
      <c r="AE284" s="35"/>
      <c r="AR284" s="215" t="s">
        <v>192</v>
      </c>
      <c r="AT284" s="215" t="s">
        <v>187</v>
      </c>
      <c r="AU284" s="215" t="s">
        <v>83</v>
      </c>
      <c r="AY284" s="18" t="s">
        <v>185</v>
      </c>
      <c r="BE284" s="216">
        <f>IF(N284="základní",J284,0)</f>
        <v>0</v>
      </c>
      <c r="BF284" s="216">
        <f>IF(N284="snížená",J284,0)</f>
        <v>0</v>
      </c>
      <c r="BG284" s="216">
        <f>IF(N284="zákl. přenesená",J284,0)</f>
        <v>0</v>
      </c>
      <c r="BH284" s="216">
        <f>IF(N284="sníž. přenesená",J284,0)</f>
        <v>0</v>
      </c>
      <c r="BI284" s="216">
        <f>IF(N284="nulová",J284,0)</f>
        <v>0</v>
      </c>
      <c r="BJ284" s="18" t="s">
        <v>81</v>
      </c>
      <c r="BK284" s="216">
        <f>ROUND(I284*H284,2)</f>
        <v>0</v>
      </c>
      <c r="BL284" s="18" t="s">
        <v>192</v>
      </c>
      <c r="BM284" s="215" t="s">
        <v>425</v>
      </c>
    </row>
    <row r="285" spans="1:65" s="2" customFormat="1" ht="38.4">
      <c r="A285" s="35"/>
      <c r="B285" s="36"/>
      <c r="C285" s="37"/>
      <c r="D285" s="217" t="s">
        <v>194</v>
      </c>
      <c r="E285" s="37"/>
      <c r="F285" s="218" t="s">
        <v>426</v>
      </c>
      <c r="G285" s="37"/>
      <c r="H285" s="37"/>
      <c r="I285" s="116"/>
      <c r="J285" s="37"/>
      <c r="K285" s="37"/>
      <c r="L285" s="40"/>
      <c r="M285" s="219"/>
      <c r="N285" s="220"/>
      <c r="O285" s="72"/>
      <c r="P285" s="72"/>
      <c r="Q285" s="72"/>
      <c r="R285" s="72"/>
      <c r="S285" s="72"/>
      <c r="T285" s="73"/>
      <c r="U285" s="35"/>
      <c r="V285" s="35"/>
      <c r="W285" s="35"/>
      <c r="X285" s="35"/>
      <c r="Y285" s="35"/>
      <c r="Z285" s="35"/>
      <c r="AA285" s="35"/>
      <c r="AB285" s="35"/>
      <c r="AC285" s="35"/>
      <c r="AD285" s="35"/>
      <c r="AE285" s="35"/>
      <c r="AT285" s="18" t="s">
        <v>194</v>
      </c>
      <c r="AU285" s="18" t="s">
        <v>83</v>
      </c>
    </row>
    <row r="286" spans="1:65" s="2" customFormat="1" ht="28.8">
      <c r="A286" s="35"/>
      <c r="B286" s="36"/>
      <c r="C286" s="37"/>
      <c r="D286" s="217" t="s">
        <v>196</v>
      </c>
      <c r="E286" s="37"/>
      <c r="F286" s="221" t="s">
        <v>383</v>
      </c>
      <c r="G286" s="37"/>
      <c r="H286" s="37"/>
      <c r="I286" s="116"/>
      <c r="J286" s="37"/>
      <c r="K286" s="37"/>
      <c r="L286" s="40"/>
      <c r="M286" s="219"/>
      <c r="N286" s="220"/>
      <c r="O286" s="72"/>
      <c r="P286" s="72"/>
      <c r="Q286" s="72"/>
      <c r="R286" s="72"/>
      <c r="S286" s="72"/>
      <c r="T286" s="73"/>
      <c r="U286" s="35"/>
      <c r="V286" s="35"/>
      <c r="W286" s="35"/>
      <c r="X286" s="35"/>
      <c r="Y286" s="35"/>
      <c r="Z286" s="35"/>
      <c r="AA286" s="35"/>
      <c r="AB286" s="35"/>
      <c r="AC286" s="35"/>
      <c r="AD286" s="35"/>
      <c r="AE286" s="35"/>
      <c r="AT286" s="18" t="s">
        <v>196</v>
      </c>
      <c r="AU286" s="18" t="s">
        <v>83</v>
      </c>
    </row>
    <row r="287" spans="1:65" s="14" customFormat="1" ht="10.199999999999999">
      <c r="B287" s="232"/>
      <c r="C287" s="233"/>
      <c r="D287" s="217" t="s">
        <v>214</v>
      </c>
      <c r="E287" s="234" t="s">
        <v>1</v>
      </c>
      <c r="F287" s="235" t="s">
        <v>415</v>
      </c>
      <c r="G287" s="233"/>
      <c r="H287" s="236">
        <v>12</v>
      </c>
      <c r="I287" s="237"/>
      <c r="J287" s="233"/>
      <c r="K287" s="233"/>
      <c r="L287" s="238"/>
      <c r="M287" s="239"/>
      <c r="N287" s="240"/>
      <c r="O287" s="240"/>
      <c r="P287" s="240"/>
      <c r="Q287" s="240"/>
      <c r="R287" s="240"/>
      <c r="S287" s="240"/>
      <c r="T287" s="241"/>
      <c r="AT287" s="242" t="s">
        <v>214</v>
      </c>
      <c r="AU287" s="242" t="s">
        <v>83</v>
      </c>
      <c r="AV287" s="14" t="s">
        <v>83</v>
      </c>
      <c r="AW287" s="14" t="s">
        <v>30</v>
      </c>
      <c r="AX287" s="14" t="s">
        <v>81</v>
      </c>
      <c r="AY287" s="242" t="s">
        <v>185</v>
      </c>
    </row>
    <row r="288" spans="1:65" s="2" customFormat="1" ht="21.75" customHeight="1">
      <c r="A288" s="35"/>
      <c r="B288" s="36"/>
      <c r="C288" s="204" t="s">
        <v>427</v>
      </c>
      <c r="D288" s="204" t="s">
        <v>187</v>
      </c>
      <c r="E288" s="205" t="s">
        <v>428</v>
      </c>
      <c r="F288" s="206" t="s">
        <v>429</v>
      </c>
      <c r="G288" s="207" t="s">
        <v>190</v>
      </c>
      <c r="H288" s="208">
        <v>2</v>
      </c>
      <c r="I288" s="209"/>
      <c r="J288" s="210">
        <f>ROUND(I288*H288,2)</f>
        <v>0</v>
      </c>
      <c r="K288" s="206" t="s">
        <v>191</v>
      </c>
      <c r="L288" s="40"/>
      <c r="M288" s="211" t="s">
        <v>1</v>
      </c>
      <c r="N288" s="212" t="s">
        <v>38</v>
      </c>
      <c r="O288" s="72"/>
      <c r="P288" s="213">
        <f>O288*H288</f>
        <v>0</v>
      </c>
      <c r="Q288" s="213">
        <v>0</v>
      </c>
      <c r="R288" s="213">
        <f>Q288*H288</f>
        <v>0</v>
      </c>
      <c r="S288" s="213">
        <v>0</v>
      </c>
      <c r="T288" s="214">
        <f>S288*H288</f>
        <v>0</v>
      </c>
      <c r="U288" s="35"/>
      <c r="V288" s="35"/>
      <c r="W288" s="35"/>
      <c r="X288" s="35"/>
      <c r="Y288" s="35"/>
      <c r="Z288" s="35"/>
      <c r="AA288" s="35"/>
      <c r="AB288" s="35"/>
      <c r="AC288" s="35"/>
      <c r="AD288" s="35"/>
      <c r="AE288" s="35"/>
      <c r="AR288" s="215" t="s">
        <v>192</v>
      </c>
      <c r="AT288" s="215" t="s">
        <v>187</v>
      </c>
      <c r="AU288" s="215" t="s">
        <v>83</v>
      </c>
      <c r="AY288" s="18" t="s">
        <v>185</v>
      </c>
      <c r="BE288" s="216">
        <f>IF(N288="základní",J288,0)</f>
        <v>0</v>
      </c>
      <c r="BF288" s="216">
        <f>IF(N288="snížená",J288,0)</f>
        <v>0</v>
      </c>
      <c r="BG288" s="216">
        <f>IF(N288="zákl. přenesená",J288,0)</f>
        <v>0</v>
      </c>
      <c r="BH288" s="216">
        <f>IF(N288="sníž. přenesená",J288,0)</f>
        <v>0</v>
      </c>
      <c r="BI288" s="216">
        <f>IF(N288="nulová",J288,0)</f>
        <v>0</v>
      </c>
      <c r="BJ288" s="18" t="s">
        <v>81</v>
      </c>
      <c r="BK288" s="216">
        <f>ROUND(I288*H288,2)</f>
        <v>0</v>
      </c>
      <c r="BL288" s="18" t="s">
        <v>192</v>
      </c>
      <c r="BM288" s="215" t="s">
        <v>430</v>
      </c>
    </row>
    <row r="289" spans="1:65" s="2" customFormat="1" ht="38.4">
      <c r="A289" s="35"/>
      <c r="B289" s="36"/>
      <c r="C289" s="37"/>
      <c r="D289" s="217" t="s">
        <v>194</v>
      </c>
      <c r="E289" s="37"/>
      <c r="F289" s="218" t="s">
        <v>431</v>
      </c>
      <c r="G289" s="37"/>
      <c r="H289" s="37"/>
      <c r="I289" s="116"/>
      <c r="J289" s="37"/>
      <c r="K289" s="37"/>
      <c r="L289" s="40"/>
      <c r="M289" s="219"/>
      <c r="N289" s="220"/>
      <c r="O289" s="72"/>
      <c r="P289" s="72"/>
      <c r="Q289" s="72"/>
      <c r="R289" s="72"/>
      <c r="S289" s="72"/>
      <c r="T289" s="73"/>
      <c r="U289" s="35"/>
      <c r="V289" s="35"/>
      <c r="W289" s="35"/>
      <c r="X289" s="35"/>
      <c r="Y289" s="35"/>
      <c r="Z289" s="35"/>
      <c r="AA289" s="35"/>
      <c r="AB289" s="35"/>
      <c r="AC289" s="35"/>
      <c r="AD289" s="35"/>
      <c r="AE289" s="35"/>
      <c r="AT289" s="18" t="s">
        <v>194</v>
      </c>
      <c r="AU289" s="18" t="s">
        <v>83</v>
      </c>
    </row>
    <row r="290" spans="1:65" s="2" customFormat="1" ht="28.8">
      <c r="A290" s="35"/>
      <c r="B290" s="36"/>
      <c r="C290" s="37"/>
      <c r="D290" s="217" t="s">
        <v>196</v>
      </c>
      <c r="E290" s="37"/>
      <c r="F290" s="221" t="s">
        <v>383</v>
      </c>
      <c r="G290" s="37"/>
      <c r="H290" s="37"/>
      <c r="I290" s="116"/>
      <c r="J290" s="37"/>
      <c r="K290" s="37"/>
      <c r="L290" s="40"/>
      <c r="M290" s="219"/>
      <c r="N290" s="220"/>
      <c r="O290" s="72"/>
      <c r="P290" s="72"/>
      <c r="Q290" s="72"/>
      <c r="R290" s="72"/>
      <c r="S290" s="72"/>
      <c r="T290" s="73"/>
      <c r="U290" s="35"/>
      <c r="V290" s="35"/>
      <c r="W290" s="35"/>
      <c r="X290" s="35"/>
      <c r="Y290" s="35"/>
      <c r="Z290" s="35"/>
      <c r="AA290" s="35"/>
      <c r="AB290" s="35"/>
      <c r="AC290" s="35"/>
      <c r="AD290" s="35"/>
      <c r="AE290" s="35"/>
      <c r="AT290" s="18" t="s">
        <v>196</v>
      </c>
      <c r="AU290" s="18" t="s">
        <v>83</v>
      </c>
    </row>
    <row r="291" spans="1:65" s="14" customFormat="1" ht="10.199999999999999">
      <c r="B291" s="232"/>
      <c r="C291" s="233"/>
      <c r="D291" s="217" t="s">
        <v>214</v>
      </c>
      <c r="E291" s="234" t="s">
        <v>1</v>
      </c>
      <c r="F291" s="235" t="s">
        <v>421</v>
      </c>
      <c r="G291" s="233"/>
      <c r="H291" s="236">
        <v>2</v>
      </c>
      <c r="I291" s="237"/>
      <c r="J291" s="233"/>
      <c r="K291" s="233"/>
      <c r="L291" s="238"/>
      <c r="M291" s="239"/>
      <c r="N291" s="240"/>
      <c r="O291" s="240"/>
      <c r="P291" s="240"/>
      <c r="Q291" s="240"/>
      <c r="R291" s="240"/>
      <c r="S291" s="240"/>
      <c r="T291" s="241"/>
      <c r="AT291" s="242" t="s">
        <v>214</v>
      </c>
      <c r="AU291" s="242" t="s">
        <v>83</v>
      </c>
      <c r="AV291" s="14" t="s">
        <v>83</v>
      </c>
      <c r="AW291" s="14" t="s">
        <v>30</v>
      </c>
      <c r="AX291" s="14" t="s">
        <v>81</v>
      </c>
      <c r="AY291" s="242" t="s">
        <v>185</v>
      </c>
    </row>
    <row r="292" spans="1:65" s="2" customFormat="1" ht="21.75" customHeight="1">
      <c r="A292" s="35"/>
      <c r="B292" s="36"/>
      <c r="C292" s="204" t="s">
        <v>432</v>
      </c>
      <c r="D292" s="204" t="s">
        <v>187</v>
      </c>
      <c r="E292" s="205" t="s">
        <v>433</v>
      </c>
      <c r="F292" s="206" t="s">
        <v>434</v>
      </c>
      <c r="G292" s="207" t="s">
        <v>190</v>
      </c>
      <c r="H292" s="208">
        <v>168</v>
      </c>
      <c r="I292" s="209"/>
      <c r="J292" s="210">
        <f>ROUND(I292*H292,2)</f>
        <v>0</v>
      </c>
      <c r="K292" s="206" t="s">
        <v>191</v>
      </c>
      <c r="L292" s="40"/>
      <c r="M292" s="211" t="s">
        <v>1</v>
      </c>
      <c r="N292" s="212" t="s">
        <v>38</v>
      </c>
      <c r="O292" s="72"/>
      <c r="P292" s="213">
        <f>O292*H292</f>
        <v>0</v>
      </c>
      <c r="Q292" s="213">
        <v>0</v>
      </c>
      <c r="R292" s="213">
        <f>Q292*H292</f>
        <v>0</v>
      </c>
      <c r="S292" s="213">
        <v>0</v>
      </c>
      <c r="T292" s="214">
        <f>S292*H292</f>
        <v>0</v>
      </c>
      <c r="U292" s="35"/>
      <c r="V292" s="35"/>
      <c r="W292" s="35"/>
      <c r="X292" s="35"/>
      <c r="Y292" s="35"/>
      <c r="Z292" s="35"/>
      <c r="AA292" s="35"/>
      <c r="AB292" s="35"/>
      <c r="AC292" s="35"/>
      <c r="AD292" s="35"/>
      <c r="AE292" s="35"/>
      <c r="AR292" s="215" t="s">
        <v>192</v>
      </c>
      <c r="AT292" s="215" t="s">
        <v>187</v>
      </c>
      <c r="AU292" s="215" t="s">
        <v>83</v>
      </c>
      <c r="AY292" s="18" t="s">
        <v>185</v>
      </c>
      <c r="BE292" s="216">
        <f>IF(N292="základní",J292,0)</f>
        <v>0</v>
      </c>
      <c r="BF292" s="216">
        <f>IF(N292="snížená",J292,0)</f>
        <v>0</v>
      </c>
      <c r="BG292" s="216">
        <f>IF(N292="zákl. přenesená",J292,0)</f>
        <v>0</v>
      </c>
      <c r="BH292" s="216">
        <f>IF(N292="sníž. přenesená",J292,0)</f>
        <v>0</v>
      </c>
      <c r="BI292" s="216">
        <f>IF(N292="nulová",J292,0)</f>
        <v>0</v>
      </c>
      <c r="BJ292" s="18" t="s">
        <v>81</v>
      </c>
      <c r="BK292" s="216">
        <f>ROUND(I292*H292,2)</f>
        <v>0</v>
      </c>
      <c r="BL292" s="18" t="s">
        <v>192</v>
      </c>
      <c r="BM292" s="215" t="s">
        <v>435</v>
      </c>
    </row>
    <row r="293" spans="1:65" s="2" customFormat="1" ht="38.4">
      <c r="A293" s="35"/>
      <c r="B293" s="36"/>
      <c r="C293" s="37"/>
      <c r="D293" s="217" t="s">
        <v>194</v>
      </c>
      <c r="E293" s="37"/>
      <c r="F293" s="218" t="s">
        <v>436</v>
      </c>
      <c r="G293" s="37"/>
      <c r="H293" s="37"/>
      <c r="I293" s="116"/>
      <c r="J293" s="37"/>
      <c r="K293" s="37"/>
      <c r="L293" s="40"/>
      <c r="M293" s="219"/>
      <c r="N293" s="220"/>
      <c r="O293" s="72"/>
      <c r="P293" s="72"/>
      <c r="Q293" s="72"/>
      <c r="R293" s="72"/>
      <c r="S293" s="72"/>
      <c r="T293" s="73"/>
      <c r="U293" s="35"/>
      <c r="V293" s="35"/>
      <c r="W293" s="35"/>
      <c r="X293" s="35"/>
      <c r="Y293" s="35"/>
      <c r="Z293" s="35"/>
      <c r="AA293" s="35"/>
      <c r="AB293" s="35"/>
      <c r="AC293" s="35"/>
      <c r="AD293" s="35"/>
      <c r="AE293" s="35"/>
      <c r="AT293" s="18" t="s">
        <v>194</v>
      </c>
      <c r="AU293" s="18" t="s">
        <v>83</v>
      </c>
    </row>
    <row r="294" spans="1:65" s="2" customFormat="1" ht="28.8">
      <c r="A294" s="35"/>
      <c r="B294" s="36"/>
      <c r="C294" s="37"/>
      <c r="D294" s="217" t="s">
        <v>196</v>
      </c>
      <c r="E294" s="37"/>
      <c r="F294" s="221" t="s">
        <v>383</v>
      </c>
      <c r="G294" s="37"/>
      <c r="H294" s="37"/>
      <c r="I294" s="116"/>
      <c r="J294" s="37"/>
      <c r="K294" s="37"/>
      <c r="L294" s="40"/>
      <c r="M294" s="219"/>
      <c r="N294" s="220"/>
      <c r="O294" s="72"/>
      <c r="P294" s="72"/>
      <c r="Q294" s="72"/>
      <c r="R294" s="72"/>
      <c r="S294" s="72"/>
      <c r="T294" s="73"/>
      <c r="U294" s="35"/>
      <c r="V294" s="35"/>
      <c r="W294" s="35"/>
      <c r="X294" s="35"/>
      <c r="Y294" s="35"/>
      <c r="Z294" s="35"/>
      <c r="AA294" s="35"/>
      <c r="AB294" s="35"/>
      <c r="AC294" s="35"/>
      <c r="AD294" s="35"/>
      <c r="AE294" s="35"/>
      <c r="AT294" s="18" t="s">
        <v>196</v>
      </c>
      <c r="AU294" s="18" t="s">
        <v>83</v>
      </c>
    </row>
    <row r="295" spans="1:65" s="14" customFormat="1" ht="10.199999999999999">
      <c r="B295" s="232"/>
      <c r="C295" s="233"/>
      <c r="D295" s="217" t="s">
        <v>214</v>
      </c>
      <c r="E295" s="234" t="s">
        <v>1</v>
      </c>
      <c r="F295" s="235" t="s">
        <v>437</v>
      </c>
      <c r="G295" s="233"/>
      <c r="H295" s="236">
        <v>168</v>
      </c>
      <c r="I295" s="237"/>
      <c r="J295" s="233"/>
      <c r="K295" s="233"/>
      <c r="L295" s="238"/>
      <c r="M295" s="239"/>
      <c r="N295" s="240"/>
      <c r="O295" s="240"/>
      <c r="P295" s="240"/>
      <c r="Q295" s="240"/>
      <c r="R295" s="240"/>
      <c r="S295" s="240"/>
      <c r="T295" s="241"/>
      <c r="AT295" s="242" t="s">
        <v>214</v>
      </c>
      <c r="AU295" s="242" t="s">
        <v>83</v>
      </c>
      <c r="AV295" s="14" t="s">
        <v>83</v>
      </c>
      <c r="AW295" s="14" t="s">
        <v>30</v>
      </c>
      <c r="AX295" s="14" t="s">
        <v>81</v>
      </c>
      <c r="AY295" s="242" t="s">
        <v>185</v>
      </c>
    </row>
    <row r="296" spans="1:65" s="2" customFormat="1" ht="21.75" customHeight="1">
      <c r="A296" s="35"/>
      <c r="B296" s="36"/>
      <c r="C296" s="204" t="s">
        <v>438</v>
      </c>
      <c r="D296" s="204" t="s">
        <v>187</v>
      </c>
      <c r="E296" s="205" t="s">
        <v>439</v>
      </c>
      <c r="F296" s="206" t="s">
        <v>440</v>
      </c>
      <c r="G296" s="207" t="s">
        <v>325</v>
      </c>
      <c r="H296" s="208">
        <v>12.4</v>
      </c>
      <c r="I296" s="209"/>
      <c r="J296" s="210">
        <f>ROUND(I296*H296,2)</f>
        <v>0</v>
      </c>
      <c r="K296" s="206" t="s">
        <v>191</v>
      </c>
      <c r="L296" s="40"/>
      <c r="M296" s="211" t="s">
        <v>1</v>
      </c>
      <c r="N296" s="212" t="s">
        <v>38</v>
      </c>
      <c r="O296" s="72"/>
      <c r="P296" s="213">
        <f>O296*H296</f>
        <v>0</v>
      </c>
      <c r="Q296" s="213">
        <v>0</v>
      </c>
      <c r="R296" s="213">
        <f>Q296*H296</f>
        <v>0</v>
      </c>
      <c r="S296" s="213">
        <v>0</v>
      </c>
      <c r="T296" s="214">
        <f>S296*H296</f>
        <v>0</v>
      </c>
      <c r="U296" s="35"/>
      <c r="V296" s="35"/>
      <c r="W296" s="35"/>
      <c r="X296" s="35"/>
      <c r="Y296" s="35"/>
      <c r="Z296" s="35"/>
      <c r="AA296" s="35"/>
      <c r="AB296" s="35"/>
      <c r="AC296" s="35"/>
      <c r="AD296" s="35"/>
      <c r="AE296" s="35"/>
      <c r="AR296" s="215" t="s">
        <v>192</v>
      </c>
      <c r="AT296" s="215" t="s">
        <v>187</v>
      </c>
      <c r="AU296" s="215" t="s">
        <v>83</v>
      </c>
      <c r="AY296" s="18" t="s">
        <v>185</v>
      </c>
      <c r="BE296" s="216">
        <f>IF(N296="základní",J296,0)</f>
        <v>0</v>
      </c>
      <c r="BF296" s="216">
        <f>IF(N296="snížená",J296,0)</f>
        <v>0</v>
      </c>
      <c r="BG296" s="216">
        <f>IF(N296="zákl. přenesená",J296,0)</f>
        <v>0</v>
      </c>
      <c r="BH296" s="216">
        <f>IF(N296="sníž. přenesená",J296,0)</f>
        <v>0</v>
      </c>
      <c r="BI296" s="216">
        <f>IF(N296="nulová",J296,0)</f>
        <v>0</v>
      </c>
      <c r="BJ296" s="18" t="s">
        <v>81</v>
      </c>
      <c r="BK296" s="216">
        <f>ROUND(I296*H296,2)</f>
        <v>0</v>
      </c>
      <c r="BL296" s="18" t="s">
        <v>192</v>
      </c>
      <c r="BM296" s="215" t="s">
        <v>441</v>
      </c>
    </row>
    <row r="297" spans="1:65" s="2" customFormat="1" ht="38.4">
      <c r="A297" s="35"/>
      <c r="B297" s="36"/>
      <c r="C297" s="37"/>
      <c r="D297" s="217" t="s">
        <v>194</v>
      </c>
      <c r="E297" s="37"/>
      <c r="F297" s="218" t="s">
        <v>442</v>
      </c>
      <c r="G297" s="37"/>
      <c r="H297" s="37"/>
      <c r="I297" s="116"/>
      <c r="J297" s="37"/>
      <c r="K297" s="37"/>
      <c r="L297" s="40"/>
      <c r="M297" s="219"/>
      <c r="N297" s="220"/>
      <c r="O297" s="72"/>
      <c r="P297" s="72"/>
      <c r="Q297" s="72"/>
      <c r="R297" s="72"/>
      <c r="S297" s="72"/>
      <c r="T297" s="73"/>
      <c r="U297" s="35"/>
      <c r="V297" s="35"/>
      <c r="W297" s="35"/>
      <c r="X297" s="35"/>
      <c r="Y297" s="35"/>
      <c r="Z297" s="35"/>
      <c r="AA297" s="35"/>
      <c r="AB297" s="35"/>
      <c r="AC297" s="35"/>
      <c r="AD297" s="35"/>
      <c r="AE297" s="35"/>
      <c r="AT297" s="18" t="s">
        <v>194</v>
      </c>
      <c r="AU297" s="18" t="s">
        <v>83</v>
      </c>
    </row>
    <row r="298" spans="1:65" s="2" customFormat="1" ht="67.2">
      <c r="A298" s="35"/>
      <c r="B298" s="36"/>
      <c r="C298" s="37"/>
      <c r="D298" s="217" t="s">
        <v>196</v>
      </c>
      <c r="E298" s="37"/>
      <c r="F298" s="221" t="s">
        <v>443</v>
      </c>
      <c r="G298" s="37"/>
      <c r="H298" s="37"/>
      <c r="I298" s="116"/>
      <c r="J298" s="37"/>
      <c r="K298" s="37"/>
      <c r="L298" s="40"/>
      <c r="M298" s="219"/>
      <c r="N298" s="220"/>
      <c r="O298" s="72"/>
      <c r="P298" s="72"/>
      <c r="Q298" s="72"/>
      <c r="R298" s="72"/>
      <c r="S298" s="72"/>
      <c r="T298" s="73"/>
      <c r="U298" s="35"/>
      <c r="V298" s="35"/>
      <c r="W298" s="35"/>
      <c r="X298" s="35"/>
      <c r="Y298" s="35"/>
      <c r="Z298" s="35"/>
      <c r="AA298" s="35"/>
      <c r="AB298" s="35"/>
      <c r="AC298" s="35"/>
      <c r="AD298" s="35"/>
      <c r="AE298" s="35"/>
      <c r="AT298" s="18" t="s">
        <v>196</v>
      </c>
      <c r="AU298" s="18" t="s">
        <v>83</v>
      </c>
    </row>
    <row r="299" spans="1:65" s="13" customFormat="1" ht="10.199999999999999">
      <c r="B299" s="222"/>
      <c r="C299" s="223"/>
      <c r="D299" s="217" t="s">
        <v>214</v>
      </c>
      <c r="E299" s="224" t="s">
        <v>1</v>
      </c>
      <c r="F299" s="225" t="s">
        <v>444</v>
      </c>
      <c r="G299" s="223"/>
      <c r="H299" s="224" t="s">
        <v>1</v>
      </c>
      <c r="I299" s="226"/>
      <c r="J299" s="223"/>
      <c r="K299" s="223"/>
      <c r="L299" s="227"/>
      <c r="M299" s="228"/>
      <c r="N299" s="229"/>
      <c r="O299" s="229"/>
      <c r="P299" s="229"/>
      <c r="Q299" s="229"/>
      <c r="R299" s="229"/>
      <c r="S299" s="229"/>
      <c r="T299" s="230"/>
      <c r="AT299" s="231" t="s">
        <v>214</v>
      </c>
      <c r="AU299" s="231" t="s">
        <v>83</v>
      </c>
      <c r="AV299" s="13" t="s">
        <v>81</v>
      </c>
      <c r="AW299" s="13" t="s">
        <v>30</v>
      </c>
      <c r="AX299" s="13" t="s">
        <v>73</v>
      </c>
      <c r="AY299" s="231" t="s">
        <v>185</v>
      </c>
    </row>
    <row r="300" spans="1:65" s="14" customFormat="1" ht="10.199999999999999">
      <c r="B300" s="232"/>
      <c r="C300" s="233"/>
      <c r="D300" s="217" t="s">
        <v>214</v>
      </c>
      <c r="E300" s="234" t="s">
        <v>1</v>
      </c>
      <c r="F300" s="235" t="s">
        <v>445</v>
      </c>
      <c r="G300" s="233"/>
      <c r="H300" s="236">
        <v>12.4</v>
      </c>
      <c r="I300" s="237"/>
      <c r="J300" s="233"/>
      <c r="K300" s="233"/>
      <c r="L300" s="238"/>
      <c r="M300" s="239"/>
      <c r="N300" s="240"/>
      <c r="O300" s="240"/>
      <c r="P300" s="240"/>
      <c r="Q300" s="240"/>
      <c r="R300" s="240"/>
      <c r="S300" s="240"/>
      <c r="T300" s="241"/>
      <c r="AT300" s="242" t="s">
        <v>214</v>
      </c>
      <c r="AU300" s="242" t="s">
        <v>83</v>
      </c>
      <c r="AV300" s="14" t="s">
        <v>83</v>
      </c>
      <c r="AW300" s="14" t="s">
        <v>30</v>
      </c>
      <c r="AX300" s="14" t="s">
        <v>81</v>
      </c>
      <c r="AY300" s="242" t="s">
        <v>185</v>
      </c>
    </row>
    <row r="301" spans="1:65" s="2" customFormat="1" ht="21.75" customHeight="1">
      <c r="A301" s="35"/>
      <c r="B301" s="36"/>
      <c r="C301" s="204" t="s">
        <v>446</v>
      </c>
      <c r="D301" s="204" t="s">
        <v>187</v>
      </c>
      <c r="E301" s="205" t="s">
        <v>447</v>
      </c>
      <c r="F301" s="206" t="s">
        <v>448</v>
      </c>
      <c r="G301" s="207" t="s">
        <v>449</v>
      </c>
      <c r="H301" s="208">
        <v>4363.0519999999997</v>
      </c>
      <c r="I301" s="209"/>
      <c r="J301" s="210">
        <f>ROUND(I301*H301,2)</f>
        <v>0</v>
      </c>
      <c r="K301" s="206" t="s">
        <v>191</v>
      </c>
      <c r="L301" s="40"/>
      <c r="M301" s="211" t="s">
        <v>1</v>
      </c>
      <c r="N301" s="212" t="s">
        <v>38</v>
      </c>
      <c r="O301" s="72"/>
      <c r="P301" s="213">
        <f>O301*H301</f>
        <v>0</v>
      </c>
      <c r="Q301" s="213">
        <v>0</v>
      </c>
      <c r="R301" s="213">
        <f>Q301*H301</f>
        <v>0</v>
      </c>
      <c r="S301" s="213">
        <v>0</v>
      </c>
      <c r="T301" s="214">
        <f>S301*H301</f>
        <v>0</v>
      </c>
      <c r="U301" s="35"/>
      <c r="V301" s="35"/>
      <c r="W301" s="35"/>
      <c r="X301" s="35"/>
      <c r="Y301" s="35"/>
      <c r="Z301" s="35"/>
      <c r="AA301" s="35"/>
      <c r="AB301" s="35"/>
      <c r="AC301" s="35"/>
      <c r="AD301" s="35"/>
      <c r="AE301" s="35"/>
      <c r="AR301" s="215" t="s">
        <v>192</v>
      </c>
      <c r="AT301" s="215" t="s">
        <v>187</v>
      </c>
      <c r="AU301" s="215" t="s">
        <v>83</v>
      </c>
      <c r="AY301" s="18" t="s">
        <v>185</v>
      </c>
      <c r="BE301" s="216">
        <f>IF(N301="základní",J301,0)</f>
        <v>0</v>
      </c>
      <c r="BF301" s="216">
        <f>IF(N301="snížená",J301,0)</f>
        <v>0</v>
      </c>
      <c r="BG301" s="216">
        <f>IF(N301="zákl. přenesená",J301,0)</f>
        <v>0</v>
      </c>
      <c r="BH301" s="216">
        <f>IF(N301="sníž. přenesená",J301,0)</f>
        <v>0</v>
      </c>
      <c r="BI301" s="216">
        <f>IF(N301="nulová",J301,0)</f>
        <v>0</v>
      </c>
      <c r="BJ301" s="18" t="s">
        <v>81</v>
      </c>
      <c r="BK301" s="216">
        <f>ROUND(I301*H301,2)</f>
        <v>0</v>
      </c>
      <c r="BL301" s="18" t="s">
        <v>192</v>
      </c>
      <c r="BM301" s="215" t="s">
        <v>450</v>
      </c>
    </row>
    <row r="302" spans="1:65" s="2" customFormat="1" ht="28.8">
      <c r="A302" s="35"/>
      <c r="B302" s="36"/>
      <c r="C302" s="37"/>
      <c r="D302" s="217" t="s">
        <v>194</v>
      </c>
      <c r="E302" s="37"/>
      <c r="F302" s="218" t="s">
        <v>451</v>
      </c>
      <c r="G302" s="37"/>
      <c r="H302" s="37"/>
      <c r="I302" s="116"/>
      <c r="J302" s="37"/>
      <c r="K302" s="37"/>
      <c r="L302" s="40"/>
      <c r="M302" s="219"/>
      <c r="N302" s="220"/>
      <c r="O302" s="72"/>
      <c r="P302" s="72"/>
      <c r="Q302" s="72"/>
      <c r="R302" s="72"/>
      <c r="S302" s="72"/>
      <c r="T302" s="73"/>
      <c r="U302" s="35"/>
      <c r="V302" s="35"/>
      <c r="W302" s="35"/>
      <c r="X302" s="35"/>
      <c r="Y302" s="35"/>
      <c r="Z302" s="35"/>
      <c r="AA302" s="35"/>
      <c r="AB302" s="35"/>
      <c r="AC302" s="35"/>
      <c r="AD302" s="35"/>
      <c r="AE302" s="35"/>
      <c r="AT302" s="18" t="s">
        <v>194</v>
      </c>
      <c r="AU302" s="18" t="s">
        <v>83</v>
      </c>
    </row>
    <row r="303" spans="1:65" s="2" customFormat="1" ht="48">
      <c r="A303" s="35"/>
      <c r="B303" s="36"/>
      <c r="C303" s="37"/>
      <c r="D303" s="217" t="s">
        <v>196</v>
      </c>
      <c r="E303" s="37"/>
      <c r="F303" s="221" t="s">
        <v>452</v>
      </c>
      <c r="G303" s="37"/>
      <c r="H303" s="37"/>
      <c r="I303" s="116"/>
      <c r="J303" s="37"/>
      <c r="K303" s="37"/>
      <c r="L303" s="40"/>
      <c r="M303" s="219"/>
      <c r="N303" s="220"/>
      <c r="O303" s="72"/>
      <c r="P303" s="72"/>
      <c r="Q303" s="72"/>
      <c r="R303" s="72"/>
      <c r="S303" s="72"/>
      <c r="T303" s="73"/>
      <c r="U303" s="35"/>
      <c r="V303" s="35"/>
      <c r="W303" s="35"/>
      <c r="X303" s="35"/>
      <c r="Y303" s="35"/>
      <c r="Z303" s="35"/>
      <c r="AA303" s="35"/>
      <c r="AB303" s="35"/>
      <c r="AC303" s="35"/>
      <c r="AD303" s="35"/>
      <c r="AE303" s="35"/>
      <c r="AT303" s="18" t="s">
        <v>196</v>
      </c>
      <c r="AU303" s="18" t="s">
        <v>83</v>
      </c>
    </row>
    <row r="304" spans="1:65" s="13" customFormat="1" ht="10.199999999999999">
      <c r="B304" s="222"/>
      <c r="C304" s="223"/>
      <c r="D304" s="217" t="s">
        <v>214</v>
      </c>
      <c r="E304" s="224" t="s">
        <v>1</v>
      </c>
      <c r="F304" s="225" t="s">
        <v>453</v>
      </c>
      <c r="G304" s="223"/>
      <c r="H304" s="224" t="s">
        <v>1</v>
      </c>
      <c r="I304" s="226"/>
      <c r="J304" s="223"/>
      <c r="K304" s="223"/>
      <c r="L304" s="227"/>
      <c r="M304" s="228"/>
      <c r="N304" s="229"/>
      <c r="O304" s="229"/>
      <c r="P304" s="229"/>
      <c r="Q304" s="229"/>
      <c r="R304" s="229"/>
      <c r="S304" s="229"/>
      <c r="T304" s="230"/>
      <c r="AT304" s="231" t="s">
        <v>214</v>
      </c>
      <c r="AU304" s="231" t="s">
        <v>83</v>
      </c>
      <c r="AV304" s="13" t="s">
        <v>81</v>
      </c>
      <c r="AW304" s="13" t="s">
        <v>30</v>
      </c>
      <c r="AX304" s="13" t="s">
        <v>73</v>
      </c>
      <c r="AY304" s="231" t="s">
        <v>185</v>
      </c>
    </row>
    <row r="305" spans="1:65" s="14" customFormat="1" ht="10.199999999999999">
      <c r="B305" s="232"/>
      <c r="C305" s="233"/>
      <c r="D305" s="217" t="s">
        <v>214</v>
      </c>
      <c r="E305" s="234" t="s">
        <v>1</v>
      </c>
      <c r="F305" s="235" t="s">
        <v>454</v>
      </c>
      <c r="G305" s="233"/>
      <c r="H305" s="236">
        <v>4360.2520000000004</v>
      </c>
      <c r="I305" s="237"/>
      <c r="J305" s="233"/>
      <c r="K305" s="233"/>
      <c r="L305" s="238"/>
      <c r="M305" s="239"/>
      <c r="N305" s="240"/>
      <c r="O305" s="240"/>
      <c r="P305" s="240"/>
      <c r="Q305" s="240"/>
      <c r="R305" s="240"/>
      <c r="S305" s="240"/>
      <c r="T305" s="241"/>
      <c r="AT305" s="242" t="s">
        <v>214</v>
      </c>
      <c r="AU305" s="242" t="s">
        <v>83</v>
      </c>
      <c r="AV305" s="14" t="s">
        <v>83</v>
      </c>
      <c r="AW305" s="14" t="s">
        <v>30</v>
      </c>
      <c r="AX305" s="14" t="s">
        <v>73</v>
      </c>
      <c r="AY305" s="242" t="s">
        <v>185</v>
      </c>
    </row>
    <row r="306" spans="1:65" s="13" customFormat="1" ht="10.199999999999999">
      <c r="B306" s="222"/>
      <c r="C306" s="223"/>
      <c r="D306" s="217" t="s">
        <v>214</v>
      </c>
      <c r="E306" s="224" t="s">
        <v>1</v>
      </c>
      <c r="F306" s="225" t="s">
        <v>455</v>
      </c>
      <c r="G306" s="223"/>
      <c r="H306" s="224" t="s">
        <v>1</v>
      </c>
      <c r="I306" s="226"/>
      <c r="J306" s="223"/>
      <c r="K306" s="223"/>
      <c r="L306" s="227"/>
      <c r="M306" s="228"/>
      <c r="N306" s="229"/>
      <c r="O306" s="229"/>
      <c r="P306" s="229"/>
      <c r="Q306" s="229"/>
      <c r="R306" s="229"/>
      <c r="S306" s="229"/>
      <c r="T306" s="230"/>
      <c r="AT306" s="231" t="s">
        <v>214</v>
      </c>
      <c r="AU306" s="231" t="s">
        <v>83</v>
      </c>
      <c r="AV306" s="13" t="s">
        <v>81</v>
      </c>
      <c r="AW306" s="13" t="s">
        <v>30</v>
      </c>
      <c r="AX306" s="13" t="s">
        <v>73</v>
      </c>
      <c r="AY306" s="231" t="s">
        <v>185</v>
      </c>
    </row>
    <row r="307" spans="1:65" s="14" customFormat="1" ht="10.199999999999999">
      <c r="B307" s="232"/>
      <c r="C307" s="233"/>
      <c r="D307" s="217" t="s">
        <v>214</v>
      </c>
      <c r="E307" s="234" t="s">
        <v>1</v>
      </c>
      <c r="F307" s="235" t="s">
        <v>456</v>
      </c>
      <c r="G307" s="233"/>
      <c r="H307" s="236">
        <v>2.8</v>
      </c>
      <c r="I307" s="237"/>
      <c r="J307" s="233"/>
      <c r="K307" s="233"/>
      <c r="L307" s="238"/>
      <c r="M307" s="239"/>
      <c r="N307" s="240"/>
      <c r="O307" s="240"/>
      <c r="P307" s="240"/>
      <c r="Q307" s="240"/>
      <c r="R307" s="240"/>
      <c r="S307" s="240"/>
      <c r="T307" s="241"/>
      <c r="AT307" s="242" t="s">
        <v>214</v>
      </c>
      <c r="AU307" s="242" t="s">
        <v>83</v>
      </c>
      <c r="AV307" s="14" t="s">
        <v>83</v>
      </c>
      <c r="AW307" s="14" t="s">
        <v>30</v>
      </c>
      <c r="AX307" s="14" t="s">
        <v>73</v>
      </c>
      <c r="AY307" s="242" t="s">
        <v>185</v>
      </c>
    </row>
    <row r="308" spans="1:65" s="15" customFormat="1" ht="10.199999999999999">
      <c r="B308" s="243"/>
      <c r="C308" s="244"/>
      <c r="D308" s="217" t="s">
        <v>214</v>
      </c>
      <c r="E308" s="245" t="s">
        <v>1</v>
      </c>
      <c r="F308" s="246" t="s">
        <v>219</v>
      </c>
      <c r="G308" s="244"/>
      <c r="H308" s="247">
        <v>4363.0519999999997</v>
      </c>
      <c r="I308" s="248"/>
      <c r="J308" s="244"/>
      <c r="K308" s="244"/>
      <c r="L308" s="249"/>
      <c r="M308" s="250"/>
      <c r="N308" s="251"/>
      <c r="O308" s="251"/>
      <c r="P308" s="251"/>
      <c r="Q308" s="251"/>
      <c r="R308" s="251"/>
      <c r="S308" s="251"/>
      <c r="T308" s="252"/>
      <c r="AT308" s="253" t="s">
        <v>214</v>
      </c>
      <c r="AU308" s="253" t="s">
        <v>83</v>
      </c>
      <c r="AV308" s="15" t="s">
        <v>192</v>
      </c>
      <c r="AW308" s="15" t="s">
        <v>30</v>
      </c>
      <c r="AX308" s="15" t="s">
        <v>81</v>
      </c>
      <c r="AY308" s="253" t="s">
        <v>185</v>
      </c>
    </row>
    <row r="309" spans="1:65" s="12" customFormat="1" ht="22.8" customHeight="1">
      <c r="B309" s="188"/>
      <c r="C309" s="189"/>
      <c r="D309" s="190" t="s">
        <v>72</v>
      </c>
      <c r="E309" s="202" t="s">
        <v>248</v>
      </c>
      <c r="F309" s="202" t="s">
        <v>457</v>
      </c>
      <c r="G309" s="189"/>
      <c r="H309" s="189"/>
      <c r="I309" s="192"/>
      <c r="J309" s="203">
        <f>BK309</f>
        <v>0</v>
      </c>
      <c r="K309" s="189"/>
      <c r="L309" s="194"/>
      <c r="M309" s="195"/>
      <c r="N309" s="196"/>
      <c r="O309" s="196"/>
      <c r="P309" s="197">
        <f>SUM(P310:P333)</f>
        <v>0</v>
      </c>
      <c r="Q309" s="196"/>
      <c r="R309" s="197">
        <f>SUM(R310:R333)</f>
        <v>0</v>
      </c>
      <c r="S309" s="196"/>
      <c r="T309" s="198">
        <f>SUM(T310:T333)</f>
        <v>0.90200000000000002</v>
      </c>
      <c r="AR309" s="199" t="s">
        <v>81</v>
      </c>
      <c r="AT309" s="200" t="s">
        <v>72</v>
      </c>
      <c r="AU309" s="200" t="s">
        <v>81</v>
      </c>
      <c r="AY309" s="199" t="s">
        <v>185</v>
      </c>
      <c r="BK309" s="201">
        <f>SUM(BK310:BK333)</f>
        <v>0</v>
      </c>
    </row>
    <row r="310" spans="1:65" s="2" customFormat="1" ht="21.75" customHeight="1">
      <c r="A310" s="35"/>
      <c r="B310" s="36"/>
      <c r="C310" s="204" t="s">
        <v>458</v>
      </c>
      <c r="D310" s="204" t="s">
        <v>187</v>
      </c>
      <c r="E310" s="205" t="s">
        <v>459</v>
      </c>
      <c r="F310" s="206" t="s">
        <v>460</v>
      </c>
      <c r="G310" s="207" t="s">
        <v>190</v>
      </c>
      <c r="H310" s="208">
        <v>11</v>
      </c>
      <c r="I310" s="209"/>
      <c r="J310" s="210">
        <f>ROUND(I310*H310,2)</f>
        <v>0</v>
      </c>
      <c r="K310" s="206" t="s">
        <v>191</v>
      </c>
      <c r="L310" s="40"/>
      <c r="M310" s="211" t="s">
        <v>1</v>
      </c>
      <c r="N310" s="212" t="s">
        <v>38</v>
      </c>
      <c r="O310" s="72"/>
      <c r="P310" s="213">
        <f>O310*H310</f>
        <v>0</v>
      </c>
      <c r="Q310" s="213">
        <v>0</v>
      </c>
      <c r="R310" s="213">
        <f>Q310*H310</f>
        <v>0</v>
      </c>
      <c r="S310" s="213">
        <v>8.2000000000000003E-2</v>
      </c>
      <c r="T310" s="214">
        <f>S310*H310</f>
        <v>0.90200000000000002</v>
      </c>
      <c r="U310" s="35"/>
      <c r="V310" s="35"/>
      <c r="W310" s="35"/>
      <c r="X310" s="35"/>
      <c r="Y310" s="35"/>
      <c r="Z310" s="35"/>
      <c r="AA310" s="35"/>
      <c r="AB310" s="35"/>
      <c r="AC310" s="35"/>
      <c r="AD310" s="35"/>
      <c r="AE310" s="35"/>
      <c r="AR310" s="215" t="s">
        <v>192</v>
      </c>
      <c r="AT310" s="215" t="s">
        <v>187</v>
      </c>
      <c r="AU310" s="215" t="s">
        <v>83</v>
      </c>
      <c r="AY310" s="18" t="s">
        <v>185</v>
      </c>
      <c r="BE310" s="216">
        <f>IF(N310="základní",J310,0)</f>
        <v>0</v>
      </c>
      <c r="BF310" s="216">
        <f>IF(N310="snížená",J310,0)</f>
        <v>0</v>
      </c>
      <c r="BG310" s="216">
        <f>IF(N310="zákl. přenesená",J310,0)</f>
        <v>0</v>
      </c>
      <c r="BH310" s="216">
        <f>IF(N310="sníž. přenesená",J310,0)</f>
        <v>0</v>
      </c>
      <c r="BI310" s="216">
        <f>IF(N310="nulová",J310,0)</f>
        <v>0</v>
      </c>
      <c r="BJ310" s="18" t="s">
        <v>81</v>
      </c>
      <c r="BK310" s="216">
        <f>ROUND(I310*H310,2)</f>
        <v>0</v>
      </c>
      <c r="BL310" s="18" t="s">
        <v>192</v>
      </c>
      <c r="BM310" s="215" t="s">
        <v>461</v>
      </c>
    </row>
    <row r="311" spans="1:65" s="2" customFormat="1" ht="38.4">
      <c r="A311" s="35"/>
      <c r="B311" s="36"/>
      <c r="C311" s="37"/>
      <c r="D311" s="217" t="s">
        <v>194</v>
      </c>
      <c r="E311" s="37"/>
      <c r="F311" s="218" t="s">
        <v>462</v>
      </c>
      <c r="G311" s="37"/>
      <c r="H311" s="37"/>
      <c r="I311" s="116"/>
      <c r="J311" s="37"/>
      <c r="K311" s="37"/>
      <c r="L311" s="40"/>
      <c r="M311" s="219"/>
      <c r="N311" s="220"/>
      <c r="O311" s="72"/>
      <c r="P311" s="72"/>
      <c r="Q311" s="72"/>
      <c r="R311" s="72"/>
      <c r="S311" s="72"/>
      <c r="T311" s="73"/>
      <c r="U311" s="35"/>
      <c r="V311" s="35"/>
      <c r="W311" s="35"/>
      <c r="X311" s="35"/>
      <c r="Y311" s="35"/>
      <c r="Z311" s="35"/>
      <c r="AA311" s="35"/>
      <c r="AB311" s="35"/>
      <c r="AC311" s="35"/>
      <c r="AD311" s="35"/>
      <c r="AE311" s="35"/>
      <c r="AT311" s="18" t="s">
        <v>194</v>
      </c>
      <c r="AU311" s="18" t="s">
        <v>83</v>
      </c>
    </row>
    <row r="312" spans="1:65" s="2" customFormat="1" ht="76.8">
      <c r="A312" s="35"/>
      <c r="B312" s="36"/>
      <c r="C312" s="37"/>
      <c r="D312" s="217" t="s">
        <v>196</v>
      </c>
      <c r="E312" s="37"/>
      <c r="F312" s="221" t="s">
        <v>463</v>
      </c>
      <c r="G312" s="37"/>
      <c r="H312" s="37"/>
      <c r="I312" s="116"/>
      <c r="J312" s="37"/>
      <c r="K312" s="37"/>
      <c r="L312" s="40"/>
      <c r="M312" s="219"/>
      <c r="N312" s="220"/>
      <c r="O312" s="72"/>
      <c r="P312" s="72"/>
      <c r="Q312" s="72"/>
      <c r="R312" s="72"/>
      <c r="S312" s="72"/>
      <c r="T312" s="73"/>
      <c r="U312" s="35"/>
      <c r="V312" s="35"/>
      <c r="W312" s="35"/>
      <c r="X312" s="35"/>
      <c r="Y312" s="35"/>
      <c r="Z312" s="35"/>
      <c r="AA312" s="35"/>
      <c r="AB312" s="35"/>
      <c r="AC312" s="35"/>
      <c r="AD312" s="35"/>
      <c r="AE312" s="35"/>
      <c r="AT312" s="18" t="s">
        <v>196</v>
      </c>
      <c r="AU312" s="18" t="s">
        <v>83</v>
      </c>
    </row>
    <row r="313" spans="1:65" s="13" customFormat="1" ht="10.199999999999999">
      <c r="B313" s="222"/>
      <c r="C313" s="223"/>
      <c r="D313" s="217" t="s">
        <v>214</v>
      </c>
      <c r="E313" s="224" t="s">
        <v>1</v>
      </c>
      <c r="F313" s="225" t="s">
        <v>464</v>
      </c>
      <c r="G313" s="223"/>
      <c r="H313" s="224" t="s">
        <v>1</v>
      </c>
      <c r="I313" s="226"/>
      <c r="J313" s="223"/>
      <c r="K313" s="223"/>
      <c r="L313" s="227"/>
      <c r="M313" s="228"/>
      <c r="N313" s="229"/>
      <c r="O313" s="229"/>
      <c r="P313" s="229"/>
      <c r="Q313" s="229"/>
      <c r="R313" s="229"/>
      <c r="S313" s="229"/>
      <c r="T313" s="230"/>
      <c r="AT313" s="231" t="s">
        <v>214</v>
      </c>
      <c r="AU313" s="231" t="s">
        <v>83</v>
      </c>
      <c r="AV313" s="13" t="s">
        <v>81</v>
      </c>
      <c r="AW313" s="13" t="s">
        <v>30</v>
      </c>
      <c r="AX313" s="13" t="s">
        <v>73</v>
      </c>
      <c r="AY313" s="231" t="s">
        <v>185</v>
      </c>
    </row>
    <row r="314" spans="1:65" s="14" customFormat="1" ht="10.199999999999999">
      <c r="B314" s="232"/>
      <c r="C314" s="233"/>
      <c r="D314" s="217" t="s">
        <v>214</v>
      </c>
      <c r="E314" s="234" t="s">
        <v>1</v>
      </c>
      <c r="F314" s="235" t="s">
        <v>248</v>
      </c>
      <c r="G314" s="233"/>
      <c r="H314" s="236">
        <v>9</v>
      </c>
      <c r="I314" s="237"/>
      <c r="J314" s="233"/>
      <c r="K314" s="233"/>
      <c r="L314" s="238"/>
      <c r="M314" s="239"/>
      <c r="N314" s="240"/>
      <c r="O314" s="240"/>
      <c r="P314" s="240"/>
      <c r="Q314" s="240"/>
      <c r="R314" s="240"/>
      <c r="S314" s="240"/>
      <c r="T314" s="241"/>
      <c r="AT314" s="242" t="s">
        <v>214</v>
      </c>
      <c r="AU314" s="242" t="s">
        <v>83</v>
      </c>
      <c r="AV314" s="14" t="s">
        <v>83</v>
      </c>
      <c r="AW314" s="14" t="s">
        <v>30</v>
      </c>
      <c r="AX314" s="14" t="s">
        <v>73</v>
      </c>
      <c r="AY314" s="242" t="s">
        <v>185</v>
      </c>
    </row>
    <row r="315" spans="1:65" s="13" customFormat="1" ht="10.199999999999999">
      <c r="B315" s="222"/>
      <c r="C315" s="223"/>
      <c r="D315" s="217" t="s">
        <v>214</v>
      </c>
      <c r="E315" s="224" t="s">
        <v>1</v>
      </c>
      <c r="F315" s="225" t="s">
        <v>465</v>
      </c>
      <c r="G315" s="223"/>
      <c r="H315" s="224" t="s">
        <v>1</v>
      </c>
      <c r="I315" s="226"/>
      <c r="J315" s="223"/>
      <c r="K315" s="223"/>
      <c r="L315" s="227"/>
      <c r="M315" s="228"/>
      <c r="N315" s="229"/>
      <c r="O315" s="229"/>
      <c r="P315" s="229"/>
      <c r="Q315" s="229"/>
      <c r="R315" s="229"/>
      <c r="S315" s="229"/>
      <c r="T315" s="230"/>
      <c r="AT315" s="231" t="s">
        <v>214</v>
      </c>
      <c r="AU315" s="231" t="s">
        <v>83</v>
      </c>
      <c r="AV315" s="13" t="s">
        <v>81</v>
      </c>
      <c r="AW315" s="13" t="s">
        <v>30</v>
      </c>
      <c r="AX315" s="13" t="s">
        <v>73</v>
      </c>
      <c r="AY315" s="231" t="s">
        <v>185</v>
      </c>
    </row>
    <row r="316" spans="1:65" s="14" customFormat="1" ht="10.199999999999999">
      <c r="B316" s="232"/>
      <c r="C316" s="233"/>
      <c r="D316" s="217" t="s">
        <v>214</v>
      </c>
      <c r="E316" s="234" t="s">
        <v>1</v>
      </c>
      <c r="F316" s="235" t="s">
        <v>83</v>
      </c>
      <c r="G316" s="233"/>
      <c r="H316" s="236">
        <v>2</v>
      </c>
      <c r="I316" s="237"/>
      <c r="J316" s="233"/>
      <c r="K316" s="233"/>
      <c r="L316" s="238"/>
      <c r="M316" s="239"/>
      <c r="N316" s="240"/>
      <c r="O316" s="240"/>
      <c r="P316" s="240"/>
      <c r="Q316" s="240"/>
      <c r="R316" s="240"/>
      <c r="S316" s="240"/>
      <c r="T316" s="241"/>
      <c r="AT316" s="242" t="s">
        <v>214</v>
      </c>
      <c r="AU316" s="242" t="s">
        <v>83</v>
      </c>
      <c r="AV316" s="14" t="s">
        <v>83</v>
      </c>
      <c r="AW316" s="14" t="s">
        <v>30</v>
      </c>
      <c r="AX316" s="14" t="s">
        <v>73</v>
      </c>
      <c r="AY316" s="242" t="s">
        <v>185</v>
      </c>
    </row>
    <row r="317" spans="1:65" s="15" customFormat="1" ht="10.199999999999999">
      <c r="B317" s="243"/>
      <c r="C317" s="244"/>
      <c r="D317" s="217" t="s">
        <v>214</v>
      </c>
      <c r="E317" s="245" t="s">
        <v>1</v>
      </c>
      <c r="F317" s="246" t="s">
        <v>219</v>
      </c>
      <c r="G317" s="244"/>
      <c r="H317" s="247">
        <v>11</v>
      </c>
      <c r="I317" s="248"/>
      <c r="J317" s="244"/>
      <c r="K317" s="244"/>
      <c r="L317" s="249"/>
      <c r="M317" s="250"/>
      <c r="N317" s="251"/>
      <c r="O317" s="251"/>
      <c r="P317" s="251"/>
      <c r="Q317" s="251"/>
      <c r="R317" s="251"/>
      <c r="S317" s="251"/>
      <c r="T317" s="252"/>
      <c r="AT317" s="253" t="s">
        <v>214</v>
      </c>
      <c r="AU317" s="253" t="s">
        <v>83</v>
      </c>
      <c r="AV317" s="15" t="s">
        <v>192</v>
      </c>
      <c r="AW317" s="15" t="s">
        <v>30</v>
      </c>
      <c r="AX317" s="15" t="s">
        <v>81</v>
      </c>
      <c r="AY317" s="253" t="s">
        <v>185</v>
      </c>
    </row>
    <row r="318" spans="1:65" s="2" customFormat="1" ht="21.75" customHeight="1">
      <c r="A318" s="35"/>
      <c r="B318" s="36"/>
      <c r="C318" s="204" t="s">
        <v>466</v>
      </c>
      <c r="D318" s="204" t="s">
        <v>187</v>
      </c>
      <c r="E318" s="205" t="s">
        <v>467</v>
      </c>
      <c r="F318" s="206" t="s">
        <v>468</v>
      </c>
      <c r="G318" s="207" t="s">
        <v>316</v>
      </c>
      <c r="H318" s="208">
        <v>867</v>
      </c>
      <c r="I318" s="209"/>
      <c r="J318" s="210">
        <f>ROUND(I318*H318,2)</f>
        <v>0</v>
      </c>
      <c r="K318" s="206" t="s">
        <v>191</v>
      </c>
      <c r="L318" s="40"/>
      <c r="M318" s="211" t="s">
        <v>1</v>
      </c>
      <c r="N318" s="212" t="s">
        <v>38</v>
      </c>
      <c r="O318" s="72"/>
      <c r="P318" s="213">
        <f>O318*H318</f>
        <v>0</v>
      </c>
      <c r="Q318" s="213">
        <v>0</v>
      </c>
      <c r="R318" s="213">
        <f>Q318*H318</f>
        <v>0</v>
      </c>
      <c r="S318" s="213">
        <v>0</v>
      </c>
      <c r="T318" s="214">
        <f>S318*H318</f>
        <v>0</v>
      </c>
      <c r="U318" s="35"/>
      <c r="V318" s="35"/>
      <c r="W318" s="35"/>
      <c r="X318" s="35"/>
      <c r="Y318" s="35"/>
      <c r="Z318" s="35"/>
      <c r="AA318" s="35"/>
      <c r="AB318" s="35"/>
      <c r="AC318" s="35"/>
      <c r="AD318" s="35"/>
      <c r="AE318" s="35"/>
      <c r="AR318" s="215" t="s">
        <v>192</v>
      </c>
      <c r="AT318" s="215" t="s">
        <v>187</v>
      </c>
      <c r="AU318" s="215" t="s">
        <v>83</v>
      </c>
      <c r="AY318" s="18" t="s">
        <v>185</v>
      </c>
      <c r="BE318" s="216">
        <f>IF(N318="základní",J318,0)</f>
        <v>0</v>
      </c>
      <c r="BF318" s="216">
        <f>IF(N318="snížená",J318,0)</f>
        <v>0</v>
      </c>
      <c r="BG318" s="216">
        <f>IF(N318="zákl. přenesená",J318,0)</f>
        <v>0</v>
      </c>
      <c r="BH318" s="216">
        <f>IF(N318="sníž. přenesená",J318,0)</f>
        <v>0</v>
      </c>
      <c r="BI318" s="216">
        <f>IF(N318="nulová",J318,0)</f>
        <v>0</v>
      </c>
      <c r="BJ318" s="18" t="s">
        <v>81</v>
      </c>
      <c r="BK318" s="216">
        <f>ROUND(I318*H318,2)</f>
        <v>0</v>
      </c>
      <c r="BL318" s="18" t="s">
        <v>192</v>
      </c>
      <c r="BM318" s="215" t="s">
        <v>469</v>
      </c>
    </row>
    <row r="319" spans="1:65" s="2" customFormat="1" ht="57.6">
      <c r="A319" s="35"/>
      <c r="B319" s="36"/>
      <c r="C319" s="37"/>
      <c r="D319" s="217" t="s">
        <v>194</v>
      </c>
      <c r="E319" s="37"/>
      <c r="F319" s="218" t="s">
        <v>470</v>
      </c>
      <c r="G319" s="37"/>
      <c r="H319" s="37"/>
      <c r="I319" s="116"/>
      <c r="J319" s="37"/>
      <c r="K319" s="37"/>
      <c r="L319" s="40"/>
      <c r="M319" s="219"/>
      <c r="N319" s="220"/>
      <c r="O319" s="72"/>
      <c r="P319" s="72"/>
      <c r="Q319" s="72"/>
      <c r="R319" s="72"/>
      <c r="S319" s="72"/>
      <c r="T319" s="73"/>
      <c r="U319" s="35"/>
      <c r="V319" s="35"/>
      <c r="W319" s="35"/>
      <c r="X319" s="35"/>
      <c r="Y319" s="35"/>
      <c r="Z319" s="35"/>
      <c r="AA319" s="35"/>
      <c r="AB319" s="35"/>
      <c r="AC319" s="35"/>
      <c r="AD319" s="35"/>
      <c r="AE319" s="35"/>
      <c r="AT319" s="18" t="s">
        <v>194</v>
      </c>
      <c r="AU319" s="18" t="s">
        <v>83</v>
      </c>
    </row>
    <row r="320" spans="1:65" s="2" customFormat="1" ht="96">
      <c r="A320" s="35"/>
      <c r="B320" s="36"/>
      <c r="C320" s="37"/>
      <c r="D320" s="217" t="s">
        <v>196</v>
      </c>
      <c r="E320" s="37"/>
      <c r="F320" s="221" t="s">
        <v>471</v>
      </c>
      <c r="G320" s="37"/>
      <c r="H320" s="37"/>
      <c r="I320" s="116"/>
      <c r="J320" s="37"/>
      <c r="K320" s="37"/>
      <c r="L320" s="40"/>
      <c r="M320" s="219"/>
      <c r="N320" s="220"/>
      <c r="O320" s="72"/>
      <c r="P320" s="72"/>
      <c r="Q320" s="72"/>
      <c r="R320" s="72"/>
      <c r="S320" s="72"/>
      <c r="T320" s="73"/>
      <c r="U320" s="35"/>
      <c r="V320" s="35"/>
      <c r="W320" s="35"/>
      <c r="X320" s="35"/>
      <c r="Y320" s="35"/>
      <c r="Z320" s="35"/>
      <c r="AA320" s="35"/>
      <c r="AB320" s="35"/>
      <c r="AC320" s="35"/>
      <c r="AD320" s="35"/>
      <c r="AE320" s="35"/>
      <c r="AT320" s="18" t="s">
        <v>196</v>
      </c>
      <c r="AU320" s="18" t="s">
        <v>83</v>
      </c>
    </row>
    <row r="321" spans="1:65" s="2" customFormat="1" ht="21.75" customHeight="1">
      <c r="A321" s="35"/>
      <c r="B321" s="36"/>
      <c r="C321" s="204" t="s">
        <v>234</v>
      </c>
      <c r="D321" s="204" t="s">
        <v>187</v>
      </c>
      <c r="E321" s="205" t="s">
        <v>472</v>
      </c>
      <c r="F321" s="206" t="s">
        <v>473</v>
      </c>
      <c r="G321" s="207" t="s">
        <v>190</v>
      </c>
      <c r="H321" s="208">
        <v>18</v>
      </c>
      <c r="I321" s="209"/>
      <c r="J321" s="210">
        <f>ROUND(I321*H321,2)</f>
        <v>0</v>
      </c>
      <c r="K321" s="206" t="s">
        <v>1</v>
      </c>
      <c r="L321" s="40"/>
      <c r="M321" s="211" t="s">
        <v>1</v>
      </c>
      <c r="N321" s="212" t="s">
        <v>38</v>
      </c>
      <c r="O321" s="72"/>
      <c r="P321" s="213">
        <f>O321*H321</f>
        <v>0</v>
      </c>
      <c r="Q321" s="213">
        <v>0</v>
      </c>
      <c r="R321" s="213">
        <f>Q321*H321</f>
        <v>0</v>
      </c>
      <c r="S321" s="213">
        <v>0</v>
      </c>
      <c r="T321" s="214">
        <f>S321*H321</f>
        <v>0</v>
      </c>
      <c r="U321" s="35"/>
      <c r="V321" s="35"/>
      <c r="W321" s="35"/>
      <c r="X321" s="35"/>
      <c r="Y321" s="35"/>
      <c r="Z321" s="35"/>
      <c r="AA321" s="35"/>
      <c r="AB321" s="35"/>
      <c r="AC321" s="35"/>
      <c r="AD321" s="35"/>
      <c r="AE321" s="35"/>
      <c r="AR321" s="215" t="s">
        <v>192</v>
      </c>
      <c r="AT321" s="215" t="s">
        <v>187</v>
      </c>
      <c r="AU321" s="215" t="s">
        <v>83</v>
      </c>
      <c r="AY321" s="18" t="s">
        <v>185</v>
      </c>
      <c r="BE321" s="216">
        <f>IF(N321="základní",J321,0)</f>
        <v>0</v>
      </c>
      <c r="BF321" s="216">
        <f>IF(N321="snížená",J321,0)</f>
        <v>0</v>
      </c>
      <c r="BG321" s="216">
        <f>IF(N321="zákl. přenesená",J321,0)</f>
        <v>0</v>
      </c>
      <c r="BH321" s="216">
        <f>IF(N321="sníž. přenesená",J321,0)</f>
        <v>0</v>
      </c>
      <c r="BI321" s="216">
        <f>IF(N321="nulová",J321,0)</f>
        <v>0</v>
      </c>
      <c r="BJ321" s="18" t="s">
        <v>81</v>
      </c>
      <c r="BK321" s="216">
        <f>ROUND(I321*H321,2)</f>
        <v>0</v>
      </c>
      <c r="BL321" s="18" t="s">
        <v>192</v>
      </c>
      <c r="BM321" s="215" t="s">
        <v>474</v>
      </c>
    </row>
    <row r="322" spans="1:65" s="2" customFormat="1" ht="10.199999999999999">
      <c r="A322" s="35"/>
      <c r="B322" s="36"/>
      <c r="C322" s="37"/>
      <c r="D322" s="217" t="s">
        <v>194</v>
      </c>
      <c r="E322" s="37"/>
      <c r="F322" s="218" t="s">
        <v>475</v>
      </c>
      <c r="G322" s="37"/>
      <c r="H322" s="37"/>
      <c r="I322" s="116"/>
      <c r="J322" s="37"/>
      <c r="K322" s="37"/>
      <c r="L322" s="40"/>
      <c r="M322" s="219"/>
      <c r="N322" s="220"/>
      <c r="O322" s="72"/>
      <c r="P322" s="72"/>
      <c r="Q322" s="72"/>
      <c r="R322" s="72"/>
      <c r="S322" s="72"/>
      <c r="T322" s="73"/>
      <c r="U322" s="35"/>
      <c r="V322" s="35"/>
      <c r="W322" s="35"/>
      <c r="X322" s="35"/>
      <c r="Y322" s="35"/>
      <c r="Z322" s="35"/>
      <c r="AA322" s="35"/>
      <c r="AB322" s="35"/>
      <c r="AC322" s="35"/>
      <c r="AD322" s="35"/>
      <c r="AE322" s="35"/>
      <c r="AT322" s="18" t="s">
        <v>194</v>
      </c>
      <c r="AU322" s="18" t="s">
        <v>83</v>
      </c>
    </row>
    <row r="323" spans="1:65" s="2" customFormat="1" ht="16.5" customHeight="1">
      <c r="A323" s="35"/>
      <c r="B323" s="36"/>
      <c r="C323" s="204" t="s">
        <v>476</v>
      </c>
      <c r="D323" s="204" t="s">
        <v>187</v>
      </c>
      <c r="E323" s="205" t="s">
        <v>477</v>
      </c>
      <c r="F323" s="206" t="s">
        <v>478</v>
      </c>
      <c r="G323" s="207" t="s">
        <v>190</v>
      </c>
      <c r="H323" s="208">
        <v>2</v>
      </c>
      <c r="I323" s="209"/>
      <c r="J323" s="210">
        <f>ROUND(I323*H323,2)</f>
        <v>0</v>
      </c>
      <c r="K323" s="206" t="s">
        <v>1</v>
      </c>
      <c r="L323" s="40"/>
      <c r="M323" s="211" t="s">
        <v>1</v>
      </c>
      <c r="N323" s="212" t="s">
        <v>38</v>
      </c>
      <c r="O323" s="72"/>
      <c r="P323" s="213">
        <f>O323*H323</f>
        <v>0</v>
      </c>
      <c r="Q323" s="213">
        <v>0</v>
      </c>
      <c r="R323" s="213">
        <f>Q323*H323</f>
        <v>0</v>
      </c>
      <c r="S323" s="213">
        <v>0</v>
      </c>
      <c r="T323" s="214">
        <f>S323*H323</f>
        <v>0</v>
      </c>
      <c r="U323" s="35"/>
      <c r="V323" s="35"/>
      <c r="W323" s="35"/>
      <c r="X323" s="35"/>
      <c r="Y323" s="35"/>
      <c r="Z323" s="35"/>
      <c r="AA323" s="35"/>
      <c r="AB323" s="35"/>
      <c r="AC323" s="35"/>
      <c r="AD323" s="35"/>
      <c r="AE323" s="35"/>
      <c r="AR323" s="215" t="s">
        <v>192</v>
      </c>
      <c r="AT323" s="215" t="s">
        <v>187</v>
      </c>
      <c r="AU323" s="215" t="s">
        <v>83</v>
      </c>
      <c r="AY323" s="18" t="s">
        <v>185</v>
      </c>
      <c r="BE323" s="216">
        <f>IF(N323="základní",J323,0)</f>
        <v>0</v>
      </c>
      <c r="BF323" s="216">
        <f>IF(N323="snížená",J323,0)</f>
        <v>0</v>
      </c>
      <c r="BG323" s="216">
        <f>IF(N323="zákl. přenesená",J323,0)</f>
        <v>0</v>
      </c>
      <c r="BH323" s="216">
        <f>IF(N323="sníž. přenesená",J323,0)</f>
        <v>0</v>
      </c>
      <c r="BI323" s="216">
        <f>IF(N323="nulová",J323,0)</f>
        <v>0</v>
      </c>
      <c r="BJ323" s="18" t="s">
        <v>81</v>
      </c>
      <c r="BK323" s="216">
        <f>ROUND(I323*H323,2)</f>
        <v>0</v>
      </c>
      <c r="BL323" s="18" t="s">
        <v>192</v>
      </c>
      <c r="BM323" s="215" t="s">
        <v>479</v>
      </c>
    </row>
    <row r="324" spans="1:65" s="2" customFormat="1" ht="10.199999999999999">
      <c r="A324" s="35"/>
      <c r="B324" s="36"/>
      <c r="C324" s="37"/>
      <c r="D324" s="217" t="s">
        <v>194</v>
      </c>
      <c r="E324" s="37"/>
      <c r="F324" s="218" t="s">
        <v>478</v>
      </c>
      <c r="G324" s="37"/>
      <c r="H324" s="37"/>
      <c r="I324" s="116"/>
      <c r="J324" s="37"/>
      <c r="K324" s="37"/>
      <c r="L324" s="40"/>
      <c r="M324" s="219"/>
      <c r="N324" s="220"/>
      <c r="O324" s="72"/>
      <c r="P324" s="72"/>
      <c r="Q324" s="72"/>
      <c r="R324" s="72"/>
      <c r="S324" s="72"/>
      <c r="T324" s="73"/>
      <c r="U324" s="35"/>
      <c r="V324" s="35"/>
      <c r="W324" s="35"/>
      <c r="X324" s="35"/>
      <c r="Y324" s="35"/>
      <c r="Z324" s="35"/>
      <c r="AA324" s="35"/>
      <c r="AB324" s="35"/>
      <c r="AC324" s="35"/>
      <c r="AD324" s="35"/>
      <c r="AE324" s="35"/>
      <c r="AT324" s="18" t="s">
        <v>194</v>
      </c>
      <c r="AU324" s="18" t="s">
        <v>83</v>
      </c>
    </row>
    <row r="325" spans="1:65" s="2" customFormat="1" ht="16.5" customHeight="1">
      <c r="A325" s="35"/>
      <c r="B325" s="36"/>
      <c r="C325" s="204" t="s">
        <v>480</v>
      </c>
      <c r="D325" s="204" t="s">
        <v>187</v>
      </c>
      <c r="E325" s="205" t="s">
        <v>481</v>
      </c>
      <c r="F325" s="206" t="s">
        <v>482</v>
      </c>
      <c r="G325" s="207" t="s">
        <v>190</v>
      </c>
      <c r="H325" s="208">
        <v>17</v>
      </c>
      <c r="I325" s="209"/>
      <c r="J325" s="210">
        <f>ROUND(I325*H325,2)</f>
        <v>0</v>
      </c>
      <c r="K325" s="206" t="s">
        <v>1</v>
      </c>
      <c r="L325" s="40"/>
      <c r="M325" s="211" t="s">
        <v>1</v>
      </c>
      <c r="N325" s="212" t="s">
        <v>38</v>
      </c>
      <c r="O325" s="72"/>
      <c r="P325" s="213">
        <f>O325*H325</f>
        <v>0</v>
      </c>
      <c r="Q325" s="213">
        <v>0</v>
      </c>
      <c r="R325" s="213">
        <f>Q325*H325</f>
        <v>0</v>
      </c>
      <c r="S325" s="213">
        <v>0</v>
      </c>
      <c r="T325" s="214">
        <f>S325*H325</f>
        <v>0</v>
      </c>
      <c r="U325" s="35"/>
      <c r="V325" s="35"/>
      <c r="W325" s="35"/>
      <c r="X325" s="35"/>
      <c r="Y325" s="35"/>
      <c r="Z325" s="35"/>
      <c r="AA325" s="35"/>
      <c r="AB325" s="35"/>
      <c r="AC325" s="35"/>
      <c r="AD325" s="35"/>
      <c r="AE325" s="35"/>
      <c r="AR325" s="215" t="s">
        <v>192</v>
      </c>
      <c r="AT325" s="215" t="s">
        <v>187</v>
      </c>
      <c r="AU325" s="215" t="s">
        <v>83</v>
      </c>
      <c r="AY325" s="18" t="s">
        <v>185</v>
      </c>
      <c r="BE325" s="216">
        <f>IF(N325="základní",J325,0)</f>
        <v>0</v>
      </c>
      <c r="BF325" s="216">
        <f>IF(N325="snížená",J325,0)</f>
        <v>0</v>
      </c>
      <c r="BG325" s="216">
        <f>IF(N325="zákl. přenesená",J325,0)</f>
        <v>0</v>
      </c>
      <c r="BH325" s="216">
        <f>IF(N325="sníž. přenesená",J325,0)</f>
        <v>0</v>
      </c>
      <c r="BI325" s="216">
        <f>IF(N325="nulová",J325,0)</f>
        <v>0</v>
      </c>
      <c r="BJ325" s="18" t="s">
        <v>81</v>
      </c>
      <c r="BK325" s="216">
        <f>ROUND(I325*H325,2)</f>
        <v>0</v>
      </c>
      <c r="BL325" s="18" t="s">
        <v>192</v>
      </c>
      <c r="BM325" s="215" t="s">
        <v>483</v>
      </c>
    </row>
    <row r="326" spans="1:65" s="2" customFormat="1" ht="10.199999999999999">
      <c r="A326" s="35"/>
      <c r="B326" s="36"/>
      <c r="C326" s="37"/>
      <c r="D326" s="217" t="s">
        <v>194</v>
      </c>
      <c r="E326" s="37"/>
      <c r="F326" s="218" t="s">
        <v>482</v>
      </c>
      <c r="G326" s="37"/>
      <c r="H326" s="37"/>
      <c r="I326" s="116"/>
      <c r="J326" s="37"/>
      <c r="K326" s="37"/>
      <c r="L326" s="40"/>
      <c r="M326" s="219"/>
      <c r="N326" s="220"/>
      <c r="O326" s="72"/>
      <c r="P326" s="72"/>
      <c r="Q326" s="72"/>
      <c r="R326" s="72"/>
      <c r="S326" s="72"/>
      <c r="T326" s="73"/>
      <c r="U326" s="35"/>
      <c r="V326" s="35"/>
      <c r="W326" s="35"/>
      <c r="X326" s="35"/>
      <c r="Y326" s="35"/>
      <c r="Z326" s="35"/>
      <c r="AA326" s="35"/>
      <c r="AB326" s="35"/>
      <c r="AC326" s="35"/>
      <c r="AD326" s="35"/>
      <c r="AE326" s="35"/>
      <c r="AT326" s="18" t="s">
        <v>194</v>
      </c>
      <c r="AU326" s="18" t="s">
        <v>83</v>
      </c>
    </row>
    <row r="327" spans="1:65" s="2" customFormat="1" ht="16.5" customHeight="1">
      <c r="A327" s="35"/>
      <c r="B327" s="36"/>
      <c r="C327" s="204" t="s">
        <v>484</v>
      </c>
      <c r="D327" s="204" t="s">
        <v>187</v>
      </c>
      <c r="E327" s="205" t="s">
        <v>485</v>
      </c>
      <c r="F327" s="206" t="s">
        <v>486</v>
      </c>
      <c r="G327" s="207" t="s">
        <v>190</v>
      </c>
      <c r="H327" s="208">
        <v>12</v>
      </c>
      <c r="I327" s="209"/>
      <c r="J327" s="210">
        <f>ROUND(I327*H327,2)</f>
        <v>0</v>
      </c>
      <c r="K327" s="206" t="s">
        <v>1</v>
      </c>
      <c r="L327" s="40"/>
      <c r="M327" s="211" t="s">
        <v>1</v>
      </c>
      <c r="N327" s="212" t="s">
        <v>38</v>
      </c>
      <c r="O327" s="72"/>
      <c r="P327" s="213">
        <f>O327*H327</f>
        <v>0</v>
      </c>
      <c r="Q327" s="213">
        <v>0</v>
      </c>
      <c r="R327" s="213">
        <f>Q327*H327</f>
        <v>0</v>
      </c>
      <c r="S327" s="213">
        <v>0</v>
      </c>
      <c r="T327" s="214">
        <f>S327*H327</f>
        <v>0</v>
      </c>
      <c r="U327" s="35"/>
      <c r="V327" s="35"/>
      <c r="W327" s="35"/>
      <c r="X327" s="35"/>
      <c r="Y327" s="35"/>
      <c r="Z327" s="35"/>
      <c r="AA327" s="35"/>
      <c r="AB327" s="35"/>
      <c r="AC327" s="35"/>
      <c r="AD327" s="35"/>
      <c r="AE327" s="35"/>
      <c r="AR327" s="215" t="s">
        <v>487</v>
      </c>
      <c r="AT327" s="215" t="s">
        <v>187</v>
      </c>
      <c r="AU327" s="215" t="s">
        <v>83</v>
      </c>
      <c r="AY327" s="18" t="s">
        <v>185</v>
      </c>
      <c r="BE327" s="216">
        <f>IF(N327="základní",J327,0)</f>
        <v>0</v>
      </c>
      <c r="BF327" s="216">
        <f>IF(N327="snížená",J327,0)</f>
        <v>0</v>
      </c>
      <c r="BG327" s="216">
        <f>IF(N327="zákl. přenesená",J327,0)</f>
        <v>0</v>
      </c>
      <c r="BH327" s="216">
        <f>IF(N327="sníž. přenesená",J327,0)</f>
        <v>0</v>
      </c>
      <c r="BI327" s="216">
        <f>IF(N327="nulová",J327,0)</f>
        <v>0</v>
      </c>
      <c r="BJ327" s="18" t="s">
        <v>81</v>
      </c>
      <c r="BK327" s="216">
        <f>ROUND(I327*H327,2)</f>
        <v>0</v>
      </c>
      <c r="BL327" s="18" t="s">
        <v>487</v>
      </c>
      <c r="BM327" s="215" t="s">
        <v>488</v>
      </c>
    </row>
    <row r="328" spans="1:65" s="2" customFormat="1" ht="10.199999999999999">
      <c r="A328" s="35"/>
      <c r="B328" s="36"/>
      <c r="C328" s="37"/>
      <c r="D328" s="217" t="s">
        <v>194</v>
      </c>
      <c r="E328" s="37"/>
      <c r="F328" s="218" t="s">
        <v>482</v>
      </c>
      <c r="G328" s="37"/>
      <c r="H328" s="37"/>
      <c r="I328" s="116"/>
      <c r="J328" s="37"/>
      <c r="K328" s="37"/>
      <c r="L328" s="40"/>
      <c r="M328" s="219"/>
      <c r="N328" s="220"/>
      <c r="O328" s="72"/>
      <c r="P328" s="72"/>
      <c r="Q328" s="72"/>
      <c r="R328" s="72"/>
      <c r="S328" s="72"/>
      <c r="T328" s="73"/>
      <c r="U328" s="35"/>
      <c r="V328" s="35"/>
      <c r="W328" s="35"/>
      <c r="X328" s="35"/>
      <c r="Y328" s="35"/>
      <c r="Z328" s="35"/>
      <c r="AA328" s="35"/>
      <c r="AB328" s="35"/>
      <c r="AC328" s="35"/>
      <c r="AD328" s="35"/>
      <c r="AE328" s="35"/>
      <c r="AT328" s="18" t="s">
        <v>194</v>
      </c>
      <c r="AU328" s="18" t="s">
        <v>83</v>
      </c>
    </row>
    <row r="329" spans="1:65" s="14" customFormat="1" ht="10.199999999999999">
      <c r="B329" s="232"/>
      <c r="C329" s="233"/>
      <c r="D329" s="217" t="s">
        <v>214</v>
      </c>
      <c r="E329" s="234" t="s">
        <v>1</v>
      </c>
      <c r="F329" s="235" t="s">
        <v>489</v>
      </c>
      <c r="G329" s="233"/>
      <c r="H329" s="236">
        <v>12</v>
      </c>
      <c r="I329" s="237"/>
      <c r="J329" s="233"/>
      <c r="K329" s="233"/>
      <c r="L329" s="238"/>
      <c r="M329" s="239"/>
      <c r="N329" s="240"/>
      <c r="O329" s="240"/>
      <c r="P329" s="240"/>
      <c r="Q329" s="240"/>
      <c r="R329" s="240"/>
      <c r="S329" s="240"/>
      <c r="T329" s="241"/>
      <c r="AT329" s="242" t="s">
        <v>214</v>
      </c>
      <c r="AU329" s="242" t="s">
        <v>83</v>
      </c>
      <c r="AV329" s="14" t="s">
        <v>83</v>
      </c>
      <c r="AW329" s="14" t="s">
        <v>30</v>
      </c>
      <c r="AX329" s="14" t="s">
        <v>81</v>
      </c>
      <c r="AY329" s="242" t="s">
        <v>185</v>
      </c>
    </row>
    <row r="330" spans="1:65" s="2" customFormat="1" ht="16.5" customHeight="1">
      <c r="A330" s="35"/>
      <c r="B330" s="36"/>
      <c r="C330" s="204" t="s">
        <v>490</v>
      </c>
      <c r="D330" s="204" t="s">
        <v>187</v>
      </c>
      <c r="E330" s="205" t="s">
        <v>491</v>
      </c>
      <c r="F330" s="206" t="s">
        <v>492</v>
      </c>
      <c r="G330" s="207" t="s">
        <v>190</v>
      </c>
      <c r="H330" s="208">
        <v>6</v>
      </c>
      <c r="I330" s="209"/>
      <c r="J330" s="210">
        <f>ROUND(I330*H330,2)</f>
        <v>0</v>
      </c>
      <c r="K330" s="206" t="s">
        <v>1</v>
      </c>
      <c r="L330" s="40"/>
      <c r="M330" s="211" t="s">
        <v>1</v>
      </c>
      <c r="N330" s="212" t="s">
        <v>38</v>
      </c>
      <c r="O330" s="72"/>
      <c r="P330" s="213">
        <f>O330*H330</f>
        <v>0</v>
      </c>
      <c r="Q330" s="213">
        <v>0</v>
      </c>
      <c r="R330" s="213">
        <f>Q330*H330</f>
        <v>0</v>
      </c>
      <c r="S330" s="213">
        <v>0</v>
      </c>
      <c r="T330" s="214">
        <f>S330*H330</f>
        <v>0</v>
      </c>
      <c r="U330" s="35"/>
      <c r="V330" s="35"/>
      <c r="W330" s="35"/>
      <c r="X330" s="35"/>
      <c r="Y330" s="35"/>
      <c r="Z330" s="35"/>
      <c r="AA330" s="35"/>
      <c r="AB330" s="35"/>
      <c r="AC330" s="35"/>
      <c r="AD330" s="35"/>
      <c r="AE330" s="35"/>
      <c r="AR330" s="215" t="s">
        <v>487</v>
      </c>
      <c r="AT330" s="215" t="s">
        <v>187</v>
      </c>
      <c r="AU330" s="215" t="s">
        <v>83</v>
      </c>
      <c r="AY330" s="18" t="s">
        <v>185</v>
      </c>
      <c r="BE330" s="216">
        <f>IF(N330="základní",J330,0)</f>
        <v>0</v>
      </c>
      <c r="BF330" s="216">
        <f>IF(N330="snížená",J330,0)</f>
        <v>0</v>
      </c>
      <c r="BG330" s="216">
        <f>IF(N330="zákl. přenesená",J330,0)</f>
        <v>0</v>
      </c>
      <c r="BH330" s="216">
        <f>IF(N330="sníž. přenesená",J330,0)</f>
        <v>0</v>
      </c>
      <c r="BI330" s="216">
        <f>IF(N330="nulová",J330,0)</f>
        <v>0</v>
      </c>
      <c r="BJ330" s="18" t="s">
        <v>81</v>
      </c>
      <c r="BK330" s="216">
        <f>ROUND(I330*H330,2)</f>
        <v>0</v>
      </c>
      <c r="BL330" s="18" t="s">
        <v>487</v>
      </c>
      <c r="BM330" s="215" t="s">
        <v>493</v>
      </c>
    </row>
    <row r="331" spans="1:65" s="2" customFormat="1" ht="10.199999999999999">
      <c r="A331" s="35"/>
      <c r="B331" s="36"/>
      <c r="C331" s="37"/>
      <c r="D331" s="217" t="s">
        <v>194</v>
      </c>
      <c r="E331" s="37"/>
      <c r="F331" s="218" t="s">
        <v>492</v>
      </c>
      <c r="G331" s="37"/>
      <c r="H331" s="37"/>
      <c r="I331" s="116"/>
      <c r="J331" s="37"/>
      <c r="K331" s="37"/>
      <c r="L331" s="40"/>
      <c r="M331" s="219"/>
      <c r="N331" s="220"/>
      <c r="O331" s="72"/>
      <c r="P331" s="72"/>
      <c r="Q331" s="72"/>
      <c r="R331" s="72"/>
      <c r="S331" s="72"/>
      <c r="T331" s="73"/>
      <c r="U331" s="35"/>
      <c r="V331" s="35"/>
      <c r="W331" s="35"/>
      <c r="X331" s="35"/>
      <c r="Y331" s="35"/>
      <c r="Z331" s="35"/>
      <c r="AA331" s="35"/>
      <c r="AB331" s="35"/>
      <c r="AC331" s="35"/>
      <c r="AD331" s="35"/>
      <c r="AE331" s="35"/>
      <c r="AT331" s="18" t="s">
        <v>194</v>
      </c>
      <c r="AU331" s="18" t="s">
        <v>83</v>
      </c>
    </row>
    <row r="332" spans="1:65" s="2" customFormat="1" ht="16.5" customHeight="1">
      <c r="A332" s="35"/>
      <c r="B332" s="36"/>
      <c r="C332" s="204" t="s">
        <v>494</v>
      </c>
      <c r="D332" s="204" t="s">
        <v>187</v>
      </c>
      <c r="E332" s="205" t="s">
        <v>495</v>
      </c>
      <c r="F332" s="206" t="s">
        <v>496</v>
      </c>
      <c r="G332" s="207" t="s">
        <v>190</v>
      </c>
      <c r="H332" s="208">
        <v>3</v>
      </c>
      <c r="I332" s="209"/>
      <c r="J332" s="210">
        <f>ROUND(I332*H332,2)</f>
        <v>0</v>
      </c>
      <c r="K332" s="206" t="s">
        <v>1</v>
      </c>
      <c r="L332" s="40"/>
      <c r="M332" s="211" t="s">
        <v>1</v>
      </c>
      <c r="N332" s="212" t="s">
        <v>38</v>
      </c>
      <c r="O332" s="72"/>
      <c r="P332" s="213">
        <f>O332*H332</f>
        <v>0</v>
      </c>
      <c r="Q332" s="213">
        <v>0</v>
      </c>
      <c r="R332" s="213">
        <f>Q332*H332</f>
        <v>0</v>
      </c>
      <c r="S332" s="213">
        <v>0</v>
      </c>
      <c r="T332" s="214">
        <f>S332*H332</f>
        <v>0</v>
      </c>
      <c r="U332" s="35"/>
      <c r="V332" s="35"/>
      <c r="W332" s="35"/>
      <c r="X332" s="35"/>
      <c r="Y332" s="35"/>
      <c r="Z332" s="35"/>
      <c r="AA332" s="35"/>
      <c r="AB332" s="35"/>
      <c r="AC332" s="35"/>
      <c r="AD332" s="35"/>
      <c r="AE332" s="35"/>
      <c r="AR332" s="215" t="s">
        <v>487</v>
      </c>
      <c r="AT332" s="215" t="s">
        <v>187</v>
      </c>
      <c r="AU332" s="215" t="s">
        <v>83</v>
      </c>
      <c r="AY332" s="18" t="s">
        <v>185</v>
      </c>
      <c r="BE332" s="216">
        <f>IF(N332="základní",J332,0)</f>
        <v>0</v>
      </c>
      <c r="BF332" s="216">
        <f>IF(N332="snížená",J332,0)</f>
        <v>0</v>
      </c>
      <c r="BG332" s="216">
        <f>IF(N332="zákl. přenesená",J332,0)</f>
        <v>0</v>
      </c>
      <c r="BH332" s="216">
        <f>IF(N332="sníž. přenesená",J332,0)</f>
        <v>0</v>
      </c>
      <c r="BI332" s="216">
        <f>IF(N332="nulová",J332,0)</f>
        <v>0</v>
      </c>
      <c r="BJ332" s="18" t="s">
        <v>81</v>
      </c>
      <c r="BK332" s="216">
        <f>ROUND(I332*H332,2)</f>
        <v>0</v>
      </c>
      <c r="BL332" s="18" t="s">
        <v>487</v>
      </c>
      <c r="BM332" s="215" t="s">
        <v>497</v>
      </c>
    </row>
    <row r="333" spans="1:65" s="2" customFormat="1" ht="10.199999999999999">
      <c r="A333" s="35"/>
      <c r="B333" s="36"/>
      <c r="C333" s="37"/>
      <c r="D333" s="217" t="s">
        <v>194</v>
      </c>
      <c r="E333" s="37"/>
      <c r="F333" s="218" t="s">
        <v>496</v>
      </c>
      <c r="G333" s="37"/>
      <c r="H333" s="37"/>
      <c r="I333" s="116"/>
      <c r="J333" s="37"/>
      <c r="K333" s="37"/>
      <c r="L333" s="40"/>
      <c r="M333" s="219"/>
      <c r="N333" s="220"/>
      <c r="O333" s="72"/>
      <c r="P333" s="72"/>
      <c r="Q333" s="72"/>
      <c r="R333" s="72"/>
      <c r="S333" s="72"/>
      <c r="T333" s="73"/>
      <c r="U333" s="35"/>
      <c r="V333" s="35"/>
      <c r="W333" s="35"/>
      <c r="X333" s="35"/>
      <c r="Y333" s="35"/>
      <c r="Z333" s="35"/>
      <c r="AA333" s="35"/>
      <c r="AB333" s="35"/>
      <c r="AC333" s="35"/>
      <c r="AD333" s="35"/>
      <c r="AE333" s="35"/>
      <c r="AT333" s="18" t="s">
        <v>194</v>
      </c>
      <c r="AU333" s="18" t="s">
        <v>83</v>
      </c>
    </row>
    <row r="334" spans="1:65" s="12" customFormat="1" ht="22.8" customHeight="1">
      <c r="B334" s="188"/>
      <c r="C334" s="189"/>
      <c r="D334" s="190" t="s">
        <v>72</v>
      </c>
      <c r="E334" s="202" t="s">
        <v>498</v>
      </c>
      <c r="F334" s="202" t="s">
        <v>499</v>
      </c>
      <c r="G334" s="189"/>
      <c r="H334" s="189"/>
      <c r="I334" s="192"/>
      <c r="J334" s="203">
        <f>BK334</f>
        <v>0</v>
      </c>
      <c r="K334" s="189"/>
      <c r="L334" s="194"/>
      <c r="M334" s="195"/>
      <c r="N334" s="196"/>
      <c r="O334" s="196"/>
      <c r="P334" s="197">
        <f>SUM(P335:P345)</f>
        <v>0</v>
      </c>
      <c r="Q334" s="196"/>
      <c r="R334" s="197">
        <f>SUM(R335:R345)</f>
        <v>0</v>
      </c>
      <c r="S334" s="196"/>
      <c r="T334" s="198">
        <f>SUM(T335:T345)</f>
        <v>0</v>
      </c>
      <c r="AR334" s="199" t="s">
        <v>81</v>
      </c>
      <c r="AT334" s="200" t="s">
        <v>72</v>
      </c>
      <c r="AU334" s="200" t="s">
        <v>81</v>
      </c>
      <c r="AY334" s="199" t="s">
        <v>185</v>
      </c>
      <c r="BK334" s="201">
        <f>SUM(BK335:BK345)</f>
        <v>0</v>
      </c>
    </row>
    <row r="335" spans="1:65" s="2" customFormat="1" ht="21.75" customHeight="1">
      <c r="A335" s="35"/>
      <c r="B335" s="36"/>
      <c r="C335" s="204" t="s">
        <v>500</v>
      </c>
      <c r="D335" s="204" t="s">
        <v>187</v>
      </c>
      <c r="E335" s="205" t="s">
        <v>501</v>
      </c>
      <c r="F335" s="206" t="s">
        <v>502</v>
      </c>
      <c r="G335" s="207" t="s">
        <v>449</v>
      </c>
      <c r="H335" s="208">
        <v>6405.6819999999998</v>
      </c>
      <c r="I335" s="209"/>
      <c r="J335" s="210">
        <f>ROUND(I335*H335,2)</f>
        <v>0</v>
      </c>
      <c r="K335" s="206" t="s">
        <v>191</v>
      </c>
      <c r="L335" s="40"/>
      <c r="M335" s="211" t="s">
        <v>1</v>
      </c>
      <c r="N335" s="212" t="s">
        <v>38</v>
      </c>
      <c r="O335" s="72"/>
      <c r="P335" s="213">
        <f>O335*H335</f>
        <v>0</v>
      </c>
      <c r="Q335" s="213">
        <v>0</v>
      </c>
      <c r="R335" s="213">
        <f>Q335*H335</f>
        <v>0</v>
      </c>
      <c r="S335" s="213">
        <v>0</v>
      </c>
      <c r="T335" s="214">
        <f>S335*H335</f>
        <v>0</v>
      </c>
      <c r="U335" s="35"/>
      <c r="V335" s="35"/>
      <c r="W335" s="35"/>
      <c r="X335" s="35"/>
      <c r="Y335" s="35"/>
      <c r="Z335" s="35"/>
      <c r="AA335" s="35"/>
      <c r="AB335" s="35"/>
      <c r="AC335" s="35"/>
      <c r="AD335" s="35"/>
      <c r="AE335" s="35"/>
      <c r="AR335" s="215" t="s">
        <v>192</v>
      </c>
      <c r="AT335" s="215" t="s">
        <v>187</v>
      </c>
      <c r="AU335" s="215" t="s">
        <v>83</v>
      </c>
      <c r="AY335" s="18" t="s">
        <v>185</v>
      </c>
      <c r="BE335" s="216">
        <f>IF(N335="základní",J335,0)</f>
        <v>0</v>
      </c>
      <c r="BF335" s="216">
        <f>IF(N335="snížená",J335,0)</f>
        <v>0</v>
      </c>
      <c r="BG335" s="216">
        <f>IF(N335="zákl. přenesená",J335,0)</f>
        <v>0</v>
      </c>
      <c r="BH335" s="216">
        <f>IF(N335="sníž. přenesená",J335,0)</f>
        <v>0</v>
      </c>
      <c r="BI335" s="216">
        <f>IF(N335="nulová",J335,0)</f>
        <v>0</v>
      </c>
      <c r="BJ335" s="18" t="s">
        <v>81</v>
      </c>
      <c r="BK335" s="216">
        <f>ROUND(I335*H335,2)</f>
        <v>0</v>
      </c>
      <c r="BL335" s="18" t="s">
        <v>192</v>
      </c>
      <c r="BM335" s="215" t="s">
        <v>503</v>
      </c>
    </row>
    <row r="336" spans="1:65" s="2" customFormat="1" ht="19.2">
      <c r="A336" s="35"/>
      <c r="B336" s="36"/>
      <c r="C336" s="37"/>
      <c r="D336" s="217" t="s">
        <v>194</v>
      </c>
      <c r="E336" s="37"/>
      <c r="F336" s="218" t="s">
        <v>504</v>
      </c>
      <c r="G336" s="37"/>
      <c r="H336" s="37"/>
      <c r="I336" s="116"/>
      <c r="J336" s="37"/>
      <c r="K336" s="37"/>
      <c r="L336" s="40"/>
      <c r="M336" s="219"/>
      <c r="N336" s="220"/>
      <c r="O336" s="72"/>
      <c r="P336" s="72"/>
      <c r="Q336" s="72"/>
      <c r="R336" s="72"/>
      <c r="S336" s="72"/>
      <c r="T336" s="73"/>
      <c r="U336" s="35"/>
      <c r="V336" s="35"/>
      <c r="W336" s="35"/>
      <c r="X336" s="35"/>
      <c r="Y336" s="35"/>
      <c r="Z336" s="35"/>
      <c r="AA336" s="35"/>
      <c r="AB336" s="35"/>
      <c r="AC336" s="35"/>
      <c r="AD336" s="35"/>
      <c r="AE336" s="35"/>
      <c r="AT336" s="18" t="s">
        <v>194</v>
      </c>
      <c r="AU336" s="18" t="s">
        <v>83</v>
      </c>
    </row>
    <row r="337" spans="1:65" s="2" customFormat="1" ht="86.4">
      <c r="A337" s="35"/>
      <c r="B337" s="36"/>
      <c r="C337" s="37"/>
      <c r="D337" s="217" t="s">
        <v>196</v>
      </c>
      <c r="E337" s="37"/>
      <c r="F337" s="221" t="s">
        <v>505</v>
      </c>
      <c r="G337" s="37"/>
      <c r="H337" s="37"/>
      <c r="I337" s="116"/>
      <c r="J337" s="37"/>
      <c r="K337" s="37"/>
      <c r="L337" s="40"/>
      <c r="M337" s="219"/>
      <c r="N337" s="220"/>
      <c r="O337" s="72"/>
      <c r="P337" s="72"/>
      <c r="Q337" s="72"/>
      <c r="R337" s="72"/>
      <c r="S337" s="72"/>
      <c r="T337" s="73"/>
      <c r="U337" s="35"/>
      <c r="V337" s="35"/>
      <c r="W337" s="35"/>
      <c r="X337" s="35"/>
      <c r="Y337" s="35"/>
      <c r="Z337" s="35"/>
      <c r="AA337" s="35"/>
      <c r="AB337" s="35"/>
      <c r="AC337" s="35"/>
      <c r="AD337" s="35"/>
      <c r="AE337" s="35"/>
      <c r="AT337" s="18" t="s">
        <v>196</v>
      </c>
      <c r="AU337" s="18" t="s">
        <v>83</v>
      </c>
    </row>
    <row r="338" spans="1:65" s="2" customFormat="1" ht="16.5" customHeight="1">
      <c r="A338" s="35"/>
      <c r="B338" s="36"/>
      <c r="C338" s="204" t="s">
        <v>506</v>
      </c>
      <c r="D338" s="204" t="s">
        <v>187</v>
      </c>
      <c r="E338" s="205" t="s">
        <v>507</v>
      </c>
      <c r="F338" s="206" t="s">
        <v>508</v>
      </c>
      <c r="G338" s="207" t="s">
        <v>449</v>
      </c>
      <c r="H338" s="208">
        <v>107393.34299999999</v>
      </c>
      <c r="I338" s="209"/>
      <c r="J338" s="210">
        <f>ROUND(I338*H338,2)</f>
        <v>0</v>
      </c>
      <c r="K338" s="206" t="s">
        <v>191</v>
      </c>
      <c r="L338" s="40"/>
      <c r="M338" s="211" t="s">
        <v>1</v>
      </c>
      <c r="N338" s="212" t="s">
        <v>38</v>
      </c>
      <c r="O338" s="72"/>
      <c r="P338" s="213">
        <f>O338*H338</f>
        <v>0</v>
      </c>
      <c r="Q338" s="213">
        <v>0</v>
      </c>
      <c r="R338" s="213">
        <f>Q338*H338</f>
        <v>0</v>
      </c>
      <c r="S338" s="213">
        <v>0</v>
      </c>
      <c r="T338" s="214">
        <f>S338*H338</f>
        <v>0</v>
      </c>
      <c r="U338" s="35"/>
      <c r="V338" s="35"/>
      <c r="W338" s="35"/>
      <c r="X338" s="35"/>
      <c r="Y338" s="35"/>
      <c r="Z338" s="35"/>
      <c r="AA338" s="35"/>
      <c r="AB338" s="35"/>
      <c r="AC338" s="35"/>
      <c r="AD338" s="35"/>
      <c r="AE338" s="35"/>
      <c r="AR338" s="215" t="s">
        <v>192</v>
      </c>
      <c r="AT338" s="215" t="s">
        <v>187</v>
      </c>
      <c r="AU338" s="215" t="s">
        <v>83</v>
      </c>
      <c r="AY338" s="18" t="s">
        <v>185</v>
      </c>
      <c r="BE338" s="216">
        <f>IF(N338="základní",J338,0)</f>
        <v>0</v>
      </c>
      <c r="BF338" s="216">
        <f>IF(N338="snížená",J338,0)</f>
        <v>0</v>
      </c>
      <c r="BG338" s="216">
        <f>IF(N338="zákl. přenesená",J338,0)</f>
        <v>0</v>
      </c>
      <c r="BH338" s="216">
        <f>IF(N338="sníž. přenesená",J338,0)</f>
        <v>0</v>
      </c>
      <c r="BI338" s="216">
        <f>IF(N338="nulová",J338,0)</f>
        <v>0</v>
      </c>
      <c r="BJ338" s="18" t="s">
        <v>81</v>
      </c>
      <c r="BK338" s="216">
        <f>ROUND(I338*H338,2)</f>
        <v>0</v>
      </c>
      <c r="BL338" s="18" t="s">
        <v>192</v>
      </c>
      <c r="BM338" s="215" t="s">
        <v>509</v>
      </c>
    </row>
    <row r="339" spans="1:65" s="2" customFormat="1" ht="28.8">
      <c r="A339" s="35"/>
      <c r="B339" s="36"/>
      <c r="C339" s="37"/>
      <c r="D339" s="217" t="s">
        <v>194</v>
      </c>
      <c r="E339" s="37"/>
      <c r="F339" s="218" t="s">
        <v>510</v>
      </c>
      <c r="G339" s="37"/>
      <c r="H339" s="37"/>
      <c r="I339" s="116"/>
      <c r="J339" s="37"/>
      <c r="K339" s="37"/>
      <c r="L339" s="40"/>
      <c r="M339" s="219"/>
      <c r="N339" s="220"/>
      <c r="O339" s="72"/>
      <c r="P339" s="72"/>
      <c r="Q339" s="72"/>
      <c r="R339" s="72"/>
      <c r="S339" s="72"/>
      <c r="T339" s="73"/>
      <c r="U339" s="35"/>
      <c r="V339" s="35"/>
      <c r="W339" s="35"/>
      <c r="X339" s="35"/>
      <c r="Y339" s="35"/>
      <c r="Z339" s="35"/>
      <c r="AA339" s="35"/>
      <c r="AB339" s="35"/>
      <c r="AC339" s="35"/>
      <c r="AD339" s="35"/>
      <c r="AE339" s="35"/>
      <c r="AT339" s="18" t="s">
        <v>194</v>
      </c>
      <c r="AU339" s="18" t="s">
        <v>83</v>
      </c>
    </row>
    <row r="340" spans="1:65" s="2" customFormat="1" ht="86.4">
      <c r="A340" s="35"/>
      <c r="B340" s="36"/>
      <c r="C340" s="37"/>
      <c r="D340" s="217" t="s">
        <v>196</v>
      </c>
      <c r="E340" s="37"/>
      <c r="F340" s="221" t="s">
        <v>505</v>
      </c>
      <c r="G340" s="37"/>
      <c r="H340" s="37"/>
      <c r="I340" s="116"/>
      <c r="J340" s="37"/>
      <c r="K340" s="37"/>
      <c r="L340" s="40"/>
      <c r="M340" s="219"/>
      <c r="N340" s="220"/>
      <c r="O340" s="72"/>
      <c r="P340" s="72"/>
      <c r="Q340" s="72"/>
      <c r="R340" s="72"/>
      <c r="S340" s="72"/>
      <c r="T340" s="73"/>
      <c r="U340" s="35"/>
      <c r="V340" s="35"/>
      <c r="W340" s="35"/>
      <c r="X340" s="35"/>
      <c r="Y340" s="35"/>
      <c r="Z340" s="35"/>
      <c r="AA340" s="35"/>
      <c r="AB340" s="35"/>
      <c r="AC340" s="35"/>
      <c r="AD340" s="35"/>
      <c r="AE340" s="35"/>
      <c r="AT340" s="18" t="s">
        <v>196</v>
      </c>
      <c r="AU340" s="18" t="s">
        <v>83</v>
      </c>
    </row>
    <row r="341" spans="1:65" s="13" customFormat="1" ht="10.199999999999999">
      <c r="B341" s="222"/>
      <c r="C341" s="223"/>
      <c r="D341" s="217" t="s">
        <v>214</v>
      </c>
      <c r="E341" s="224" t="s">
        <v>1</v>
      </c>
      <c r="F341" s="225" t="s">
        <v>453</v>
      </c>
      <c r="G341" s="223"/>
      <c r="H341" s="224" t="s">
        <v>1</v>
      </c>
      <c r="I341" s="226"/>
      <c r="J341" s="223"/>
      <c r="K341" s="223"/>
      <c r="L341" s="227"/>
      <c r="M341" s="228"/>
      <c r="N341" s="229"/>
      <c r="O341" s="229"/>
      <c r="P341" s="229"/>
      <c r="Q341" s="229"/>
      <c r="R341" s="229"/>
      <c r="S341" s="229"/>
      <c r="T341" s="230"/>
      <c r="AT341" s="231" t="s">
        <v>214</v>
      </c>
      <c r="AU341" s="231" t="s">
        <v>83</v>
      </c>
      <c r="AV341" s="13" t="s">
        <v>81</v>
      </c>
      <c r="AW341" s="13" t="s">
        <v>30</v>
      </c>
      <c r="AX341" s="13" t="s">
        <v>73</v>
      </c>
      <c r="AY341" s="231" t="s">
        <v>185</v>
      </c>
    </row>
    <row r="342" spans="1:65" s="14" customFormat="1" ht="10.199999999999999">
      <c r="B342" s="232"/>
      <c r="C342" s="233"/>
      <c r="D342" s="217" t="s">
        <v>214</v>
      </c>
      <c r="E342" s="234" t="s">
        <v>1</v>
      </c>
      <c r="F342" s="235" t="s">
        <v>511</v>
      </c>
      <c r="G342" s="233"/>
      <c r="H342" s="236">
        <v>104646.048</v>
      </c>
      <c r="I342" s="237"/>
      <c r="J342" s="233"/>
      <c r="K342" s="233"/>
      <c r="L342" s="238"/>
      <c r="M342" s="239"/>
      <c r="N342" s="240"/>
      <c r="O342" s="240"/>
      <c r="P342" s="240"/>
      <c r="Q342" s="240"/>
      <c r="R342" s="240"/>
      <c r="S342" s="240"/>
      <c r="T342" s="241"/>
      <c r="AT342" s="242" t="s">
        <v>214</v>
      </c>
      <c r="AU342" s="242" t="s">
        <v>83</v>
      </c>
      <c r="AV342" s="14" t="s">
        <v>83</v>
      </c>
      <c r="AW342" s="14" t="s">
        <v>30</v>
      </c>
      <c r="AX342" s="14" t="s">
        <v>73</v>
      </c>
      <c r="AY342" s="242" t="s">
        <v>185</v>
      </c>
    </row>
    <row r="343" spans="1:65" s="13" customFormat="1" ht="10.199999999999999">
      <c r="B343" s="222"/>
      <c r="C343" s="223"/>
      <c r="D343" s="217" t="s">
        <v>214</v>
      </c>
      <c r="E343" s="224" t="s">
        <v>1</v>
      </c>
      <c r="F343" s="225" t="s">
        <v>512</v>
      </c>
      <c r="G343" s="223"/>
      <c r="H343" s="224" t="s">
        <v>1</v>
      </c>
      <c r="I343" s="226"/>
      <c r="J343" s="223"/>
      <c r="K343" s="223"/>
      <c r="L343" s="227"/>
      <c r="M343" s="228"/>
      <c r="N343" s="229"/>
      <c r="O343" s="229"/>
      <c r="P343" s="229"/>
      <c r="Q343" s="229"/>
      <c r="R343" s="229"/>
      <c r="S343" s="229"/>
      <c r="T343" s="230"/>
      <c r="AT343" s="231" t="s">
        <v>214</v>
      </c>
      <c r="AU343" s="231" t="s">
        <v>83</v>
      </c>
      <c r="AV343" s="13" t="s">
        <v>81</v>
      </c>
      <c r="AW343" s="13" t="s">
        <v>30</v>
      </c>
      <c r="AX343" s="13" t="s">
        <v>73</v>
      </c>
      <c r="AY343" s="231" t="s">
        <v>185</v>
      </c>
    </row>
    <row r="344" spans="1:65" s="14" customFormat="1" ht="10.199999999999999">
      <c r="B344" s="232"/>
      <c r="C344" s="233"/>
      <c r="D344" s="217" t="s">
        <v>214</v>
      </c>
      <c r="E344" s="234" t="s">
        <v>1</v>
      </c>
      <c r="F344" s="235" t="s">
        <v>513</v>
      </c>
      <c r="G344" s="233"/>
      <c r="H344" s="236">
        <v>2747.2950000000001</v>
      </c>
      <c r="I344" s="237"/>
      <c r="J344" s="233"/>
      <c r="K344" s="233"/>
      <c r="L344" s="238"/>
      <c r="M344" s="239"/>
      <c r="N344" s="240"/>
      <c r="O344" s="240"/>
      <c r="P344" s="240"/>
      <c r="Q344" s="240"/>
      <c r="R344" s="240"/>
      <c r="S344" s="240"/>
      <c r="T344" s="241"/>
      <c r="AT344" s="242" t="s">
        <v>214</v>
      </c>
      <c r="AU344" s="242" t="s">
        <v>83</v>
      </c>
      <c r="AV344" s="14" t="s">
        <v>83</v>
      </c>
      <c r="AW344" s="14" t="s">
        <v>30</v>
      </c>
      <c r="AX344" s="14" t="s">
        <v>73</v>
      </c>
      <c r="AY344" s="242" t="s">
        <v>185</v>
      </c>
    </row>
    <row r="345" spans="1:65" s="15" customFormat="1" ht="10.199999999999999">
      <c r="B345" s="243"/>
      <c r="C345" s="244"/>
      <c r="D345" s="217" t="s">
        <v>214</v>
      </c>
      <c r="E345" s="245" t="s">
        <v>1</v>
      </c>
      <c r="F345" s="246" t="s">
        <v>219</v>
      </c>
      <c r="G345" s="244"/>
      <c r="H345" s="247">
        <v>107393.34299999999</v>
      </c>
      <c r="I345" s="248"/>
      <c r="J345" s="244"/>
      <c r="K345" s="244"/>
      <c r="L345" s="249"/>
      <c r="M345" s="250"/>
      <c r="N345" s="251"/>
      <c r="O345" s="251"/>
      <c r="P345" s="251"/>
      <c r="Q345" s="251"/>
      <c r="R345" s="251"/>
      <c r="S345" s="251"/>
      <c r="T345" s="252"/>
      <c r="AT345" s="253" t="s">
        <v>214</v>
      </c>
      <c r="AU345" s="253" t="s">
        <v>83</v>
      </c>
      <c r="AV345" s="15" t="s">
        <v>192</v>
      </c>
      <c r="AW345" s="15" t="s">
        <v>30</v>
      </c>
      <c r="AX345" s="15" t="s">
        <v>81</v>
      </c>
      <c r="AY345" s="253" t="s">
        <v>185</v>
      </c>
    </row>
    <row r="346" spans="1:65" s="12" customFormat="1" ht="22.8" customHeight="1">
      <c r="B346" s="188"/>
      <c r="C346" s="189"/>
      <c r="D346" s="190" t="s">
        <v>72</v>
      </c>
      <c r="E346" s="202" t="s">
        <v>514</v>
      </c>
      <c r="F346" s="202" t="s">
        <v>515</v>
      </c>
      <c r="G346" s="189"/>
      <c r="H346" s="189"/>
      <c r="I346" s="192"/>
      <c r="J346" s="203">
        <f>BK346</f>
        <v>0</v>
      </c>
      <c r="K346" s="189"/>
      <c r="L346" s="194"/>
      <c r="M346" s="195"/>
      <c r="N346" s="196"/>
      <c r="O346" s="196"/>
      <c r="P346" s="197">
        <f>SUM(P347:P348)</f>
        <v>0</v>
      </c>
      <c r="Q346" s="196"/>
      <c r="R346" s="197">
        <f>SUM(R347:R348)</f>
        <v>0</v>
      </c>
      <c r="S346" s="196"/>
      <c r="T346" s="198">
        <f>SUM(T347:T348)</f>
        <v>0</v>
      </c>
      <c r="AR346" s="199" t="s">
        <v>81</v>
      </c>
      <c r="AT346" s="200" t="s">
        <v>72</v>
      </c>
      <c r="AU346" s="200" t="s">
        <v>81</v>
      </c>
      <c r="AY346" s="199" t="s">
        <v>185</v>
      </c>
      <c r="BK346" s="201">
        <f>SUM(BK347:BK348)</f>
        <v>0</v>
      </c>
    </row>
    <row r="347" spans="1:65" s="2" customFormat="1" ht="21.75" customHeight="1">
      <c r="A347" s="35"/>
      <c r="B347" s="36"/>
      <c r="C347" s="204" t="s">
        <v>516</v>
      </c>
      <c r="D347" s="204" t="s">
        <v>187</v>
      </c>
      <c r="E347" s="205" t="s">
        <v>517</v>
      </c>
      <c r="F347" s="206" t="s">
        <v>518</v>
      </c>
      <c r="G347" s="207" t="s">
        <v>449</v>
      </c>
      <c r="H347" s="208">
        <v>0.36299999999999999</v>
      </c>
      <c r="I347" s="209"/>
      <c r="J347" s="210">
        <f>ROUND(I347*H347,2)</f>
        <v>0</v>
      </c>
      <c r="K347" s="206" t="s">
        <v>191</v>
      </c>
      <c r="L347" s="40"/>
      <c r="M347" s="211" t="s">
        <v>1</v>
      </c>
      <c r="N347" s="212" t="s">
        <v>38</v>
      </c>
      <c r="O347" s="72"/>
      <c r="P347" s="213">
        <f>O347*H347</f>
        <v>0</v>
      </c>
      <c r="Q347" s="213">
        <v>0</v>
      </c>
      <c r="R347" s="213">
        <f>Q347*H347</f>
        <v>0</v>
      </c>
      <c r="S347" s="213">
        <v>0</v>
      </c>
      <c r="T347" s="214">
        <f>S347*H347</f>
        <v>0</v>
      </c>
      <c r="U347" s="35"/>
      <c r="V347" s="35"/>
      <c r="W347" s="35"/>
      <c r="X347" s="35"/>
      <c r="Y347" s="35"/>
      <c r="Z347" s="35"/>
      <c r="AA347" s="35"/>
      <c r="AB347" s="35"/>
      <c r="AC347" s="35"/>
      <c r="AD347" s="35"/>
      <c r="AE347" s="35"/>
      <c r="AR347" s="215" t="s">
        <v>192</v>
      </c>
      <c r="AT347" s="215" t="s">
        <v>187</v>
      </c>
      <c r="AU347" s="215" t="s">
        <v>83</v>
      </c>
      <c r="AY347" s="18" t="s">
        <v>185</v>
      </c>
      <c r="BE347" s="216">
        <f>IF(N347="základní",J347,0)</f>
        <v>0</v>
      </c>
      <c r="BF347" s="216">
        <f>IF(N347="snížená",J347,0)</f>
        <v>0</v>
      </c>
      <c r="BG347" s="216">
        <f>IF(N347="zákl. přenesená",J347,0)</f>
        <v>0</v>
      </c>
      <c r="BH347" s="216">
        <f>IF(N347="sníž. přenesená",J347,0)</f>
        <v>0</v>
      </c>
      <c r="BI347" s="216">
        <f>IF(N347="nulová",J347,0)</f>
        <v>0</v>
      </c>
      <c r="BJ347" s="18" t="s">
        <v>81</v>
      </c>
      <c r="BK347" s="216">
        <f>ROUND(I347*H347,2)</f>
        <v>0</v>
      </c>
      <c r="BL347" s="18" t="s">
        <v>192</v>
      </c>
      <c r="BM347" s="215" t="s">
        <v>519</v>
      </c>
    </row>
    <row r="348" spans="1:65" s="2" customFormat="1" ht="19.2">
      <c r="A348" s="35"/>
      <c r="B348" s="36"/>
      <c r="C348" s="37"/>
      <c r="D348" s="217" t="s">
        <v>194</v>
      </c>
      <c r="E348" s="37"/>
      <c r="F348" s="218" t="s">
        <v>520</v>
      </c>
      <c r="G348" s="37"/>
      <c r="H348" s="37"/>
      <c r="I348" s="116"/>
      <c r="J348" s="37"/>
      <c r="K348" s="37"/>
      <c r="L348" s="40"/>
      <c r="M348" s="219"/>
      <c r="N348" s="220"/>
      <c r="O348" s="72"/>
      <c r="P348" s="72"/>
      <c r="Q348" s="72"/>
      <c r="R348" s="72"/>
      <c r="S348" s="72"/>
      <c r="T348" s="73"/>
      <c r="U348" s="35"/>
      <c r="V348" s="35"/>
      <c r="W348" s="35"/>
      <c r="X348" s="35"/>
      <c r="Y348" s="35"/>
      <c r="Z348" s="35"/>
      <c r="AA348" s="35"/>
      <c r="AB348" s="35"/>
      <c r="AC348" s="35"/>
      <c r="AD348" s="35"/>
      <c r="AE348" s="35"/>
      <c r="AT348" s="18" t="s">
        <v>194</v>
      </c>
      <c r="AU348" s="18" t="s">
        <v>83</v>
      </c>
    </row>
    <row r="349" spans="1:65" s="12" customFormat="1" ht="25.95" customHeight="1">
      <c r="B349" s="188"/>
      <c r="C349" s="189"/>
      <c r="D349" s="190" t="s">
        <v>72</v>
      </c>
      <c r="E349" s="191" t="s">
        <v>521</v>
      </c>
      <c r="F349" s="191" t="s">
        <v>522</v>
      </c>
      <c r="G349" s="189"/>
      <c r="H349" s="189"/>
      <c r="I349" s="192"/>
      <c r="J349" s="193">
        <f>BK349</f>
        <v>0</v>
      </c>
      <c r="K349" s="189"/>
      <c r="L349" s="194"/>
      <c r="M349" s="195"/>
      <c r="N349" s="196"/>
      <c r="O349" s="196"/>
      <c r="P349" s="197">
        <f>P350</f>
        <v>0</v>
      </c>
      <c r="Q349" s="196"/>
      <c r="R349" s="197">
        <f>R350</f>
        <v>0</v>
      </c>
      <c r="S349" s="196"/>
      <c r="T349" s="198">
        <f>T350</f>
        <v>0</v>
      </c>
      <c r="AR349" s="199" t="s">
        <v>202</v>
      </c>
      <c r="AT349" s="200" t="s">
        <v>72</v>
      </c>
      <c r="AU349" s="200" t="s">
        <v>73</v>
      </c>
      <c r="AY349" s="199" t="s">
        <v>185</v>
      </c>
      <c r="BK349" s="201">
        <f>BK350</f>
        <v>0</v>
      </c>
    </row>
    <row r="350" spans="1:65" s="12" customFormat="1" ht="22.8" customHeight="1">
      <c r="B350" s="188"/>
      <c r="C350" s="189"/>
      <c r="D350" s="190" t="s">
        <v>72</v>
      </c>
      <c r="E350" s="202" t="s">
        <v>523</v>
      </c>
      <c r="F350" s="202" t="s">
        <v>524</v>
      </c>
      <c r="G350" s="189"/>
      <c r="H350" s="189"/>
      <c r="I350" s="192"/>
      <c r="J350" s="203">
        <f>BK350</f>
        <v>0</v>
      </c>
      <c r="K350" s="189"/>
      <c r="L350" s="194"/>
      <c r="M350" s="195"/>
      <c r="N350" s="196"/>
      <c r="O350" s="196"/>
      <c r="P350" s="197">
        <f>SUM(P351:P353)</f>
        <v>0</v>
      </c>
      <c r="Q350" s="196"/>
      <c r="R350" s="197">
        <f>SUM(R351:R353)</f>
        <v>0</v>
      </c>
      <c r="S350" s="196"/>
      <c r="T350" s="198">
        <f>SUM(T351:T353)</f>
        <v>0</v>
      </c>
      <c r="AR350" s="199" t="s">
        <v>202</v>
      </c>
      <c r="AT350" s="200" t="s">
        <v>72</v>
      </c>
      <c r="AU350" s="200" t="s">
        <v>81</v>
      </c>
      <c r="AY350" s="199" t="s">
        <v>185</v>
      </c>
      <c r="BK350" s="201">
        <f>SUM(BK351:BK353)</f>
        <v>0</v>
      </c>
    </row>
    <row r="351" spans="1:65" s="2" customFormat="1" ht="21.75" customHeight="1">
      <c r="A351" s="35"/>
      <c r="B351" s="36"/>
      <c r="C351" s="204" t="s">
        <v>525</v>
      </c>
      <c r="D351" s="204" t="s">
        <v>187</v>
      </c>
      <c r="E351" s="205" t="s">
        <v>526</v>
      </c>
      <c r="F351" s="206" t="s">
        <v>527</v>
      </c>
      <c r="G351" s="207" t="s">
        <v>210</v>
      </c>
      <c r="H351" s="208">
        <v>286</v>
      </c>
      <c r="I351" s="209"/>
      <c r="J351" s="210">
        <f>ROUND(I351*H351,2)</f>
        <v>0</v>
      </c>
      <c r="K351" s="206" t="s">
        <v>191</v>
      </c>
      <c r="L351" s="40"/>
      <c r="M351" s="211" t="s">
        <v>1</v>
      </c>
      <c r="N351" s="212" t="s">
        <v>38</v>
      </c>
      <c r="O351" s="72"/>
      <c r="P351" s="213">
        <f>O351*H351</f>
        <v>0</v>
      </c>
      <c r="Q351" s="213">
        <v>0</v>
      </c>
      <c r="R351" s="213">
        <f>Q351*H351</f>
        <v>0</v>
      </c>
      <c r="S351" s="213">
        <v>0</v>
      </c>
      <c r="T351" s="214">
        <f>S351*H351</f>
        <v>0</v>
      </c>
      <c r="U351" s="35"/>
      <c r="V351" s="35"/>
      <c r="W351" s="35"/>
      <c r="X351" s="35"/>
      <c r="Y351" s="35"/>
      <c r="Z351" s="35"/>
      <c r="AA351" s="35"/>
      <c r="AB351" s="35"/>
      <c r="AC351" s="35"/>
      <c r="AD351" s="35"/>
      <c r="AE351" s="35"/>
      <c r="AR351" s="215" t="s">
        <v>528</v>
      </c>
      <c r="AT351" s="215" t="s">
        <v>187</v>
      </c>
      <c r="AU351" s="215" t="s">
        <v>83</v>
      </c>
      <c r="AY351" s="18" t="s">
        <v>185</v>
      </c>
      <c r="BE351" s="216">
        <f>IF(N351="základní",J351,0)</f>
        <v>0</v>
      </c>
      <c r="BF351" s="216">
        <f>IF(N351="snížená",J351,0)</f>
        <v>0</v>
      </c>
      <c r="BG351" s="216">
        <f>IF(N351="zákl. přenesená",J351,0)</f>
        <v>0</v>
      </c>
      <c r="BH351" s="216">
        <f>IF(N351="sníž. přenesená",J351,0)</f>
        <v>0</v>
      </c>
      <c r="BI351" s="216">
        <f>IF(N351="nulová",J351,0)</f>
        <v>0</v>
      </c>
      <c r="BJ351" s="18" t="s">
        <v>81</v>
      </c>
      <c r="BK351" s="216">
        <f>ROUND(I351*H351,2)</f>
        <v>0</v>
      </c>
      <c r="BL351" s="18" t="s">
        <v>528</v>
      </c>
      <c r="BM351" s="215" t="s">
        <v>529</v>
      </c>
    </row>
    <row r="352" spans="1:65" s="2" customFormat="1" ht="38.4">
      <c r="A352" s="35"/>
      <c r="B352" s="36"/>
      <c r="C352" s="37"/>
      <c r="D352" s="217" t="s">
        <v>194</v>
      </c>
      <c r="E352" s="37"/>
      <c r="F352" s="218" t="s">
        <v>530</v>
      </c>
      <c r="G352" s="37"/>
      <c r="H352" s="37"/>
      <c r="I352" s="116"/>
      <c r="J352" s="37"/>
      <c r="K352" s="37"/>
      <c r="L352" s="40"/>
      <c r="M352" s="219"/>
      <c r="N352" s="220"/>
      <c r="O352" s="72"/>
      <c r="P352" s="72"/>
      <c r="Q352" s="72"/>
      <c r="R352" s="72"/>
      <c r="S352" s="72"/>
      <c r="T352" s="73"/>
      <c r="U352" s="35"/>
      <c r="V352" s="35"/>
      <c r="W352" s="35"/>
      <c r="X352" s="35"/>
      <c r="Y352" s="35"/>
      <c r="Z352" s="35"/>
      <c r="AA352" s="35"/>
      <c r="AB352" s="35"/>
      <c r="AC352" s="35"/>
      <c r="AD352" s="35"/>
      <c r="AE352" s="35"/>
      <c r="AT352" s="18" t="s">
        <v>194</v>
      </c>
      <c r="AU352" s="18" t="s">
        <v>83</v>
      </c>
    </row>
    <row r="353" spans="1:47" s="2" customFormat="1" ht="67.2">
      <c r="A353" s="35"/>
      <c r="B353" s="36"/>
      <c r="C353" s="37"/>
      <c r="D353" s="217" t="s">
        <v>196</v>
      </c>
      <c r="E353" s="37"/>
      <c r="F353" s="221" t="s">
        <v>531</v>
      </c>
      <c r="G353" s="37"/>
      <c r="H353" s="37"/>
      <c r="I353" s="116"/>
      <c r="J353" s="37"/>
      <c r="K353" s="37"/>
      <c r="L353" s="40"/>
      <c r="M353" s="254"/>
      <c r="N353" s="255"/>
      <c r="O353" s="256"/>
      <c r="P353" s="256"/>
      <c r="Q353" s="256"/>
      <c r="R353" s="256"/>
      <c r="S353" s="256"/>
      <c r="T353" s="257"/>
      <c r="U353" s="35"/>
      <c r="V353" s="35"/>
      <c r="W353" s="35"/>
      <c r="X353" s="35"/>
      <c r="Y353" s="35"/>
      <c r="Z353" s="35"/>
      <c r="AA353" s="35"/>
      <c r="AB353" s="35"/>
      <c r="AC353" s="35"/>
      <c r="AD353" s="35"/>
      <c r="AE353" s="35"/>
      <c r="AT353" s="18" t="s">
        <v>196</v>
      </c>
      <c r="AU353" s="18" t="s">
        <v>83</v>
      </c>
    </row>
    <row r="354" spans="1:47" s="2" customFormat="1" ht="6.9" customHeight="1">
      <c r="A354" s="35"/>
      <c r="B354" s="55"/>
      <c r="C354" s="56"/>
      <c r="D354" s="56"/>
      <c r="E354" s="56"/>
      <c r="F354" s="56"/>
      <c r="G354" s="56"/>
      <c r="H354" s="56"/>
      <c r="I354" s="153"/>
      <c r="J354" s="56"/>
      <c r="K354" s="56"/>
      <c r="L354" s="40"/>
      <c r="M354" s="35"/>
      <c r="O354" s="35"/>
      <c r="P354" s="35"/>
      <c r="Q354" s="35"/>
      <c r="R354" s="35"/>
      <c r="S354" s="35"/>
      <c r="T354" s="35"/>
      <c r="U354" s="35"/>
      <c r="V354" s="35"/>
      <c r="W354" s="35"/>
      <c r="X354" s="35"/>
      <c r="Y354" s="35"/>
      <c r="Z354" s="35"/>
      <c r="AA354" s="35"/>
      <c r="AB354" s="35"/>
      <c r="AC354" s="35"/>
      <c r="AD354" s="35"/>
      <c r="AE354" s="35"/>
    </row>
  </sheetData>
  <sheetProtection algorithmName="SHA-512" hashValue="BWeAF0Mg1Y1JSRq/fhO7C262exVPVl9kxxeED28eUeMNpugaW8EZub83CLA7SfvjPoyNLTyd/XwSicmqkiZTGQ==" saltValue="gY0E4nB657LYyzLVq/Zmet/E2QKeLZ8lNJvMYREG40VFBMnVg7E26aPB7B9/RtcKQS8qpB+Ws33owqV/uTzOvA==" spinCount="100000" sheet="1" objects="1" scenarios="1" formatColumns="0" formatRows="0" autoFilter="0"/>
  <autoFilter ref="C122:K353"/>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64"/>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86</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532</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ROUND(J130,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ROUND((SUM(BE130:BE563)),  2)</f>
        <v>0</v>
      </c>
      <c r="G33" s="35"/>
      <c r="H33" s="35"/>
      <c r="I33" s="132">
        <v>0.21</v>
      </c>
      <c r="J33" s="131">
        <f>ROUND(((SUM(BE130:BE563))*I33),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ROUND((SUM(BF130:BF563)),  2)</f>
        <v>0</v>
      </c>
      <c r="G34" s="35"/>
      <c r="H34" s="35"/>
      <c r="I34" s="132">
        <v>0.15</v>
      </c>
      <c r="J34" s="131">
        <f>ROUND(((SUM(BF130:BF563))*I34),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ROUND((SUM(BG130:BG563)),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ROUND((SUM(BH130:BH563)),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ROUND((SUM(BI130:BI563)),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100 - Komunikace a chodníky</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J130</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163</v>
      </c>
      <c r="E97" s="165"/>
      <c r="F97" s="165"/>
      <c r="G97" s="165"/>
      <c r="H97" s="165"/>
      <c r="I97" s="166"/>
      <c r="J97" s="167">
        <f>J131</f>
        <v>0</v>
      </c>
      <c r="K97" s="163"/>
      <c r="L97" s="168"/>
    </row>
    <row r="98" spans="1:31" s="10" customFormat="1" ht="19.95" customHeight="1">
      <c r="B98" s="169"/>
      <c r="C98" s="170"/>
      <c r="D98" s="171" t="s">
        <v>164</v>
      </c>
      <c r="E98" s="172"/>
      <c r="F98" s="172"/>
      <c r="G98" s="172"/>
      <c r="H98" s="172"/>
      <c r="I98" s="173"/>
      <c r="J98" s="174">
        <f>J132</f>
        <v>0</v>
      </c>
      <c r="K98" s="170"/>
      <c r="L98" s="175"/>
    </row>
    <row r="99" spans="1:31" s="10" customFormat="1" ht="19.95" customHeight="1">
      <c r="B99" s="169"/>
      <c r="C99" s="170"/>
      <c r="D99" s="171" t="s">
        <v>533</v>
      </c>
      <c r="E99" s="172"/>
      <c r="F99" s="172"/>
      <c r="G99" s="172"/>
      <c r="H99" s="172"/>
      <c r="I99" s="173"/>
      <c r="J99" s="174">
        <f>J243</f>
        <v>0</v>
      </c>
      <c r="K99" s="170"/>
      <c r="L99" s="175"/>
    </row>
    <row r="100" spans="1:31" s="10" customFormat="1" ht="19.95" customHeight="1">
      <c r="B100" s="169"/>
      <c r="C100" s="170"/>
      <c r="D100" s="171" t="s">
        <v>534</v>
      </c>
      <c r="E100" s="172"/>
      <c r="F100" s="172"/>
      <c r="G100" s="172"/>
      <c r="H100" s="172"/>
      <c r="I100" s="173"/>
      <c r="J100" s="174">
        <f>J297</f>
        <v>0</v>
      </c>
      <c r="K100" s="170"/>
      <c r="L100" s="175"/>
    </row>
    <row r="101" spans="1:31" s="10" customFormat="1" ht="19.95" customHeight="1">
      <c r="B101" s="169"/>
      <c r="C101" s="170"/>
      <c r="D101" s="171" t="s">
        <v>535</v>
      </c>
      <c r="E101" s="172"/>
      <c r="F101" s="172"/>
      <c r="G101" s="172"/>
      <c r="H101" s="172"/>
      <c r="I101" s="173"/>
      <c r="J101" s="174">
        <f>J315</f>
        <v>0</v>
      </c>
      <c r="K101" s="170"/>
      <c r="L101" s="175"/>
    </row>
    <row r="102" spans="1:31" s="10" customFormat="1" ht="19.95" customHeight="1">
      <c r="B102" s="169"/>
      <c r="C102" s="170"/>
      <c r="D102" s="171" t="s">
        <v>536</v>
      </c>
      <c r="E102" s="172"/>
      <c r="F102" s="172"/>
      <c r="G102" s="172"/>
      <c r="H102" s="172"/>
      <c r="I102" s="173"/>
      <c r="J102" s="174">
        <f>J421</f>
        <v>0</v>
      </c>
      <c r="K102" s="170"/>
      <c r="L102" s="175"/>
    </row>
    <row r="103" spans="1:31" s="10" customFormat="1" ht="19.95" customHeight="1">
      <c r="B103" s="169"/>
      <c r="C103" s="170"/>
      <c r="D103" s="171" t="s">
        <v>537</v>
      </c>
      <c r="E103" s="172"/>
      <c r="F103" s="172"/>
      <c r="G103" s="172"/>
      <c r="H103" s="172"/>
      <c r="I103" s="173"/>
      <c r="J103" s="174">
        <f>J425</f>
        <v>0</v>
      </c>
      <c r="K103" s="170"/>
      <c r="L103" s="175"/>
    </row>
    <row r="104" spans="1:31" s="10" customFormat="1" ht="19.95" customHeight="1">
      <c r="B104" s="169"/>
      <c r="C104" s="170"/>
      <c r="D104" s="171" t="s">
        <v>165</v>
      </c>
      <c r="E104" s="172"/>
      <c r="F104" s="172"/>
      <c r="G104" s="172"/>
      <c r="H104" s="172"/>
      <c r="I104" s="173"/>
      <c r="J104" s="174">
        <f>J469</f>
        <v>0</v>
      </c>
      <c r="K104" s="170"/>
      <c r="L104" s="175"/>
    </row>
    <row r="105" spans="1:31" s="10" customFormat="1" ht="19.95" customHeight="1">
      <c r="B105" s="169"/>
      <c r="C105" s="170"/>
      <c r="D105" s="171" t="s">
        <v>166</v>
      </c>
      <c r="E105" s="172"/>
      <c r="F105" s="172"/>
      <c r="G105" s="172"/>
      <c r="H105" s="172"/>
      <c r="I105" s="173"/>
      <c r="J105" s="174">
        <f>J520</f>
        <v>0</v>
      </c>
      <c r="K105" s="170"/>
      <c r="L105" s="175"/>
    </row>
    <row r="106" spans="1:31" s="10" customFormat="1" ht="19.95" customHeight="1">
      <c r="B106" s="169"/>
      <c r="C106" s="170"/>
      <c r="D106" s="171" t="s">
        <v>167</v>
      </c>
      <c r="E106" s="172"/>
      <c r="F106" s="172"/>
      <c r="G106" s="172"/>
      <c r="H106" s="172"/>
      <c r="I106" s="173"/>
      <c r="J106" s="174">
        <f>J531</f>
        <v>0</v>
      </c>
      <c r="K106" s="170"/>
      <c r="L106" s="175"/>
    </row>
    <row r="107" spans="1:31" s="9" customFormat="1" ht="24.9" customHeight="1">
      <c r="B107" s="162"/>
      <c r="C107" s="163"/>
      <c r="D107" s="164" t="s">
        <v>538</v>
      </c>
      <c r="E107" s="165"/>
      <c r="F107" s="165"/>
      <c r="G107" s="165"/>
      <c r="H107" s="165"/>
      <c r="I107" s="166"/>
      <c r="J107" s="167">
        <f>J534</f>
        <v>0</v>
      </c>
      <c r="K107" s="163"/>
      <c r="L107" s="168"/>
    </row>
    <row r="108" spans="1:31" s="10" customFormat="1" ht="19.95" customHeight="1">
      <c r="B108" s="169"/>
      <c r="C108" s="170"/>
      <c r="D108" s="171" t="s">
        <v>539</v>
      </c>
      <c r="E108" s="172"/>
      <c r="F108" s="172"/>
      <c r="G108" s="172"/>
      <c r="H108" s="172"/>
      <c r="I108" s="173"/>
      <c r="J108" s="174">
        <f>J535</f>
        <v>0</v>
      </c>
      <c r="K108" s="170"/>
      <c r="L108" s="175"/>
    </row>
    <row r="109" spans="1:31" s="10" customFormat="1" ht="19.95" customHeight="1">
      <c r="B109" s="169"/>
      <c r="C109" s="170"/>
      <c r="D109" s="171" t="s">
        <v>540</v>
      </c>
      <c r="E109" s="172"/>
      <c r="F109" s="172"/>
      <c r="G109" s="172"/>
      <c r="H109" s="172"/>
      <c r="I109" s="173"/>
      <c r="J109" s="174">
        <f>J548</f>
        <v>0</v>
      </c>
      <c r="K109" s="170"/>
      <c r="L109" s="175"/>
    </row>
    <row r="110" spans="1:31" s="10" customFormat="1" ht="19.95" customHeight="1">
      <c r="B110" s="169"/>
      <c r="C110" s="170"/>
      <c r="D110" s="171" t="s">
        <v>541</v>
      </c>
      <c r="E110" s="172"/>
      <c r="F110" s="172"/>
      <c r="G110" s="172"/>
      <c r="H110" s="172"/>
      <c r="I110" s="173"/>
      <c r="J110" s="174">
        <f>J555</f>
        <v>0</v>
      </c>
      <c r="K110" s="170"/>
      <c r="L110" s="175"/>
    </row>
    <row r="111" spans="1:31" s="2" customFormat="1" ht="21.75" customHeight="1">
      <c r="A111" s="35"/>
      <c r="B111" s="36"/>
      <c r="C111" s="37"/>
      <c r="D111" s="37"/>
      <c r="E111" s="37"/>
      <c r="F111" s="37"/>
      <c r="G111" s="37"/>
      <c r="H111" s="37"/>
      <c r="I111" s="116"/>
      <c r="J111" s="37"/>
      <c r="K111" s="37"/>
      <c r="L111" s="52"/>
      <c r="S111" s="35"/>
      <c r="T111" s="35"/>
      <c r="U111" s="35"/>
      <c r="V111" s="35"/>
      <c r="W111" s="35"/>
      <c r="X111" s="35"/>
      <c r="Y111" s="35"/>
      <c r="Z111" s="35"/>
      <c r="AA111" s="35"/>
      <c r="AB111" s="35"/>
      <c r="AC111" s="35"/>
      <c r="AD111" s="35"/>
      <c r="AE111" s="35"/>
    </row>
    <row r="112" spans="1:31" s="2" customFormat="1" ht="6.9" customHeight="1">
      <c r="A112" s="35"/>
      <c r="B112" s="55"/>
      <c r="C112" s="56"/>
      <c r="D112" s="56"/>
      <c r="E112" s="56"/>
      <c r="F112" s="56"/>
      <c r="G112" s="56"/>
      <c r="H112" s="56"/>
      <c r="I112" s="153"/>
      <c r="J112" s="56"/>
      <c r="K112" s="56"/>
      <c r="L112" s="52"/>
      <c r="S112" s="35"/>
      <c r="T112" s="35"/>
      <c r="U112" s="35"/>
      <c r="V112" s="35"/>
      <c r="W112" s="35"/>
      <c r="X112" s="35"/>
      <c r="Y112" s="35"/>
      <c r="Z112" s="35"/>
      <c r="AA112" s="35"/>
      <c r="AB112" s="35"/>
      <c r="AC112" s="35"/>
      <c r="AD112" s="35"/>
      <c r="AE112" s="35"/>
    </row>
    <row r="116" spans="1:31" s="2" customFormat="1" ht="6.9" customHeight="1">
      <c r="A116" s="35"/>
      <c r="B116" s="57"/>
      <c r="C116" s="58"/>
      <c r="D116" s="58"/>
      <c r="E116" s="58"/>
      <c r="F116" s="58"/>
      <c r="G116" s="58"/>
      <c r="H116" s="58"/>
      <c r="I116" s="156"/>
      <c r="J116" s="58"/>
      <c r="K116" s="58"/>
      <c r="L116" s="52"/>
      <c r="S116" s="35"/>
      <c r="T116" s="35"/>
      <c r="U116" s="35"/>
      <c r="V116" s="35"/>
      <c r="W116" s="35"/>
      <c r="X116" s="35"/>
      <c r="Y116" s="35"/>
      <c r="Z116" s="35"/>
      <c r="AA116" s="35"/>
      <c r="AB116" s="35"/>
      <c r="AC116" s="35"/>
      <c r="AD116" s="35"/>
      <c r="AE116" s="35"/>
    </row>
    <row r="117" spans="1:31" s="2" customFormat="1" ht="24.9" customHeight="1">
      <c r="A117" s="35"/>
      <c r="B117" s="36"/>
      <c r="C117" s="24" t="s">
        <v>170</v>
      </c>
      <c r="D117" s="37"/>
      <c r="E117" s="37"/>
      <c r="F117" s="37"/>
      <c r="G117" s="37"/>
      <c r="H117" s="37"/>
      <c r="I117" s="116"/>
      <c r="J117" s="37"/>
      <c r="K117" s="37"/>
      <c r="L117" s="52"/>
      <c r="S117" s="35"/>
      <c r="T117" s="35"/>
      <c r="U117" s="35"/>
      <c r="V117" s="35"/>
      <c r="W117" s="35"/>
      <c r="X117" s="35"/>
      <c r="Y117" s="35"/>
      <c r="Z117" s="35"/>
      <c r="AA117" s="35"/>
      <c r="AB117" s="35"/>
      <c r="AC117" s="35"/>
      <c r="AD117" s="35"/>
      <c r="AE117" s="35"/>
    </row>
    <row r="118" spans="1:31" s="2" customFormat="1" ht="6.9" customHeight="1">
      <c r="A118" s="35"/>
      <c r="B118" s="36"/>
      <c r="C118" s="37"/>
      <c r="D118" s="37"/>
      <c r="E118" s="37"/>
      <c r="F118" s="37"/>
      <c r="G118" s="37"/>
      <c r="H118" s="37"/>
      <c r="I118" s="116"/>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116"/>
      <c r="J119" s="37"/>
      <c r="K119" s="37"/>
      <c r="L119" s="52"/>
      <c r="S119" s="35"/>
      <c r="T119" s="35"/>
      <c r="U119" s="35"/>
      <c r="V119" s="35"/>
      <c r="W119" s="35"/>
      <c r="X119" s="35"/>
      <c r="Y119" s="35"/>
      <c r="Z119" s="35"/>
      <c r="AA119" s="35"/>
      <c r="AB119" s="35"/>
      <c r="AC119" s="35"/>
      <c r="AD119" s="35"/>
      <c r="AE119" s="35"/>
    </row>
    <row r="120" spans="1:31" s="2" customFormat="1" ht="16.5" customHeight="1">
      <c r="A120" s="35"/>
      <c r="B120" s="36"/>
      <c r="C120" s="37"/>
      <c r="D120" s="37"/>
      <c r="E120" s="334" t="str">
        <f>E7</f>
        <v>Revitalizace náměstí ve Valašském Meziříčí</v>
      </c>
      <c r="F120" s="335"/>
      <c r="G120" s="335"/>
      <c r="H120" s="335"/>
      <c r="I120" s="116"/>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154</v>
      </c>
      <c r="D121" s="37"/>
      <c r="E121" s="37"/>
      <c r="F121" s="37"/>
      <c r="G121" s="37"/>
      <c r="H121" s="37"/>
      <c r="I121" s="116"/>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23" t="str">
        <f>E9</f>
        <v>SO 100 - Komunikace a chodníky</v>
      </c>
      <c r="F122" s="336"/>
      <c r="G122" s="336"/>
      <c r="H122" s="336"/>
      <c r="I122" s="116"/>
      <c r="J122" s="37"/>
      <c r="K122" s="37"/>
      <c r="L122" s="52"/>
      <c r="S122" s="35"/>
      <c r="T122" s="35"/>
      <c r="U122" s="35"/>
      <c r="V122" s="35"/>
      <c r="W122" s="35"/>
      <c r="X122" s="35"/>
      <c r="Y122" s="35"/>
      <c r="Z122" s="35"/>
      <c r="AA122" s="35"/>
      <c r="AB122" s="35"/>
      <c r="AC122" s="35"/>
      <c r="AD122" s="35"/>
      <c r="AE122" s="35"/>
    </row>
    <row r="123" spans="1:31" s="2" customFormat="1" ht="6.9" customHeight="1">
      <c r="A123" s="35"/>
      <c r="B123" s="36"/>
      <c r="C123" s="37"/>
      <c r="D123" s="37"/>
      <c r="E123" s="37"/>
      <c r="F123" s="37"/>
      <c r="G123" s="37"/>
      <c r="H123" s="37"/>
      <c r="I123" s="116"/>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F12</f>
        <v>Valašské Meziříčí</v>
      </c>
      <c r="G124" s="37"/>
      <c r="H124" s="37"/>
      <c r="I124" s="118" t="s">
        <v>22</v>
      </c>
      <c r="J124" s="67" t="str">
        <f>IF(J12="","",J12)</f>
        <v>16. 10. 2020</v>
      </c>
      <c r="K124" s="37"/>
      <c r="L124" s="52"/>
      <c r="S124" s="35"/>
      <c r="T124" s="35"/>
      <c r="U124" s="35"/>
      <c r="V124" s="35"/>
      <c r="W124" s="35"/>
      <c r="X124" s="35"/>
      <c r="Y124" s="35"/>
      <c r="Z124" s="35"/>
      <c r="AA124" s="35"/>
      <c r="AB124" s="35"/>
      <c r="AC124" s="35"/>
      <c r="AD124" s="35"/>
      <c r="AE124" s="35"/>
    </row>
    <row r="125" spans="1:31" s="2" customFormat="1" ht="6.9" customHeight="1">
      <c r="A125" s="35"/>
      <c r="B125" s="36"/>
      <c r="C125" s="37"/>
      <c r="D125" s="37"/>
      <c r="E125" s="37"/>
      <c r="F125" s="37"/>
      <c r="G125" s="37"/>
      <c r="H125" s="37"/>
      <c r="I125" s="116"/>
      <c r="J125" s="37"/>
      <c r="K125" s="37"/>
      <c r="L125" s="52"/>
      <c r="S125" s="35"/>
      <c r="T125" s="35"/>
      <c r="U125" s="35"/>
      <c r="V125" s="35"/>
      <c r="W125" s="35"/>
      <c r="X125" s="35"/>
      <c r="Y125" s="35"/>
      <c r="Z125" s="35"/>
      <c r="AA125" s="35"/>
      <c r="AB125" s="35"/>
      <c r="AC125" s="35"/>
      <c r="AD125" s="35"/>
      <c r="AE125" s="35"/>
    </row>
    <row r="126" spans="1:31" s="2" customFormat="1" ht="25.65" customHeight="1">
      <c r="A126" s="35"/>
      <c r="B126" s="36"/>
      <c r="C126" s="30" t="s">
        <v>24</v>
      </c>
      <c r="D126" s="37"/>
      <c r="E126" s="37"/>
      <c r="F126" s="28" t="str">
        <f>E15</f>
        <v xml:space="preserve"> </v>
      </c>
      <c r="G126" s="37"/>
      <c r="H126" s="37"/>
      <c r="I126" s="118" t="s">
        <v>29</v>
      </c>
      <c r="J126" s="33" t="str">
        <f>E21</f>
        <v>360 DEGREES CONSTRUCT s.r.o.</v>
      </c>
      <c r="K126" s="37"/>
      <c r="L126" s="52"/>
      <c r="S126" s="35"/>
      <c r="T126" s="35"/>
      <c r="U126" s="35"/>
      <c r="V126" s="35"/>
      <c r="W126" s="35"/>
      <c r="X126" s="35"/>
      <c r="Y126" s="35"/>
      <c r="Z126" s="35"/>
      <c r="AA126" s="35"/>
      <c r="AB126" s="35"/>
      <c r="AC126" s="35"/>
      <c r="AD126" s="35"/>
      <c r="AE126" s="35"/>
    </row>
    <row r="127" spans="1:31" s="2" customFormat="1" ht="25.65" customHeight="1">
      <c r="A127" s="35"/>
      <c r="B127" s="36"/>
      <c r="C127" s="30" t="s">
        <v>27</v>
      </c>
      <c r="D127" s="37"/>
      <c r="E127" s="37"/>
      <c r="F127" s="28" t="str">
        <f>IF(E18="","",E18)</f>
        <v>Vyplň údaj</v>
      </c>
      <c r="G127" s="37"/>
      <c r="H127" s="37"/>
      <c r="I127" s="118" t="s">
        <v>31</v>
      </c>
      <c r="J127" s="33" t="str">
        <f>E24</f>
        <v>360 DEGREES CONSTRUCT s.r.o.</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16"/>
      <c r="J128" s="37"/>
      <c r="K128" s="37"/>
      <c r="L128" s="52"/>
      <c r="S128" s="35"/>
      <c r="T128" s="35"/>
      <c r="U128" s="35"/>
      <c r="V128" s="35"/>
      <c r="W128" s="35"/>
      <c r="X128" s="35"/>
      <c r="Y128" s="35"/>
      <c r="Z128" s="35"/>
      <c r="AA128" s="35"/>
      <c r="AB128" s="35"/>
      <c r="AC128" s="35"/>
      <c r="AD128" s="35"/>
      <c r="AE128" s="35"/>
    </row>
    <row r="129" spans="1:65" s="11" customFormat="1" ht="29.25" customHeight="1">
      <c r="A129" s="176"/>
      <c r="B129" s="177"/>
      <c r="C129" s="178" t="s">
        <v>171</v>
      </c>
      <c r="D129" s="179" t="s">
        <v>58</v>
      </c>
      <c r="E129" s="179" t="s">
        <v>54</v>
      </c>
      <c r="F129" s="179" t="s">
        <v>55</v>
      </c>
      <c r="G129" s="179" t="s">
        <v>172</v>
      </c>
      <c r="H129" s="179" t="s">
        <v>173</v>
      </c>
      <c r="I129" s="180" t="s">
        <v>174</v>
      </c>
      <c r="J129" s="179" t="s">
        <v>160</v>
      </c>
      <c r="K129" s="181" t="s">
        <v>175</v>
      </c>
      <c r="L129" s="182"/>
      <c r="M129" s="76" t="s">
        <v>1</v>
      </c>
      <c r="N129" s="77" t="s">
        <v>37</v>
      </c>
      <c r="O129" s="77" t="s">
        <v>176</v>
      </c>
      <c r="P129" s="77" t="s">
        <v>177</v>
      </c>
      <c r="Q129" s="77" t="s">
        <v>178</v>
      </c>
      <c r="R129" s="77" t="s">
        <v>179</v>
      </c>
      <c r="S129" s="77" t="s">
        <v>180</v>
      </c>
      <c r="T129" s="78" t="s">
        <v>181</v>
      </c>
      <c r="U129" s="176"/>
      <c r="V129" s="176"/>
      <c r="W129" s="176"/>
      <c r="X129" s="176"/>
      <c r="Y129" s="176"/>
      <c r="Z129" s="176"/>
      <c r="AA129" s="176"/>
      <c r="AB129" s="176"/>
      <c r="AC129" s="176"/>
      <c r="AD129" s="176"/>
      <c r="AE129" s="176"/>
    </row>
    <row r="130" spans="1:65" s="2" customFormat="1" ht="22.8" customHeight="1">
      <c r="A130" s="35"/>
      <c r="B130" s="36"/>
      <c r="C130" s="83" t="s">
        <v>182</v>
      </c>
      <c r="D130" s="37"/>
      <c r="E130" s="37"/>
      <c r="F130" s="37"/>
      <c r="G130" s="37"/>
      <c r="H130" s="37"/>
      <c r="I130" s="116"/>
      <c r="J130" s="183">
        <f>BK130</f>
        <v>0</v>
      </c>
      <c r="K130" s="37"/>
      <c r="L130" s="40"/>
      <c r="M130" s="79"/>
      <c r="N130" s="184"/>
      <c r="O130" s="80"/>
      <c r="P130" s="185">
        <f>P131+P534</f>
        <v>0</v>
      </c>
      <c r="Q130" s="80"/>
      <c r="R130" s="185">
        <f>R131+R534</f>
        <v>2171.8267397199998</v>
      </c>
      <c r="S130" s="80"/>
      <c r="T130" s="186">
        <f>T131+T534</f>
        <v>1.1974800000000001</v>
      </c>
      <c r="U130" s="35"/>
      <c r="V130" s="35"/>
      <c r="W130" s="35"/>
      <c r="X130" s="35"/>
      <c r="Y130" s="35"/>
      <c r="Z130" s="35"/>
      <c r="AA130" s="35"/>
      <c r="AB130" s="35"/>
      <c r="AC130" s="35"/>
      <c r="AD130" s="35"/>
      <c r="AE130" s="35"/>
      <c r="AT130" s="18" t="s">
        <v>72</v>
      </c>
      <c r="AU130" s="18" t="s">
        <v>162</v>
      </c>
      <c r="BK130" s="187">
        <f>BK131+BK534</f>
        <v>0</v>
      </c>
    </row>
    <row r="131" spans="1:65" s="12" customFormat="1" ht="25.95" customHeight="1">
      <c r="B131" s="188"/>
      <c r="C131" s="189"/>
      <c r="D131" s="190" t="s">
        <v>72</v>
      </c>
      <c r="E131" s="191" t="s">
        <v>183</v>
      </c>
      <c r="F131" s="191" t="s">
        <v>184</v>
      </c>
      <c r="G131" s="189"/>
      <c r="H131" s="189"/>
      <c r="I131" s="192"/>
      <c r="J131" s="193">
        <f>BK131</f>
        <v>0</v>
      </c>
      <c r="K131" s="189"/>
      <c r="L131" s="194"/>
      <c r="M131" s="195"/>
      <c r="N131" s="196"/>
      <c r="O131" s="196"/>
      <c r="P131" s="197">
        <f>P132+P243+P297+P315+P421+P425+P469+P520+P531</f>
        <v>0</v>
      </c>
      <c r="Q131" s="196"/>
      <c r="R131" s="197">
        <f>R132+R243+R297+R315+R421+R425+R469+R520+R531</f>
        <v>2170.0936837199997</v>
      </c>
      <c r="S131" s="196"/>
      <c r="T131" s="198">
        <f>T132+T243+T297+T315+T421+T425+T469+T520+T531</f>
        <v>0</v>
      </c>
      <c r="AR131" s="199" t="s">
        <v>81</v>
      </c>
      <c r="AT131" s="200" t="s">
        <v>72</v>
      </c>
      <c r="AU131" s="200" t="s">
        <v>73</v>
      </c>
      <c r="AY131" s="199" t="s">
        <v>185</v>
      </c>
      <c r="BK131" s="201">
        <f>BK132+BK243+BK297+BK315+BK421+BK425+BK469+BK520+BK531</f>
        <v>0</v>
      </c>
    </row>
    <row r="132" spans="1:65" s="12" customFormat="1" ht="22.8" customHeight="1">
      <c r="B132" s="188"/>
      <c r="C132" s="189"/>
      <c r="D132" s="190" t="s">
        <v>72</v>
      </c>
      <c r="E132" s="202" t="s">
        <v>81</v>
      </c>
      <c r="F132" s="202" t="s">
        <v>186</v>
      </c>
      <c r="G132" s="189"/>
      <c r="H132" s="189"/>
      <c r="I132" s="192"/>
      <c r="J132" s="203">
        <f>BK132</f>
        <v>0</v>
      </c>
      <c r="K132" s="189"/>
      <c r="L132" s="194"/>
      <c r="M132" s="195"/>
      <c r="N132" s="196"/>
      <c r="O132" s="196"/>
      <c r="P132" s="197">
        <f>SUM(P133:P242)</f>
        <v>0</v>
      </c>
      <c r="Q132" s="196"/>
      <c r="R132" s="197">
        <f>SUM(R133:R242)</f>
        <v>99.001049999999992</v>
      </c>
      <c r="S132" s="196"/>
      <c r="T132" s="198">
        <f>SUM(T133:T242)</f>
        <v>0</v>
      </c>
      <c r="AR132" s="199" t="s">
        <v>81</v>
      </c>
      <c r="AT132" s="200" t="s">
        <v>72</v>
      </c>
      <c r="AU132" s="200" t="s">
        <v>81</v>
      </c>
      <c r="AY132" s="199" t="s">
        <v>185</v>
      </c>
      <c r="BK132" s="201">
        <f>SUM(BK133:BK242)</f>
        <v>0</v>
      </c>
    </row>
    <row r="133" spans="1:65" s="2" customFormat="1" ht="21.75" customHeight="1">
      <c r="A133" s="35"/>
      <c r="B133" s="36"/>
      <c r="C133" s="204" t="s">
        <v>81</v>
      </c>
      <c r="D133" s="204" t="s">
        <v>187</v>
      </c>
      <c r="E133" s="205" t="s">
        <v>542</v>
      </c>
      <c r="F133" s="206" t="s">
        <v>543</v>
      </c>
      <c r="G133" s="207" t="s">
        <v>325</v>
      </c>
      <c r="H133" s="208">
        <v>214.16</v>
      </c>
      <c r="I133" s="209"/>
      <c r="J133" s="210">
        <f>ROUND(I133*H133,2)</f>
        <v>0</v>
      </c>
      <c r="K133" s="206" t="s">
        <v>191</v>
      </c>
      <c r="L133" s="40"/>
      <c r="M133" s="211" t="s">
        <v>1</v>
      </c>
      <c r="N133" s="212" t="s">
        <v>38</v>
      </c>
      <c r="O133" s="72"/>
      <c r="P133" s="213">
        <f>O133*H133</f>
        <v>0</v>
      </c>
      <c r="Q133" s="213">
        <v>0</v>
      </c>
      <c r="R133" s="213">
        <f>Q133*H133</f>
        <v>0</v>
      </c>
      <c r="S133" s="213">
        <v>0</v>
      </c>
      <c r="T133" s="214">
        <f>S133*H133</f>
        <v>0</v>
      </c>
      <c r="U133" s="35"/>
      <c r="V133" s="35"/>
      <c r="W133" s="35"/>
      <c r="X133" s="35"/>
      <c r="Y133" s="35"/>
      <c r="Z133" s="35"/>
      <c r="AA133" s="35"/>
      <c r="AB133" s="35"/>
      <c r="AC133" s="35"/>
      <c r="AD133" s="35"/>
      <c r="AE133" s="35"/>
      <c r="AR133" s="215" t="s">
        <v>192</v>
      </c>
      <c r="AT133" s="215" t="s">
        <v>187</v>
      </c>
      <c r="AU133" s="215" t="s">
        <v>83</v>
      </c>
      <c r="AY133" s="18" t="s">
        <v>185</v>
      </c>
      <c r="BE133" s="216">
        <f>IF(N133="základní",J133,0)</f>
        <v>0</v>
      </c>
      <c r="BF133" s="216">
        <f>IF(N133="snížená",J133,0)</f>
        <v>0</v>
      </c>
      <c r="BG133" s="216">
        <f>IF(N133="zákl. přenesená",J133,0)</f>
        <v>0</v>
      </c>
      <c r="BH133" s="216">
        <f>IF(N133="sníž. přenesená",J133,0)</f>
        <v>0</v>
      </c>
      <c r="BI133" s="216">
        <f>IF(N133="nulová",J133,0)</f>
        <v>0</v>
      </c>
      <c r="BJ133" s="18" t="s">
        <v>81</v>
      </c>
      <c r="BK133" s="216">
        <f>ROUND(I133*H133,2)</f>
        <v>0</v>
      </c>
      <c r="BL133" s="18" t="s">
        <v>192</v>
      </c>
      <c r="BM133" s="215" t="s">
        <v>544</v>
      </c>
    </row>
    <row r="134" spans="1:65" s="2" customFormat="1" ht="28.8">
      <c r="A134" s="35"/>
      <c r="B134" s="36"/>
      <c r="C134" s="37"/>
      <c r="D134" s="217" t="s">
        <v>194</v>
      </c>
      <c r="E134" s="37"/>
      <c r="F134" s="218" t="s">
        <v>545</v>
      </c>
      <c r="G134" s="37"/>
      <c r="H134" s="37"/>
      <c r="I134" s="116"/>
      <c r="J134" s="37"/>
      <c r="K134" s="37"/>
      <c r="L134" s="40"/>
      <c r="M134" s="219"/>
      <c r="N134" s="220"/>
      <c r="O134" s="72"/>
      <c r="P134" s="72"/>
      <c r="Q134" s="72"/>
      <c r="R134" s="72"/>
      <c r="S134" s="72"/>
      <c r="T134" s="73"/>
      <c r="U134" s="35"/>
      <c r="V134" s="35"/>
      <c r="W134" s="35"/>
      <c r="X134" s="35"/>
      <c r="Y134" s="35"/>
      <c r="Z134" s="35"/>
      <c r="AA134" s="35"/>
      <c r="AB134" s="35"/>
      <c r="AC134" s="35"/>
      <c r="AD134" s="35"/>
      <c r="AE134" s="35"/>
      <c r="AT134" s="18" t="s">
        <v>194</v>
      </c>
      <c r="AU134" s="18" t="s">
        <v>83</v>
      </c>
    </row>
    <row r="135" spans="1:65" s="2" customFormat="1" ht="57.6">
      <c r="A135" s="35"/>
      <c r="B135" s="36"/>
      <c r="C135" s="37"/>
      <c r="D135" s="217" t="s">
        <v>196</v>
      </c>
      <c r="E135" s="37"/>
      <c r="F135" s="221" t="s">
        <v>546</v>
      </c>
      <c r="G135" s="37"/>
      <c r="H135" s="37"/>
      <c r="I135" s="116"/>
      <c r="J135" s="37"/>
      <c r="K135" s="37"/>
      <c r="L135" s="40"/>
      <c r="M135" s="219"/>
      <c r="N135" s="220"/>
      <c r="O135" s="72"/>
      <c r="P135" s="72"/>
      <c r="Q135" s="72"/>
      <c r="R135" s="72"/>
      <c r="S135" s="72"/>
      <c r="T135" s="73"/>
      <c r="U135" s="35"/>
      <c r="V135" s="35"/>
      <c r="W135" s="35"/>
      <c r="X135" s="35"/>
      <c r="Y135" s="35"/>
      <c r="Z135" s="35"/>
      <c r="AA135" s="35"/>
      <c r="AB135" s="35"/>
      <c r="AC135" s="35"/>
      <c r="AD135" s="35"/>
      <c r="AE135" s="35"/>
      <c r="AT135" s="18" t="s">
        <v>196</v>
      </c>
      <c r="AU135" s="18" t="s">
        <v>83</v>
      </c>
    </row>
    <row r="136" spans="1:65" s="13" customFormat="1" ht="10.199999999999999">
      <c r="B136" s="222"/>
      <c r="C136" s="223"/>
      <c r="D136" s="217" t="s">
        <v>214</v>
      </c>
      <c r="E136" s="224" t="s">
        <v>1</v>
      </c>
      <c r="F136" s="225" t="s">
        <v>547</v>
      </c>
      <c r="G136" s="223"/>
      <c r="H136" s="224" t="s">
        <v>1</v>
      </c>
      <c r="I136" s="226"/>
      <c r="J136" s="223"/>
      <c r="K136" s="223"/>
      <c r="L136" s="227"/>
      <c r="M136" s="228"/>
      <c r="N136" s="229"/>
      <c r="O136" s="229"/>
      <c r="P136" s="229"/>
      <c r="Q136" s="229"/>
      <c r="R136" s="229"/>
      <c r="S136" s="229"/>
      <c r="T136" s="230"/>
      <c r="AT136" s="231" t="s">
        <v>214</v>
      </c>
      <c r="AU136" s="231" t="s">
        <v>83</v>
      </c>
      <c r="AV136" s="13" t="s">
        <v>81</v>
      </c>
      <c r="AW136" s="13" t="s">
        <v>30</v>
      </c>
      <c r="AX136" s="13" t="s">
        <v>73</v>
      </c>
      <c r="AY136" s="231" t="s">
        <v>185</v>
      </c>
    </row>
    <row r="137" spans="1:65" s="14" customFormat="1" ht="10.199999999999999">
      <c r="B137" s="232"/>
      <c r="C137" s="233"/>
      <c r="D137" s="217" t="s">
        <v>214</v>
      </c>
      <c r="E137" s="234" t="s">
        <v>1</v>
      </c>
      <c r="F137" s="235" t="s">
        <v>548</v>
      </c>
      <c r="G137" s="233"/>
      <c r="H137" s="236">
        <v>2.1800000000000002</v>
      </c>
      <c r="I137" s="237"/>
      <c r="J137" s="233"/>
      <c r="K137" s="233"/>
      <c r="L137" s="238"/>
      <c r="M137" s="239"/>
      <c r="N137" s="240"/>
      <c r="O137" s="240"/>
      <c r="P137" s="240"/>
      <c r="Q137" s="240"/>
      <c r="R137" s="240"/>
      <c r="S137" s="240"/>
      <c r="T137" s="241"/>
      <c r="AT137" s="242" t="s">
        <v>214</v>
      </c>
      <c r="AU137" s="242" t="s">
        <v>83</v>
      </c>
      <c r="AV137" s="14" t="s">
        <v>83</v>
      </c>
      <c r="AW137" s="14" t="s">
        <v>30</v>
      </c>
      <c r="AX137" s="14" t="s">
        <v>73</v>
      </c>
      <c r="AY137" s="242" t="s">
        <v>185</v>
      </c>
    </row>
    <row r="138" spans="1:65" s="13" customFormat="1" ht="10.199999999999999">
      <c r="B138" s="222"/>
      <c r="C138" s="223"/>
      <c r="D138" s="217" t="s">
        <v>214</v>
      </c>
      <c r="E138" s="224" t="s">
        <v>1</v>
      </c>
      <c r="F138" s="225" t="s">
        <v>549</v>
      </c>
      <c r="G138" s="223"/>
      <c r="H138" s="224" t="s">
        <v>1</v>
      </c>
      <c r="I138" s="226"/>
      <c r="J138" s="223"/>
      <c r="K138" s="223"/>
      <c r="L138" s="227"/>
      <c r="M138" s="228"/>
      <c r="N138" s="229"/>
      <c r="O138" s="229"/>
      <c r="P138" s="229"/>
      <c r="Q138" s="229"/>
      <c r="R138" s="229"/>
      <c r="S138" s="229"/>
      <c r="T138" s="230"/>
      <c r="AT138" s="231" t="s">
        <v>214</v>
      </c>
      <c r="AU138" s="231" t="s">
        <v>83</v>
      </c>
      <c r="AV138" s="13" t="s">
        <v>81</v>
      </c>
      <c r="AW138" s="13" t="s">
        <v>30</v>
      </c>
      <c r="AX138" s="13" t="s">
        <v>73</v>
      </c>
      <c r="AY138" s="231" t="s">
        <v>185</v>
      </c>
    </row>
    <row r="139" spans="1:65" s="14" customFormat="1" ht="10.199999999999999">
      <c r="B139" s="232"/>
      <c r="C139" s="233"/>
      <c r="D139" s="217" t="s">
        <v>214</v>
      </c>
      <c r="E139" s="234" t="s">
        <v>1</v>
      </c>
      <c r="F139" s="235" t="s">
        <v>550</v>
      </c>
      <c r="G139" s="233"/>
      <c r="H139" s="236">
        <v>56.58</v>
      </c>
      <c r="I139" s="237"/>
      <c r="J139" s="233"/>
      <c r="K139" s="233"/>
      <c r="L139" s="238"/>
      <c r="M139" s="239"/>
      <c r="N139" s="240"/>
      <c r="O139" s="240"/>
      <c r="P139" s="240"/>
      <c r="Q139" s="240"/>
      <c r="R139" s="240"/>
      <c r="S139" s="240"/>
      <c r="T139" s="241"/>
      <c r="AT139" s="242" t="s">
        <v>214</v>
      </c>
      <c r="AU139" s="242" t="s">
        <v>83</v>
      </c>
      <c r="AV139" s="14" t="s">
        <v>83</v>
      </c>
      <c r="AW139" s="14" t="s">
        <v>30</v>
      </c>
      <c r="AX139" s="14" t="s">
        <v>73</v>
      </c>
      <c r="AY139" s="242" t="s">
        <v>185</v>
      </c>
    </row>
    <row r="140" spans="1:65" s="13" customFormat="1" ht="10.199999999999999">
      <c r="B140" s="222"/>
      <c r="C140" s="223"/>
      <c r="D140" s="217" t="s">
        <v>214</v>
      </c>
      <c r="E140" s="224" t="s">
        <v>1</v>
      </c>
      <c r="F140" s="225" t="s">
        <v>303</v>
      </c>
      <c r="G140" s="223"/>
      <c r="H140" s="224" t="s">
        <v>1</v>
      </c>
      <c r="I140" s="226"/>
      <c r="J140" s="223"/>
      <c r="K140" s="223"/>
      <c r="L140" s="227"/>
      <c r="M140" s="228"/>
      <c r="N140" s="229"/>
      <c r="O140" s="229"/>
      <c r="P140" s="229"/>
      <c r="Q140" s="229"/>
      <c r="R140" s="229"/>
      <c r="S140" s="229"/>
      <c r="T140" s="230"/>
      <c r="AT140" s="231" t="s">
        <v>214</v>
      </c>
      <c r="AU140" s="231" t="s">
        <v>83</v>
      </c>
      <c r="AV140" s="13" t="s">
        <v>81</v>
      </c>
      <c r="AW140" s="13" t="s">
        <v>30</v>
      </c>
      <c r="AX140" s="13" t="s">
        <v>73</v>
      </c>
      <c r="AY140" s="231" t="s">
        <v>185</v>
      </c>
    </row>
    <row r="141" spans="1:65" s="14" customFormat="1" ht="10.199999999999999">
      <c r="B141" s="232"/>
      <c r="C141" s="233"/>
      <c r="D141" s="217" t="s">
        <v>214</v>
      </c>
      <c r="E141" s="234" t="s">
        <v>1</v>
      </c>
      <c r="F141" s="235" t="s">
        <v>551</v>
      </c>
      <c r="G141" s="233"/>
      <c r="H141" s="236">
        <v>52.35</v>
      </c>
      <c r="I141" s="237"/>
      <c r="J141" s="233"/>
      <c r="K141" s="233"/>
      <c r="L141" s="238"/>
      <c r="M141" s="239"/>
      <c r="N141" s="240"/>
      <c r="O141" s="240"/>
      <c r="P141" s="240"/>
      <c r="Q141" s="240"/>
      <c r="R141" s="240"/>
      <c r="S141" s="240"/>
      <c r="T141" s="241"/>
      <c r="AT141" s="242" t="s">
        <v>214</v>
      </c>
      <c r="AU141" s="242" t="s">
        <v>83</v>
      </c>
      <c r="AV141" s="14" t="s">
        <v>83</v>
      </c>
      <c r="AW141" s="14" t="s">
        <v>30</v>
      </c>
      <c r="AX141" s="14" t="s">
        <v>73</v>
      </c>
      <c r="AY141" s="242" t="s">
        <v>185</v>
      </c>
    </row>
    <row r="142" spans="1:65" s="13" customFormat="1" ht="10.199999999999999">
      <c r="B142" s="222"/>
      <c r="C142" s="223"/>
      <c r="D142" s="217" t="s">
        <v>214</v>
      </c>
      <c r="E142" s="224" t="s">
        <v>1</v>
      </c>
      <c r="F142" s="225" t="s">
        <v>552</v>
      </c>
      <c r="G142" s="223"/>
      <c r="H142" s="224" t="s">
        <v>1</v>
      </c>
      <c r="I142" s="226"/>
      <c r="J142" s="223"/>
      <c r="K142" s="223"/>
      <c r="L142" s="227"/>
      <c r="M142" s="228"/>
      <c r="N142" s="229"/>
      <c r="O142" s="229"/>
      <c r="P142" s="229"/>
      <c r="Q142" s="229"/>
      <c r="R142" s="229"/>
      <c r="S142" s="229"/>
      <c r="T142" s="230"/>
      <c r="AT142" s="231" t="s">
        <v>214</v>
      </c>
      <c r="AU142" s="231" t="s">
        <v>83</v>
      </c>
      <c r="AV142" s="13" t="s">
        <v>81</v>
      </c>
      <c r="AW142" s="13" t="s">
        <v>30</v>
      </c>
      <c r="AX142" s="13" t="s">
        <v>73</v>
      </c>
      <c r="AY142" s="231" t="s">
        <v>185</v>
      </c>
    </row>
    <row r="143" spans="1:65" s="14" customFormat="1" ht="10.199999999999999">
      <c r="B143" s="232"/>
      <c r="C143" s="233"/>
      <c r="D143" s="217" t="s">
        <v>214</v>
      </c>
      <c r="E143" s="234" t="s">
        <v>1</v>
      </c>
      <c r="F143" s="235" t="s">
        <v>553</v>
      </c>
      <c r="G143" s="233"/>
      <c r="H143" s="236">
        <v>2.2000000000000002</v>
      </c>
      <c r="I143" s="237"/>
      <c r="J143" s="233"/>
      <c r="K143" s="233"/>
      <c r="L143" s="238"/>
      <c r="M143" s="239"/>
      <c r="N143" s="240"/>
      <c r="O143" s="240"/>
      <c r="P143" s="240"/>
      <c r="Q143" s="240"/>
      <c r="R143" s="240"/>
      <c r="S143" s="240"/>
      <c r="T143" s="241"/>
      <c r="AT143" s="242" t="s">
        <v>214</v>
      </c>
      <c r="AU143" s="242" t="s">
        <v>83</v>
      </c>
      <c r="AV143" s="14" t="s">
        <v>83</v>
      </c>
      <c r="AW143" s="14" t="s">
        <v>30</v>
      </c>
      <c r="AX143" s="14" t="s">
        <v>73</v>
      </c>
      <c r="AY143" s="242" t="s">
        <v>185</v>
      </c>
    </row>
    <row r="144" spans="1:65" s="13" customFormat="1" ht="10.199999999999999">
      <c r="B144" s="222"/>
      <c r="C144" s="223"/>
      <c r="D144" s="217" t="s">
        <v>214</v>
      </c>
      <c r="E144" s="224" t="s">
        <v>1</v>
      </c>
      <c r="F144" s="225" t="s">
        <v>554</v>
      </c>
      <c r="G144" s="223"/>
      <c r="H144" s="224" t="s">
        <v>1</v>
      </c>
      <c r="I144" s="226"/>
      <c r="J144" s="223"/>
      <c r="K144" s="223"/>
      <c r="L144" s="227"/>
      <c r="M144" s="228"/>
      <c r="N144" s="229"/>
      <c r="O144" s="229"/>
      <c r="P144" s="229"/>
      <c r="Q144" s="229"/>
      <c r="R144" s="229"/>
      <c r="S144" s="229"/>
      <c r="T144" s="230"/>
      <c r="AT144" s="231" t="s">
        <v>214</v>
      </c>
      <c r="AU144" s="231" t="s">
        <v>83</v>
      </c>
      <c r="AV144" s="13" t="s">
        <v>81</v>
      </c>
      <c r="AW144" s="13" t="s">
        <v>30</v>
      </c>
      <c r="AX144" s="13" t="s">
        <v>73</v>
      </c>
      <c r="AY144" s="231" t="s">
        <v>185</v>
      </c>
    </row>
    <row r="145" spans="1:65" s="14" customFormat="1" ht="10.199999999999999">
      <c r="B145" s="232"/>
      <c r="C145" s="233"/>
      <c r="D145" s="217" t="s">
        <v>214</v>
      </c>
      <c r="E145" s="234" t="s">
        <v>1</v>
      </c>
      <c r="F145" s="235" t="s">
        <v>555</v>
      </c>
      <c r="G145" s="233"/>
      <c r="H145" s="236">
        <v>28</v>
      </c>
      <c r="I145" s="237"/>
      <c r="J145" s="233"/>
      <c r="K145" s="233"/>
      <c r="L145" s="238"/>
      <c r="M145" s="239"/>
      <c r="N145" s="240"/>
      <c r="O145" s="240"/>
      <c r="P145" s="240"/>
      <c r="Q145" s="240"/>
      <c r="R145" s="240"/>
      <c r="S145" s="240"/>
      <c r="T145" s="241"/>
      <c r="AT145" s="242" t="s">
        <v>214</v>
      </c>
      <c r="AU145" s="242" t="s">
        <v>83</v>
      </c>
      <c r="AV145" s="14" t="s">
        <v>83</v>
      </c>
      <c r="AW145" s="14" t="s">
        <v>30</v>
      </c>
      <c r="AX145" s="14" t="s">
        <v>73</v>
      </c>
      <c r="AY145" s="242" t="s">
        <v>185</v>
      </c>
    </row>
    <row r="146" spans="1:65" s="13" customFormat="1" ht="10.199999999999999">
      <c r="B146" s="222"/>
      <c r="C146" s="223"/>
      <c r="D146" s="217" t="s">
        <v>214</v>
      </c>
      <c r="E146" s="224" t="s">
        <v>1</v>
      </c>
      <c r="F146" s="225" t="s">
        <v>225</v>
      </c>
      <c r="G146" s="223"/>
      <c r="H146" s="224" t="s">
        <v>1</v>
      </c>
      <c r="I146" s="226"/>
      <c r="J146" s="223"/>
      <c r="K146" s="223"/>
      <c r="L146" s="227"/>
      <c r="M146" s="228"/>
      <c r="N146" s="229"/>
      <c r="O146" s="229"/>
      <c r="P146" s="229"/>
      <c r="Q146" s="229"/>
      <c r="R146" s="229"/>
      <c r="S146" s="229"/>
      <c r="T146" s="230"/>
      <c r="AT146" s="231" t="s">
        <v>214</v>
      </c>
      <c r="AU146" s="231" t="s">
        <v>83</v>
      </c>
      <c r="AV146" s="13" t="s">
        <v>81</v>
      </c>
      <c r="AW146" s="13" t="s">
        <v>30</v>
      </c>
      <c r="AX146" s="13" t="s">
        <v>73</v>
      </c>
      <c r="AY146" s="231" t="s">
        <v>185</v>
      </c>
    </row>
    <row r="147" spans="1:65" s="14" customFormat="1" ht="10.199999999999999">
      <c r="B147" s="232"/>
      <c r="C147" s="233"/>
      <c r="D147" s="217" t="s">
        <v>214</v>
      </c>
      <c r="E147" s="234" t="s">
        <v>1</v>
      </c>
      <c r="F147" s="235" t="s">
        <v>556</v>
      </c>
      <c r="G147" s="233"/>
      <c r="H147" s="236">
        <v>72.849999999999994</v>
      </c>
      <c r="I147" s="237"/>
      <c r="J147" s="233"/>
      <c r="K147" s="233"/>
      <c r="L147" s="238"/>
      <c r="M147" s="239"/>
      <c r="N147" s="240"/>
      <c r="O147" s="240"/>
      <c r="P147" s="240"/>
      <c r="Q147" s="240"/>
      <c r="R147" s="240"/>
      <c r="S147" s="240"/>
      <c r="T147" s="241"/>
      <c r="AT147" s="242" t="s">
        <v>214</v>
      </c>
      <c r="AU147" s="242" t="s">
        <v>83</v>
      </c>
      <c r="AV147" s="14" t="s">
        <v>83</v>
      </c>
      <c r="AW147" s="14" t="s">
        <v>30</v>
      </c>
      <c r="AX147" s="14" t="s">
        <v>73</v>
      </c>
      <c r="AY147" s="242" t="s">
        <v>185</v>
      </c>
    </row>
    <row r="148" spans="1:65" s="15" customFormat="1" ht="10.199999999999999">
      <c r="B148" s="243"/>
      <c r="C148" s="244"/>
      <c r="D148" s="217" t="s">
        <v>214</v>
      </c>
      <c r="E148" s="245" t="s">
        <v>1</v>
      </c>
      <c r="F148" s="246" t="s">
        <v>219</v>
      </c>
      <c r="G148" s="244"/>
      <c r="H148" s="247">
        <v>214.16</v>
      </c>
      <c r="I148" s="248"/>
      <c r="J148" s="244"/>
      <c r="K148" s="244"/>
      <c r="L148" s="249"/>
      <c r="M148" s="250"/>
      <c r="N148" s="251"/>
      <c r="O148" s="251"/>
      <c r="P148" s="251"/>
      <c r="Q148" s="251"/>
      <c r="R148" s="251"/>
      <c r="S148" s="251"/>
      <c r="T148" s="252"/>
      <c r="AT148" s="253" t="s">
        <v>214</v>
      </c>
      <c r="AU148" s="253" t="s">
        <v>83</v>
      </c>
      <c r="AV148" s="15" t="s">
        <v>192</v>
      </c>
      <c r="AW148" s="15" t="s">
        <v>30</v>
      </c>
      <c r="AX148" s="15" t="s">
        <v>81</v>
      </c>
      <c r="AY148" s="253" t="s">
        <v>185</v>
      </c>
    </row>
    <row r="149" spans="1:65" s="2" customFormat="1" ht="21.75" customHeight="1">
      <c r="A149" s="35"/>
      <c r="B149" s="36"/>
      <c r="C149" s="204" t="s">
        <v>83</v>
      </c>
      <c r="D149" s="204" t="s">
        <v>187</v>
      </c>
      <c r="E149" s="205" t="s">
        <v>557</v>
      </c>
      <c r="F149" s="206" t="s">
        <v>558</v>
      </c>
      <c r="G149" s="207" t="s">
        <v>325</v>
      </c>
      <c r="H149" s="208">
        <v>30.6</v>
      </c>
      <c r="I149" s="209"/>
      <c r="J149" s="210">
        <f>ROUND(I149*H149,2)</f>
        <v>0</v>
      </c>
      <c r="K149" s="206" t="s">
        <v>191</v>
      </c>
      <c r="L149" s="40"/>
      <c r="M149" s="211" t="s">
        <v>1</v>
      </c>
      <c r="N149" s="212" t="s">
        <v>38</v>
      </c>
      <c r="O149" s="72"/>
      <c r="P149" s="213">
        <f>O149*H149</f>
        <v>0</v>
      </c>
      <c r="Q149" s="213">
        <v>0</v>
      </c>
      <c r="R149" s="213">
        <f>Q149*H149</f>
        <v>0</v>
      </c>
      <c r="S149" s="213">
        <v>0</v>
      </c>
      <c r="T149" s="214">
        <f>S149*H149</f>
        <v>0</v>
      </c>
      <c r="U149" s="35"/>
      <c r="V149" s="35"/>
      <c r="W149" s="35"/>
      <c r="X149" s="35"/>
      <c r="Y149" s="35"/>
      <c r="Z149" s="35"/>
      <c r="AA149" s="35"/>
      <c r="AB149" s="35"/>
      <c r="AC149" s="35"/>
      <c r="AD149" s="35"/>
      <c r="AE149" s="35"/>
      <c r="AR149" s="215" t="s">
        <v>192</v>
      </c>
      <c r="AT149" s="215" t="s">
        <v>187</v>
      </c>
      <c r="AU149" s="215" t="s">
        <v>83</v>
      </c>
      <c r="AY149" s="18" t="s">
        <v>185</v>
      </c>
      <c r="BE149" s="216">
        <f>IF(N149="základní",J149,0)</f>
        <v>0</v>
      </c>
      <c r="BF149" s="216">
        <f>IF(N149="snížená",J149,0)</f>
        <v>0</v>
      </c>
      <c r="BG149" s="216">
        <f>IF(N149="zákl. přenesená",J149,0)</f>
        <v>0</v>
      </c>
      <c r="BH149" s="216">
        <f>IF(N149="sníž. přenesená",J149,0)</f>
        <v>0</v>
      </c>
      <c r="BI149" s="216">
        <f>IF(N149="nulová",J149,0)</f>
        <v>0</v>
      </c>
      <c r="BJ149" s="18" t="s">
        <v>81</v>
      </c>
      <c r="BK149" s="216">
        <f>ROUND(I149*H149,2)</f>
        <v>0</v>
      </c>
      <c r="BL149" s="18" t="s">
        <v>192</v>
      </c>
      <c r="BM149" s="215" t="s">
        <v>559</v>
      </c>
    </row>
    <row r="150" spans="1:65" s="2" customFormat="1" ht="28.8">
      <c r="A150" s="35"/>
      <c r="B150" s="36"/>
      <c r="C150" s="37"/>
      <c r="D150" s="217" t="s">
        <v>194</v>
      </c>
      <c r="E150" s="37"/>
      <c r="F150" s="218" t="s">
        <v>560</v>
      </c>
      <c r="G150" s="37"/>
      <c r="H150" s="37"/>
      <c r="I150" s="116"/>
      <c r="J150" s="37"/>
      <c r="K150" s="37"/>
      <c r="L150" s="40"/>
      <c r="M150" s="219"/>
      <c r="N150" s="220"/>
      <c r="O150" s="72"/>
      <c r="P150" s="72"/>
      <c r="Q150" s="72"/>
      <c r="R150" s="72"/>
      <c r="S150" s="72"/>
      <c r="T150" s="73"/>
      <c r="U150" s="35"/>
      <c r="V150" s="35"/>
      <c r="W150" s="35"/>
      <c r="X150" s="35"/>
      <c r="Y150" s="35"/>
      <c r="Z150" s="35"/>
      <c r="AA150" s="35"/>
      <c r="AB150" s="35"/>
      <c r="AC150" s="35"/>
      <c r="AD150" s="35"/>
      <c r="AE150" s="35"/>
      <c r="AT150" s="18" t="s">
        <v>194</v>
      </c>
      <c r="AU150" s="18" t="s">
        <v>83</v>
      </c>
    </row>
    <row r="151" spans="1:65" s="2" customFormat="1" ht="38.4">
      <c r="A151" s="35"/>
      <c r="B151" s="36"/>
      <c r="C151" s="37"/>
      <c r="D151" s="217" t="s">
        <v>196</v>
      </c>
      <c r="E151" s="37"/>
      <c r="F151" s="221" t="s">
        <v>561</v>
      </c>
      <c r="G151" s="37"/>
      <c r="H151" s="37"/>
      <c r="I151" s="116"/>
      <c r="J151" s="37"/>
      <c r="K151" s="37"/>
      <c r="L151" s="40"/>
      <c r="M151" s="219"/>
      <c r="N151" s="220"/>
      <c r="O151" s="72"/>
      <c r="P151" s="72"/>
      <c r="Q151" s="72"/>
      <c r="R151" s="72"/>
      <c r="S151" s="72"/>
      <c r="T151" s="73"/>
      <c r="U151" s="35"/>
      <c r="V151" s="35"/>
      <c r="W151" s="35"/>
      <c r="X151" s="35"/>
      <c r="Y151" s="35"/>
      <c r="Z151" s="35"/>
      <c r="AA151" s="35"/>
      <c r="AB151" s="35"/>
      <c r="AC151" s="35"/>
      <c r="AD151" s="35"/>
      <c r="AE151" s="35"/>
      <c r="AT151" s="18" t="s">
        <v>196</v>
      </c>
      <c r="AU151" s="18" t="s">
        <v>83</v>
      </c>
    </row>
    <row r="152" spans="1:65" s="13" customFormat="1" ht="10.199999999999999">
      <c r="B152" s="222"/>
      <c r="C152" s="223"/>
      <c r="D152" s="217" t="s">
        <v>214</v>
      </c>
      <c r="E152" s="224" t="s">
        <v>1</v>
      </c>
      <c r="F152" s="225" t="s">
        <v>562</v>
      </c>
      <c r="G152" s="223"/>
      <c r="H152" s="224" t="s">
        <v>1</v>
      </c>
      <c r="I152" s="226"/>
      <c r="J152" s="223"/>
      <c r="K152" s="223"/>
      <c r="L152" s="227"/>
      <c r="M152" s="228"/>
      <c r="N152" s="229"/>
      <c r="O152" s="229"/>
      <c r="P152" s="229"/>
      <c r="Q152" s="229"/>
      <c r="R152" s="229"/>
      <c r="S152" s="229"/>
      <c r="T152" s="230"/>
      <c r="AT152" s="231" t="s">
        <v>214</v>
      </c>
      <c r="AU152" s="231" t="s">
        <v>83</v>
      </c>
      <c r="AV152" s="13" t="s">
        <v>81</v>
      </c>
      <c r="AW152" s="13" t="s">
        <v>30</v>
      </c>
      <c r="AX152" s="13" t="s">
        <v>73</v>
      </c>
      <c r="AY152" s="231" t="s">
        <v>185</v>
      </c>
    </row>
    <row r="153" spans="1:65" s="14" customFormat="1" ht="10.199999999999999">
      <c r="B153" s="232"/>
      <c r="C153" s="233"/>
      <c r="D153" s="217" t="s">
        <v>214</v>
      </c>
      <c r="E153" s="234" t="s">
        <v>1</v>
      </c>
      <c r="F153" s="235" t="s">
        <v>563</v>
      </c>
      <c r="G153" s="233"/>
      <c r="H153" s="236">
        <v>30.6</v>
      </c>
      <c r="I153" s="237"/>
      <c r="J153" s="233"/>
      <c r="K153" s="233"/>
      <c r="L153" s="238"/>
      <c r="M153" s="239"/>
      <c r="N153" s="240"/>
      <c r="O153" s="240"/>
      <c r="P153" s="240"/>
      <c r="Q153" s="240"/>
      <c r="R153" s="240"/>
      <c r="S153" s="240"/>
      <c r="T153" s="241"/>
      <c r="AT153" s="242" t="s">
        <v>214</v>
      </c>
      <c r="AU153" s="242" t="s">
        <v>83</v>
      </c>
      <c r="AV153" s="14" t="s">
        <v>83</v>
      </c>
      <c r="AW153" s="14" t="s">
        <v>30</v>
      </c>
      <c r="AX153" s="14" t="s">
        <v>81</v>
      </c>
      <c r="AY153" s="242" t="s">
        <v>185</v>
      </c>
    </row>
    <row r="154" spans="1:65" s="2" customFormat="1" ht="33" customHeight="1">
      <c r="A154" s="35"/>
      <c r="B154" s="36"/>
      <c r="C154" s="204" t="s">
        <v>202</v>
      </c>
      <c r="D154" s="204" t="s">
        <v>187</v>
      </c>
      <c r="E154" s="205" t="s">
        <v>564</v>
      </c>
      <c r="F154" s="206" t="s">
        <v>565</v>
      </c>
      <c r="G154" s="207" t="s">
        <v>325</v>
      </c>
      <c r="H154" s="208">
        <v>88.68</v>
      </c>
      <c r="I154" s="209"/>
      <c r="J154" s="210">
        <f>ROUND(I154*H154,2)</f>
        <v>0</v>
      </c>
      <c r="K154" s="206" t="s">
        <v>191</v>
      </c>
      <c r="L154" s="40"/>
      <c r="M154" s="211" t="s">
        <v>1</v>
      </c>
      <c r="N154" s="212" t="s">
        <v>38</v>
      </c>
      <c r="O154" s="72"/>
      <c r="P154" s="213">
        <f>O154*H154</f>
        <v>0</v>
      </c>
      <c r="Q154" s="213">
        <v>0</v>
      </c>
      <c r="R154" s="213">
        <f>Q154*H154</f>
        <v>0</v>
      </c>
      <c r="S154" s="213">
        <v>0</v>
      </c>
      <c r="T154" s="214">
        <f>S154*H154</f>
        <v>0</v>
      </c>
      <c r="U154" s="35"/>
      <c r="V154" s="35"/>
      <c r="W154" s="35"/>
      <c r="X154" s="35"/>
      <c r="Y154" s="35"/>
      <c r="Z154" s="35"/>
      <c r="AA154" s="35"/>
      <c r="AB154" s="35"/>
      <c r="AC154" s="35"/>
      <c r="AD154" s="35"/>
      <c r="AE154" s="35"/>
      <c r="AR154" s="215" t="s">
        <v>192</v>
      </c>
      <c r="AT154" s="215" t="s">
        <v>187</v>
      </c>
      <c r="AU154" s="215" t="s">
        <v>83</v>
      </c>
      <c r="AY154" s="18" t="s">
        <v>185</v>
      </c>
      <c r="BE154" s="216">
        <f>IF(N154="základní",J154,0)</f>
        <v>0</v>
      </c>
      <c r="BF154" s="216">
        <f>IF(N154="snížená",J154,0)</f>
        <v>0</v>
      </c>
      <c r="BG154" s="216">
        <f>IF(N154="zákl. přenesená",J154,0)</f>
        <v>0</v>
      </c>
      <c r="BH154" s="216">
        <f>IF(N154="sníž. přenesená",J154,0)</f>
        <v>0</v>
      </c>
      <c r="BI154" s="216">
        <f>IF(N154="nulová",J154,0)</f>
        <v>0</v>
      </c>
      <c r="BJ154" s="18" t="s">
        <v>81</v>
      </c>
      <c r="BK154" s="216">
        <f>ROUND(I154*H154,2)</f>
        <v>0</v>
      </c>
      <c r="BL154" s="18" t="s">
        <v>192</v>
      </c>
      <c r="BM154" s="215" t="s">
        <v>566</v>
      </c>
    </row>
    <row r="155" spans="1:65" s="2" customFormat="1" ht="28.8">
      <c r="A155" s="35"/>
      <c r="B155" s="36"/>
      <c r="C155" s="37"/>
      <c r="D155" s="217" t="s">
        <v>194</v>
      </c>
      <c r="E155" s="37"/>
      <c r="F155" s="218" t="s">
        <v>567</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194</v>
      </c>
      <c r="AU155" s="18" t="s">
        <v>83</v>
      </c>
    </row>
    <row r="156" spans="1:65" s="2" customFormat="1" ht="38.4">
      <c r="A156" s="35"/>
      <c r="B156" s="36"/>
      <c r="C156" s="37"/>
      <c r="D156" s="217" t="s">
        <v>196</v>
      </c>
      <c r="E156" s="37"/>
      <c r="F156" s="221" t="s">
        <v>568</v>
      </c>
      <c r="G156" s="37"/>
      <c r="H156" s="37"/>
      <c r="I156" s="116"/>
      <c r="J156" s="37"/>
      <c r="K156" s="37"/>
      <c r="L156" s="40"/>
      <c r="M156" s="219"/>
      <c r="N156" s="220"/>
      <c r="O156" s="72"/>
      <c r="P156" s="72"/>
      <c r="Q156" s="72"/>
      <c r="R156" s="72"/>
      <c r="S156" s="72"/>
      <c r="T156" s="73"/>
      <c r="U156" s="35"/>
      <c r="V156" s="35"/>
      <c r="W156" s="35"/>
      <c r="X156" s="35"/>
      <c r="Y156" s="35"/>
      <c r="Z156" s="35"/>
      <c r="AA156" s="35"/>
      <c r="AB156" s="35"/>
      <c r="AC156" s="35"/>
      <c r="AD156" s="35"/>
      <c r="AE156" s="35"/>
      <c r="AT156" s="18" t="s">
        <v>196</v>
      </c>
      <c r="AU156" s="18" t="s">
        <v>83</v>
      </c>
    </row>
    <row r="157" spans="1:65" s="13" customFormat="1" ht="10.199999999999999">
      <c r="B157" s="222"/>
      <c r="C157" s="223"/>
      <c r="D157" s="217" t="s">
        <v>214</v>
      </c>
      <c r="E157" s="224" t="s">
        <v>1</v>
      </c>
      <c r="F157" s="225" t="s">
        <v>569</v>
      </c>
      <c r="G157" s="223"/>
      <c r="H157" s="224" t="s">
        <v>1</v>
      </c>
      <c r="I157" s="226"/>
      <c r="J157" s="223"/>
      <c r="K157" s="223"/>
      <c r="L157" s="227"/>
      <c r="M157" s="228"/>
      <c r="N157" s="229"/>
      <c r="O157" s="229"/>
      <c r="P157" s="229"/>
      <c r="Q157" s="229"/>
      <c r="R157" s="229"/>
      <c r="S157" s="229"/>
      <c r="T157" s="230"/>
      <c r="AT157" s="231" t="s">
        <v>214</v>
      </c>
      <c r="AU157" s="231" t="s">
        <v>83</v>
      </c>
      <c r="AV157" s="13" t="s">
        <v>81</v>
      </c>
      <c r="AW157" s="13" t="s">
        <v>30</v>
      </c>
      <c r="AX157" s="13" t="s">
        <v>73</v>
      </c>
      <c r="AY157" s="231" t="s">
        <v>185</v>
      </c>
    </row>
    <row r="158" spans="1:65" s="14" customFormat="1" ht="10.199999999999999">
      <c r="B158" s="232"/>
      <c r="C158" s="233"/>
      <c r="D158" s="217" t="s">
        <v>214</v>
      </c>
      <c r="E158" s="234" t="s">
        <v>1</v>
      </c>
      <c r="F158" s="235" t="s">
        <v>570</v>
      </c>
      <c r="G158" s="233"/>
      <c r="H158" s="236">
        <v>58.08</v>
      </c>
      <c r="I158" s="237"/>
      <c r="J158" s="233"/>
      <c r="K158" s="233"/>
      <c r="L158" s="238"/>
      <c r="M158" s="239"/>
      <c r="N158" s="240"/>
      <c r="O158" s="240"/>
      <c r="P158" s="240"/>
      <c r="Q158" s="240"/>
      <c r="R158" s="240"/>
      <c r="S158" s="240"/>
      <c r="T158" s="241"/>
      <c r="AT158" s="242" t="s">
        <v>214</v>
      </c>
      <c r="AU158" s="242" t="s">
        <v>83</v>
      </c>
      <c r="AV158" s="14" t="s">
        <v>83</v>
      </c>
      <c r="AW158" s="14" t="s">
        <v>30</v>
      </c>
      <c r="AX158" s="14" t="s">
        <v>73</v>
      </c>
      <c r="AY158" s="242" t="s">
        <v>185</v>
      </c>
    </row>
    <row r="159" spans="1:65" s="13" customFormat="1" ht="10.199999999999999">
      <c r="B159" s="222"/>
      <c r="C159" s="223"/>
      <c r="D159" s="217" t="s">
        <v>214</v>
      </c>
      <c r="E159" s="224" t="s">
        <v>1</v>
      </c>
      <c r="F159" s="225" t="s">
        <v>562</v>
      </c>
      <c r="G159" s="223"/>
      <c r="H159" s="224" t="s">
        <v>1</v>
      </c>
      <c r="I159" s="226"/>
      <c r="J159" s="223"/>
      <c r="K159" s="223"/>
      <c r="L159" s="227"/>
      <c r="M159" s="228"/>
      <c r="N159" s="229"/>
      <c r="O159" s="229"/>
      <c r="P159" s="229"/>
      <c r="Q159" s="229"/>
      <c r="R159" s="229"/>
      <c r="S159" s="229"/>
      <c r="T159" s="230"/>
      <c r="AT159" s="231" t="s">
        <v>214</v>
      </c>
      <c r="AU159" s="231" t="s">
        <v>83</v>
      </c>
      <c r="AV159" s="13" t="s">
        <v>81</v>
      </c>
      <c r="AW159" s="13" t="s">
        <v>30</v>
      </c>
      <c r="AX159" s="13" t="s">
        <v>73</v>
      </c>
      <c r="AY159" s="231" t="s">
        <v>185</v>
      </c>
    </row>
    <row r="160" spans="1:65" s="14" customFormat="1" ht="10.199999999999999">
      <c r="B160" s="232"/>
      <c r="C160" s="233"/>
      <c r="D160" s="217" t="s">
        <v>214</v>
      </c>
      <c r="E160" s="234" t="s">
        <v>1</v>
      </c>
      <c r="F160" s="235" t="s">
        <v>563</v>
      </c>
      <c r="G160" s="233"/>
      <c r="H160" s="236">
        <v>30.6</v>
      </c>
      <c r="I160" s="237"/>
      <c r="J160" s="233"/>
      <c r="K160" s="233"/>
      <c r="L160" s="238"/>
      <c r="M160" s="239"/>
      <c r="N160" s="240"/>
      <c r="O160" s="240"/>
      <c r="P160" s="240"/>
      <c r="Q160" s="240"/>
      <c r="R160" s="240"/>
      <c r="S160" s="240"/>
      <c r="T160" s="241"/>
      <c r="AT160" s="242" t="s">
        <v>214</v>
      </c>
      <c r="AU160" s="242" t="s">
        <v>83</v>
      </c>
      <c r="AV160" s="14" t="s">
        <v>83</v>
      </c>
      <c r="AW160" s="14" t="s">
        <v>30</v>
      </c>
      <c r="AX160" s="14" t="s">
        <v>73</v>
      </c>
      <c r="AY160" s="242" t="s">
        <v>185</v>
      </c>
    </row>
    <row r="161" spans="1:65" s="15" customFormat="1" ht="10.199999999999999">
      <c r="B161" s="243"/>
      <c r="C161" s="244"/>
      <c r="D161" s="217" t="s">
        <v>214</v>
      </c>
      <c r="E161" s="245" t="s">
        <v>1</v>
      </c>
      <c r="F161" s="246" t="s">
        <v>219</v>
      </c>
      <c r="G161" s="244"/>
      <c r="H161" s="247">
        <v>88.68</v>
      </c>
      <c r="I161" s="248"/>
      <c r="J161" s="244"/>
      <c r="K161" s="244"/>
      <c r="L161" s="249"/>
      <c r="M161" s="250"/>
      <c r="N161" s="251"/>
      <c r="O161" s="251"/>
      <c r="P161" s="251"/>
      <c r="Q161" s="251"/>
      <c r="R161" s="251"/>
      <c r="S161" s="251"/>
      <c r="T161" s="252"/>
      <c r="AT161" s="253" t="s">
        <v>214</v>
      </c>
      <c r="AU161" s="253" t="s">
        <v>83</v>
      </c>
      <c r="AV161" s="15" t="s">
        <v>192</v>
      </c>
      <c r="AW161" s="15" t="s">
        <v>30</v>
      </c>
      <c r="AX161" s="15" t="s">
        <v>81</v>
      </c>
      <c r="AY161" s="253" t="s">
        <v>185</v>
      </c>
    </row>
    <row r="162" spans="1:65" s="2" customFormat="1" ht="21.75" customHeight="1">
      <c r="A162" s="35"/>
      <c r="B162" s="36"/>
      <c r="C162" s="204" t="s">
        <v>192</v>
      </c>
      <c r="D162" s="204" t="s">
        <v>187</v>
      </c>
      <c r="E162" s="205" t="s">
        <v>571</v>
      </c>
      <c r="F162" s="206" t="s">
        <v>572</v>
      </c>
      <c r="G162" s="207" t="s">
        <v>325</v>
      </c>
      <c r="H162" s="208">
        <v>270.72000000000003</v>
      </c>
      <c r="I162" s="209"/>
      <c r="J162" s="210">
        <f>ROUND(I162*H162,2)</f>
        <v>0</v>
      </c>
      <c r="K162" s="206" t="s">
        <v>191</v>
      </c>
      <c r="L162" s="40"/>
      <c r="M162" s="211" t="s">
        <v>1</v>
      </c>
      <c r="N162" s="212" t="s">
        <v>38</v>
      </c>
      <c r="O162" s="72"/>
      <c r="P162" s="213">
        <f>O162*H162</f>
        <v>0</v>
      </c>
      <c r="Q162" s="213">
        <v>0</v>
      </c>
      <c r="R162" s="213">
        <f>Q162*H162</f>
        <v>0</v>
      </c>
      <c r="S162" s="213">
        <v>0</v>
      </c>
      <c r="T162" s="214">
        <f>S162*H162</f>
        <v>0</v>
      </c>
      <c r="U162" s="35"/>
      <c r="V162" s="35"/>
      <c r="W162" s="35"/>
      <c r="X162" s="35"/>
      <c r="Y162" s="35"/>
      <c r="Z162" s="35"/>
      <c r="AA162" s="35"/>
      <c r="AB162" s="35"/>
      <c r="AC162" s="35"/>
      <c r="AD162" s="35"/>
      <c r="AE162" s="35"/>
      <c r="AR162" s="215" t="s">
        <v>192</v>
      </c>
      <c r="AT162" s="215" t="s">
        <v>187</v>
      </c>
      <c r="AU162" s="215" t="s">
        <v>83</v>
      </c>
      <c r="AY162" s="18" t="s">
        <v>185</v>
      </c>
      <c r="BE162" s="216">
        <f>IF(N162="základní",J162,0)</f>
        <v>0</v>
      </c>
      <c r="BF162" s="216">
        <f>IF(N162="snížená",J162,0)</f>
        <v>0</v>
      </c>
      <c r="BG162" s="216">
        <f>IF(N162="zákl. přenesená",J162,0)</f>
        <v>0</v>
      </c>
      <c r="BH162" s="216">
        <f>IF(N162="sníž. přenesená",J162,0)</f>
        <v>0</v>
      </c>
      <c r="BI162" s="216">
        <f>IF(N162="nulová",J162,0)</f>
        <v>0</v>
      </c>
      <c r="BJ162" s="18" t="s">
        <v>81</v>
      </c>
      <c r="BK162" s="216">
        <f>ROUND(I162*H162,2)</f>
        <v>0</v>
      </c>
      <c r="BL162" s="18" t="s">
        <v>192</v>
      </c>
      <c r="BM162" s="215" t="s">
        <v>573</v>
      </c>
    </row>
    <row r="163" spans="1:65" s="2" customFormat="1" ht="28.8">
      <c r="A163" s="35"/>
      <c r="B163" s="36"/>
      <c r="C163" s="37"/>
      <c r="D163" s="217" t="s">
        <v>194</v>
      </c>
      <c r="E163" s="37"/>
      <c r="F163" s="218" t="s">
        <v>574</v>
      </c>
      <c r="G163" s="37"/>
      <c r="H163" s="37"/>
      <c r="I163" s="116"/>
      <c r="J163" s="37"/>
      <c r="K163" s="37"/>
      <c r="L163" s="40"/>
      <c r="M163" s="219"/>
      <c r="N163" s="220"/>
      <c r="O163" s="72"/>
      <c r="P163" s="72"/>
      <c r="Q163" s="72"/>
      <c r="R163" s="72"/>
      <c r="S163" s="72"/>
      <c r="T163" s="73"/>
      <c r="U163" s="35"/>
      <c r="V163" s="35"/>
      <c r="W163" s="35"/>
      <c r="X163" s="35"/>
      <c r="Y163" s="35"/>
      <c r="Z163" s="35"/>
      <c r="AA163" s="35"/>
      <c r="AB163" s="35"/>
      <c r="AC163" s="35"/>
      <c r="AD163" s="35"/>
      <c r="AE163" s="35"/>
      <c r="AT163" s="18" t="s">
        <v>194</v>
      </c>
      <c r="AU163" s="18" t="s">
        <v>83</v>
      </c>
    </row>
    <row r="164" spans="1:65" s="2" customFormat="1" ht="38.4">
      <c r="A164" s="35"/>
      <c r="B164" s="36"/>
      <c r="C164" s="37"/>
      <c r="D164" s="217" t="s">
        <v>196</v>
      </c>
      <c r="E164" s="37"/>
      <c r="F164" s="221" t="s">
        <v>568</v>
      </c>
      <c r="G164" s="37"/>
      <c r="H164" s="37"/>
      <c r="I164" s="116"/>
      <c r="J164" s="37"/>
      <c r="K164" s="37"/>
      <c r="L164" s="40"/>
      <c r="M164" s="219"/>
      <c r="N164" s="220"/>
      <c r="O164" s="72"/>
      <c r="P164" s="72"/>
      <c r="Q164" s="72"/>
      <c r="R164" s="72"/>
      <c r="S164" s="72"/>
      <c r="T164" s="73"/>
      <c r="U164" s="35"/>
      <c r="V164" s="35"/>
      <c r="W164" s="35"/>
      <c r="X164" s="35"/>
      <c r="Y164" s="35"/>
      <c r="Z164" s="35"/>
      <c r="AA164" s="35"/>
      <c r="AB164" s="35"/>
      <c r="AC164" s="35"/>
      <c r="AD164" s="35"/>
      <c r="AE164" s="35"/>
      <c r="AT164" s="18" t="s">
        <v>196</v>
      </c>
      <c r="AU164" s="18" t="s">
        <v>83</v>
      </c>
    </row>
    <row r="165" spans="1:65" s="13" customFormat="1" ht="10.199999999999999">
      <c r="B165" s="222"/>
      <c r="C165" s="223"/>
      <c r="D165" s="217" t="s">
        <v>214</v>
      </c>
      <c r="E165" s="224" t="s">
        <v>1</v>
      </c>
      <c r="F165" s="225" t="s">
        <v>575</v>
      </c>
      <c r="G165" s="223"/>
      <c r="H165" s="224" t="s">
        <v>1</v>
      </c>
      <c r="I165" s="226"/>
      <c r="J165" s="223"/>
      <c r="K165" s="223"/>
      <c r="L165" s="227"/>
      <c r="M165" s="228"/>
      <c r="N165" s="229"/>
      <c r="O165" s="229"/>
      <c r="P165" s="229"/>
      <c r="Q165" s="229"/>
      <c r="R165" s="229"/>
      <c r="S165" s="229"/>
      <c r="T165" s="230"/>
      <c r="AT165" s="231" t="s">
        <v>214</v>
      </c>
      <c r="AU165" s="231" t="s">
        <v>83</v>
      </c>
      <c r="AV165" s="13" t="s">
        <v>81</v>
      </c>
      <c r="AW165" s="13" t="s">
        <v>30</v>
      </c>
      <c r="AX165" s="13" t="s">
        <v>73</v>
      </c>
      <c r="AY165" s="231" t="s">
        <v>185</v>
      </c>
    </row>
    <row r="166" spans="1:65" s="14" customFormat="1" ht="10.199999999999999">
      <c r="B166" s="232"/>
      <c r="C166" s="233"/>
      <c r="D166" s="217" t="s">
        <v>214</v>
      </c>
      <c r="E166" s="234" t="s">
        <v>1</v>
      </c>
      <c r="F166" s="235" t="s">
        <v>576</v>
      </c>
      <c r="G166" s="233"/>
      <c r="H166" s="236">
        <v>220.32</v>
      </c>
      <c r="I166" s="237"/>
      <c r="J166" s="233"/>
      <c r="K166" s="233"/>
      <c r="L166" s="238"/>
      <c r="M166" s="239"/>
      <c r="N166" s="240"/>
      <c r="O166" s="240"/>
      <c r="P166" s="240"/>
      <c r="Q166" s="240"/>
      <c r="R166" s="240"/>
      <c r="S166" s="240"/>
      <c r="T166" s="241"/>
      <c r="AT166" s="242" t="s">
        <v>214</v>
      </c>
      <c r="AU166" s="242" t="s">
        <v>83</v>
      </c>
      <c r="AV166" s="14" t="s">
        <v>83</v>
      </c>
      <c r="AW166" s="14" t="s">
        <v>30</v>
      </c>
      <c r="AX166" s="14" t="s">
        <v>73</v>
      </c>
      <c r="AY166" s="242" t="s">
        <v>185</v>
      </c>
    </row>
    <row r="167" spans="1:65" s="13" customFormat="1" ht="10.199999999999999">
      <c r="B167" s="222"/>
      <c r="C167" s="223"/>
      <c r="D167" s="217" t="s">
        <v>214</v>
      </c>
      <c r="E167" s="224" t="s">
        <v>1</v>
      </c>
      <c r="F167" s="225" t="s">
        <v>577</v>
      </c>
      <c r="G167" s="223"/>
      <c r="H167" s="224" t="s">
        <v>1</v>
      </c>
      <c r="I167" s="226"/>
      <c r="J167" s="223"/>
      <c r="K167" s="223"/>
      <c r="L167" s="227"/>
      <c r="M167" s="228"/>
      <c r="N167" s="229"/>
      <c r="O167" s="229"/>
      <c r="P167" s="229"/>
      <c r="Q167" s="229"/>
      <c r="R167" s="229"/>
      <c r="S167" s="229"/>
      <c r="T167" s="230"/>
      <c r="AT167" s="231" t="s">
        <v>214</v>
      </c>
      <c r="AU167" s="231" t="s">
        <v>83</v>
      </c>
      <c r="AV167" s="13" t="s">
        <v>81</v>
      </c>
      <c r="AW167" s="13" t="s">
        <v>30</v>
      </c>
      <c r="AX167" s="13" t="s">
        <v>73</v>
      </c>
      <c r="AY167" s="231" t="s">
        <v>185</v>
      </c>
    </row>
    <row r="168" spans="1:65" s="14" customFormat="1" ht="10.199999999999999">
      <c r="B168" s="232"/>
      <c r="C168" s="233"/>
      <c r="D168" s="217" t="s">
        <v>214</v>
      </c>
      <c r="E168" s="234" t="s">
        <v>1</v>
      </c>
      <c r="F168" s="235" t="s">
        <v>578</v>
      </c>
      <c r="G168" s="233"/>
      <c r="H168" s="236">
        <v>50.4</v>
      </c>
      <c r="I168" s="237"/>
      <c r="J168" s="233"/>
      <c r="K168" s="233"/>
      <c r="L168" s="238"/>
      <c r="M168" s="239"/>
      <c r="N168" s="240"/>
      <c r="O168" s="240"/>
      <c r="P168" s="240"/>
      <c r="Q168" s="240"/>
      <c r="R168" s="240"/>
      <c r="S168" s="240"/>
      <c r="T168" s="241"/>
      <c r="AT168" s="242" t="s">
        <v>214</v>
      </c>
      <c r="AU168" s="242" t="s">
        <v>83</v>
      </c>
      <c r="AV168" s="14" t="s">
        <v>83</v>
      </c>
      <c r="AW168" s="14" t="s">
        <v>30</v>
      </c>
      <c r="AX168" s="14" t="s">
        <v>73</v>
      </c>
      <c r="AY168" s="242" t="s">
        <v>185</v>
      </c>
    </row>
    <row r="169" spans="1:65" s="15" customFormat="1" ht="10.199999999999999">
      <c r="B169" s="243"/>
      <c r="C169" s="244"/>
      <c r="D169" s="217" t="s">
        <v>214</v>
      </c>
      <c r="E169" s="245" t="s">
        <v>1</v>
      </c>
      <c r="F169" s="246" t="s">
        <v>219</v>
      </c>
      <c r="G169" s="244"/>
      <c r="H169" s="247">
        <v>270.72000000000003</v>
      </c>
      <c r="I169" s="248"/>
      <c r="J169" s="244"/>
      <c r="K169" s="244"/>
      <c r="L169" s="249"/>
      <c r="M169" s="250"/>
      <c r="N169" s="251"/>
      <c r="O169" s="251"/>
      <c r="P169" s="251"/>
      <c r="Q169" s="251"/>
      <c r="R169" s="251"/>
      <c r="S169" s="251"/>
      <c r="T169" s="252"/>
      <c r="AT169" s="253" t="s">
        <v>214</v>
      </c>
      <c r="AU169" s="253" t="s">
        <v>83</v>
      </c>
      <c r="AV169" s="15" t="s">
        <v>192</v>
      </c>
      <c r="AW169" s="15" t="s">
        <v>30</v>
      </c>
      <c r="AX169" s="15" t="s">
        <v>81</v>
      </c>
      <c r="AY169" s="253" t="s">
        <v>185</v>
      </c>
    </row>
    <row r="170" spans="1:65" s="2" customFormat="1" ht="16.5" customHeight="1">
      <c r="A170" s="35"/>
      <c r="B170" s="36"/>
      <c r="C170" s="204" t="s">
        <v>220</v>
      </c>
      <c r="D170" s="204" t="s">
        <v>187</v>
      </c>
      <c r="E170" s="205" t="s">
        <v>579</v>
      </c>
      <c r="F170" s="206" t="s">
        <v>580</v>
      </c>
      <c r="G170" s="207" t="s">
        <v>210</v>
      </c>
      <c r="H170" s="208">
        <v>933</v>
      </c>
      <c r="I170" s="209"/>
      <c r="J170" s="210">
        <f>ROUND(I170*H170,2)</f>
        <v>0</v>
      </c>
      <c r="K170" s="206" t="s">
        <v>191</v>
      </c>
      <c r="L170" s="40"/>
      <c r="M170" s="211" t="s">
        <v>1</v>
      </c>
      <c r="N170" s="212" t="s">
        <v>38</v>
      </c>
      <c r="O170" s="72"/>
      <c r="P170" s="213">
        <f>O170*H170</f>
        <v>0</v>
      </c>
      <c r="Q170" s="213">
        <v>8.4999999999999995E-4</v>
      </c>
      <c r="R170" s="213">
        <f>Q170*H170</f>
        <v>0.79304999999999992</v>
      </c>
      <c r="S170" s="213">
        <v>0</v>
      </c>
      <c r="T170" s="214">
        <f>S170*H170</f>
        <v>0</v>
      </c>
      <c r="U170" s="35"/>
      <c r="V170" s="35"/>
      <c r="W170" s="35"/>
      <c r="X170" s="35"/>
      <c r="Y170" s="35"/>
      <c r="Z170" s="35"/>
      <c r="AA170" s="35"/>
      <c r="AB170" s="35"/>
      <c r="AC170" s="35"/>
      <c r="AD170" s="35"/>
      <c r="AE170" s="35"/>
      <c r="AR170" s="215" t="s">
        <v>192</v>
      </c>
      <c r="AT170" s="215" t="s">
        <v>187</v>
      </c>
      <c r="AU170" s="215" t="s">
        <v>83</v>
      </c>
      <c r="AY170" s="18" t="s">
        <v>185</v>
      </c>
      <c r="BE170" s="216">
        <f>IF(N170="základní",J170,0)</f>
        <v>0</v>
      </c>
      <c r="BF170" s="216">
        <f>IF(N170="snížená",J170,0)</f>
        <v>0</v>
      </c>
      <c r="BG170" s="216">
        <f>IF(N170="zákl. přenesená",J170,0)</f>
        <v>0</v>
      </c>
      <c r="BH170" s="216">
        <f>IF(N170="sníž. přenesená",J170,0)</f>
        <v>0</v>
      </c>
      <c r="BI170" s="216">
        <f>IF(N170="nulová",J170,0)</f>
        <v>0</v>
      </c>
      <c r="BJ170" s="18" t="s">
        <v>81</v>
      </c>
      <c r="BK170" s="216">
        <f>ROUND(I170*H170,2)</f>
        <v>0</v>
      </c>
      <c r="BL170" s="18" t="s">
        <v>192</v>
      </c>
      <c r="BM170" s="215" t="s">
        <v>581</v>
      </c>
    </row>
    <row r="171" spans="1:65" s="2" customFormat="1" ht="19.2">
      <c r="A171" s="35"/>
      <c r="B171" s="36"/>
      <c r="C171" s="37"/>
      <c r="D171" s="217" t="s">
        <v>194</v>
      </c>
      <c r="E171" s="37"/>
      <c r="F171" s="218" t="s">
        <v>582</v>
      </c>
      <c r="G171" s="37"/>
      <c r="H171" s="37"/>
      <c r="I171" s="116"/>
      <c r="J171" s="37"/>
      <c r="K171" s="37"/>
      <c r="L171" s="40"/>
      <c r="M171" s="219"/>
      <c r="N171" s="220"/>
      <c r="O171" s="72"/>
      <c r="P171" s="72"/>
      <c r="Q171" s="72"/>
      <c r="R171" s="72"/>
      <c r="S171" s="72"/>
      <c r="T171" s="73"/>
      <c r="U171" s="35"/>
      <c r="V171" s="35"/>
      <c r="W171" s="35"/>
      <c r="X171" s="35"/>
      <c r="Y171" s="35"/>
      <c r="Z171" s="35"/>
      <c r="AA171" s="35"/>
      <c r="AB171" s="35"/>
      <c r="AC171" s="35"/>
      <c r="AD171" s="35"/>
      <c r="AE171" s="35"/>
      <c r="AT171" s="18" t="s">
        <v>194</v>
      </c>
      <c r="AU171" s="18" t="s">
        <v>83</v>
      </c>
    </row>
    <row r="172" spans="1:65" s="2" customFormat="1" ht="153.6">
      <c r="A172" s="35"/>
      <c r="B172" s="36"/>
      <c r="C172" s="37"/>
      <c r="D172" s="217" t="s">
        <v>196</v>
      </c>
      <c r="E172" s="37"/>
      <c r="F172" s="221" t="s">
        <v>583</v>
      </c>
      <c r="G172" s="37"/>
      <c r="H172" s="37"/>
      <c r="I172" s="116"/>
      <c r="J172" s="37"/>
      <c r="K172" s="37"/>
      <c r="L172" s="40"/>
      <c r="M172" s="219"/>
      <c r="N172" s="220"/>
      <c r="O172" s="72"/>
      <c r="P172" s="72"/>
      <c r="Q172" s="72"/>
      <c r="R172" s="72"/>
      <c r="S172" s="72"/>
      <c r="T172" s="73"/>
      <c r="U172" s="35"/>
      <c r="V172" s="35"/>
      <c r="W172" s="35"/>
      <c r="X172" s="35"/>
      <c r="Y172" s="35"/>
      <c r="Z172" s="35"/>
      <c r="AA172" s="35"/>
      <c r="AB172" s="35"/>
      <c r="AC172" s="35"/>
      <c r="AD172" s="35"/>
      <c r="AE172" s="35"/>
      <c r="AT172" s="18" t="s">
        <v>196</v>
      </c>
      <c r="AU172" s="18" t="s">
        <v>83</v>
      </c>
    </row>
    <row r="173" spans="1:65" s="13" customFormat="1" ht="10.199999999999999">
      <c r="B173" s="222"/>
      <c r="C173" s="223"/>
      <c r="D173" s="217" t="s">
        <v>214</v>
      </c>
      <c r="E173" s="224" t="s">
        <v>1</v>
      </c>
      <c r="F173" s="225" t="s">
        <v>584</v>
      </c>
      <c r="G173" s="223"/>
      <c r="H173" s="224" t="s">
        <v>1</v>
      </c>
      <c r="I173" s="226"/>
      <c r="J173" s="223"/>
      <c r="K173" s="223"/>
      <c r="L173" s="227"/>
      <c r="M173" s="228"/>
      <c r="N173" s="229"/>
      <c r="O173" s="229"/>
      <c r="P173" s="229"/>
      <c r="Q173" s="229"/>
      <c r="R173" s="229"/>
      <c r="S173" s="229"/>
      <c r="T173" s="230"/>
      <c r="AT173" s="231" t="s">
        <v>214</v>
      </c>
      <c r="AU173" s="231" t="s">
        <v>83</v>
      </c>
      <c r="AV173" s="13" t="s">
        <v>81</v>
      </c>
      <c r="AW173" s="13" t="s">
        <v>30</v>
      </c>
      <c r="AX173" s="13" t="s">
        <v>73</v>
      </c>
      <c r="AY173" s="231" t="s">
        <v>185</v>
      </c>
    </row>
    <row r="174" spans="1:65" s="14" customFormat="1" ht="10.199999999999999">
      <c r="B174" s="232"/>
      <c r="C174" s="233"/>
      <c r="D174" s="217" t="s">
        <v>214</v>
      </c>
      <c r="E174" s="234" t="s">
        <v>1</v>
      </c>
      <c r="F174" s="235" t="s">
        <v>585</v>
      </c>
      <c r="G174" s="233"/>
      <c r="H174" s="236">
        <v>765</v>
      </c>
      <c r="I174" s="237"/>
      <c r="J174" s="233"/>
      <c r="K174" s="233"/>
      <c r="L174" s="238"/>
      <c r="M174" s="239"/>
      <c r="N174" s="240"/>
      <c r="O174" s="240"/>
      <c r="P174" s="240"/>
      <c r="Q174" s="240"/>
      <c r="R174" s="240"/>
      <c r="S174" s="240"/>
      <c r="T174" s="241"/>
      <c r="AT174" s="242" t="s">
        <v>214</v>
      </c>
      <c r="AU174" s="242" t="s">
        <v>83</v>
      </c>
      <c r="AV174" s="14" t="s">
        <v>83</v>
      </c>
      <c r="AW174" s="14" t="s">
        <v>30</v>
      </c>
      <c r="AX174" s="14" t="s">
        <v>73</v>
      </c>
      <c r="AY174" s="242" t="s">
        <v>185</v>
      </c>
    </row>
    <row r="175" spans="1:65" s="13" customFormat="1" ht="10.199999999999999">
      <c r="B175" s="222"/>
      <c r="C175" s="223"/>
      <c r="D175" s="217" t="s">
        <v>214</v>
      </c>
      <c r="E175" s="224" t="s">
        <v>1</v>
      </c>
      <c r="F175" s="225" t="s">
        <v>577</v>
      </c>
      <c r="G175" s="223"/>
      <c r="H175" s="224" t="s">
        <v>1</v>
      </c>
      <c r="I175" s="226"/>
      <c r="J175" s="223"/>
      <c r="K175" s="223"/>
      <c r="L175" s="227"/>
      <c r="M175" s="228"/>
      <c r="N175" s="229"/>
      <c r="O175" s="229"/>
      <c r="P175" s="229"/>
      <c r="Q175" s="229"/>
      <c r="R175" s="229"/>
      <c r="S175" s="229"/>
      <c r="T175" s="230"/>
      <c r="AT175" s="231" t="s">
        <v>214</v>
      </c>
      <c r="AU175" s="231" t="s">
        <v>83</v>
      </c>
      <c r="AV175" s="13" t="s">
        <v>81</v>
      </c>
      <c r="AW175" s="13" t="s">
        <v>30</v>
      </c>
      <c r="AX175" s="13" t="s">
        <v>73</v>
      </c>
      <c r="AY175" s="231" t="s">
        <v>185</v>
      </c>
    </row>
    <row r="176" spans="1:65" s="14" customFormat="1" ht="10.199999999999999">
      <c r="B176" s="232"/>
      <c r="C176" s="233"/>
      <c r="D176" s="217" t="s">
        <v>214</v>
      </c>
      <c r="E176" s="234" t="s">
        <v>1</v>
      </c>
      <c r="F176" s="235" t="s">
        <v>586</v>
      </c>
      <c r="G176" s="233"/>
      <c r="H176" s="236">
        <v>168</v>
      </c>
      <c r="I176" s="237"/>
      <c r="J176" s="233"/>
      <c r="K176" s="233"/>
      <c r="L176" s="238"/>
      <c r="M176" s="239"/>
      <c r="N176" s="240"/>
      <c r="O176" s="240"/>
      <c r="P176" s="240"/>
      <c r="Q176" s="240"/>
      <c r="R176" s="240"/>
      <c r="S176" s="240"/>
      <c r="T176" s="241"/>
      <c r="AT176" s="242" t="s">
        <v>214</v>
      </c>
      <c r="AU176" s="242" t="s">
        <v>83</v>
      </c>
      <c r="AV176" s="14" t="s">
        <v>83</v>
      </c>
      <c r="AW176" s="14" t="s">
        <v>30</v>
      </c>
      <c r="AX176" s="14" t="s">
        <v>73</v>
      </c>
      <c r="AY176" s="242" t="s">
        <v>185</v>
      </c>
    </row>
    <row r="177" spans="1:65" s="15" customFormat="1" ht="10.199999999999999">
      <c r="B177" s="243"/>
      <c r="C177" s="244"/>
      <c r="D177" s="217" t="s">
        <v>214</v>
      </c>
      <c r="E177" s="245" t="s">
        <v>1</v>
      </c>
      <c r="F177" s="246" t="s">
        <v>219</v>
      </c>
      <c r="G177" s="244"/>
      <c r="H177" s="247">
        <v>933</v>
      </c>
      <c r="I177" s="248"/>
      <c r="J177" s="244"/>
      <c r="K177" s="244"/>
      <c r="L177" s="249"/>
      <c r="M177" s="250"/>
      <c r="N177" s="251"/>
      <c r="O177" s="251"/>
      <c r="P177" s="251"/>
      <c r="Q177" s="251"/>
      <c r="R177" s="251"/>
      <c r="S177" s="251"/>
      <c r="T177" s="252"/>
      <c r="AT177" s="253" t="s">
        <v>214</v>
      </c>
      <c r="AU177" s="253" t="s">
        <v>83</v>
      </c>
      <c r="AV177" s="15" t="s">
        <v>192</v>
      </c>
      <c r="AW177" s="15" t="s">
        <v>30</v>
      </c>
      <c r="AX177" s="15" t="s">
        <v>81</v>
      </c>
      <c r="AY177" s="253" t="s">
        <v>185</v>
      </c>
    </row>
    <row r="178" spans="1:65" s="2" customFormat="1" ht="21.75" customHeight="1">
      <c r="A178" s="35"/>
      <c r="B178" s="36"/>
      <c r="C178" s="204" t="s">
        <v>227</v>
      </c>
      <c r="D178" s="204" t="s">
        <v>187</v>
      </c>
      <c r="E178" s="205" t="s">
        <v>587</v>
      </c>
      <c r="F178" s="206" t="s">
        <v>588</v>
      </c>
      <c r="G178" s="207" t="s">
        <v>210</v>
      </c>
      <c r="H178" s="208">
        <v>933</v>
      </c>
      <c r="I178" s="209"/>
      <c r="J178" s="210">
        <f>ROUND(I178*H178,2)</f>
        <v>0</v>
      </c>
      <c r="K178" s="206" t="s">
        <v>191</v>
      </c>
      <c r="L178" s="40"/>
      <c r="M178" s="211" t="s">
        <v>1</v>
      </c>
      <c r="N178" s="212" t="s">
        <v>38</v>
      </c>
      <c r="O178" s="72"/>
      <c r="P178" s="213">
        <f>O178*H178</f>
        <v>0</v>
      </c>
      <c r="Q178" s="213">
        <v>0</v>
      </c>
      <c r="R178" s="213">
        <f>Q178*H178</f>
        <v>0</v>
      </c>
      <c r="S178" s="213">
        <v>0</v>
      </c>
      <c r="T178" s="214">
        <f>S178*H178</f>
        <v>0</v>
      </c>
      <c r="U178" s="35"/>
      <c r="V178" s="35"/>
      <c r="W178" s="35"/>
      <c r="X178" s="35"/>
      <c r="Y178" s="35"/>
      <c r="Z178" s="35"/>
      <c r="AA178" s="35"/>
      <c r="AB178" s="35"/>
      <c r="AC178" s="35"/>
      <c r="AD178" s="35"/>
      <c r="AE178" s="35"/>
      <c r="AR178" s="215" t="s">
        <v>192</v>
      </c>
      <c r="AT178" s="215" t="s">
        <v>187</v>
      </c>
      <c r="AU178" s="215" t="s">
        <v>83</v>
      </c>
      <c r="AY178" s="18" t="s">
        <v>185</v>
      </c>
      <c r="BE178" s="216">
        <f>IF(N178="základní",J178,0)</f>
        <v>0</v>
      </c>
      <c r="BF178" s="216">
        <f>IF(N178="snížená",J178,0)</f>
        <v>0</v>
      </c>
      <c r="BG178" s="216">
        <f>IF(N178="zákl. přenesená",J178,0)</f>
        <v>0</v>
      </c>
      <c r="BH178" s="216">
        <f>IF(N178="sníž. přenesená",J178,0)</f>
        <v>0</v>
      </c>
      <c r="BI178" s="216">
        <f>IF(N178="nulová",J178,0)</f>
        <v>0</v>
      </c>
      <c r="BJ178" s="18" t="s">
        <v>81</v>
      </c>
      <c r="BK178" s="216">
        <f>ROUND(I178*H178,2)</f>
        <v>0</v>
      </c>
      <c r="BL178" s="18" t="s">
        <v>192</v>
      </c>
      <c r="BM178" s="215" t="s">
        <v>589</v>
      </c>
    </row>
    <row r="179" spans="1:65" s="2" customFormat="1" ht="28.8">
      <c r="A179" s="35"/>
      <c r="B179" s="36"/>
      <c r="C179" s="37"/>
      <c r="D179" s="217" t="s">
        <v>194</v>
      </c>
      <c r="E179" s="37"/>
      <c r="F179" s="218" t="s">
        <v>590</v>
      </c>
      <c r="G179" s="37"/>
      <c r="H179" s="37"/>
      <c r="I179" s="116"/>
      <c r="J179" s="37"/>
      <c r="K179" s="37"/>
      <c r="L179" s="40"/>
      <c r="M179" s="219"/>
      <c r="N179" s="220"/>
      <c r="O179" s="72"/>
      <c r="P179" s="72"/>
      <c r="Q179" s="72"/>
      <c r="R179" s="72"/>
      <c r="S179" s="72"/>
      <c r="T179" s="73"/>
      <c r="U179" s="35"/>
      <c r="V179" s="35"/>
      <c r="W179" s="35"/>
      <c r="X179" s="35"/>
      <c r="Y179" s="35"/>
      <c r="Z179" s="35"/>
      <c r="AA179" s="35"/>
      <c r="AB179" s="35"/>
      <c r="AC179" s="35"/>
      <c r="AD179" s="35"/>
      <c r="AE179" s="35"/>
      <c r="AT179" s="18" t="s">
        <v>194</v>
      </c>
      <c r="AU179" s="18" t="s">
        <v>83</v>
      </c>
    </row>
    <row r="180" spans="1:65" s="2" customFormat="1" ht="21.75" customHeight="1">
      <c r="A180" s="35"/>
      <c r="B180" s="36"/>
      <c r="C180" s="204" t="s">
        <v>235</v>
      </c>
      <c r="D180" s="204" t="s">
        <v>187</v>
      </c>
      <c r="E180" s="205" t="s">
        <v>439</v>
      </c>
      <c r="F180" s="206" t="s">
        <v>440</v>
      </c>
      <c r="G180" s="207" t="s">
        <v>325</v>
      </c>
      <c r="H180" s="208">
        <v>642.56299999999999</v>
      </c>
      <c r="I180" s="209"/>
      <c r="J180" s="210">
        <f>ROUND(I180*H180,2)</f>
        <v>0</v>
      </c>
      <c r="K180" s="206" t="s">
        <v>191</v>
      </c>
      <c r="L180" s="40"/>
      <c r="M180" s="211" t="s">
        <v>1</v>
      </c>
      <c r="N180" s="212" t="s">
        <v>38</v>
      </c>
      <c r="O180" s="72"/>
      <c r="P180" s="213">
        <f>O180*H180</f>
        <v>0</v>
      </c>
      <c r="Q180" s="213">
        <v>0</v>
      </c>
      <c r="R180" s="213">
        <f>Q180*H180</f>
        <v>0</v>
      </c>
      <c r="S180" s="213">
        <v>0</v>
      </c>
      <c r="T180" s="214">
        <f>S180*H180</f>
        <v>0</v>
      </c>
      <c r="U180" s="35"/>
      <c r="V180" s="35"/>
      <c r="W180" s="35"/>
      <c r="X180" s="35"/>
      <c r="Y180" s="35"/>
      <c r="Z180" s="35"/>
      <c r="AA180" s="35"/>
      <c r="AB180" s="35"/>
      <c r="AC180" s="35"/>
      <c r="AD180" s="35"/>
      <c r="AE180" s="35"/>
      <c r="AR180" s="215" t="s">
        <v>192</v>
      </c>
      <c r="AT180" s="215" t="s">
        <v>187</v>
      </c>
      <c r="AU180" s="215" t="s">
        <v>83</v>
      </c>
      <c r="AY180" s="18" t="s">
        <v>185</v>
      </c>
      <c r="BE180" s="216">
        <f>IF(N180="základní",J180,0)</f>
        <v>0</v>
      </c>
      <c r="BF180" s="216">
        <f>IF(N180="snížená",J180,0)</f>
        <v>0</v>
      </c>
      <c r="BG180" s="216">
        <f>IF(N180="zákl. přenesená",J180,0)</f>
        <v>0</v>
      </c>
      <c r="BH180" s="216">
        <f>IF(N180="sníž. přenesená",J180,0)</f>
        <v>0</v>
      </c>
      <c r="BI180" s="216">
        <f>IF(N180="nulová",J180,0)</f>
        <v>0</v>
      </c>
      <c r="BJ180" s="18" t="s">
        <v>81</v>
      </c>
      <c r="BK180" s="216">
        <f>ROUND(I180*H180,2)</f>
        <v>0</v>
      </c>
      <c r="BL180" s="18" t="s">
        <v>192</v>
      </c>
      <c r="BM180" s="215" t="s">
        <v>591</v>
      </c>
    </row>
    <row r="181" spans="1:65" s="2" customFormat="1" ht="38.4">
      <c r="A181" s="35"/>
      <c r="B181" s="36"/>
      <c r="C181" s="37"/>
      <c r="D181" s="217" t="s">
        <v>194</v>
      </c>
      <c r="E181" s="37"/>
      <c r="F181" s="218" t="s">
        <v>442</v>
      </c>
      <c r="G181" s="37"/>
      <c r="H181" s="37"/>
      <c r="I181" s="116"/>
      <c r="J181" s="37"/>
      <c r="K181" s="37"/>
      <c r="L181" s="40"/>
      <c r="M181" s="219"/>
      <c r="N181" s="220"/>
      <c r="O181" s="72"/>
      <c r="P181" s="72"/>
      <c r="Q181" s="72"/>
      <c r="R181" s="72"/>
      <c r="S181" s="72"/>
      <c r="T181" s="73"/>
      <c r="U181" s="35"/>
      <c r="V181" s="35"/>
      <c r="W181" s="35"/>
      <c r="X181" s="35"/>
      <c r="Y181" s="35"/>
      <c r="Z181" s="35"/>
      <c r="AA181" s="35"/>
      <c r="AB181" s="35"/>
      <c r="AC181" s="35"/>
      <c r="AD181" s="35"/>
      <c r="AE181" s="35"/>
      <c r="AT181" s="18" t="s">
        <v>194</v>
      </c>
      <c r="AU181" s="18" t="s">
        <v>83</v>
      </c>
    </row>
    <row r="182" spans="1:65" s="2" customFormat="1" ht="67.2">
      <c r="A182" s="35"/>
      <c r="B182" s="36"/>
      <c r="C182" s="37"/>
      <c r="D182" s="217" t="s">
        <v>196</v>
      </c>
      <c r="E182" s="37"/>
      <c r="F182" s="221" t="s">
        <v>443</v>
      </c>
      <c r="G182" s="37"/>
      <c r="H182" s="37"/>
      <c r="I182" s="116"/>
      <c r="J182" s="37"/>
      <c r="K182" s="37"/>
      <c r="L182" s="40"/>
      <c r="M182" s="219"/>
      <c r="N182" s="220"/>
      <c r="O182" s="72"/>
      <c r="P182" s="72"/>
      <c r="Q182" s="72"/>
      <c r="R182" s="72"/>
      <c r="S182" s="72"/>
      <c r="T182" s="73"/>
      <c r="U182" s="35"/>
      <c r="V182" s="35"/>
      <c r="W182" s="35"/>
      <c r="X182" s="35"/>
      <c r="Y182" s="35"/>
      <c r="Z182" s="35"/>
      <c r="AA182" s="35"/>
      <c r="AB182" s="35"/>
      <c r="AC182" s="35"/>
      <c r="AD182" s="35"/>
      <c r="AE182" s="35"/>
      <c r="AT182" s="18" t="s">
        <v>196</v>
      </c>
      <c r="AU182" s="18" t="s">
        <v>83</v>
      </c>
    </row>
    <row r="183" spans="1:65" s="13" customFormat="1" ht="10.199999999999999">
      <c r="B183" s="222"/>
      <c r="C183" s="223"/>
      <c r="D183" s="217" t="s">
        <v>214</v>
      </c>
      <c r="E183" s="224" t="s">
        <v>1</v>
      </c>
      <c r="F183" s="225" t="s">
        <v>592</v>
      </c>
      <c r="G183" s="223"/>
      <c r="H183" s="224" t="s">
        <v>1</v>
      </c>
      <c r="I183" s="226"/>
      <c r="J183" s="223"/>
      <c r="K183" s="223"/>
      <c r="L183" s="227"/>
      <c r="M183" s="228"/>
      <c r="N183" s="229"/>
      <c r="O183" s="229"/>
      <c r="P183" s="229"/>
      <c r="Q183" s="229"/>
      <c r="R183" s="229"/>
      <c r="S183" s="229"/>
      <c r="T183" s="230"/>
      <c r="AT183" s="231" t="s">
        <v>214</v>
      </c>
      <c r="AU183" s="231" t="s">
        <v>83</v>
      </c>
      <c r="AV183" s="13" t="s">
        <v>81</v>
      </c>
      <c r="AW183" s="13" t="s">
        <v>30</v>
      </c>
      <c r="AX183" s="13" t="s">
        <v>73</v>
      </c>
      <c r="AY183" s="231" t="s">
        <v>185</v>
      </c>
    </row>
    <row r="184" spans="1:65" s="14" customFormat="1" ht="10.199999999999999">
      <c r="B184" s="232"/>
      <c r="C184" s="233"/>
      <c r="D184" s="217" t="s">
        <v>214</v>
      </c>
      <c r="E184" s="234" t="s">
        <v>1</v>
      </c>
      <c r="F184" s="235" t="s">
        <v>593</v>
      </c>
      <c r="G184" s="233"/>
      <c r="H184" s="236">
        <v>394</v>
      </c>
      <c r="I184" s="237"/>
      <c r="J184" s="233"/>
      <c r="K184" s="233"/>
      <c r="L184" s="238"/>
      <c r="M184" s="239"/>
      <c r="N184" s="240"/>
      <c r="O184" s="240"/>
      <c r="P184" s="240"/>
      <c r="Q184" s="240"/>
      <c r="R184" s="240"/>
      <c r="S184" s="240"/>
      <c r="T184" s="241"/>
      <c r="AT184" s="242" t="s">
        <v>214</v>
      </c>
      <c r="AU184" s="242" t="s">
        <v>83</v>
      </c>
      <c r="AV184" s="14" t="s">
        <v>83</v>
      </c>
      <c r="AW184" s="14" t="s">
        <v>30</v>
      </c>
      <c r="AX184" s="14" t="s">
        <v>73</v>
      </c>
      <c r="AY184" s="242" t="s">
        <v>185</v>
      </c>
    </row>
    <row r="185" spans="1:65" s="13" customFormat="1" ht="10.199999999999999">
      <c r="B185" s="222"/>
      <c r="C185" s="223"/>
      <c r="D185" s="217" t="s">
        <v>214</v>
      </c>
      <c r="E185" s="224" t="s">
        <v>1</v>
      </c>
      <c r="F185" s="225" t="s">
        <v>594</v>
      </c>
      <c r="G185" s="223"/>
      <c r="H185" s="224" t="s">
        <v>1</v>
      </c>
      <c r="I185" s="226"/>
      <c r="J185" s="223"/>
      <c r="K185" s="223"/>
      <c r="L185" s="227"/>
      <c r="M185" s="228"/>
      <c r="N185" s="229"/>
      <c r="O185" s="229"/>
      <c r="P185" s="229"/>
      <c r="Q185" s="229"/>
      <c r="R185" s="229"/>
      <c r="S185" s="229"/>
      <c r="T185" s="230"/>
      <c r="AT185" s="231" t="s">
        <v>214</v>
      </c>
      <c r="AU185" s="231" t="s">
        <v>83</v>
      </c>
      <c r="AV185" s="13" t="s">
        <v>81</v>
      </c>
      <c r="AW185" s="13" t="s">
        <v>30</v>
      </c>
      <c r="AX185" s="13" t="s">
        <v>73</v>
      </c>
      <c r="AY185" s="231" t="s">
        <v>185</v>
      </c>
    </row>
    <row r="186" spans="1:65" s="14" customFormat="1" ht="10.199999999999999">
      <c r="B186" s="232"/>
      <c r="C186" s="233"/>
      <c r="D186" s="217" t="s">
        <v>214</v>
      </c>
      <c r="E186" s="234" t="s">
        <v>1</v>
      </c>
      <c r="F186" s="235" t="s">
        <v>595</v>
      </c>
      <c r="G186" s="233"/>
      <c r="H186" s="236">
        <v>248.56299999999999</v>
      </c>
      <c r="I186" s="237"/>
      <c r="J186" s="233"/>
      <c r="K186" s="233"/>
      <c r="L186" s="238"/>
      <c r="M186" s="239"/>
      <c r="N186" s="240"/>
      <c r="O186" s="240"/>
      <c r="P186" s="240"/>
      <c r="Q186" s="240"/>
      <c r="R186" s="240"/>
      <c r="S186" s="240"/>
      <c r="T186" s="241"/>
      <c r="AT186" s="242" t="s">
        <v>214</v>
      </c>
      <c r="AU186" s="242" t="s">
        <v>83</v>
      </c>
      <c r="AV186" s="14" t="s">
        <v>83</v>
      </c>
      <c r="AW186" s="14" t="s">
        <v>30</v>
      </c>
      <c r="AX186" s="14" t="s">
        <v>73</v>
      </c>
      <c r="AY186" s="242" t="s">
        <v>185</v>
      </c>
    </row>
    <row r="187" spans="1:65" s="15" customFormat="1" ht="10.199999999999999">
      <c r="B187" s="243"/>
      <c r="C187" s="244"/>
      <c r="D187" s="217" t="s">
        <v>214</v>
      </c>
      <c r="E187" s="245" t="s">
        <v>1</v>
      </c>
      <c r="F187" s="246" t="s">
        <v>219</v>
      </c>
      <c r="G187" s="244"/>
      <c r="H187" s="247">
        <v>642.56299999999999</v>
      </c>
      <c r="I187" s="248"/>
      <c r="J187" s="244"/>
      <c r="K187" s="244"/>
      <c r="L187" s="249"/>
      <c r="M187" s="250"/>
      <c r="N187" s="251"/>
      <c r="O187" s="251"/>
      <c r="P187" s="251"/>
      <c r="Q187" s="251"/>
      <c r="R187" s="251"/>
      <c r="S187" s="251"/>
      <c r="T187" s="252"/>
      <c r="AT187" s="253" t="s">
        <v>214</v>
      </c>
      <c r="AU187" s="253" t="s">
        <v>83</v>
      </c>
      <c r="AV187" s="15" t="s">
        <v>192</v>
      </c>
      <c r="AW187" s="15" t="s">
        <v>30</v>
      </c>
      <c r="AX187" s="15" t="s">
        <v>81</v>
      </c>
      <c r="AY187" s="253" t="s">
        <v>185</v>
      </c>
    </row>
    <row r="188" spans="1:65" s="2" customFormat="1" ht="21.75" customHeight="1">
      <c r="A188" s="35"/>
      <c r="B188" s="36"/>
      <c r="C188" s="204" t="s">
        <v>226</v>
      </c>
      <c r="D188" s="204" t="s">
        <v>187</v>
      </c>
      <c r="E188" s="205" t="s">
        <v>596</v>
      </c>
      <c r="F188" s="206" t="s">
        <v>597</v>
      </c>
      <c r="G188" s="207" t="s">
        <v>325</v>
      </c>
      <c r="H188" s="208">
        <v>407.16</v>
      </c>
      <c r="I188" s="209"/>
      <c r="J188" s="210">
        <f>ROUND(I188*H188,2)</f>
        <v>0</v>
      </c>
      <c r="K188" s="206" t="s">
        <v>191</v>
      </c>
      <c r="L188" s="40"/>
      <c r="M188" s="211" t="s">
        <v>1</v>
      </c>
      <c r="N188" s="212" t="s">
        <v>38</v>
      </c>
      <c r="O188" s="72"/>
      <c r="P188" s="213">
        <f>O188*H188</f>
        <v>0</v>
      </c>
      <c r="Q188" s="213">
        <v>0</v>
      </c>
      <c r="R188" s="213">
        <f>Q188*H188</f>
        <v>0</v>
      </c>
      <c r="S188" s="213">
        <v>0</v>
      </c>
      <c r="T188" s="214">
        <f>S188*H188</f>
        <v>0</v>
      </c>
      <c r="U188" s="35"/>
      <c r="V188" s="35"/>
      <c r="W188" s="35"/>
      <c r="X188" s="35"/>
      <c r="Y188" s="35"/>
      <c r="Z188" s="35"/>
      <c r="AA188" s="35"/>
      <c r="AB188" s="35"/>
      <c r="AC188" s="35"/>
      <c r="AD188" s="35"/>
      <c r="AE188" s="35"/>
      <c r="AR188" s="215" t="s">
        <v>192</v>
      </c>
      <c r="AT188" s="215" t="s">
        <v>187</v>
      </c>
      <c r="AU188" s="215" t="s">
        <v>83</v>
      </c>
      <c r="AY188" s="18" t="s">
        <v>185</v>
      </c>
      <c r="BE188" s="216">
        <f>IF(N188="základní",J188,0)</f>
        <v>0</v>
      </c>
      <c r="BF188" s="216">
        <f>IF(N188="snížená",J188,0)</f>
        <v>0</v>
      </c>
      <c r="BG188" s="216">
        <f>IF(N188="zákl. přenesená",J188,0)</f>
        <v>0</v>
      </c>
      <c r="BH188" s="216">
        <f>IF(N188="sníž. přenesená",J188,0)</f>
        <v>0</v>
      </c>
      <c r="BI188" s="216">
        <f>IF(N188="nulová",J188,0)</f>
        <v>0</v>
      </c>
      <c r="BJ188" s="18" t="s">
        <v>81</v>
      </c>
      <c r="BK188" s="216">
        <f>ROUND(I188*H188,2)</f>
        <v>0</v>
      </c>
      <c r="BL188" s="18" t="s">
        <v>192</v>
      </c>
      <c r="BM188" s="215" t="s">
        <v>598</v>
      </c>
    </row>
    <row r="189" spans="1:65" s="2" customFormat="1" ht="38.4">
      <c r="A189" s="35"/>
      <c r="B189" s="36"/>
      <c r="C189" s="37"/>
      <c r="D189" s="217" t="s">
        <v>194</v>
      </c>
      <c r="E189" s="37"/>
      <c r="F189" s="218" t="s">
        <v>599</v>
      </c>
      <c r="G189" s="37"/>
      <c r="H189" s="37"/>
      <c r="I189" s="116"/>
      <c r="J189" s="37"/>
      <c r="K189" s="37"/>
      <c r="L189" s="40"/>
      <c r="M189" s="219"/>
      <c r="N189" s="220"/>
      <c r="O189" s="72"/>
      <c r="P189" s="72"/>
      <c r="Q189" s="72"/>
      <c r="R189" s="72"/>
      <c r="S189" s="72"/>
      <c r="T189" s="73"/>
      <c r="U189" s="35"/>
      <c r="V189" s="35"/>
      <c r="W189" s="35"/>
      <c r="X189" s="35"/>
      <c r="Y189" s="35"/>
      <c r="Z189" s="35"/>
      <c r="AA189" s="35"/>
      <c r="AB189" s="35"/>
      <c r="AC189" s="35"/>
      <c r="AD189" s="35"/>
      <c r="AE189" s="35"/>
      <c r="AT189" s="18" t="s">
        <v>194</v>
      </c>
      <c r="AU189" s="18" t="s">
        <v>83</v>
      </c>
    </row>
    <row r="190" spans="1:65" s="2" customFormat="1" ht="67.2">
      <c r="A190" s="35"/>
      <c r="B190" s="36"/>
      <c r="C190" s="37"/>
      <c r="D190" s="217" t="s">
        <v>196</v>
      </c>
      <c r="E190" s="37"/>
      <c r="F190" s="221" t="s">
        <v>443</v>
      </c>
      <c r="G190" s="37"/>
      <c r="H190" s="37"/>
      <c r="I190" s="116"/>
      <c r="J190" s="37"/>
      <c r="K190" s="37"/>
      <c r="L190" s="40"/>
      <c r="M190" s="219"/>
      <c r="N190" s="220"/>
      <c r="O190" s="72"/>
      <c r="P190" s="72"/>
      <c r="Q190" s="72"/>
      <c r="R190" s="72"/>
      <c r="S190" s="72"/>
      <c r="T190" s="73"/>
      <c r="U190" s="35"/>
      <c r="V190" s="35"/>
      <c r="W190" s="35"/>
      <c r="X190" s="35"/>
      <c r="Y190" s="35"/>
      <c r="Z190" s="35"/>
      <c r="AA190" s="35"/>
      <c r="AB190" s="35"/>
      <c r="AC190" s="35"/>
      <c r="AD190" s="35"/>
      <c r="AE190" s="35"/>
      <c r="AT190" s="18" t="s">
        <v>196</v>
      </c>
      <c r="AU190" s="18" t="s">
        <v>83</v>
      </c>
    </row>
    <row r="191" spans="1:65" s="13" customFormat="1" ht="10.199999999999999">
      <c r="B191" s="222"/>
      <c r="C191" s="223"/>
      <c r="D191" s="217" t="s">
        <v>214</v>
      </c>
      <c r="E191" s="224" t="s">
        <v>1</v>
      </c>
      <c r="F191" s="225" t="s">
        <v>600</v>
      </c>
      <c r="G191" s="223"/>
      <c r="H191" s="224" t="s">
        <v>1</v>
      </c>
      <c r="I191" s="226"/>
      <c r="J191" s="223"/>
      <c r="K191" s="223"/>
      <c r="L191" s="227"/>
      <c r="M191" s="228"/>
      <c r="N191" s="229"/>
      <c r="O191" s="229"/>
      <c r="P191" s="229"/>
      <c r="Q191" s="229"/>
      <c r="R191" s="229"/>
      <c r="S191" s="229"/>
      <c r="T191" s="230"/>
      <c r="AT191" s="231" t="s">
        <v>214</v>
      </c>
      <c r="AU191" s="231" t="s">
        <v>83</v>
      </c>
      <c r="AV191" s="13" t="s">
        <v>81</v>
      </c>
      <c r="AW191" s="13" t="s">
        <v>30</v>
      </c>
      <c r="AX191" s="13" t="s">
        <v>73</v>
      </c>
      <c r="AY191" s="231" t="s">
        <v>185</v>
      </c>
    </row>
    <row r="192" spans="1:65" s="14" customFormat="1" ht="10.199999999999999">
      <c r="B192" s="232"/>
      <c r="C192" s="233"/>
      <c r="D192" s="217" t="s">
        <v>214</v>
      </c>
      <c r="E192" s="234" t="s">
        <v>1</v>
      </c>
      <c r="F192" s="235" t="s">
        <v>601</v>
      </c>
      <c r="G192" s="233"/>
      <c r="H192" s="236">
        <v>214.16</v>
      </c>
      <c r="I192" s="237"/>
      <c r="J192" s="233"/>
      <c r="K192" s="233"/>
      <c r="L192" s="238"/>
      <c r="M192" s="239"/>
      <c r="N192" s="240"/>
      <c r="O192" s="240"/>
      <c r="P192" s="240"/>
      <c r="Q192" s="240"/>
      <c r="R192" s="240"/>
      <c r="S192" s="240"/>
      <c r="T192" s="241"/>
      <c r="AT192" s="242" t="s">
        <v>214</v>
      </c>
      <c r="AU192" s="242" t="s">
        <v>83</v>
      </c>
      <c r="AV192" s="14" t="s">
        <v>83</v>
      </c>
      <c r="AW192" s="14" t="s">
        <v>30</v>
      </c>
      <c r="AX192" s="14" t="s">
        <v>73</v>
      </c>
      <c r="AY192" s="242" t="s">
        <v>185</v>
      </c>
    </row>
    <row r="193" spans="1:65" s="13" customFormat="1" ht="10.199999999999999">
      <c r="B193" s="222"/>
      <c r="C193" s="223"/>
      <c r="D193" s="217" t="s">
        <v>214</v>
      </c>
      <c r="E193" s="224" t="s">
        <v>1</v>
      </c>
      <c r="F193" s="225" t="s">
        <v>602</v>
      </c>
      <c r="G193" s="223"/>
      <c r="H193" s="224" t="s">
        <v>1</v>
      </c>
      <c r="I193" s="226"/>
      <c r="J193" s="223"/>
      <c r="K193" s="223"/>
      <c r="L193" s="227"/>
      <c r="M193" s="228"/>
      <c r="N193" s="229"/>
      <c r="O193" s="229"/>
      <c r="P193" s="229"/>
      <c r="Q193" s="229"/>
      <c r="R193" s="229"/>
      <c r="S193" s="229"/>
      <c r="T193" s="230"/>
      <c r="AT193" s="231" t="s">
        <v>214</v>
      </c>
      <c r="AU193" s="231" t="s">
        <v>83</v>
      </c>
      <c r="AV193" s="13" t="s">
        <v>81</v>
      </c>
      <c r="AW193" s="13" t="s">
        <v>30</v>
      </c>
      <c r="AX193" s="13" t="s">
        <v>73</v>
      </c>
      <c r="AY193" s="231" t="s">
        <v>185</v>
      </c>
    </row>
    <row r="194" spans="1:65" s="14" customFormat="1" ht="10.199999999999999">
      <c r="B194" s="232"/>
      <c r="C194" s="233"/>
      <c r="D194" s="217" t="s">
        <v>214</v>
      </c>
      <c r="E194" s="234" t="s">
        <v>1</v>
      </c>
      <c r="F194" s="235" t="s">
        <v>603</v>
      </c>
      <c r="G194" s="233"/>
      <c r="H194" s="236">
        <v>30.6</v>
      </c>
      <c r="I194" s="237"/>
      <c r="J194" s="233"/>
      <c r="K194" s="233"/>
      <c r="L194" s="238"/>
      <c r="M194" s="239"/>
      <c r="N194" s="240"/>
      <c r="O194" s="240"/>
      <c r="P194" s="240"/>
      <c r="Q194" s="240"/>
      <c r="R194" s="240"/>
      <c r="S194" s="240"/>
      <c r="T194" s="241"/>
      <c r="AT194" s="242" t="s">
        <v>214</v>
      </c>
      <c r="AU194" s="242" t="s">
        <v>83</v>
      </c>
      <c r="AV194" s="14" t="s">
        <v>83</v>
      </c>
      <c r="AW194" s="14" t="s">
        <v>30</v>
      </c>
      <c r="AX194" s="14" t="s">
        <v>73</v>
      </c>
      <c r="AY194" s="242" t="s">
        <v>185</v>
      </c>
    </row>
    <row r="195" spans="1:65" s="13" customFormat="1" ht="10.199999999999999">
      <c r="B195" s="222"/>
      <c r="C195" s="223"/>
      <c r="D195" s="217" t="s">
        <v>214</v>
      </c>
      <c r="E195" s="224" t="s">
        <v>1</v>
      </c>
      <c r="F195" s="225" t="s">
        <v>604</v>
      </c>
      <c r="G195" s="223"/>
      <c r="H195" s="224" t="s">
        <v>1</v>
      </c>
      <c r="I195" s="226"/>
      <c r="J195" s="223"/>
      <c r="K195" s="223"/>
      <c r="L195" s="227"/>
      <c r="M195" s="228"/>
      <c r="N195" s="229"/>
      <c r="O195" s="229"/>
      <c r="P195" s="229"/>
      <c r="Q195" s="229"/>
      <c r="R195" s="229"/>
      <c r="S195" s="229"/>
      <c r="T195" s="230"/>
      <c r="AT195" s="231" t="s">
        <v>214</v>
      </c>
      <c r="AU195" s="231" t="s">
        <v>83</v>
      </c>
      <c r="AV195" s="13" t="s">
        <v>81</v>
      </c>
      <c r="AW195" s="13" t="s">
        <v>30</v>
      </c>
      <c r="AX195" s="13" t="s">
        <v>73</v>
      </c>
      <c r="AY195" s="231" t="s">
        <v>185</v>
      </c>
    </row>
    <row r="196" spans="1:65" s="14" customFormat="1" ht="10.199999999999999">
      <c r="B196" s="232"/>
      <c r="C196" s="233"/>
      <c r="D196" s="217" t="s">
        <v>214</v>
      </c>
      <c r="E196" s="234" t="s">
        <v>1</v>
      </c>
      <c r="F196" s="235" t="s">
        <v>605</v>
      </c>
      <c r="G196" s="233"/>
      <c r="H196" s="236">
        <v>359.4</v>
      </c>
      <c r="I196" s="237"/>
      <c r="J196" s="233"/>
      <c r="K196" s="233"/>
      <c r="L196" s="238"/>
      <c r="M196" s="239"/>
      <c r="N196" s="240"/>
      <c r="O196" s="240"/>
      <c r="P196" s="240"/>
      <c r="Q196" s="240"/>
      <c r="R196" s="240"/>
      <c r="S196" s="240"/>
      <c r="T196" s="241"/>
      <c r="AT196" s="242" t="s">
        <v>214</v>
      </c>
      <c r="AU196" s="242" t="s">
        <v>83</v>
      </c>
      <c r="AV196" s="14" t="s">
        <v>83</v>
      </c>
      <c r="AW196" s="14" t="s">
        <v>30</v>
      </c>
      <c r="AX196" s="14" t="s">
        <v>73</v>
      </c>
      <c r="AY196" s="242" t="s">
        <v>185</v>
      </c>
    </row>
    <row r="197" spans="1:65" s="13" customFormat="1" ht="10.199999999999999">
      <c r="B197" s="222"/>
      <c r="C197" s="223"/>
      <c r="D197" s="217" t="s">
        <v>214</v>
      </c>
      <c r="E197" s="224" t="s">
        <v>1</v>
      </c>
      <c r="F197" s="225" t="s">
        <v>606</v>
      </c>
      <c r="G197" s="223"/>
      <c r="H197" s="224" t="s">
        <v>1</v>
      </c>
      <c r="I197" s="226"/>
      <c r="J197" s="223"/>
      <c r="K197" s="223"/>
      <c r="L197" s="227"/>
      <c r="M197" s="228"/>
      <c r="N197" s="229"/>
      <c r="O197" s="229"/>
      <c r="P197" s="229"/>
      <c r="Q197" s="229"/>
      <c r="R197" s="229"/>
      <c r="S197" s="229"/>
      <c r="T197" s="230"/>
      <c r="AT197" s="231" t="s">
        <v>214</v>
      </c>
      <c r="AU197" s="231" t="s">
        <v>83</v>
      </c>
      <c r="AV197" s="13" t="s">
        <v>81</v>
      </c>
      <c r="AW197" s="13" t="s">
        <v>30</v>
      </c>
      <c r="AX197" s="13" t="s">
        <v>73</v>
      </c>
      <c r="AY197" s="231" t="s">
        <v>185</v>
      </c>
    </row>
    <row r="198" spans="1:65" s="14" customFormat="1" ht="10.199999999999999">
      <c r="B198" s="232"/>
      <c r="C198" s="233"/>
      <c r="D198" s="217" t="s">
        <v>214</v>
      </c>
      <c r="E198" s="234" t="s">
        <v>1</v>
      </c>
      <c r="F198" s="235" t="s">
        <v>607</v>
      </c>
      <c r="G198" s="233"/>
      <c r="H198" s="236">
        <v>-197</v>
      </c>
      <c r="I198" s="237"/>
      <c r="J198" s="233"/>
      <c r="K198" s="233"/>
      <c r="L198" s="238"/>
      <c r="M198" s="239"/>
      <c r="N198" s="240"/>
      <c r="O198" s="240"/>
      <c r="P198" s="240"/>
      <c r="Q198" s="240"/>
      <c r="R198" s="240"/>
      <c r="S198" s="240"/>
      <c r="T198" s="241"/>
      <c r="AT198" s="242" t="s">
        <v>214</v>
      </c>
      <c r="AU198" s="242" t="s">
        <v>83</v>
      </c>
      <c r="AV198" s="14" t="s">
        <v>83</v>
      </c>
      <c r="AW198" s="14" t="s">
        <v>30</v>
      </c>
      <c r="AX198" s="14" t="s">
        <v>73</v>
      </c>
      <c r="AY198" s="242" t="s">
        <v>185</v>
      </c>
    </row>
    <row r="199" spans="1:65" s="15" customFormat="1" ht="10.199999999999999">
      <c r="B199" s="243"/>
      <c r="C199" s="244"/>
      <c r="D199" s="217" t="s">
        <v>214</v>
      </c>
      <c r="E199" s="245" t="s">
        <v>1</v>
      </c>
      <c r="F199" s="246" t="s">
        <v>219</v>
      </c>
      <c r="G199" s="244"/>
      <c r="H199" s="247">
        <v>407.16</v>
      </c>
      <c r="I199" s="248"/>
      <c r="J199" s="244"/>
      <c r="K199" s="244"/>
      <c r="L199" s="249"/>
      <c r="M199" s="250"/>
      <c r="N199" s="251"/>
      <c r="O199" s="251"/>
      <c r="P199" s="251"/>
      <c r="Q199" s="251"/>
      <c r="R199" s="251"/>
      <c r="S199" s="251"/>
      <c r="T199" s="252"/>
      <c r="AT199" s="253" t="s">
        <v>214</v>
      </c>
      <c r="AU199" s="253" t="s">
        <v>83</v>
      </c>
      <c r="AV199" s="15" t="s">
        <v>192</v>
      </c>
      <c r="AW199" s="15" t="s">
        <v>30</v>
      </c>
      <c r="AX199" s="15" t="s">
        <v>81</v>
      </c>
      <c r="AY199" s="253" t="s">
        <v>185</v>
      </c>
    </row>
    <row r="200" spans="1:65" s="2" customFormat="1" ht="33" customHeight="1">
      <c r="A200" s="35"/>
      <c r="B200" s="36"/>
      <c r="C200" s="204" t="s">
        <v>248</v>
      </c>
      <c r="D200" s="204" t="s">
        <v>187</v>
      </c>
      <c r="E200" s="205" t="s">
        <v>608</v>
      </c>
      <c r="F200" s="206" t="s">
        <v>609</v>
      </c>
      <c r="G200" s="207" t="s">
        <v>325</v>
      </c>
      <c r="H200" s="208">
        <v>6107.4</v>
      </c>
      <c r="I200" s="209"/>
      <c r="J200" s="210">
        <f>ROUND(I200*H200,2)</f>
        <v>0</v>
      </c>
      <c r="K200" s="206" t="s">
        <v>191</v>
      </c>
      <c r="L200" s="40"/>
      <c r="M200" s="211" t="s">
        <v>1</v>
      </c>
      <c r="N200" s="212" t="s">
        <v>38</v>
      </c>
      <c r="O200" s="72"/>
      <c r="P200" s="213">
        <f>O200*H200</f>
        <v>0</v>
      </c>
      <c r="Q200" s="213">
        <v>0</v>
      </c>
      <c r="R200" s="213">
        <f>Q200*H200</f>
        <v>0</v>
      </c>
      <c r="S200" s="213">
        <v>0</v>
      </c>
      <c r="T200" s="214">
        <f>S200*H200</f>
        <v>0</v>
      </c>
      <c r="U200" s="35"/>
      <c r="V200" s="35"/>
      <c r="W200" s="35"/>
      <c r="X200" s="35"/>
      <c r="Y200" s="35"/>
      <c r="Z200" s="35"/>
      <c r="AA200" s="35"/>
      <c r="AB200" s="35"/>
      <c r="AC200" s="35"/>
      <c r="AD200" s="35"/>
      <c r="AE200" s="35"/>
      <c r="AR200" s="215" t="s">
        <v>192</v>
      </c>
      <c r="AT200" s="215" t="s">
        <v>187</v>
      </c>
      <c r="AU200" s="215" t="s">
        <v>83</v>
      </c>
      <c r="AY200" s="18" t="s">
        <v>185</v>
      </c>
      <c r="BE200" s="216">
        <f>IF(N200="základní",J200,0)</f>
        <v>0</v>
      </c>
      <c r="BF200" s="216">
        <f>IF(N200="snížená",J200,0)</f>
        <v>0</v>
      </c>
      <c r="BG200" s="216">
        <f>IF(N200="zákl. přenesená",J200,0)</f>
        <v>0</v>
      </c>
      <c r="BH200" s="216">
        <f>IF(N200="sníž. přenesená",J200,0)</f>
        <v>0</v>
      </c>
      <c r="BI200" s="216">
        <f>IF(N200="nulová",J200,0)</f>
        <v>0</v>
      </c>
      <c r="BJ200" s="18" t="s">
        <v>81</v>
      </c>
      <c r="BK200" s="216">
        <f>ROUND(I200*H200,2)</f>
        <v>0</v>
      </c>
      <c r="BL200" s="18" t="s">
        <v>192</v>
      </c>
      <c r="BM200" s="215" t="s">
        <v>610</v>
      </c>
    </row>
    <row r="201" spans="1:65" s="2" customFormat="1" ht="48">
      <c r="A201" s="35"/>
      <c r="B201" s="36"/>
      <c r="C201" s="37"/>
      <c r="D201" s="217" t="s">
        <v>194</v>
      </c>
      <c r="E201" s="37"/>
      <c r="F201" s="218" t="s">
        <v>611</v>
      </c>
      <c r="G201" s="37"/>
      <c r="H201" s="37"/>
      <c r="I201" s="116"/>
      <c r="J201" s="37"/>
      <c r="K201" s="37"/>
      <c r="L201" s="40"/>
      <c r="M201" s="219"/>
      <c r="N201" s="220"/>
      <c r="O201" s="72"/>
      <c r="P201" s="72"/>
      <c r="Q201" s="72"/>
      <c r="R201" s="72"/>
      <c r="S201" s="72"/>
      <c r="T201" s="73"/>
      <c r="U201" s="35"/>
      <c r="V201" s="35"/>
      <c r="W201" s="35"/>
      <c r="X201" s="35"/>
      <c r="Y201" s="35"/>
      <c r="Z201" s="35"/>
      <c r="AA201" s="35"/>
      <c r="AB201" s="35"/>
      <c r="AC201" s="35"/>
      <c r="AD201" s="35"/>
      <c r="AE201" s="35"/>
      <c r="AT201" s="18" t="s">
        <v>194</v>
      </c>
      <c r="AU201" s="18" t="s">
        <v>83</v>
      </c>
    </row>
    <row r="202" spans="1:65" s="2" customFormat="1" ht="67.2">
      <c r="A202" s="35"/>
      <c r="B202" s="36"/>
      <c r="C202" s="37"/>
      <c r="D202" s="217" t="s">
        <v>196</v>
      </c>
      <c r="E202" s="37"/>
      <c r="F202" s="221" t="s">
        <v>443</v>
      </c>
      <c r="G202" s="37"/>
      <c r="H202" s="37"/>
      <c r="I202" s="116"/>
      <c r="J202" s="37"/>
      <c r="K202" s="37"/>
      <c r="L202" s="40"/>
      <c r="M202" s="219"/>
      <c r="N202" s="220"/>
      <c r="O202" s="72"/>
      <c r="P202" s="72"/>
      <c r="Q202" s="72"/>
      <c r="R202" s="72"/>
      <c r="S202" s="72"/>
      <c r="T202" s="73"/>
      <c r="U202" s="35"/>
      <c r="V202" s="35"/>
      <c r="W202" s="35"/>
      <c r="X202" s="35"/>
      <c r="Y202" s="35"/>
      <c r="Z202" s="35"/>
      <c r="AA202" s="35"/>
      <c r="AB202" s="35"/>
      <c r="AC202" s="35"/>
      <c r="AD202" s="35"/>
      <c r="AE202" s="35"/>
      <c r="AT202" s="18" t="s">
        <v>196</v>
      </c>
      <c r="AU202" s="18" t="s">
        <v>83</v>
      </c>
    </row>
    <row r="203" spans="1:65" s="14" customFormat="1" ht="10.199999999999999">
      <c r="B203" s="232"/>
      <c r="C203" s="233"/>
      <c r="D203" s="217" t="s">
        <v>214</v>
      </c>
      <c r="E203" s="234" t="s">
        <v>1</v>
      </c>
      <c r="F203" s="235" t="s">
        <v>612</v>
      </c>
      <c r="G203" s="233"/>
      <c r="H203" s="236">
        <v>6107.4</v>
      </c>
      <c r="I203" s="237"/>
      <c r="J203" s="233"/>
      <c r="K203" s="233"/>
      <c r="L203" s="238"/>
      <c r="M203" s="239"/>
      <c r="N203" s="240"/>
      <c r="O203" s="240"/>
      <c r="P203" s="240"/>
      <c r="Q203" s="240"/>
      <c r="R203" s="240"/>
      <c r="S203" s="240"/>
      <c r="T203" s="241"/>
      <c r="AT203" s="242" t="s">
        <v>214</v>
      </c>
      <c r="AU203" s="242" t="s">
        <v>83</v>
      </c>
      <c r="AV203" s="14" t="s">
        <v>83</v>
      </c>
      <c r="AW203" s="14" t="s">
        <v>30</v>
      </c>
      <c r="AX203" s="14" t="s">
        <v>81</v>
      </c>
      <c r="AY203" s="242" t="s">
        <v>185</v>
      </c>
    </row>
    <row r="204" spans="1:65" s="2" customFormat="1" ht="21.75" customHeight="1">
      <c r="A204" s="35"/>
      <c r="B204" s="36"/>
      <c r="C204" s="204" t="s">
        <v>254</v>
      </c>
      <c r="D204" s="204" t="s">
        <v>187</v>
      </c>
      <c r="E204" s="205" t="s">
        <v>613</v>
      </c>
      <c r="F204" s="206" t="s">
        <v>614</v>
      </c>
      <c r="G204" s="207" t="s">
        <v>325</v>
      </c>
      <c r="H204" s="208">
        <v>445.06299999999999</v>
      </c>
      <c r="I204" s="209"/>
      <c r="J204" s="210">
        <f>ROUND(I204*H204,2)</f>
        <v>0</v>
      </c>
      <c r="K204" s="206" t="s">
        <v>191</v>
      </c>
      <c r="L204" s="40"/>
      <c r="M204" s="211" t="s">
        <v>1</v>
      </c>
      <c r="N204" s="212" t="s">
        <v>38</v>
      </c>
      <c r="O204" s="72"/>
      <c r="P204" s="213">
        <f>O204*H204</f>
        <v>0</v>
      </c>
      <c r="Q204" s="213">
        <v>0</v>
      </c>
      <c r="R204" s="213">
        <f>Q204*H204</f>
        <v>0</v>
      </c>
      <c r="S204" s="213">
        <v>0</v>
      </c>
      <c r="T204" s="214">
        <f>S204*H204</f>
        <v>0</v>
      </c>
      <c r="U204" s="35"/>
      <c r="V204" s="35"/>
      <c r="W204" s="35"/>
      <c r="X204" s="35"/>
      <c r="Y204" s="35"/>
      <c r="Z204" s="35"/>
      <c r="AA204" s="35"/>
      <c r="AB204" s="35"/>
      <c r="AC204" s="35"/>
      <c r="AD204" s="35"/>
      <c r="AE204" s="35"/>
      <c r="AR204" s="215" t="s">
        <v>192</v>
      </c>
      <c r="AT204" s="215" t="s">
        <v>187</v>
      </c>
      <c r="AU204" s="215" t="s">
        <v>83</v>
      </c>
      <c r="AY204" s="18" t="s">
        <v>185</v>
      </c>
      <c r="BE204" s="216">
        <f>IF(N204="základní",J204,0)</f>
        <v>0</v>
      </c>
      <c r="BF204" s="216">
        <f>IF(N204="snížená",J204,0)</f>
        <v>0</v>
      </c>
      <c r="BG204" s="216">
        <f>IF(N204="zákl. přenesená",J204,0)</f>
        <v>0</v>
      </c>
      <c r="BH204" s="216">
        <f>IF(N204="sníž. přenesená",J204,0)</f>
        <v>0</v>
      </c>
      <c r="BI204" s="216">
        <f>IF(N204="nulová",J204,0)</f>
        <v>0</v>
      </c>
      <c r="BJ204" s="18" t="s">
        <v>81</v>
      </c>
      <c r="BK204" s="216">
        <f>ROUND(I204*H204,2)</f>
        <v>0</v>
      </c>
      <c r="BL204" s="18" t="s">
        <v>192</v>
      </c>
      <c r="BM204" s="215" t="s">
        <v>615</v>
      </c>
    </row>
    <row r="205" spans="1:65" s="2" customFormat="1" ht="28.8">
      <c r="A205" s="35"/>
      <c r="B205" s="36"/>
      <c r="C205" s="37"/>
      <c r="D205" s="217" t="s">
        <v>194</v>
      </c>
      <c r="E205" s="37"/>
      <c r="F205" s="218" t="s">
        <v>616</v>
      </c>
      <c r="G205" s="37"/>
      <c r="H205" s="37"/>
      <c r="I205" s="116"/>
      <c r="J205" s="37"/>
      <c r="K205" s="37"/>
      <c r="L205" s="40"/>
      <c r="M205" s="219"/>
      <c r="N205" s="220"/>
      <c r="O205" s="72"/>
      <c r="P205" s="72"/>
      <c r="Q205" s="72"/>
      <c r="R205" s="72"/>
      <c r="S205" s="72"/>
      <c r="T205" s="73"/>
      <c r="U205" s="35"/>
      <c r="V205" s="35"/>
      <c r="W205" s="35"/>
      <c r="X205" s="35"/>
      <c r="Y205" s="35"/>
      <c r="Z205" s="35"/>
      <c r="AA205" s="35"/>
      <c r="AB205" s="35"/>
      <c r="AC205" s="35"/>
      <c r="AD205" s="35"/>
      <c r="AE205" s="35"/>
      <c r="AT205" s="18" t="s">
        <v>194</v>
      </c>
      <c r="AU205" s="18" t="s">
        <v>83</v>
      </c>
    </row>
    <row r="206" spans="1:65" s="2" customFormat="1" ht="124.8">
      <c r="A206" s="35"/>
      <c r="B206" s="36"/>
      <c r="C206" s="37"/>
      <c r="D206" s="217" t="s">
        <v>196</v>
      </c>
      <c r="E206" s="37"/>
      <c r="F206" s="221" t="s">
        <v>617</v>
      </c>
      <c r="G206" s="37"/>
      <c r="H206" s="37"/>
      <c r="I206" s="116"/>
      <c r="J206" s="37"/>
      <c r="K206" s="37"/>
      <c r="L206" s="40"/>
      <c r="M206" s="219"/>
      <c r="N206" s="220"/>
      <c r="O206" s="72"/>
      <c r="P206" s="72"/>
      <c r="Q206" s="72"/>
      <c r="R206" s="72"/>
      <c r="S206" s="72"/>
      <c r="T206" s="73"/>
      <c r="U206" s="35"/>
      <c r="V206" s="35"/>
      <c r="W206" s="35"/>
      <c r="X206" s="35"/>
      <c r="Y206" s="35"/>
      <c r="Z206" s="35"/>
      <c r="AA206" s="35"/>
      <c r="AB206" s="35"/>
      <c r="AC206" s="35"/>
      <c r="AD206" s="35"/>
      <c r="AE206" s="35"/>
      <c r="AT206" s="18" t="s">
        <v>196</v>
      </c>
      <c r="AU206" s="18" t="s">
        <v>83</v>
      </c>
    </row>
    <row r="207" spans="1:65" s="13" customFormat="1" ht="10.199999999999999">
      <c r="B207" s="222"/>
      <c r="C207" s="223"/>
      <c r="D207" s="217" t="s">
        <v>214</v>
      </c>
      <c r="E207" s="224" t="s">
        <v>1</v>
      </c>
      <c r="F207" s="225" t="s">
        <v>618</v>
      </c>
      <c r="G207" s="223"/>
      <c r="H207" s="224" t="s">
        <v>1</v>
      </c>
      <c r="I207" s="226"/>
      <c r="J207" s="223"/>
      <c r="K207" s="223"/>
      <c r="L207" s="227"/>
      <c r="M207" s="228"/>
      <c r="N207" s="229"/>
      <c r="O207" s="229"/>
      <c r="P207" s="229"/>
      <c r="Q207" s="229"/>
      <c r="R207" s="229"/>
      <c r="S207" s="229"/>
      <c r="T207" s="230"/>
      <c r="AT207" s="231" t="s">
        <v>214</v>
      </c>
      <c r="AU207" s="231" t="s">
        <v>83</v>
      </c>
      <c r="AV207" s="13" t="s">
        <v>81</v>
      </c>
      <c r="AW207" s="13" t="s">
        <v>30</v>
      </c>
      <c r="AX207" s="13" t="s">
        <v>73</v>
      </c>
      <c r="AY207" s="231" t="s">
        <v>185</v>
      </c>
    </row>
    <row r="208" spans="1:65" s="14" customFormat="1" ht="10.199999999999999">
      <c r="B208" s="232"/>
      <c r="C208" s="233"/>
      <c r="D208" s="217" t="s">
        <v>214</v>
      </c>
      <c r="E208" s="234" t="s">
        <v>1</v>
      </c>
      <c r="F208" s="235" t="s">
        <v>619</v>
      </c>
      <c r="G208" s="233"/>
      <c r="H208" s="236">
        <v>197</v>
      </c>
      <c r="I208" s="237"/>
      <c r="J208" s="233"/>
      <c r="K208" s="233"/>
      <c r="L208" s="238"/>
      <c r="M208" s="239"/>
      <c r="N208" s="240"/>
      <c r="O208" s="240"/>
      <c r="P208" s="240"/>
      <c r="Q208" s="240"/>
      <c r="R208" s="240"/>
      <c r="S208" s="240"/>
      <c r="T208" s="241"/>
      <c r="AT208" s="242" t="s">
        <v>214</v>
      </c>
      <c r="AU208" s="242" t="s">
        <v>83</v>
      </c>
      <c r="AV208" s="14" t="s">
        <v>83</v>
      </c>
      <c r="AW208" s="14" t="s">
        <v>30</v>
      </c>
      <c r="AX208" s="14" t="s">
        <v>73</v>
      </c>
      <c r="AY208" s="242" t="s">
        <v>185</v>
      </c>
    </row>
    <row r="209" spans="1:65" s="13" customFormat="1" ht="10.199999999999999">
      <c r="B209" s="222"/>
      <c r="C209" s="223"/>
      <c r="D209" s="217" t="s">
        <v>214</v>
      </c>
      <c r="E209" s="224" t="s">
        <v>1</v>
      </c>
      <c r="F209" s="225" t="s">
        <v>620</v>
      </c>
      <c r="G209" s="223"/>
      <c r="H209" s="224" t="s">
        <v>1</v>
      </c>
      <c r="I209" s="226"/>
      <c r="J209" s="223"/>
      <c r="K209" s="223"/>
      <c r="L209" s="227"/>
      <c r="M209" s="228"/>
      <c r="N209" s="229"/>
      <c r="O209" s="229"/>
      <c r="P209" s="229"/>
      <c r="Q209" s="229"/>
      <c r="R209" s="229"/>
      <c r="S209" s="229"/>
      <c r="T209" s="230"/>
      <c r="AT209" s="231" t="s">
        <v>214</v>
      </c>
      <c r="AU209" s="231" t="s">
        <v>83</v>
      </c>
      <c r="AV209" s="13" t="s">
        <v>81</v>
      </c>
      <c r="AW209" s="13" t="s">
        <v>30</v>
      </c>
      <c r="AX209" s="13" t="s">
        <v>73</v>
      </c>
      <c r="AY209" s="231" t="s">
        <v>185</v>
      </c>
    </row>
    <row r="210" spans="1:65" s="14" customFormat="1" ht="10.199999999999999">
      <c r="B210" s="232"/>
      <c r="C210" s="233"/>
      <c r="D210" s="217" t="s">
        <v>214</v>
      </c>
      <c r="E210" s="234" t="s">
        <v>1</v>
      </c>
      <c r="F210" s="235" t="s">
        <v>621</v>
      </c>
      <c r="G210" s="233"/>
      <c r="H210" s="236">
        <v>235.27500000000001</v>
      </c>
      <c r="I210" s="237"/>
      <c r="J210" s="233"/>
      <c r="K210" s="233"/>
      <c r="L210" s="238"/>
      <c r="M210" s="239"/>
      <c r="N210" s="240"/>
      <c r="O210" s="240"/>
      <c r="P210" s="240"/>
      <c r="Q210" s="240"/>
      <c r="R210" s="240"/>
      <c r="S210" s="240"/>
      <c r="T210" s="241"/>
      <c r="AT210" s="242" t="s">
        <v>214</v>
      </c>
      <c r="AU210" s="242" t="s">
        <v>83</v>
      </c>
      <c r="AV210" s="14" t="s">
        <v>83</v>
      </c>
      <c r="AW210" s="14" t="s">
        <v>30</v>
      </c>
      <c r="AX210" s="14" t="s">
        <v>73</v>
      </c>
      <c r="AY210" s="242" t="s">
        <v>185</v>
      </c>
    </row>
    <row r="211" spans="1:65" s="13" customFormat="1" ht="10.199999999999999">
      <c r="B211" s="222"/>
      <c r="C211" s="223"/>
      <c r="D211" s="217" t="s">
        <v>214</v>
      </c>
      <c r="E211" s="224" t="s">
        <v>1</v>
      </c>
      <c r="F211" s="225" t="s">
        <v>622</v>
      </c>
      <c r="G211" s="223"/>
      <c r="H211" s="224" t="s">
        <v>1</v>
      </c>
      <c r="I211" s="226"/>
      <c r="J211" s="223"/>
      <c r="K211" s="223"/>
      <c r="L211" s="227"/>
      <c r="M211" s="228"/>
      <c r="N211" s="229"/>
      <c r="O211" s="229"/>
      <c r="P211" s="229"/>
      <c r="Q211" s="229"/>
      <c r="R211" s="229"/>
      <c r="S211" s="229"/>
      <c r="T211" s="230"/>
      <c r="AT211" s="231" t="s">
        <v>214</v>
      </c>
      <c r="AU211" s="231" t="s">
        <v>83</v>
      </c>
      <c r="AV211" s="13" t="s">
        <v>81</v>
      </c>
      <c r="AW211" s="13" t="s">
        <v>30</v>
      </c>
      <c r="AX211" s="13" t="s">
        <v>73</v>
      </c>
      <c r="AY211" s="231" t="s">
        <v>185</v>
      </c>
    </row>
    <row r="212" spans="1:65" s="14" customFormat="1" ht="10.199999999999999">
      <c r="B212" s="232"/>
      <c r="C212" s="233"/>
      <c r="D212" s="217" t="s">
        <v>214</v>
      </c>
      <c r="E212" s="234" t="s">
        <v>1</v>
      </c>
      <c r="F212" s="235" t="s">
        <v>623</v>
      </c>
      <c r="G212" s="233"/>
      <c r="H212" s="236">
        <v>12.788</v>
      </c>
      <c r="I212" s="237"/>
      <c r="J212" s="233"/>
      <c r="K212" s="233"/>
      <c r="L212" s="238"/>
      <c r="M212" s="239"/>
      <c r="N212" s="240"/>
      <c r="O212" s="240"/>
      <c r="P212" s="240"/>
      <c r="Q212" s="240"/>
      <c r="R212" s="240"/>
      <c r="S212" s="240"/>
      <c r="T212" s="241"/>
      <c r="AT212" s="242" t="s">
        <v>214</v>
      </c>
      <c r="AU212" s="242" t="s">
        <v>83</v>
      </c>
      <c r="AV212" s="14" t="s">
        <v>83</v>
      </c>
      <c r="AW212" s="14" t="s">
        <v>30</v>
      </c>
      <c r="AX212" s="14" t="s">
        <v>73</v>
      </c>
      <c r="AY212" s="242" t="s">
        <v>185</v>
      </c>
    </row>
    <row r="213" spans="1:65" s="15" customFormat="1" ht="10.199999999999999">
      <c r="B213" s="243"/>
      <c r="C213" s="244"/>
      <c r="D213" s="217" t="s">
        <v>214</v>
      </c>
      <c r="E213" s="245" t="s">
        <v>1</v>
      </c>
      <c r="F213" s="246" t="s">
        <v>219</v>
      </c>
      <c r="G213" s="244"/>
      <c r="H213" s="247">
        <v>445.06299999999999</v>
      </c>
      <c r="I213" s="248"/>
      <c r="J213" s="244"/>
      <c r="K213" s="244"/>
      <c r="L213" s="249"/>
      <c r="M213" s="250"/>
      <c r="N213" s="251"/>
      <c r="O213" s="251"/>
      <c r="P213" s="251"/>
      <c r="Q213" s="251"/>
      <c r="R213" s="251"/>
      <c r="S213" s="251"/>
      <c r="T213" s="252"/>
      <c r="AT213" s="253" t="s">
        <v>214</v>
      </c>
      <c r="AU213" s="253" t="s">
        <v>83</v>
      </c>
      <c r="AV213" s="15" t="s">
        <v>192</v>
      </c>
      <c r="AW213" s="15" t="s">
        <v>30</v>
      </c>
      <c r="AX213" s="15" t="s">
        <v>81</v>
      </c>
      <c r="AY213" s="253" t="s">
        <v>185</v>
      </c>
    </row>
    <row r="214" spans="1:65" s="2" customFormat="1" ht="21.75" customHeight="1">
      <c r="A214" s="35"/>
      <c r="B214" s="36"/>
      <c r="C214" s="204" t="s">
        <v>260</v>
      </c>
      <c r="D214" s="204" t="s">
        <v>187</v>
      </c>
      <c r="E214" s="205" t="s">
        <v>447</v>
      </c>
      <c r="F214" s="206" t="s">
        <v>448</v>
      </c>
      <c r="G214" s="207" t="s">
        <v>449</v>
      </c>
      <c r="H214" s="208">
        <v>732.88800000000003</v>
      </c>
      <c r="I214" s="209"/>
      <c r="J214" s="210">
        <f>ROUND(I214*H214,2)</f>
        <v>0</v>
      </c>
      <c r="K214" s="206" t="s">
        <v>191</v>
      </c>
      <c r="L214" s="40"/>
      <c r="M214" s="211" t="s">
        <v>1</v>
      </c>
      <c r="N214" s="212" t="s">
        <v>38</v>
      </c>
      <c r="O214" s="72"/>
      <c r="P214" s="213">
        <f>O214*H214</f>
        <v>0</v>
      </c>
      <c r="Q214" s="213">
        <v>0</v>
      </c>
      <c r="R214" s="213">
        <f>Q214*H214</f>
        <v>0</v>
      </c>
      <c r="S214" s="213">
        <v>0</v>
      </c>
      <c r="T214" s="214">
        <f>S214*H214</f>
        <v>0</v>
      </c>
      <c r="U214" s="35"/>
      <c r="V214" s="35"/>
      <c r="W214" s="35"/>
      <c r="X214" s="35"/>
      <c r="Y214" s="35"/>
      <c r="Z214" s="35"/>
      <c r="AA214" s="35"/>
      <c r="AB214" s="35"/>
      <c r="AC214" s="35"/>
      <c r="AD214" s="35"/>
      <c r="AE214" s="35"/>
      <c r="AR214" s="215" t="s">
        <v>192</v>
      </c>
      <c r="AT214" s="215" t="s">
        <v>187</v>
      </c>
      <c r="AU214" s="215" t="s">
        <v>83</v>
      </c>
      <c r="AY214" s="18" t="s">
        <v>185</v>
      </c>
      <c r="BE214" s="216">
        <f>IF(N214="základní",J214,0)</f>
        <v>0</v>
      </c>
      <c r="BF214" s="216">
        <f>IF(N214="snížená",J214,0)</f>
        <v>0</v>
      </c>
      <c r="BG214" s="216">
        <f>IF(N214="zákl. přenesená",J214,0)</f>
        <v>0</v>
      </c>
      <c r="BH214" s="216">
        <f>IF(N214="sníž. přenesená",J214,0)</f>
        <v>0</v>
      </c>
      <c r="BI214" s="216">
        <f>IF(N214="nulová",J214,0)</f>
        <v>0</v>
      </c>
      <c r="BJ214" s="18" t="s">
        <v>81</v>
      </c>
      <c r="BK214" s="216">
        <f>ROUND(I214*H214,2)</f>
        <v>0</v>
      </c>
      <c r="BL214" s="18" t="s">
        <v>192</v>
      </c>
      <c r="BM214" s="215" t="s">
        <v>624</v>
      </c>
    </row>
    <row r="215" spans="1:65" s="2" customFormat="1" ht="28.8">
      <c r="A215" s="35"/>
      <c r="B215" s="36"/>
      <c r="C215" s="37"/>
      <c r="D215" s="217" t="s">
        <v>194</v>
      </c>
      <c r="E215" s="37"/>
      <c r="F215" s="218" t="s">
        <v>451</v>
      </c>
      <c r="G215" s="37"/>
      <c r="H215" s="37"/>
      <c r="I215" s="116"/>
      <c r="J215" s="37"/>
      <c r="K215" s="37"/>
      <c r="L215" s="40"/>
      <c r="M215" s="219"/>
      <c r="N215" s="220"/>
      <c r="O215" s="72"/>
      <c r="P215" s="72"/>
      <c r="Q215" s="72"/>
      <c r="R215" s="72"/>
      <c r="S215" s="72"/>
      <c r="T215" s="73"/>
      <c r="U215" s="35"/>
      <c r="V215" s="35"/>
      <c r="W215" s="35"/>
      <c r="X215" s="35"/>
      <c r="Y215" s="35"/>
      <c r="Z215" s="35"/>
      <c r="AA215" s="35"/>
      <c r="AB215" s="35"/>
      <c r="AC215" s="35"/>
      <c r="AD215" s="35"/>
      <c r="AE215" s="35"/>
      <c r="AT215" s="18" t="s">
        <v>194</v>
      </c>
      <c r="AU215" s="18" t="s">
        <v>83</v>
      </c>
    </row>
    <row r="216" spans="1:65" s="2" customFormat="1" ht="48">
      <c r="A216" s="35"/>
      <c r="B216" s="36"/>
      <c r="C216" s="37"/>
      <c r="D216" s="217" t="s">
        <v>196</v>
      </c>
      <c r="E216" s="37"/>
      <c r="F216" s="221" t="s">
        <v>452</v>
      </c>
      <c r="G216" s="37"/>
      <c r="H216" s="37"/>
      <c r="I216" s="116"/>
      <c r="J216" s="37"/>
      <c r="K216" s="37"/>
      <c r="L216" s="40"/>
      <c r="M216" s="219"/>
      <c r="N216" s="220"/>
      <c r="O216" s="72"/>
      <c r="P216" s="72"/>
      <c r="Q216" s="72"/>
      <c r="R216" s="72"/>
      <c r="S216" s="72"/>
      <c r="T216" s="73"/>
      <c r="U216" s="35"/>
      <c r="V216" s="35"/>
      <c r="W216" s="35"/>
      <c r="X216" s="35"/>
      <c r="Y216" s="35"/>
      <c r="Z216" s="35"/>
      <c r="AA216" s="35"/>
      <c r="AB216" s="35"/>
      <c r="AC216" s="35"/>
      <c r="AD216" s="35"/>
      <c r="AE216" s="35"/>
      <c r="AT216" s="18" t="s">
        <v>196</v>
      </c>
      <c r="AU216" s="18" t="s">
        <v>83</v>
      </c>
    </row>
    <row r="217" spans="1:65" s="14" customFormat="1" ht="10.199999999999999">
      <c r="B217" s="232"/>
      <c r="C217" s="233"/>
      <c r="D217" s="217" t="s">
        <v>214</v>
      </c>
      <c r="E217" s="234" t="s">
        <v>1</v>
      </c>
      <c r="F217" s="235" t="s">
        <v>625</v>
      </c>
      <c r="G217" s="233"/>
      <c r="H217" s="236">
        <v>732.88800000000003</v>
      </c>
      <c r="I217" s="237"/>
      <c r="J217" s="233"/>
      <c r="K217" s="233"/>
      <c r="L217" s="238"/>
      <c r="M217" s="239"/>
      <c r="N217" s="240"/>
      <c r="O217" s="240"/>
      <c r="P217" s="240"/>
      <c r="Q217" s="240"/>
      <c r="R217" s="240"/>
      <c r="S217" s="240"/>
      <c r="T217" s="241"/>
      <c r="AT217" s="242" t="s">
        <v>214</v>
      </c>
      <c r="AU217" s="242" t="s">
        <v>83</v>
      </c>
      <c r="AV217" s="14" t="s">
        <v>83</v>
      </c>
      <c r="AW217" s="14" t="s">
        <v>30</v>
      </c>
      <c r="AX217" s="14" t="s">
        <v>81</v>
      </c>
      <c r="AY217" s="242" t="s">
        <v>185</v>
      </c>
    </row>
    <row r="218" spans="1:65" s="2" customFormat="1" ht="21.75" customHeight="1">
      <c r="A218" s="35"/>
      <c r="B218" s="36"/>
      <c r="C218" s="204" t="s">
        <v>268</v>
      </c>
      <c r="D218" s="204" t="s">
        <v>187</v>
      </c>
      <c r="E218" s="205" t="s">
        <v>626</v>
      </c>
      <c r="F218" s="206" t="s">
        <v>627</v>
      </c>
      <c r="G218" s="207" t="s">
        <v>325</v>
      </c>
      <c r="H218" s="208">
        <v>197</v>
      </c>
      <c r="I218" s="209"/>
      <c r="J218" s="210">
        <f>ROUND(I218*H218,2)</f>
        <v>0</v>
      </c>
      <c r="K218" s="206" t="s">
        <v>191</v>
      </c>
      <c r="L218" s="40"/>
      <c r="M218" s="211" t="s">
        <v>1</v>
      </c>
      <c r="N218" s="212" t="s">
        <v>38</v>
      </c>
      <c r="O218" s="72"/>
      <c r="P218" s="213">
        <f>O218*H218</f>
        <v>0</v>
      </c>
      <c r="Q218" s="213">
        <v>0</v>
      </c>
      <c r="R218" s="213">
        <f>Q218*H218</f>
        <v>0</v>
      </c>
      <c r="S218" s="213">
        <v>0</v>
      </c>
      <c r="T218" s="214">
        <f>S218*H218</f>
        <v>0</v>
      </c>
      <c r="U218" s="35"/>
      <c r="V218" s="35"/>
      <c r="W218" s="35"/>
      <c r="X218" s="35"/>
      <c r="Y218" s="35"/>
      <c r="Z218" s="35"/>
      <c r="AA218" s="35"/>
      <c r="AB218" s="35"/>
      <c r="AC218" s="35"/>
      <c r="AD218" s="35"/>
      <c r="AE218" s="35"/>
      <c r="AR218" s="215" t="s">
        <v>192</v>
      </c>
      <c r="AT218" s="215" t="s">
        <v>187</v>
      </c>
      <c r="AU218" s="215" t="s">
        <v>83</v>
      </c>
      <c r="AY218" s="18" t="s">
        <v>185</v>
      </c>
      <c r="BE218" s="216">
        <f>IF(N218="základní",J218,0)</f>
        <v>0</v>
      </c>
      <c r="BF218" s="216">
        <f>IF(N218="snížená",J218,0)</f>
        <v>0</v>
      </c>
      <c r="BG218" s="216">
        <f>IF(N218="zákl. přenesená",J218,0)</f>
        <v>0</v>
      </c>
      <c r="BH218" s="216">
        <f>IF(N218="sníž. přenesená",J218,0)</f>
        <v>0</v>
      </c>
      <c r="BI218" s="216">
        <f>IF(N218="nulová",J218,0)</f>
        <v>0</v>
      </c>
      <c r="BJ218" s="18" t="s">
        <v>81</v>
      </c>
      <c r="BK218" s="216">
        <f>ROUND(I218*H218,2)</f>
        <v>0</v>
      </c>
      <c r="BL218" s="18" t="s">
        <v>192</v>
      </c>
      <c r="BM218" s="215" t="s">
        <v>628</v>
      </c>
    </row>
    <row r="219" spans="1:65" s="2" customFormat="1" ht="28.8">
      <c r="A219" s="35"/>
      <c r="B219" s="36"/>
      <c r="C219" s="37"/>
      <c r="D219" s="217" t="s">
        <v>194</v>
      </c>
      <c r="E219" s="37"/>
      <c r="F219" s="218" t="s">
        <v>629</v>
      </c>
      <c r="G219" s="37"/>
      <c r="H219" s="37"/>
      <c r="I219" s="116"/>
      <c r="J219" s="37"/>
      <c r="K219" s="37"/>
      <c r="L219" s="40"/>
      <c r="M219" s="219"/>
      <c r="N219" s="220"/>
      <c r="O219" s="72"/>
      <c r="P219" s="72"/>
      <c r="Q219" s="72"/>
      <c r="R219" s="72"/>
      <c r="S219" s="72"/>
      <c r="T219" s="73"/>
      <c r="U219" s="35"/>
      <c r="V219" s="35"/>
      <c r="W219" s="35"/>
      <c r="X219" s="35"/>
      <c r="Y219" s="35"/>
      <c r="Z219" s="35"/>
      <c r="AA219" s="35"/>
      <c r="AB219" s="35"/>
      <c r="AC219" s="35"/>
      <c r="AD219" s="35"/>
      <c r="AE219" s="35"/>
      <c r="AT219" s="18" t="s">
        <v>194</v>
      </c>
      <c r="AU219" s="18" t="s">
        <v>83</v>
      </c>
    </row>
    <row r="220" spans="1:65" s="2" customFormat="1" ht="211.2">
      <c r="A220" s="35"/>
      <c r="B220" s="36"/>
      <c r="C220" s="37"/>
      <c r="D220" s="217" t="s">
        <v>196</v>
      </c>
      <c r="E220" s="37"/>
      <c r="F220" s="221" t="s">
        <v>630</v>
      </c>
      <c r="G220" s="37"/>
      <c r="H220" s="37"/>
      <c r="I220" s="116"/>
      <c r="J220" s="37"/>
      <c r="K220" s="37"/>
      <c r="L220" s="40"/>
      <c r="M220" s="219"/>
      <c r="N220" s="220"/>
      <c r="O220" s="72"/>
      <c r="P220" s="72"/>
      <c r="Q220" s="72"/>
      <c r="R220" s="72"/>
      <c r="S220" s="72"/>
      <c r="T220" s="73"/>
      <c r="U220" s="35"/>
      <c r="V220" s="35"/>
      <c r="W220" s="35"/>
      <c r="X220" s="35"/>
      <c r="Y220" s="35"/>
      <c r="Z220" s="35"/>
      <c r="AA220" s="35"/>
      <c r="AB220" s="35"/>
      <c r="AC220" s="35"/>
      <c r="AD220" s="35"/>
      <c r="AE220" s="35"/>
      <c r="AT220" s="18" t="s">
        <v>196</v>
      </c>
      <c r="AU220" s="18" t="s">
        <v>83</v>
      </c>
    </row>
    <row r="221" spans="1:65" s="13" customFormat="1" ht="10.199999999999999">
      <c r="B221" s="222"/>
      <c r="C221" s="223"/>
      <c r="D221" s="217" t="s">
        <v>214</v>
      </c>
      <c r="E221" s="224" t="s">
        <v>1</v>
      </c>
      <c r="F221" s="225" t="s">
        <v>631</v>
      </c>
      <c r="G221" s="223"/>
      <c r="H221" s="224" t="s">
        <v>1</v>
      </c>
      <c r="I221" s="226"/>
      <c r="J221" s="223"/>
      <c r="K221" s="223"/>
      <c r="L221" s="227"/>
      <c r="M221" s="228"/>
      <c r="N221" s="229"/>
      <c r="O221" s="229"/>
      <c r="P221" s="229"/>
      <c r="Q221" s="229"/>
      <c r="R221" s="229"/>
      <c r="S221" s="229"/>
      <c r="T221" s="230"/>
      <c r="AT221" s="231" t="s">
        <v>214</v>
      </c>
      <c r="AU221" s="231" t="s">
        <v>83</v>
      </c>
      <c r="AV221" s="13" t="s">
        <v>81</v>
      </c>
      <c r="AW221" s="13" t="s">
        <v>30</v>
      </c>
      <c r="AX221" s="13" t="s">
        <v>73</v>
      </c>
      <c r="AY221" s="231" t="s">
        <v>185</v>
      </c>
    </row>
    <row r="222" spans="1:65" s="14" customFormat="1" ht="10.199999999999999">
      <c r="B222" s="232"/>
      <c r="C222" s="233"/>
      <c r="D222" s="217" t="s">
        <v>214</v>
      </c>
      <c r="E222" s="234" t="s">
        <v>1</v>
      </c>
      <c r="F222" s="235" t="s">
        <v>619</v>
      </c>
      <c r="G222" s="233"/>
      <c r="H222" s="236">
        <v>197</v>
      </c>
      <c r="I222" s="237"/>
      <c r="J222" s="233"/>
      <c r="K222" s="233"/>
      <c r="L222" s="238"/>
      <c r="M222" s="239"/>
      <c r="N222" s="240"/>
      <c r="O222" s="240"/>
      <c r="P222" s="240"/>
      <c r="Q222" s="240"/>
      <c r="R222" s="240"/>
      <c r="S222" s="240"/>
      <c r="T222" s="241"/>
      <c r="AT222" s="242" t="s">
        <v>214</v>
      </c>
      <c r="AU222" s="242" t="s">
        <v>83</v>
      </c>
      <c r="AV222" s="14" t="s">
        <v>83</v>
      </c>
      <c r="AW222" s="14" t="s">
        <v>30</v>
      </c>
      <c r="AX222" s="14" t="s">
        <v>81</v>
      </c>
      <c r="AY222" s="242" t="s">
        <v>185</v>
      </c>
    </row>
    <row r="223" spans="1:65" s="2" customFormat="1" ht="21.75" customHeight="1">
      <c r="A223" s="35"/>
      <c r="B223" s="36"/>
      <c r="C223" s="204" t="s">
        <v>274</v>
      </c>
      <c r="D223" s="204" t="s">
        <v>187</v>
      </c>
      <c r="E223" s="205" t="s">
        <v>632</v>
      </c>
      <c r="F223" s="206" t="s">
        <v>633</v>
      </c>
      <c r="G223" s="207" t="s">
        <v>325</v>
      </c>
      <c r="H223" s="208">
        <v>49.103999999999999</v>
      </c>
      <c r="I223" s="209"/>
      <c r="J223" s="210">
        <f>ROUND(I223*H223,2)</f>
        <v>0</v>
      </c>
      <c r="K223" s="206" t="s">
        <v>191</v>
      </c>
      <c r="L223" s="40"/>
      <c r="M223" s="211" t="s">
        <v>1</v>
      </c>
      <c r="N223" s="212" t="s">
        <v>38</v>
      </c>
      <c r="O223" s="72"/>
      <c r="P223" s="213">
        <f>O223*H223</f>
        <v>0</v>
      </c>
      <c r="Q223" s="213">
        <v>0</v>
      </c>
      <c r="R223" s="213">
        <f>Q223*H223</f>
        <v>0</v>
      </c>
      <c r="S223" s="213">
        <v>0</v>
      </c>
      <c r="T223" s="214">
        <f>S223*H223</f>
        <v>0</v>
      </c>
      <c r="U223" s="35"/>
      <c r="V223" s="35"/>
      <c r="W223" s="35"/>
      <c r="X223" s="35"/>
      <c r="Y223" s="35"/>
      <c r="Z223" s="35"/>
      <c r="AA223" s="35"/>
      <c r="AB223" s="35"/>
      <c r="AC223" s="35"/>
      <c r="AD223" s="35"/>
      <c r="AE223" s="35"/>
      <c r="AR223" s="215" t="s">
        <v>192</v>
      </c>
      <c r="AT223" s="215" t="s">
        <v>187</v>
      </c>
      <c r="AU223" s="215" t="s">
        <v>83</v>
      </c>
      <c r="AY223" s="18" t="s">
        <v>185</v>
      </c>
      <c r="BE223" s="216">
        <f>IF(N223="základní",J223,0)</f>
        <v>0</v>
      </c>
      <c r="BF223" s="216">
        <f>IF(N223="snížená",J223,0)</f>
        <v>0</v>
      </c>
      <c r="BG223" s="216">
        <f>IF(N223="zákl. přenesená",J223,0)</f>
        <v>0</v>
      </c>
      <c r="BH223" s="216">
        <f>IF(N223="sníž. přenesená",J223,0)</f>
        <v>0</v>
      </c>
      <c r="BI223" s="216">
        <f>IF(N223="nulová",J223,0)</f>
        <v>0</v>
      </c>
      <c r="BJ223" s="18" t="s">
        <v>81</v>
      </c>
      <c r="BK223" s="216">
        <f>ROUND(I223*H223,2)</f>
        <v>0</v>
      </c>
      <c r="BL223" s="18" t="s">
        <v>192</v>
      </c>
      <c r="BM223" s="215" t="s">
        <v>634</v>
      </c>
    </row>
    <row r="224" spans="1:65" s="2" customFormat="1" ht="48">
      <c r="A224" s="35"/>
      <c r="B224" s="36"/>
      <c r="C224" s="37"/>
      <c r="D224" s="217" t="s">
        <v>194</v>
      </c>
      <c r="E224" s="37"/>
      <c r="F224" s="218" t="s">
        <v>635</v>
      </c>
      <c r="G224" s="37"/>
      <c r="H224" s="37"/>
      <c r="I224" s="116"/>
      <c r="J224" s="37"/>
      <c r="K224" s="37"/>
      <c r="L224" s="40"/>
      <c r="M224" s="219"/>
      <c r="N224" s="220"/>
      <c r="O224" s="72"/>
      <c r="P224" s="72"/>
      <c r="Q224" s="72"/>
      <c r="R224" s="72"/>
      <c r="S224" s="72"/>
      <c r="T224" s="73"/>
      <c r="U224" s="35"/>
      <c r="V224" s="35"/>
      <c r="W224" s="35"/>
      <c r="X224" s="35"/>
      <c r="Y224" s="35"/>
      <c r="Z224" s="35"/>
      <c r="AA224" s="35"/>
      <c r="AB224" s="35"/>
      <c r="AC224" s="35"/>
      <c r="AD224" s="35"/>
      <c r="AE224" s="35"/>
      <c r="AT224" s="18" t="s">
        <v>194</v>
      </c>
      <c r="AU224" s="18" t="s">
        <v>83</v>
      </c>
    </row>
    <row r="225" spans="1:65" s="2" customFormat="1" ht="96">
      <c r="A225" s="35"/>
      <c r="B225" s="36"/>
      <c r="C225" s="37"/>
      <c r="D225" s="217" t="s">
        <v>196</v>
      </c>
      <c r="E225" s="37"/>
      <c r="F225" s="221" t="s">
        <v>636</v>
      </c>
      <c r="G225" s="37"/>
      <c r="H225" s="37"/>
      <c r="I225" s="116"/>
      <c r="J225" s="37"/>
      <c r="K225" s="37"/>
      <c r="L225" s="40"/>
      <c r="M225" s="219"/>
      <c r="N225" s="220"/>
      <c r="O225" s="72"/>
      <c r="P225" s="72"/>
      <c r="Q225" s="72"/>
      <c r="R225" s="72"/>
      <c r="S225" s="72"/>
      <c r="T225" s="73"/>
      <c r="U225" s="35"/>
      <c r="V225" s="35"/>
      <c r="W225" s="35"/>
      <c r="X225" s="35"/>
      <c r="Y225" s="35"/>
      <c r="Z225" s="35"/>
      <c r="AA225" s="35"/>
      <c r="AB225" s="35"/>
      <c r="AC225" s="35"/>
      <c r="AD225" s="35"/>
      <c r="AE225" s="35"/>
      <c r="AT225" s="18" t="s">
        <v>196</v>
      </c>
      <c r="AU225" s="18" t="s">
        <v>83</v>
      </c>
    </row>
    <row r="226" spans="1:65" s="13" customFormat="1" ht="10.199999999999999">
      <c r="B226" s="222"/>
      <c r="C226" s="223"/>
      <c r="D226" s="217" t="s">
        <v>214</v>
      </c>
      <c r="E226" s="224" t="s">
        <v>1</v>
      </c>
      <c r="F226" s="225" t="s">
        <v>637</v>
      </c>
      <c r="G226" s="223"/>
      <c r="H226" s="224" t="s">
        <v>1</v>
      </c>
      <c r="I226" s="226"/>
      <c r="J226" s="223"/>
      <c r="K226" s="223"/>
      <c r="L226" s="227"/>
      <c r="M226" s="228"/>
      <c r="N226" s="229"/>
      <c r="O226" s="229"/>
      <c r="P226" s="229"/>
      <c r="Q226" s="229"/>
      <c r="R226" s="229"/>
      <c r="S226" s="229"/>
      <c r="T226" s="230"/>
      <c r="AT226" s="231" t="s">
        <v>214</v>
      </c>
      <c r="AU226" s="231" t="s">
        <v>83</v>
      </c>
      <c r="AV226" s="13" t="s">
        <v>81</v>
      </c>
      <c r="AW226" s="13" t="s">
        <v>30</v>
      </c>
      <c r="AX226" s="13" t="s">
        <v>73</v>
      </c>
      <c r="AY226" s="231" t="s">
        <v>185</v>
      </c>
    </row>
    <row r="227" spans="1:65" s="14" customFormat="1" ht="10.199999999999999">
      <c r="B227" s="232"/>
      <c r="C227" s="233"/>
      <c r="D227" s="217" t="s">
        <v>214</v>
      </c>
      <c r="E227" s="234" t="s">
        <v>1</v>
      </c>
      <c r="F227" s="235" t="s">
        <v>638</v>
      </c>
      <c r="G227" s="233"/>
      <c r="H227" s="236">
        <v>44.064</v>
      </c>
      <c r="I227" s="237"/>
      <c r="J227" s="233"/>
      <c r="K227" s="233"/>
      <c r="L227" s="238"/>
      <c r="M227" s="239"/>
      <c r="N227" s="240"/>
      <c r="O227" s="240"/>
      <c r="P227" s="240"/>
      <c r="Q227" s="240"/>
      <c r="R227" s="240"/>
      <c r="S227" s="240"/>
      <c r="T227" s="241"/>
      <c r="AT227" s="242" t="s">
        <v>214</v>
      </c>
      <c r="AU227" s="242" t="s">
        <v>83</v>
      </c>
      <c r="AV227" s="14" t="s">
        <v>83</v>
      </c>
      <c r="AW227" s="14" t="s">
        <v>30</v>
      </c>
      <c r="AX227" s="14" t="s">
        <v>73</v>
      </c>
      <c r="AY227" s="242" t="s">
        <v>185</v>
      </c>
    </row>
    <row r="228" spans="1:65" s="14" customFormat="1" ht="10.199999999999999">
      <c r="B228" s="232"/>
      <c r="C228" s="233"/>
      <c r="D228" s="217" t="s">
        <v>214</v>
      </c>
      <c r="E228" s="234" t="s">
        <v>1</v>
      </c>
      <c r="F228" s="235" t="s">
        <v>639</v>
      </c>
      <c r="G228" s="233"/>
      <c r="H228" s="236">
        <v>5.04</v>
      </c>
      <c r="I228" s="237"/>
      <c r="J228" s="233"/>
      <c r="K228" s="233"/>
      <c r="L228" s="238"/>
      <c r="M228" s="239"/>
      <c r="N228" s="240"/>
      <c r="O228" s="240"/>
      <c r="P228" s="240"/>
      <c r="Q228" s="240"/>
      <c r="R228" s="240"/>
      <c r="S228" s="240"/>
      <c r="T228" s="241"/>
      <c r="AT228" s="242" t="s">
        <v>214</v>
      </c>
      <c r="AU228" s="242" t="s">
        <v>83</v>
      </c>
      <c r="AV228" s="14" t="s">
        <v>83</v>
      </c>
      <c r="AW228" s="14" t="s">
        <v>30</v>
      </c>
      <c r="AX228" s="14" t="s">
        <v>73</v>
      </c>
      <c r="AY228" s="242" t="s">
        <v>185</v>
      </c>
    </row>
    <row r="229" spans="1:65" s="15" customFormat="1" ht="10.199999999999999">
      <c r="B229" s="243"/>
      <c r="C229" s="244"/>
      <c r="D229" s="217" t="s">
        <v>214</v>
      </c>
      <c r="E229" s="245" t="s">
        <v>1</v>
      </c>
      <c r="F229" s="246" t="s">
        <v>219</v>
      </c>
      <c r="G229" s="244"/>
      <c r="H229" s="247">
        <v>49.103999999999999</v>
      </c>
      <c r="I229" s="248"/>
      <c r="J229" s="244"/>
      <c r="K229" s="244"/>
      <c r="L229" s="249"/>
      <c r="M229" s="250"/>
      <c r="N229" s="251"/>
      <c r="O229" s="251"/>
      <c r="P229" s="251"/>
      <c r="Q229" s="251"/>
      <c r="R229" s="251"/>
      <c r="S229" s="251"/>
      <c r="T229" s="252"/>
      <c r="AT229" s="253" t="s">
        <v>214</v>
      </c>
      <c r="AU229" s="253" t="s">
        <v>83</v>
      </c>
      <c r="AV229" s="15" t="s">
        <v>192</v>
      </c>
      <c r="AW229" s="15" t="s">
        <v>30</v>
      </c>
      <c r="AX229" s="15" t="s">
        <v>81</v>
      </c>
      <c r="AY229" s="253" t="s">
        <v>185</v>
      </c>
    </row>
    <row r="230" spans="1:65" s="2" customFormat="1" ht="16.5" customHeight="1">
      <c r="A230" s="35"/>
      <c r="B230" s="36"/>
      <c r="C230" s="258" t="s">
        <v>282</v>
      </c>
      <c r="D230" s="258" t="s">
        <v>521</v>
      </c>
      <c r="E230" s="259" t="s">
        <v>640</v>
      </c>
      <c r="F230" s="260" t="s">
        <v>641</v>
      </c>
      <c r="G230" s="261" t="s">
        <v>449</v>
      </c>
      <c r="H230" s="262">
        <v>98.207999999999998</v>
      </c>
      <c r="I230" s="263"/>
      <c r="J230" s="264">
        <f>ROUND(I230*H230,2)</f>
        <v>0</v>
      </c>
      <c r="K230" s="260" t="s">
        <v>191</v>
      </c>
      <c r="L230" s="265"/>
      <c r="M230" s="266" t="s">
        <v>1</v>
      </c>
      <c r="N230" s="267" t="s">
        <v>38</v>
      </c>
      <c r="O230" s="72"/>
      <c r="P230" s="213">
        <f>O230*H230</f>
        <v>0</v>
      </c>
      <c r="Q230" s="213">
        <v>1</v>
      </c>
      <c r="R230" s="213">
        <f>Q230*H230</f>
        <v>98.207999999999998</v>
      </c>
      <c r="S230" s="213">
        <v>0</v>
      </c>
      <c r="T230" s="214">
        <f>S230*H230</f>
        <v>0</v>
      </c>
      <c r="U230" s="35"/>
      <c r="V230" s="35"/>
      <c r="W230" s="35"/>
      <c r="X230" s="35"/>
      <c r="Y230" s="35"/>
      <c r="Z230" s="35"/>
      <c r="AA230" s="35"/>
      <c r="AB230" s="35"/>
      <c r="AC230" s="35"/>
      <c r="AD230" s="35"/>
      <c r="AE230" s="35"/>
      <c r="AR230" s="215" t="s">
        <v>226</v>
      </c>
      <c r="AT230" s="215" t="s">
        <v>521</v>
      </c>
      <c r="AU230" s="215" t="s">
        <v>83</v>
      </c>
      <c r="AY230" s="18" t="s">
        <v>185</v>
      </c>
      <c r="BE230" s="216">
        <f>IF(N230="základní",J230,0)</f>
        <v>0</v>
      </c>
      <c r="BF230" s="216">
        <f>IF(N230="snížená",J230,0)</f>
        <v>0</v>
      </c>
      <c r="BG230" s="216">
        <f>IF(N230="zákl. přenesená",J230,0)</f>
        <v>0</v>
      </c>
      <c r="BH230" s="216">
        <f>IF(N230="sníž. přenesená",J230,0)</f>
        <v>0</v>
      </c>
      <c r="BI230" s="216">
        <f>IF(N230="nulová",J230,0)</f>
        <v>0</v>
      </c>
      <c r="BJ230" s="18" t="s">
        <v>81</v>
      </c>
      <c r="BK230" s="216">
        <f>ROUND(I230*H230,2)</f>
        <v>0</v>
      </c>
      <c r="BL230" s="18" t="s">
        <v>192</v>
      </c>
      <c r="BM230" s="215" t="s">
        <v>642</v>
      </c>
    </row>
    <row r="231" spans="1:65" s="2" customFormat="1" ht="10.199999999999999">
      <c r="A231" s="35"/>
      <c r="B231" s="36"/>
      <c r="C231" s="37"/>
      <c r="D231" s="217" t="s">
        <v>194</v>
      </c>
      <c r="E231" s="37"/>
      <c r="F231" s="218" t="s">
        <v>641</v>
      </c>
      <c r="G231" s="37"/>
      <c r="H231" s="37"/>
      <c r="I231" s="116"/>
      <c r="J231" s="37"/>
      <c r="K231" s="37"/>
      <c r="L231" s="40"/>
      <c r="M231" s="219"/>
      <c r="N231" s="220"/>
      <c r="O231" s="72"/>
      <c r="P231" s="72"/>
      <c r="Q231" s="72"/>
      <c r="R231" s="72"/>
      <c r="S231" s="72"/>
      <c r="T231" s="73"/>
      <c r="U231" s="35"/>
      <c r="V231" s="35"/>
      <c r="W231" s="35"/>
      <c r="X231" s="35"/>
      <c r="Y231" s="35"/>
      <c r="Z231" s="35"/>
      <c r="AA231" s="35"/>
      <c r="AB231" s="35"/>
      <c r="AC231" s="35"/>
      <c r="AD231" s="35"/>
      <c r="AE231" s="35"/>
      <c r="AT231" s="18" t="s">
        <v>194</v>
      </c>
      <c r="AU231" s="18" t="s">
        <v>83</v>
      </c>
    </row>
    <row r="232" spans="1:65" s="14" customFormat="1" ht="10.199999999999999">
      <c r="B232" s="232"/>
      <c r="C232" s="233"/>
      <c r="D232" s="217" t="s">
        <v>214</v>
      </c>
      <c r="E232" s="233"/>
      <c r="F232" s="235" t="s">
        <v>643</v>
      </c>
      <c r="G232" s="233"/>
      <c r="H232" s="236">
        <v>98.207999999999998</v>
      </c>
      <c r="I232" s="237"/>
      <c r="J232" s="233"/>
      <c r="K232" s="233"/>
      <c r="L232" s="238"/>
      <c r="M232" s="239"/>
      <c r="N232" s="240"/>
      <c r="O232" s="240"/>
      <c r="P232" s="240"/>
      <c r="Q232" s="240"/>
      <c r="R232" s="240"/>
      <c r="S232" s="240"/>
      <c r="T232" s="241"/>
      <c r="AT232" s="242" t="s">
        <v>214</v>
      </c>
      <c r="AU232" s="242" t="s">
        <v>83</v>
      </c>
      <c r="AV232" s="14" t="s">
        <v>83</v>
      </c>
      <c r="AW232" s="14" t="s">
        <v>4</v>
      </c>
      <c r="AX232" s="14" t="s">
        <v>81</v>
      </c>
      <c r="AY232" s="242" t="s">
        <v>185</v>
      </c>
    </row>
    <row r="233" spans="1:65" s="2" customFormat="1" ht="21.75" customHeight="1">
      <c r="A233" s="35"/>
      <c r="B233" s="36"/>
      <c r="C233" s="204" t="s">
        <v>8</v>
      </c>
      <c r="D233" s="204" t="s">
        <v>187</v>
      </c>
      <c r="E233" s="205" t="s">
        <v>644</v>
      </c>
      <c r="F233" s="206" t="s">
        <v>645</v>
      </c>
      <c r="G233" s="207" t="s">
        <v>210</v>
      </c>
      <c r="H233" s="208">
        <v>9673</v>
      </c>
      <c r="I233" s="209"/>
      <c r="J233" s="210">
        <f>ROUND(I233*H233,2)</f>
        <v>0</v>
      </c>
      <c r="K233" s="206" t="s">
        <v>191</v>
      </c>
      <c r="L233" s="40"/>
      <c r="M233" s="211" t="s">
        <v>1</v>
      </c>
      <c r="N233" s="212" t="s">
        <v>38</v>
      </c>
      <c r="O233" s="72"/>
      <c r="P233" s="213">
        <f>O233*H233</f>
        <v>0</v>
      </c>
      <c r="Q233" s="213">
        <v>0</v>
      </c>
      <c r="R233" s="213">
        <f>Q233*H233</f>
        <v>0</v>
      </c>
      <c r="S233" s="213">
        <v>0</v>
      </c>
      <c r="T233" s="214">
        <f>S233*H233</f>
        <v>0</v>
      </c>
      <c r="U233" s="35"/>
      <c r="V233" s="35"/>
      <c r="W233" s="35"/>
      <c r="X233" s="35"/>
      <c r="Y233" s="35"/>
      <c r="Z233" s="35"/>
      <c r="AA233" s="35"/>
      <c r="AB233" s="35"/>
      <c r="AC233" s="35"/>
      <c r="AD233" s="35"/>
      <c r="AE233" s="35"/>
      <c r="AR233" s="215" t="s">
        <v>192</v>
      </c>
      <c r="AT233" s="215" t="s">
        <v>187</v>
      </c>
      <c r="AU233" s="215" t="s">
        <v>83</v>
      </c>
      <c r="AY233" s="18" t="s">
        <v>185</v>
      </c>
      <c r="BE233" s="216">
        <f>IF(N233="základní",J233,0)</f>
        <v>0</v>
      </c>
      <c r="BF233" s="216">
        <f>IF(N233="snížená",J233,0)</f>
        <v>0</v>
      </c>
      <c r="BG233" s="216">
        <f>IF(N233="zákl. přenesená",J233,0)</f>
        <v>0</v>
      </c>
      <c r="BH233" s="216">
        <f>IF(N233="sníž. přenesená",J233,0)</f>
        <v>0</v>
      </c>
      <c r="BI233" s="216">
        <f>IF(N233="nulová",J233,0)</f>
        <v>0</v>
      </c>
      <c r="BJ233" s="18" t="s">
        <v>81</v>
      </c>
      <c r="BK233" s="216">
        <f>ROUND(I233*H233,2)</f>
        <v>0</v>
      </c>
      <c r="BL233" s="18" t="s">
        <v>192</v>
      </c>
      <c r="BM233" s="215" t="s">
        <v>646</v>
      </c>
    </row>
    <row r="234" spans="1:65" s="2" customFormat="1" ht="19.2">
      <c r="A234" s="35"/>
      <c r="B234" s="36"/>
      <c r="C234" s="37"/>
      <c r="D234" s="217" t="s">
        <v>194</v>
      </c>
      <c r="E234" s="37"/>
      <c r="F234" s="218" t="s">
        <v>647</v>
      </c>
      <c r="G234" s="37"/>
      <c r="H234" s="37"/>
      <c r="I234" s="116"/>
      <c r="J234" s="37"/>
      <c r="K234" s="37"/>
      <c r="L234" s="40"/>
      <c r="M234" s="219"/>
      <c r="N234" s="220"/>
      <c r="O234" s="72"/>
      <c r="P234" s="72"/>
      <c r="Q234" s="72"/>
      <c r="R234" s="72"/>
      <c r="S234" s="72"/>
      <c r="T234" s="73"/>
      <c r="U234" s="35"/>
      <c r="V234" s="35"/>
      <c r="W234" s="35"/>
      <c r="X234" s="35"/>
      <c r="Y234" s="35"/>
      <c r="Z234" s="35"/>
      <c r="AA234" s="35"/>
      <c r="AB234" s="35"/>
      <c r="AC234" s="35"/>
      <c r="AD234" s="35"/>
      <c r="AE234" s="35"/>
      <c r="AT234" s="18" t="s">
        <v>194</v>
      </c>
      <c r="AU234" s="18" t="s">
        <v>83</v>
      </c>
    </row>
    <row r="235" spans="1:65" s="2" customFormat="1" ht="182.4">
      <c r="A235" s="35"/>
      <c r="B235" s="36"/>
      <c r="C235" s="37"/>
      <c r="D235" s="217" t="s">
        <v>196</v>
      </c>
      <c r="E235" s="37"/>
      <c r="F235" s="221" t="s">
        <v>648</v>
      </c>
      <c r="G235" s="37"/>
      <c r="H235" s="37"/>
      <c r="I235" s="116"/>
      <c r="J235" s="37"/>
      <c r="K235" s="37"/>
      <c r="L235" s="40"/>
      <c r="M235" s="219"/>
      <c r="N235" s="220"/>
      <c r="O235" s="72"/>
      <c r="P235" s="72"/>
      <c r="Q235" s="72"/>
      <c r="R235" s="72"/>
      <c r="S235" s="72"/>
      <c r="T235" s="73"/>
      <c r="U235" s="35"/>
      <c r="V235" s="35"/>
      <c r="W235" s="35"/>
      <c r="X235" s="35"/>
      <c r="Y235" s="35"/>
      <c r="Z235" s="35"/>
      <c r="AA235" s="35"/>
      <c r="AB235" s="35"/>
      <c r="AC235" s="35"/>
      <c r="AD235" s="35"/>
      <c r="AE235" s="35"/>
      <c r="AT235" s="18" t="s">
        <v>196</v>
      </c>
      <c r="AU235" s="18" t="s">
        <v>83</v>
      </c>
    </row>
    <row r="236" spans="1:65" s="13" customFormat="1" ht="10.199999999999999">
      <c r="B236" s="222"/>
      <c r="C236" s="223"/>
      <c r="D236" s="217" t="s">
        <v>214</v>
      </c>
      <c r="E236" s="224" t="s">
        <v>1</v>
      </c>
      <c r="F236" s="225" t="s">
        <v>649</v>
      </c>
      <c r="G236" s="223"/>
      <c r="H236" s="224" t="s">
        <v>1</v>
      </c>
      <c r="I236" s="226"/>
      <c r="J236" s="223"/>
      <c r="K236" s="223"/>
      <c r="L236" s="227"/>
      <c r="M236" s="228"/>
      <c r="N236" s="229"/>
      <c r="O236" s="229"/>
      <c r="P236" s="229"/>
      <c r="Q236" s="229"/>
      <c r="R236" s="229"/>
      <c r="S236" s="229"/>
      <c r="T236" s="230"/>
      <c r="AT236" s="231" t="s">
        <v>214</v>
      </c>
      <c r="AU236" s="231" t="s">
        <v>83</v>
      </c>
      <c r="AV236" s="13" t="s">
        <v>81</v>
      </c>
      <c r="AW236" s="13" t="s">
        <v>30</v>
      </c>
      <c r="AX236" s="13" t="s">
        <v>73</v>
      </c>
      <c r="AY236" s="231" t="s">
        <v>185</v>
      </c>
    </row>
    <row r="237" spans="1:65" s="14" customFormat="1" ht="10.199999999999999">
      <c r="B237" s="232"/>
      <c r="C237" s="233"/>
      <c r="D237" s="217" t="s">
        <v>214</v>
      </c>
      <c r="E237" s="234" t="s">
        <v>1</v>
      </c>
      <c r="F237" s="235" t="s">
        <v>650</v>
      </c>
      <c r="G237" s="233"/>
      <c r="H237" s="236">
        <v>2195</v>
      </c>
      <c r="I237" s="237"/>
      <c r="J237" s="233"/>
      <c r="K237" s="233"/>
      <c r="L237" s="238"/>
      <c r="M237" s="239"/>
      <c r="N237" s="240"/>
      <c r="O237" s="240"/>
      <c r="P237" s="240"/>
      <c r="Q237" s="240"/>
      <c r="R237" s="240"/>
      <c r="S237" s="240"/>
      <c r="T237" s="241"/>
      <c r="AT237" s="242" t="s">
        <v>214</v>
      </c>
      <c r="AU237" s="242" t="s">
        <v>83</v>
      </c>
      <c r="AV237" s="14" t="s">
        <v>83</v>
      </c>
      <c r="AW237" s="14" t="s">
        <v>30</v>
      </c>
      <c r="AX237" s="14" t="s">
        <v>73</v>
      </c>
      <c r="AY237" s="242" t="s">
        <v>185</v>
      </c>
    </row>
    <row r="238" spans="1:65" s="13" customFormat="1" ht="10.199999999999999">
      <c r="B238" s="222"/>
      <c r="C238" s="223"/>
      <c r="D238" s="217" t="s">
        <v>214</v>
      </c>
      <c r="E238" s="224" t="s">
        <v>1</v>
      </c>
      <c r="F238" s="225" t="s">
        <v>301</v>
      </c>
      <c r="G238" s="223"/>
      <c r="H238" s="224" t="s">
        <v>1</v>
      </c>
      <c r="I238" s="226"/>
      <c r="J238" s="223"/>
      <c r="K238" s="223"/>
      <c r="L238" s="227"/>
      <c r="M238" s="228"/>
      <c r="N238" s="229"/>
      <c r="O238" s="229"/>
      <c r="P238" s="229"/>
      <c r="Q238" s="229"/>
      <c r="R238" s="229"/>
      <c r="S238" s="229"/>
      <c r="T238" s="230"/>
      <c r="AT238" s="231" t="s">
        <v>214</v>
      </c>
      <c r="AU238" s="231" t="s">
        <v>83</v>
      </c>
      <c r="AV238" s="13" t="s">
        <v>81</v>
      </c>
      <c r="AW238" s="13" t="s">
        <v>30</v>
      </c>
      <c r="AX238" s="13" t="s">
        <v>73</v>
      </c>
      <c r="AY238" s="231" t="s">
        <v>185</v>
      </c>
    </row>
    <row r="239" spans="1:65" s="14" customFormat="1" ht="10.199999999999999">
      <c r="B239" s="232"/>
      <c r="C239" s="233"/>
      <c r="D239" s="217" t="s">
        <v>214</v>
      </c>
      <c r="E239" s="234" t="s">
        <v>1</v>
      </c>
      <c r="F239" s="235" t="s">
        <v>651</v>
      </c>
      <c r="G239" s="233"/>
      <c r="H239" s="236">
        <v>5489</v>
      </c>
      <c r="I239" s="237"/>
      <c r="J239" s="233"/>
      <c r="K239" s="233"/>
      <c r="L239" s="238"/>
      <c r="M239" s="239"/>
      <c r="N239" s="240"/>
      <c r="O239" s="240"/>
      <c r="P239" s="240"/>
      <c r="Q239" s="240"/>
      <c r="R239" s="240"/>
      <c r="S239" s="240"/>
      <c r="T239" s="241"/>
      <c r="AT239" s="242" t="s">
        <v>214</v>
      </c>
      <c r="AU239" s="242" t="s">
        <v>83</v>
      </c>
      <c r="AV239" s="14" t="s">
        <v>83</v>
      </c>
      <c r="AW239" s="14" t="s">
        <v>30</v>
      </c>
      <c r="AX239" s="14" t="s">
        <v>73</v>
      </c>
      <c r="AY239" s="242" t="s">
        <v>185</v>
      </c>
    </row>
    <row r="240" spans="1:65" s="13" customFormat="1" ht="10.199999999999999">
      <c r="B240" s="222"/>
      <c r="C240" s="223"/>
      <c r="D240" s="217" t="s">
        <v>214</v>
      </c>
      <c r="E240" s="224" t="s">
        <v>1</v>
      </c>
      <c r="F240" s="225" t="s">
        <v>303</v>
      </c>
      <c r="G240" s="223"/>
      <c r="H240" s="224" t="s">
        <v>1</v>
      </c>
      <c r="I240" s="226"/>
      <c r="J240" s="223"/>
      <c r="K240" s="223"/>
      <c r="L240" s="227"/>
      <c r="M240" s="228"/>
      <c r="N240" s="229"/>
      <c r="O240" s="229"/>
      <c r="P240" s="229"/>
      <c r="Q240" s="229"/>
      <c r="R240" s="229"/>
      <c r="S240" s="229"/>
      <c r="T240" s="230"/>
      <c r="AT240" s="231" t="s">
        <v>214</v>
      </c>
      <c r="AU240" s="231" t="s">
        <v>83</v>
      </c>
      <c r="AV240" s="13" t="s">
        <v>81</v>
      </c>
      <c r="AW240" s="13" t="s">
        <v>30</v>
      </c>
      <c r="AX240" s="13" t="s">
        <v>73</v>
      </c>
      <c r="AY240" s="231" t="s">
        <v>185</v>
      </c>
    </row>
    <row r="241" spans="1:65" s="14" customFormat="1" ht="10.199999999999999">
      <c r="B241" s="232"/>
      <c r="C241" s="233"/>
      <c r="D241" s="217" t="s">
        <v>214</v>
      </c>
      <c r="E241" s="234" t="s">
        <v>1</v>
      </c>
      <c r="F241" s="235" t="s">
        <v>652</v>
      </c>
      <c r="G241" s="233"/>
      <c r="H241" s="236">
        <v>1989</v>
      </c>
      <c r="I241" s="237"/>
      <c r="J241" s="233"/>
      <c r="K241" s="233"/>
      <c r="L241" s="238"/>
      <c r="M241" s="239"/>
      <c r="N241" s="240"/>
      <c r="O241" s="240"/>
      <c r="P241" s="240"/>
      <c r="Q241" s="240"/>
      <c r="R241" s="240"/>
      <c r="S241" s="240"/>
      <c r="T241" s="241"/>
      <c r="AT241" s="242" t="s">
        <v>214</v>
      </c>
      <c r="AU241" s="242" t="s">
        <v>83</v>
      </c>
      <c r="AV241" s="14" t="s">
        <v>83</v>
      </c>
      <c r="AW241" s="14" t="s">
        <v>30</v>
      </c>
      <c r="AX241" s="14" t="s">
        <v>73</v>
      </c>
      <c r="AY241" s="242" t="s">
        <v>185</v>
      </c>
    </row>
    <row r="242" spans="1:65" s="15" customFormat="1" ht="10.199999999999999">
      <c r="B242" s="243"/>
      <c r="C242" s="244"/>
      <c r="D242" s="217" t="s">
        <v>214</v>
      </c>
      <c r="E242" s="245" t="s">
        <v>1</v>
      </c>
      <c r="F242" s="246" t="s">
        <v>219</v>
      </c>
      <c r="G242" s="244"/>
      <c r="H242" s="247">
        <v>9673</v>
      </c>
      <c r="I242" s="248"/>
      <c r="J242" s="244"/>
      <c r="K242" s="244"/>
      <c r="L242" s="249"/>
      <c r="M242" s="250"/>
      <c r="N242" s="251"/>
      <c r="O242" s="251"/>
      <c r="P242" s="251"/>
      <c r="Q242" s="251"/>
      <c r="R242" s="251"/>
      <c r="S242" s="251"/>
      <c r="T242" s="252"/>
      <c r="AT242" s="253" t="s">
        <v>214</v>
      </c>
      <c r="AU242" s="253" t="s">
        <v>83</v>
      </c>
      <c r="AV242" s="15" t="s">
        <v>192</v>
      </c>
      <c r="AW242" s="15" t="s">
        <v>30</v>
      </c>
      <c r="AX242" s="15" t="s">
        <v>81</v>
      </c>
      <c r="AY242" s="253" t="s">
        <v>185</v>
      </c>
    </row>
    <row r="243" spans="1:65" s="12" customFormat="1" ht="22.8" customHeight="1">
      <c r="B243" s="188"/>
      <c r="C243" s="189"/>
      <c r="D243" s="190" t="s">
        <v>72</v>
      </c>
      <c r="E243" s="202" t="s">
        <v>83</v>
      </c>
      <c r="F243" s="202" t="s">
        <v>653</v>
      </c>
      <c r="G243" s="189"/>
      <c r="H243" s="189"/>
      <c r="I243" s="192"/>
      <c r="J243" s="203">
        <f>BK243</f>
        <v>0</v>
      </c>
      <c r="K243" s="189"/>
      <c r="L243" s="194"/>
      <c r="M243" s="195"/>
      <c r="N243" s="196"/>
      <c r="O243" s="196"/>
      <c r="P243" s="197">
        <f>SUM(P244:P296)</f>
        <v>0</v>
      </c>
      <c r="Q243" s="196"/>
      <c r="R243" s="197">
        <f>SUM(R244:R296)</f>
        <v>353.14425322000005</v>
      </c>
      <c r="S243" s="196"/>
      <c r="T243" s="198">
        <f>SUM(T244:T296)</f>
        <v>0</v>
      </c>
      <c r="AR243" s="199" t="s">
        <v>81</v>
      </c>
      <c r="AT243" s="200" t="s">
        <v>72</v>
      </c>
      <c r="AU243" s="200" t="s">
        <v>81</v>
      </c>
      <c r="AY243" s="199" t="s">
        <v>185</v>
      </c>
      <c r="BK243" s="201">
        <f>SUM(BK244:BK296)</f>
        <v>0</v>
      </c>
    </row>
    <row r="244" spans="1:65" s="2" customFormat="1" ht="33" customHeight="1">
      <c r="A244" s="35"/>
      <c r="B244" s="36"/>
      <c r="C244" s="204" t="s">
        <v>296</v>
      </c>
      <c r="D244" s="204" t="s">
        <v>187</v>
      </c>
      <c r="E244" s="205" t="s">
        <v>654</v>
      </c>
      <c r="F244" s="206" t="s">
        <v>655</v>
      </c>
      <c r="G244" s="207" t="s">
        <v>316</v>
      </c>
      <c r="H244" s="208">
        <v>659</v>
      </c>
      <c r="I244" s="209"/>
      <c r="J244" s="210">
        <f>ROUND(I244*H244,2)</f>
        <v>0</v>
      </c>
      <c r="K244" s="206" t="s">
        <v>191</v>
      </c>
      <c r="L244" s="40"/>
      <c r="M244" s="211" t="s">
        <v>1</v>
      </c>
      <c r="N244" s="212" t="s">
        <v>38</v>
      </c>
      <c r="O244" s="72"/>
      <c r="P244" s="213">
        <f>O244*H244</f>
        <v>0</v>
      </c>
      <c r="Q244" s="213">
        <v>0.17993000000000001</v>
      </c>
      <c r="R244" s="213">
        <f>Q244*H244</f>
        <v>118.57387</v>
      </c>
      <c r="S244" s="213">
        <v>0</v>
      </c>
      <c r="T244" s="214">
        <f>S244*H244</f>
        <v>0</v>
      </c>
      <c r="U244" s="35"/>
      <c r="V244" s="35"/>
      <c r="W244" s="35"/>
      <c r="X244" s="35"/>
      <c r="Y244" s="35"/>
      <c r="Z244" s="35"/>
      <c r="AA244" s="35"/>
      <c r="AB244" s="35"/>
      <c r="AC244" s="35"/>
      <c r="AD244" s="35"/>
      <c r="AE244" s="35"/>
      <c r="AR244" s="215" t="s">
        <v>192</v>
      </c>
      <c r="AT244" s="215" t="s">
        <v>187</v>
      </c>
      <c r="AU244" s="215" t="s">
        <v>83</v>
      </c>
      <c r="AY244" s="18" t="s">
        <v>185</v>
      </c>
      <c r="BE244" s="216">
        <f>IF(N244="základní",J244,0)</f>
        <v>0</v>
      </c>
      <c r="BF244" s="216">
        <f>IF(N244="snížená",J244,0)</f>
        <v>0</v>
      </c>
      <c r="BG244" s="216">
        <f>IF(N244="zákl. přenesená",J244,0)</f>
        <v>0</v>
      </c>
      <c r="BH244" s="216">
        <f>IF(N244="sníž. přenesená",J244,0)</f>
        <v>0</v>
      </c>
      <c r="BI244" s="216">
        <f>IF(N244="nulová",J244,0)</f>
        <v>0</v>
      </c>
      <c r="BJ244" s="18" t="s">
        <v>81</v>
      </c>
      <c r="BK244" s="216">
        <f>ROUND(I244*H244,2)</f>
        <v>0</v>
      </c>
      <c r="BL244" s="18" t="s">
        <v>192</v>
      </c>
      <c r="BM244" s="215" t="s">
        <v>656</v>
      </c>
    </row>
    <row r="245" spans="1:65" s="2" customFormat="1" ht="38.4">
      <c r="A245" s="35"/>
      <c r="B245" s="36"/>
      <c r="C245" s="37"/>
      <c r="D245" s="217" t="s">
        <v>194</v>
      </c>
      <c r="E245" s="37"/>
      <c r="F245" s="218" t="s">
        <v>657</v>
      </c>
      <c r="G245" s="37"/>
      <c r="H245" s="37"/>
      <c r="I245" s="116"/>
      <c r="J245" s="37"/>
      <c r="K245" s="37"/>
      <c r="L245" s="40"/>
      <c r="M245" s="219"/>
      <c r="N245" s="220"/>
      <c r="O245" s="72"/>
      <c r="P245" s="72"/>
      <c r="Q245" s="72"/>
      <c r="R245" s="72"/>
      <c r="S245" s="72"/>
      <c r="T245" s="73"/>
      <c r="U245" s="35"/>
      <c r="V245" s="35"/>
      <c r="W245" s="35"/>
      <c r="X245" s="35"/>
      <c r="Y245" s="35"/>
      <c r="Z245" s="35"/>
      <c r="AA245" s="35"/>
      <c r="AB245" s="35"/>
      <c r="AC245" s="35"/>
      <c r="AD245" s="35"/>
      <c r="AE245" s="35"/>
      <c r="AT245" s="18" t="s">
        <v>194</v>
      </c>
      <c r="AU245" s="18" t="s">
        <v>83</v>
      </c>
    </row>
    <row r="246" spans="1:65" s="2" customFormat="1" ht="86.4">
      <c r="A246" s="35"/>
      <c r="B246" s="36"/>
      <c r="C246" s="37"/>
      <c r="D246" s="217" t="s">
        <v>196</v>
      </c>
      <c r="E246" s="37"/>
      <c r="F246" s="221" t="s">
        <v>658</v>
      </c>
      <c r="G246" s="37"/>
      <c r="H246" s="37"/>
      <c r="I246" s="116"/>
      <c r="J246" s="37"/>
      <c r="K246" s="37"/>
      <c r="L246" s="40"/>
      <c r="M246" s="219"/>
      <c r="N246" s="220"/>
      <c r="O246" s="72"/>
      <c r="P246" s="72"/>
      <c r="Q246" s="72"/>
      <c r="R246" s="72"/>
      <c r="S246" s="72"/>
      <c r="T246" s="73"/>
      <c r="U246" s="35"/>
      <c r="V246" s="35"/>
      <c r="W246" s="35"/>
      <c r="X246" s="35"/>
      <c r="Y246" s="35"/>
      <c r="Z246" s="35"/>
      <c r="AA246" s="35"/>
      <c r="AB246" s="35"/>
      <c r="AC246" s="35"/>
      <c r="AD246" s="35"/>
      <c r="AE246" s="35"/>
      <c r="AT246" s="18" t="s">
        <v>196</v>
      </c>
      <c r="AU246" s="18" t="s">
        <v>83</v>
      </c>
    </row>
    <row r="247" spans="1:65" s="13" customFormat="1" ht="10.199999999999999">
      <c r="B247" s="222"/>
      <c r="C247" s="223"/>
      <c r="D247" s="217" t="s">
        <v>214</v>
      </c>
      <c r="E247" s="224" t="s">
        <v>1</v>
      </c>
      <c r="F247" s="225" t="s">
        <v>659</v>
      </c>
      <c r="G247" s="223"/>
      <c r="H247" s="224" t="s">
        <v>1</v>
      </c>
      <c r="I247" s="226"/>
      <c r="J247" s="223"/>
      <c r="K247" s="223"/>
      <c r="L247" s="227"/>
      <c r="M247" s="228"/>
      <c r="N247" s="229"/>
      <c r="O247" s="229"/>
      <c r="P247" s="229"/>
      <c r="Q247" s="229"/>
      <c r="R247" s="229"/>
      <c r="S247" s="229"/>
      <c r="T247" s="230"/>
      <c r="AT247" s="231" t="s">
        <v>214</v>
      </c>
      <c r="AU247" s="231" t="s">
        <v>83</v>
      </c>
      <c r="AV247" s="13" t="s">
        <v>81</v>
      </c>
      <c r="AW247" s="13" t="s">
        <v>30</v>
      </c>
      <c r="AX247" s="13" t="s">
        <v>73</v>
      </c>
      <c r="AY247" s="231" t="s">
        <v>185</v>
      </c>
    </row>
    <row r="248" spans="1:65" s="14" customFormat="1" ht="10.199999999999999">
      <c r="B248" s="232"/>
      <c r="C248" s="233"/>
      <c r="D248" s="217" t="s">
        <v>214</v>
      </c>
      <c r="E248" s="234" t="s">
        <v>1</v>
      </c>
      <c r="F248" s="235" t="s">
        <v>660</v>
      </c>
      <c r="G248" s="233"/>
      <c r="H248" s="236">
        <v>612</v>
      </c>
      <c r="I248" s="237"/>
      <c r="J248" s="233"/>
      <c r="K248" s="233"/>
      <c r="L248" s="238"/>
      <c r="M248" s="239"/>
      <c r="N248" s="240"/>
      <c r="O248" s="240"/>
      <c r="P248" s="240"/>
      <c r="Q248" s="240"/>
      <c r="R248" s="240"/>
      <c r="S248" s="240"/>
      <c r="T248" s="241"/>
      <c r="AT248" s="242" t="s">
        <v>214</v>
      </c>
      <c r="AU248" s="242" t="s">
        <v>83</v>
      </c>
      <c r="AV248" s="14" t="s">
        <v>83</v>
      </c>
      <c r="AW248" s="14" t="s">
        <v>30</v>
      </c>
      <c r="AX248" s="14" t="s">
        <v>73</v>
      </c>
      <c r="AY248" s="242" t="s">
        <v>185</v>
      </c>
    </row>
    <row r="249" spans="1:65" s="13" customFormat="1" ht="10.199999999999999">
      <c r="B249" s="222"/>
      <c r="C249" s="223"/>
      <c r="D249" s="217" t="s">
        <v>214</v>
      </c>
      <c r="E249" s="224" t="s">
        <v>1</v>
      </c>
      <c r="F249" s="225" t="s">
        <v>661</v>
      </c>
      <c r="G249" s="223"/>
      <c r="H249" s="224" t="s">
        <v>1</v>
      </c>
      <c r="I249" s="226"/>
      <c r="J249" s="223"/>
      <c r="K249" s="223"/>
      <c r="L249" s="227"/>
      <c r="M249" s="228"/>
      <c r="N249" s="229"/>
      <c r="O249" s="229"/>
      <c r="P249" s="229"/>
      <c r="Q249" s="229"/>
      <c r="R249" s="229"/>
      <c r="S249" s="229"/>
      <c r="T249" s="230"/>
      <c r="AT249" s="231" t="s">
        <v>214</v>
      </c>
      <c r="AU249" s="231" t="s">
        <v>83</v>
      </c>
      <c r="AV249" s="13" t="s">
        <v>81</v>
      </c>
      <c r="AW249" s="13" t="s">
        <v>30</v>
      </c>
      <c r="AX249" s="13" t="s">
        <v>73</v>
      </c>
      <c r="AY249" s="231" t="s">
        <v>185</v>
      </c>
    </row>
    <row r="250" spans="1:65" s="14" customFormat="1" ht="10.199999999999999">
      <c r="B250" s="232"/>
      <c r="C250" s="233"/>
      <c r="D250" s="217" t="s">
        <v>214</v>
      </c>
      <c r="E250" s="234" t="s">
        <v>1</v>
      </c>
      <c r="F250" s="235" t="s">
        <v>506</v>
      </c>
      <c r="G250" s="233"/>
      <c r="H250" s="236">
        <v>47</v>
      </c>
      <c r="I250" s="237"/>
      <c r="J250" s="233"/>
      <c r="K250" s="233"/>
      <c r="L250" s="238"/>
      <c r="M250" s="239"/>
      <c r="N250" s="240"/>
      <c r="O250" s="240"/>
      <c r="P250" s="240"/>
      <c r="Q250" s="240"/>
      <c r="R250" s="240"/>
      <c r="S250" s="240"/>
      <c r="T250" s="241"/>
      <c r="AT250" s="242" t="s">
        <v>214</v>
      </c>
      <c r="AU250" s="242" t="s">
        <v>83</v>
      </c>
      <c r="AV250" s="14" t="s">
        <v>83</v>
      </c>
      <c r="AW250" s="14" t="s">
        <v>30</v>
      </c>
      <c r="AX250" s="14" t="s">
        <v>73</v>
      </c>
      <c r="AY250" s="242" t="s">
        <v>185</v>
      </c>
    </row>
    <row r="251" spans="1:65" s="15" customFormat="1" ht="10.199999999999999">
      <c r="B251" s="243"/>
      <c r="C251" s="244"/>
      <c r="D251" s="217" t="s">
        <v>214</v>
      </c>
      <c r="E251" s="245" t="s">
        <v>1</v>
      </c>
      <c r="F251" s="246" t="s">
        <v>219</v>
      </c>
      <c r="G251" s="244"/>
      <c r="H251" s="247">
        <v>659</v>
      </c>
      <c r="I251" s="248"/>
      <c r="J251" s="244"/>
      <c r="K251" s="244"/>
      <c r="L251" s="249"/>
      <c r="M251" s="250"/>
      <c r="N251" s="251"/>
      <c r="O251" s="251"/>
      <c r="P251" s="251"/>
      <c r="Q251" s="251"/>
      <c r="R251" s="251"/>
      <c r="S251" s="251"/>
      <c r="T251" s="252"/>
      <c r="AT251" s="253" t="s">
        <v>214</v>
      </c>
      <c r="AU251" s="253" t="s">
        <v>83</v>
      </c>
      <c r="AV251" s="15" t="s">
        <v>192</v>
      </c>
      <c r="AW251" s="15" t="s">
        <v>30</v>
      </c>
      <c r="AX251" s="15" t="s">
        <v>81</v>
      </c>
      <c r="AY251" s="253" t="s">
        <v>185</v>
      </c>
    </row>
    <row r="252" spans="1:65" s="2" customFormat="1" ht="33" customHeight="1">
      <c r="A252" s="35"/>
      <c r="B252" s="36"/>
      <c r="C252" s="204" t="s">
        <v>305</v>
      </c>
      <c r="D252" s="204" t="s">
        <v>187</v>
      </c>
      <c r="E252" s="205" t="s">
        <v>662</v>
      </c>
      <c r="F252" s="206" t="s">
        <v>663</v>
      </c>
      <c r="G252" s="207" t="s">
        <v>316</v>
      </c>
      <c r="H252" s="208">
        <v>484</v>
      </c>
      <c r="I252" s="209"/>
      <c r="J252" s="210">
        <f>ROUND(I252*H252,2)</f>
        <v>0</v>
      </c>
      <c r="K252" s="206" t="s">
        <v>191</v>
      </c>
      <c r="L252" s="40"/>
      <c r="M252" s="211" t="s">
        <v>1</v>
      </c>
      <c r="N252" s="212" t="s">
        <v>38</v>
      </c>
      <c r="O252" s="72"/>
      <c r="P252" s="213">
        <f>O252*H252</f>
        <v>0</v>
      </c>
      <c r="Q252" s="213">
        <v>0.20477000000000001</v>
      </c>
      <c r="R252" s="213">
        <f>Q252*H252</f>
        <v>99.108680000000007</v>
      </c>
      <c r="S252" s="213">
        <v>0</v>
      </c>
      <c r="T252" s="214">
        <f>S252*H252</f>
        <v>0</v>
      </c>
      <c r="U252" s="35"/>
      <c r="V252" s="35"/>
      <c r="W252" s="35"/>
      <c r="X252" s="35"/>
      <c r="Y252" s="35"/>
      <c r="Z252" s="35"/>
      <c r="AA252" s="35"/>
      <c r="AB252" s="35"/>
      <c r="AC252" s="35"/>
      <c r="AD252" s="35"/>
      <c r="AE252" s="35"/>
      <c r="AR252" s="215" t="s">
        <v>192</v>
      </c>
      <c r="AT252" s="215" t="s">
        <v>187</v>
      </c>
      <c r="AU252" s="215" t="s">
        <v>83</v>
      </c>
      <c r="AY252" s="18" t="s">
        <v>185</v>
      </c>
      <c r="BE252" s="216">
        <f>IF(N252="základní",J252,0)</f>
        <v>0</v>
      </c>
      <c r="BF252" s="216">
        <f>IF(N252="snížená",J252,0)</f>
        <v>0</v>
      </c>
      <c r="BG252" s="216">
        <f>IF(N252="zákl. přenesená",J252,0)</f>
        <v>0</v>
      </c>
      <c r="BH252" s="216">
        <f>IF(N252="sníž. přenesená",J252,0)</f>
        <v>0</v>
      </c>
      <c r="BI252" s="216">
        <f>IF(N252="nulová",J252,0)</f>
        <v>0</v>
      </c>
      <c r="BJ252" s="18" t="s">
        <v>81</v>
      </c>
      <c r="BK252" s="216">
        <f>ROUND(I252*H252,2)</f>
        <v>0</v>
      </c>
      <c r="BL252" s="18" t="s">
        <v>192</v>
      </c>
      <c r="BM252" s="215" t="s">
        <v>664</v>
      </c>
    </row>
    <row r="253" spans="1:65" s="2" customFormat="1" ht="38.4">
      <c r="A253" s="35"/>
      <c r="B253" s="36"/>
      <c r="C253" s="37"/>
      <c r="D253" s="217" t="s">
        <v>194</v>
      </c>
      <c r="E253" s="37"/>
      <c r="F253" s="218" t="s">
        <v>665</v>
      </c>
      <c r="G253" s="37"/>
      <c r="H253" s="37"/>
      <c r="I253" s="116"/>
      <c r="J253" s="37"/>
      <c r="K253" s="37"/>
      <c r="L253" s="40"/>
      <c r="M253" s="219"/>
      <c r="N253" s="220"/>
      <c r="O253" s="72"/>
      <c r="P253" s="72"/>
      <c r="Q253" s="72"/>
      <c r="R253" s="72"/>
      <c r="S253" s="72"/>
      <c r="T253" s="73"/>
      <c r="U253" s="35"/>
      <c r="V253" s="35"/>
      <c r="W253" s="35"/>
      <c r="X253" s="35"/>
      <c r="Y253" s="35"/>
      <c r="Z253" s="35"/>
      <c r="AA253" s="35"/>
      <c r="AB253" s="35"/>
      <c r="AC253" s="35"/>
      <c r="AD253" s="35"/>
      <c r="AE253" s="35"/>
      <c r="AT253" s="18" t="s">
        <v>194</v>
      </c>
      <c r="AU253" s="18" t="s">
        <v>83</v>
      </c>
    </row>
    <row r="254" spans="1:65" s="2" customFormat="1" ht="86.4">
      <c r="A254" s="35"/>
      <c r="B254" s="36"/>
      <c r="C254" s="37"/>
      <c r="D254" s="217" t="s">
        <v>196</v>
      </c>
      <c r="E254" s="37"/>
      <c r="F254" s="221" t="s">
        <v>658</v>
      </c>
      <c r="G254" s="37"/>
      <c r="H254" s="37"/>
      <c r="I254" s="116"/>
      <c r="J254" s="37"/>
      <c r="K254" s="37"/>
      <c r="L254" s="40"/>
      <c r="M254" s="219"/>
      <c r="N254" s="220"/>
      <c r="O254" s="72"/>
      <c r="P254" s="72"/>
      <c r="Q254" s="72"/>
      <c r="R254" s="72"/>
      <c r="S254" s="72"/>
      <c r="T254" s="73"/>
      <c r="U254" s="35"/>
      <c r="V254" s="35"/>
      <c r="W254" s="35"/>
      <c r="X254" s="35"/>
      <c r="Y254" s="35"/>
      <c r="Z254" s="35"/>
      <c r="AA254" s="35"/>
      <c r="AB254" s="35"/>
      <c r="AC254" s="35"/>
      <c r="AD254" s="35"/>
      <c r="AE254" s="35"/>
      <c r="AT254" s="18" t="s">
        <v>196</v>
      </c>
      <c r="AU254" s="18" t="s">
        <v>83</v>
      </c>
    </row>
    <row r="255" spans="1:65" s="13" customFormat="1" ht="10.199999999999999">
      <c r="B255" s="222"/>
      <c r="C255" s="223"/>
      <c r="D255" s="217" t="s">
        <v>214</v>
      </c>
      <c r="E255" s="224" t="s">
        <v>1</v>
      </c>
      <c r="F255" s="225" t="s">
        <v>666</v>
      </c>
      <c r="G255" s="223"/>
      <c r="H255" s="224" t="s">
        <v>1</v>
      </c>
      <c r="I255" s="226"/>
      <c r="J255" s="223"/>
      <c r="K255" s="223"/>
      <c r="L255" s="227"/>
      <c r="M255" s="228"/>
      <c r="N255" s="229"/>
      <c r="O255" s="229"/>
      <c r="P255" s="229"/>
      <c r="Q255" s="229"/>
      <c r="R255" s="229"/>
      <c r="S255" s="229"/>
      <c r="T255" s="230"/>
      <c r="AT255" s="231" t="s">
        <v>214</v>
      </c>
      <c r="AU255" s="231" t="s">
        <v>83</v>
      </c>
      <c r="AV255" s="13" t="s">
        <v>81</v>
      </c>
      <c r="AW255" s="13" t="s">
        <v>30</v>
      </c>
      <c r="AX255" s="13" t="s">
        <v>73</v>
      </c>
      <c r="AY255" s="231" t="s">
        <v>185</v>
      </c>
    </row>
    <row r="256" spans="1:65" s="14" customFormat="1" ht="10.199999999999999">
      <c r="B256" s="232"/>
      <c r="C256" s="233"/>
      <c r="D256" s="217" t="s">
        <v>214</v>
      </c>
      <c r="E256" s="234" t="s">
        <v>1</v>
      </c>
      <c r="F256" s="235" t="s">
        <v>667</v>
      </c>
      <c r="G256" s="233"/>
      <c r="H256" s="236">
        <v>484</v>
      </c>
      <c r="I256" s="237"/>
      <c r="J256" s="233"/>
      <c r="K256" s="233"/>
      <c r="L256" s="238"/>
      <c r="M256" s="239"/>
      <c r="N256" s="240"/>
      <c r="O256" s="240"/>
      <c r="P256" s="240"/>
      <c r="Q256" s="240"/>
      <c r="R256" s="240"/>
      <c r="S256" s="240"/>
      <c r="T256" s="241"/>
      <c r="AT256" s="242" t="s">
        <v>214</v>
      </c>
      <c r="AU256" s="242" t="s">
        <v>83</v>
      </c>
      <c r="AV256" s="14" t="s">
        <v>83</v>
      </c>
      <c r="AW256" s="14" t="s">
        <v>30</v>
      </c>
      <c r="AX256" s="14" t="s">
        <v>81</v>
      </c>
      <c r="AY256" s="242" t="s">
        <v>185</v>
      </c>
    </row>
    <row r="257" spans="1:65" s="2" customFormat="1" ht="16.5" customHeight="1">
      <c r="A257" s="35"/>
      <c r="B257" s="36"/>
      <c r="C257" s="204" t="s">
        <v>313</v>
      </c>
      <c r="D257" s="204" t="s">
        <v>187</v>
      </c>
      <c r="E257" s="205" t="s">
        <v>668</v>
      </c>
      <c r="F257" s="206" t="s">
        <v>669</v>
      </c>
      <c r="G257" s="207" t="s">
        <v>210</v>
      </c>
      <c r="H257" s="208">
        <v>98</v>
      </c>
      <c r="I257" s="209"/>
      <c r="J257" s="210">
        <f>ROUND(I257*H257,2)</f>
        <v>0</v>
      </c>
      <c r="K257" s="206" t="s">
        <v>191</v>
      </c>
      <c r="L257" s="40"/>
      <c r="M257" s="211" t="s">
        <v>1</v>
      </c>
      <c r="N257" s="212" t="s">
        <v>38</v>
      </c>
      <c r="O257" s="72"/>
      <c r="P257" s="213">
        <f>O257*H257</f>
        <v>0</v>
      </c>
      <c r="Q257" s="213">
        <v>2.47E-3</v>
      </c>
      <c r="R257" s="213">
        <f>Q257*H257</f>
        <v>0.24206</v>
      </c>
      <c r="S257" s="213">
        <v>0</v>
      </c>
      <c r="T257" s="214">
        <f>S257*H257</f>
        <v>0</v>
      </c>
      <c r="U257" s="35"/>
      <c r="V257" s="35"/>
      <c r="W257" s="35"/>
      <c r="X257" s="35"/>
      <c r="Y257" s="35"/>
      <c r="Z257" s="35"/>
      <c r="AA257" s="35"/>
      <c r="AB257" s="35"/>
      <c r="AC257" s="35"/>
      <c r="AD257" s="35"/>
      <c r="AE257" s="35"/>
      <c r="AR257" s="215" t="s">
        <v>192</v>
      </c>
      <c r="AT257" s="215" t="s">
        <v>187</v>
      </c>
      <c r="AU257" s="215" t="s">
        <v>83</v>
      </c>
      <c r="AY257" s="18" t="s">
        <v>185</v>
      </c>
      <c r="BE257" s="216">
        <f>IF(N257="základní",J257,0)</f>
        <v>0</v>
      </c>
      <c r="BF257" s="216">
        <f>IF(N257="snížená",J257,0)</f>
        <v>0</v>
      </c>
      <c r="BG257" s="216">
        <f>IF(N257="zákl. přenesená",J257,0)</f>
        <v>0</v>
      </c>
      <c r="BH257" s="216">
        <f>IF(N257="sníž. přenesená",J257,0)</f>
        <v>0</v>
      </c>
      <c r="BI257" s="216">
        <f>IF(N257="nulová",J257,0)</f>
        <v>0</v>
      </c>
      <c r="BJ257" s="18" t="s">
        <v>81</v>
      </c>
      <c r="BK257" s="216">
        <f>ROUND(I257*H257,2)</f>
        <v>0</v>
      </c>
      <c r="BL257" s="18" t="s">
        <v>192</v>
      </c>
      <c r="BM257" s="215" t="s">
        <v>670</v>
      </c>
    </row>
    <row r="258" spans="1:65" s="2" customFormat="1" ht="10.199999999999999">
      <c r="A258" s="35"/>
      <c r="B258" s="36"/>
      <c r="C258" s="37"/>
      <c r="D258" s="217" t="s">
        <v>194</v>
      </c>
      <c r="E258" s="37"/>
      <c r="F258" s="218" t="s">
        <v>671</v>
      </c>
      <c r="G258" s="37"/>
      <c r="H258" s="37"/>
      <c r="I258" s="116"/>
      <c r="J258" s="37"/>
      <c r="K258" s="37"/>
      <c r="L258" s="40"/>
      <c r="M258" s="219"/>
      <c r="N258" s="220"/>
      <c r="O258" s="72"/>
      <c r="P258" s="72"/>
      <c r="Q258" s="72"/>
      <c r="R258" s="72"/>
      <c r="S258" s="72"/>
      <c r="T258" s="73"/>
      <c r="U258" s="35"/>
      <c r="V258" s="35"/>
      <c r="W258" s="35"/>
      <c r="X258" s="35"/>
      <c r="Y258" s="35"/>
      <c r="Z258" s="35"/>
      <c r="AA258" s="35"/>
      <c r="AB258" s="35"/>
      <c r="AC258" s="35"/>
      <c r="AD258" s="35"/>
      <c r="AE258" s="35"/>
      <c r="AT258" s="18" t="s">
        <v>194</v>
      </c>
      <c r="AU258" s="18" t="s">
        <v>83</v>
      </c>
    </row>
    <row r="259" spans="1:65" s="2" customFormat="1" ht="48">
      <c r="A259" s="35"/>
      <c r="B259" s="36"/>
      <c r="C259" s="37"/>
      <c r="D259" s="217" t="s">
        <v>196</v>
      </c>
      <c r="E259" s="37"/>
      <c r="F259" s="221" t="s">
        <v>672</v>
      </c>
      <c r="G259" s="37"/>
      <c r="H259" s="37"/>
      <c r="I259" s="116"/>
      <c r="J259" s="37"/>
      <c r="K259" s="37"/>
      <c r="L259" s="40"/>
      <c r="M259" s="219"/>
      <c r="N259" s="220"/>
      <c r="O259" s="72"/>
      <c r="P259" s="72"/>
      <c r="Q259" s="72"/>
      <c r="R259" s="72"/>
      <c r="S259" s="72"/>
      <c r="T259" s="73"/>
      <c r="U259" s="35"/>
      <c r="V259" s="35"/>
      <c r="W259" s="35"/>
      <c r="X259" s="35"/>
      <c r="Y259" s="35"/>
      <c r="Z259" s="35"/>
      <c r="AA259" s="35"/>
      <c r="AB259" s="35"/>
      <c r="AC259" s="35"/>
      <c r="AD259" s="35"/>
      <c r="AE259" s="35"/>
      <c r="AT259" s="18" t="s">
        <v>196</v>
      </c>
      <c r="AU259" s="18" t="s">
        <v>83</v>
      </c>
    </row>
    <row r="260" spans="1:65" s="13" customFormat="1" ht="10.199999999999999">
      <c r="B260" s="222"/>
      <c r="C260" s="223"/>
      <c r="D260" s="217" t="s">
        <v>214</v>
      </c>
      <c r="E260" s="224" t="s">
        <v>1</v>
      </c>
      <c r="F260" s="225" t="s">
        <v>225</v>
      </c>
      <c r="G260" s="223"/>
      <c r="H260" s="224" t="s">
        <v>1</v>
      </c>
      <c r="I260" s="226"/>
      <c r="J260" s="223"/>
      <c r="K260" s="223"/>
      <c r="L260" s="227"/>
      <c r="M260" s="228"/>
      <c r="N260" s="229"/>
      <c r="O260" s="229"/>
      <c r="P260" s="229"/>
      <c r="Q260" s="229"/>
      <c r="R260" s="229"/>
      <c r="S260" s="229"/>
      <c r="T260" s="230"/>
      <c r="AT260" s="231" t="s">
        <v>214</v>
      </c>
      <c r="AU260" s="231" t="s">
        <v>83</v>
      </c>
      <c r="AV260" s="13" t="s">
        <v>81</v>
      </c>
      <c r="AW260" s="13" t="s">
        <v>30</v>
      </c>
      <c r="AX260" s="13" t="s">
        <v>73</v>
      </c>
      <c r="AY260" s="231" t="s">
        <v>185</v>
      </c>
    </row>
    <row r="261" spans="1:65" s="14" customFormat="1" ht="10.199999999999999">
      <c r="B261" s="232"/>
      <c r="C261" s="233"/>
      <c r="D261" s="217" t="s">
        <v>214</v>
      </c>
      <c r="E261" s="234" t="s">
        <v>1</v>
      </c>
      <c r="F261" s="235" t="s">
        <v>673</v>
      </c>
      <c r="G261" s="233"/>
      <c r="H261" s="236">
        <v>98</v>
      </c>
      <c r="I261" s="237"/>
      <c r="J261" s="233"/>
      <c r="K261" s="233"/>
      <c r="L261" s="238"/>
      <c r="M261" s="239"/>
      <c r="N261" s="240"/>
      <c r="O261" s="240"/>
      <c r="P261" s="240"/>
      <c r="Q261" s="240"/>
      <c r="R261" s="240"/>
      <c r="S261" s="240"/>
      <c r="T261" s="241"/>
      <c r="AT261" s="242" t="s">
        <v>214</v>
      </c>
      <c r="AU261" s="242" t="s">
        <v>83</v>
      </c>
      <c r="AV261" s="14" t="s">
        <v>83</v>
      </c>
      <c r="AW261" s="14" t="s">
        <v>30</v>
      </c>
      <c r="AX261" s="14" t="s">
        <v>81</v>
      </c>
      <c r="AY261" s="242" t="s">
        <v>185</v>
      </c>
    </row>
    <row r="262" spans="1:65" s="2" customFormat="1" ht="16.5" customHeight="1">
      <c r="A262" s="35"/>
      <c r="B262" s="36"/>
      <c r="C262" s="204" t="s">
        <v>322</v>
      </c>
      <c r="D262" s="204" t="s">
        <v>187</v>
      </c>
      <c r="E262" s="205" t="s">
        <v>674</v>
      </c>
      <c r="F262" s="206" t="s">
        <v>675</v>
      </c>
      <c r="G262" s="207" t="s">
        <v>210</v>
      </c>
      <c r="H262" s="208">
        <v>98</v>
      </c>
      <c r="I262" s="209"/>
      <c r="J262" s="210">
        <f>ROUND(I262*H262,2)</f>
        <v>0</v>
      </c>
      <c r="K262" s="206" t="s">
        <v>191</v>
      </c>
      <c r="L262" s="40"/>
      <c r="M262" s="211" t="s">
        <v>1</v>
      </c>
      <c r="N262" s="212" t="s">
        <v>38</v>
      </c>
      <c r="O262" s="72"/>
      <c r="P262" s="213">
        <f>O262*H262</f>
        <v>0</v>
      </c>
      <c r="Q262" s="213">
        <v>0</v>
      </c>
      <c r="R262" s="213">
        <f>Q262*H262</f>
        <v>0</v>
      </c>
      <c r="S262" s="213">
        <v>0</v>
      </c>
      <c r="T262" s="214">
        <f>S262*H262</f>
        <v>0</v>
      </c>
      <c r="U262" s="35"/>
      <c r="V262" s="35"/>
      <c r="W262" s="35"/>
      <c r="X262" s="35"/>
      <c r="Y262" s="35"/>
      <c r="Z262" s="35"/>
      <c r="AA262" s="35"/>
      <c r="AB262" s="35"/>
      <c r="AC262" s="35"/>
      <c r="AD262" s="35"/>
      <c r="AE262" s="35"/>
      <c r="AR262" s="215" t="s">
        <v>192</v>
      </c>
      <c r="AT262" s="215" t="s">
        <v>187</v>
      </c>
      <c r="AU262" s="215" t="s">
        <v>83</v>
      </c>
      <c r="AY262" s="18" t="s">
        <v>185</v>
      </c>
      <c r="BE262" s="216">
        <f>IF(N262="základní",J262,0)</f>
        <v>0</v>
      </c>
      <c r="BF262" s="216">
        <f>IF(N262="snížená",J262,0)</f>
        <v>0</v>
      </c>
      <c r="BG262" s="216">
        <f>IF(N262="zákl. přenesená",J262,0)</f>
        <v>0</v>
      </c>
      <c r="BH262" s="216">
        <f>IF(N262="sníž. přenesená",J262,0)</f>
        <v>0</v>
      </c>
      <c r="BI262" s="216">
        <f>IF(N262="nulová",J262,0)</f>
        <v>0</v>
      </c>
      <c r="BJ262" s="18" t="s">
        <v>81</v>
      </c>
      <c r="BK262" s="216">
        <f>ROUND(I262*H262,2)</f>
        <v>0</v>
      </c>
      <c r="BL262" s="18" t="s">
        <v>192</v>
      </c>
      <c r="BM262" s="215" t="s">
        <v>676</v>
      </c>
    </row>
    <row r="263" spans="1:65" s="2" customFormat="1" ht="10.199999999999999">
      <c r="A263" s="35"/>
      <c r="B263" s="36"/>
      <c r="C263" s="37"/>
      <c r="D263" s="217" t="s">
        <v>194</v>
      </c>
      <c r="E263" s="37"/>
      <c r="F263" s="218" t="s">
        <v>677</v>
      </c>
      <c r="G263" s="37"/>
      <c r="H263" s="37"/>
      <c r="I263" s="116"/>
      <c r="J263" s="37"/>
      <c r="K263" s="37"/>
      <c r="L263" s="40"/>
      <c r="M263" s="219"/>
      <c r="N263" s="220"/>
      <c r="O263" s="72"/>
      <c r="P263" s="72"/>
      <c r="Q263" s="72"/>
      <c r="R263" s="72"/>
      <c r="S263" s="72"/>
      <c r="T263" s="73"/>
      <c r="U263" s="35"/>
      <c r="V263" s="35"/>
      <c r="W263" s="35"/>
      <c r="X263" s="35"/>
      <c r="Y263" s="35"/>
      <c r="Z263" s="35"/>
      <c r="AA263" s="35"/>
      <c r="AB263" s="35"/>
      <c r="AC263" s="35"/>
      <c r="AD263" s="35"/>
      <c r="AE263" s="35"/>
      <c r="AT263" s="18" t="s">
        <v>194</v>
      </c>
      <c r="AU263" s="18" t="s">
        <v>83</v>
      </c>
    </row>
    <row r="264" spans="1:65" s="2" customFormat="1" ht="48">
      <c r="A264" s="35"/>
      <c r="B264" s="36"/>
      <c r="C264" s="37"/>
      <c r="D264" s="217" t="s">
        <v>196</v>
      </c>
      <c r="E264" s="37"/>
      <c r="F264" s="221" t="s">
        <v>672</v>
      </c>
      <c r="G264" s="37"/>
      <c r="H264" s="37"/>
      <c r="I264" s="116"/>
      <c r="J264" s="37"/>
      <c r="K264" s="37"/>
      <c r="L264" s="40"/>
      <c r="M264" s="219"/>
      <c r="N264" s="220"/>
      <c r="O264" s="72"/>
      <c r="P264" s="72"/>
      <c r="Q264" s="72"/>
      <c r="R264" s="72"/>
      <c r="S264" s="72"/>
      <c r="T264" s="73"/>
      <c r="U264" s="35"/>
      <c r="V264" s="35"/>
      <c r="W264" s="35"/>
      <c r="X264" s="35"/>
      <c r="Y264" s="35"/>
      <c r="Z264" s="35"/>
      <c r="AA264" s="35"/>
      <c r="AB264" s="35"/>
      <c r="AC264" s="35"/>
      <c r="AD264" s="35"/>
      <c r="AE264" s="35"/>
      <c r="AT264" s="18" t="s">
        <v>196</v>
      </c>
      <c r="AU264" s="18" t="s">
        <v>83</v>
      </c>
    </row>
    <row r="265" spans="1:65" s="2" customFormat="1" ht="21.75" customHeight="1">
      <c r="A265" s="35"/>
      <c r="B265" s="36"/>
      <c r="C265" s="204" t="s">
        <v>335</v>
      </c>
      <c r="D265" s="204" t="s">
        <v>187</v>
      </c>
      <c r="E265" s="205" t="s">
        <v>678</v>
      </c>
      <c r="F265" s="206" t="s">
        <v>679</v>
      </c>
      <c r="G265" s="207" t="s">
        <v>325</v>
      </c>
      <c r="H265" s="208">
        <v>54.689</v>
      </c>
      <c r="I265" s="209"/>
      <c r="J265" s="210">
        <f>ROUND(I265*H265,2)</f>
        <v>0</v>
      </c>
      <c r="K265" s="206" t="s">
        <v>191</v>
      </c>
      <c r="L265" s="40"/>
      <c r="M265" s="211" t="s">
        <v>1</v>
      </c>
      <c r="N265" s="212" t="s">
        <v>38</v>
      </c>
      <c r="O265" s="72"/>
      <c r="P265" s="213">
        <f>O265*H265</f>
        <v>0</v>
      </c>
      <c r="Q265" s="213">
        <v>2.45329</v>
      </c>
      <c r="R265" s="213">
        <f>Q265*H265</f>
        <v>134.16797681</v>
      </c>
      <c r="S265" s="213">
        <v>0</v>
      </c>
      <c r="T265" s="214">
        <f>S265*H265</f>
        <v>0</v>
      </c>
      <c r="U265" s="35"/>
      <c r="V265" s="35"/>
      <c r="W265" s="35"/>
      <c r="X265" s="35"/>
      <c r="Y265" s="35"/>
      <c r="Z265" s="35"/>
      <c r="AA265" s="35"/>
      <c r="AB265" s="35"/>
      <c r="AC265" s="35"/>
      <c r="AD265" s="35"/>
      <c r="AE265" s="35"/>
      <c r="AR265" s="215" t="s">
        <v>192</v>
      </c>
      <c r="AT265" s="215" t="s">
        <v>187</v>
      </c>
      <c r="AU265" s="215" t="s">
        <v>83</v>
      </c>
      <c r="AY265" s="18" t="s">
        <v>185</v>
      </c>
      <c r="BE265" s="216">
        <f>IF(N265="základní",J265,0)</f>
        <v>0</v>
      </c>
      <c r="BF265" s="216">
        <f>IF(N265="snížená",J265,0)</f>
        <v>0</v>
      </c>
      <c r="BG265" s="216">
        <f>IF(N265="zákl. přenesená",J265,0)</f>
        <v>0</v>
      </c>
      <c r="BH265" s="216">
        <f>IF(N265="sníž. přenesená",J265,0)</f>
        <v>0</v>
      </c>
      <c r="BI265" s="216">
        <f>IF(N265="nulová",J265,0)</f>
        <v>0</v>
      </c>
      <c r="BJ265" s="18" t="s">
        <v>81</v>
      </c>
      <c r="BK265" s="216">
        <f>ROUND(I265*H265,2)</f>
        <v>0</v>
      </c>
      <c r="BL265" s="18" t="s">
        <v>192</v>
      </c>
      <c r="BM265" s="215" t="s">
        <v>680</v>
      </c>
    </row>
    <row r="266" spans="1:65" s="2" customFormat="1" ht="19.2">
      <c r="A266" s="35"/>
      <c r="B266" s="36"/>
      <c r="C266" s="37"/>
      <c r="D266" s="217" t="s">
        <v>194</v>
      </c>
      <c r="E266" s="37"/>
      <c r="F266" s="218" t="s">
        <v>681</v>
      </c>
      <c r="G266" s="37"/>
      <c r="H266" s="37"/>
      <c r="I266" s="116"/>
      <c r="J266" s="37"/>
      <c r="K266" s="37"/>
      <c r="L266" s="40"/>
      <c r="M266" s="219"/>
      <c r="N266" s="220"/>
      <c r="O266" s="72"/>
      <c r="P266" s="72"/>
      <c r="Q266" s="72"/>
      <c r="R266" s="72"/>
      <c r="S266" s="72"/>
      <c r="T266" s="73"/>
      <c r="U266" s="35"/>
      <c r="V266" s="35"/>
      <c r="W266" s="35"/>
      <c r="X266" s="35"/>
      <c r="Y266" s="35"/>
      <c r="Z266" s="35"/>
      <c r="AA266" s="35"/>
      <c r="AB266" s="35"/>
      <c r="AC266" s="35"/>
      <c r="AD266" s="35"/>
      <c r="AE266" s="35"/>
      <c r="AT266" s="18" t="s">
        <v>194</v>
      </c>
      <c r="AU266" s="18" t="s">
        <v>83</v>
      </c>
    </row>
    <row r="267" spans="1:65" s="2" customFormat="1" ht="144">
      <c r="A267" s="35"/>
      <c r="B267" s="36"/>
      <c r="C267" s="37"/>
      <c r="D267" s="217" t="s">
        <v>196</v>
      </c>
      <c r="E267" s="37"/>
      <c r="F267" s="221" t="s">
        <v>682</v>
      </c>
      <c r="G267" s="37"/>
      <c r="H267" s="37"/>
      <c r="I267" s="116"/>
      <c r="J267" s="37"/>
      <c r="K267" s="37"/>
      <c r="L267" s="40"/>
      <c r="M267" s="219"/>
      <c r="N267" s="220"/>
      <c r="O267" s="72"/>
      <c r="P267" s="72"/>
      <c r="Q267" s="72"/>
      <c r="R267" s="72"/>
      <c r="S267" s="72"/>
      <c r="T267" s="73"/>
      <c r="U267" s="35"/>
      <c r="V267" s="35"/>
      <c r="W267" s="35"/>
      <c r="X267" s="35"/>
      <c r="Y267" s="35"/>
      <c r="Z267" s="35"/>
      <c r="AA267" s="35"/>
      <c r="AB267" s="35"/>
      <c r="AC267" s="35"/>
      <c r="AD267" s="35"/>
      <c r="AE267" s="35"/>
      <c r="AT267" s="18" t="s">
        <v>196</v>
      </c>
      <c r="AU267" s="18" t="s">
        <v>83</v>
      </c>
    </row>
    <row r="268" spans="1:65" s="13" customFormat="1" ht="10.199999999999999">
      <c r="B268" s="222"/>
      <c r="C268" s="223"/>
      <c r="D268" s="217" t="s">
        <v>214</v>
      </c>
      <c r="E268" s="224" t="s">
        <v>1</v>
      </c>
      <c r="F268" s="225" t="s">
        <v>683</v>
      </c>
      <c r="G268" s="223"/>
      <c r="H268" s="224" t="s">
        <v>1</v>
      </c>
      <c r="I268" s="226"/>
      <c r="J268" s="223"/>
      <c r="K268" s="223"/>
      <c r="L268" s="227"/>
      <c r="M268" s="228"/>
      <c r="N268" s="229"/>
      <c r="O268" s="229"/>
      <c r="P268" s="229"/>
      <c r="Q268" s="229"/>
      <c r="R268" s="229"/>
      <c r="S268" s="229"/>
      <c r="T268" s="230"/>
      <c r="AT268" s="231" t="s">
        <v>214</v>
      </c>
      <c r="AU268" s="231" t="s">
        <v>83</v>
      </c>
      <c r="AV268" s="13" t="s">
        <v>81</v>
      </c>
      <c r="AW268" s="13" t="s">
        <v>30</v>
      </c>
      <c r="AX268" s="13" t="s">
        <v>73</v>
      </c>
      <c r="AY268" s="231" t="s">
        <v>185</v>
      </c>
    </row>
    <row r="269" spans="1:65" s="14" customFormat="1" ht="10.199999999999999">
      <c r="B269" s="232"/>
      <c r="C269" s="233"/>
      <c r="D269" s="217" t="s">
        <v>214</v>
      </c>
      <c r="E269" s="234" t="s">
        <v>1</v>
      </c>
      <c r="F269" s="235" t="s">
        <v>684</v>
      </c>
      <c r="G269" s="233"/>
      <c r="H269" s="236">
        <v>36.988999999999997</v>
      </c>
      <c r="I269" s="237"/>
      <c r="J269" s="233"/>
      <c r="K269" s="233"/>
      <c r="L269" s="238"/>
      <c r="M269" s="239"/>
      <c r="N269" s="240"/>
      <c r="O269" s="240"/>
      <c r="P269" s="240"/>
      <c r="Q269" s="240"/>
      <c r="R269" s="240"/>
      <c r="S269" s="240"/>
      <c r="T269" s="241"/>
      <c r="AT269" s="242" t="s">
        <v>214</v>
      </c>
      <c r="AU269" s="242" t="s">
        <v>83</v>
      </c>
      <c r="AV269" s="14" t="s">
        <v>83</v>
      </c>
      <c r="AW269" s="14" t="s">
        <v>30</v>
      </c>
      <c r="AX269" s="14" t="s">
        <v>73</v>
      </c>
      <c r="AY269" s="242" t="s">
        <v>185</v>
      </c>
    </row>
    <row r="270" spans="1:65" s="13" customFormat="1" ht="10.199999999999999">
      <c r="B270" s="222"/>
      <c r="C270" s="223"/>
      <c r="D270" s="217" t="s">
        <v>214</v>
      </c>
      <c r="E270" s="224" t="s">
        <v>1</v>
      </c>
      <c r="F270" s="225" t="s">
        <v>685</v>
      </c>
      <c r="G270" s="223"/>
      <c r="H270" s="224" t="s">
        <v>1</v>
      </c>
      <c r="I270" s="226"/>
      <c r="J270" s="223"/>
      <c r="K270" s="223"/>
      <c r="L270" s="227"/>
      <c r="M270" s="228"/>
      <c r="N270" s="229"/>
      <c r="O270" s="229"/>
      <c r="P270" s="229"/>
      <c r="Q270" s="229"/>
      <c r="R270" s="229"/>
      <c r="S270" s="229"/>
      <c r="T270" s="230"/>
      <c r="AT270" s="231" t="s">
        <v>214</v>
      </c>
      <c r="AU270" s="231" t="s">
        <v>83</v>
      </c>
      <c r="AV270" s="13" t="s">
        <v>81</v>
      </c>
      <c r="AW270" s="13" t="s">
        <v>30</v>
      </c>
      <c r="AX270" s="13" t="s">
        <v>73</v>
      </c>
      <c r="AY270" s="231" t="s">
        <v>185</v>
      </c>
    </row>
    <row r="271" spans="1:65" s="14" customFormat="1" ht="10.199999999999999">
      <c r="B271" s="232"/>
      <c r="C271" s="233"/>
      <c r="D271" s="217" t="s">
        <v>214</v>
      </c>
      <c r="E271" s="234" t="s">
        <v>1</v>
      </c>
      <c r="F271" s="235" t="s">
        <v>686</v>
      </c>
      <c r="G271" s="233"/>
      <c r="H271" s="236">
        <v>17.7</v>
      </c>
      <c r="I271" s="237"/>
      <c r="J271" s="233"/>
      <c r="K271" s="233"/>
      <c r="L271" s="238"/>
      <c r="M271" s="239"/>
      <c r="N271" s="240"/>
      <c r="O271" s="240"/>
      <c r="P271" s="240"/>
      <c r="Q271" s="240"/>
      <c r="R271" s="240"/>
      <c r="S271" s="240"/>
      <c r="T271" s="241"/>
      <c r="AT271" s="242" t="s">
        <v>214</v>
      </c>
      <c r="AU271" s="242" t="s">
        <v>83</v>
      </c>
      <c r="AV271" s="14" t="s">
        <v>83</v>
      </c>
      <c r="AW271" s="14" t="s">
        <v>30</v>
      </c>
      <c r="AX271" s="14" t="s">
        <v>73</v>
      </c>
      <c r="AY271" s="242" t="s">
        <v>185</v>
      </c>
    </row>
    <row r="272" spans="1:65" s="15" customFormat="1" ht="10.199999999999999">
      <c r="B272" s="243"/>
      <c r="C272" s="244"/>
      <c r="D272" s="217" t="s">
        <v>214</v>
      </c>
      <c r="E272" s="245" t="s">
        <v>1</v>
      </c>
      <c r="F272" s="246" t="s">
        <v>219</v>
      </c>
      <c r="G272" s="244"/>
      <c r="H272" s="247">
        <v>54.689</v>
      </c>
      <c r="I272" s="248"/>
      <c r="J272" s="244"/>
      <c r="K272" s="244"/>
      <c r="L272" s="249"/>
      <c r="M272" s="250"/>
      <c r="N272" s="251"/>
      <c r="O272" s="251"/>
      <c r="P272" s="251"/>
      <c r="Q272" s="251"/>
      <c r="R272" s="251"/>
      <c r="S272" s="251"/>
      <c r="T272" s="252"/>
      <c r="AT272" s="253" t="s">
        <v>214</v>
      </c>
      <c r="AU272" s="253" t="s">
        <v>83</v>
      </c>
      <c r="AV272" s="15" t="s">
        <v>192</v>
      </c>
      <c r="AW272" s="15" t="s">
        <v>30</v>
      </c>
      <c r="AX272" s="15" t="s">
        <v>81</v>
      </c>
      <c r="AY272" s="253" t="s">
        <v>185</v>
      </c>
    </row>
    <row r="273" spans="1:65" s="2" customFormat="1" ht="16.5" customHeight="1">
      <c r="A273" s="35"/>
      <c r="B273" s="36"/>
      <c r="C273" s="204" t="s">
        <v>7</v>
      </c>
      <c r="D273" s="204" t="s">
        <v>187</v>
      </c>
      <c r="E273" s="205" t="s">
        <v>687</v>
      </c>
      <c r="F273" s="206" t="s">
        <v>688</v>
      </c>
      <c r="G273" s="207" t="s">
        <v>210</v>
      </c>
      <c r="H273" s="208">
        <v>173.65</v>
      </c>
      <c r="I273" s="209"/>
      <c r="J273" s="210">
        <f>ROUND(I273*H273,2)</f>
        <v>0</v>
      </c>
      <c r="K273" s="206" t="s">
        <v>191</v>
      </c>
      <c r="L273" s="40"/>
      <c r="M273" s="211" t="s">
        <v>1</v>
      </c>
      <c r="N273" s="212" t="s">
        <v>38</v>
      </c>
      <c r="O273" s="72"/>
      <c r="P273" s="213">
        <f>O273*H273</f>
        <v>0</v>
      </c>
      <c r="Q273" s="213">
        <v>2.6900000000000001E-3</v>
      </c>
      <c r="R273" s="213">
        <f>Q273*H273</f>
        <v>0.46711850000000005</v>
      </c>
      <c r="S273" s="213">
        <v>0</v>
      </c>
      <c r="T273" s="214">
        <f>S273*H273</f>
        <v>0</v>
      </c>
      <c r="U273" s="35"/>
      <c r="V273" s="35"/>
      <c r="W273" s="35"/>
      <c r="X273" s="35"/>
      <c r="Y273" s="35"/>
      <c r="Z273" s="35"/>
      <c r="AA273" s="35"/>
      <c r="AB273" s="35"/>
      <c r="AC273" s="35"/>
      <c r="AD273" s="35"/>
      <c r="AE273" s="35"/>
      <c r="AR273" s="215" t="s">
        <v>192</v>
      </c>
      <c r="AT273" s="215" t="s">
        <v>187</v>
      </c>
      <c r="AU273" s="215" t="s">
        <v>83</v>
      </c>
      <c r="AY273" s="18" t="s">
        <v>185</v>
      </c>
      <c r="BE273" s="216">
        <f>IF(N273="základní",J273,0)</f>
        <v>0</v>
      </c>
      <c r="BF273" s="216">
        <f>IF(N273="snížená",J273,0)</f>
        <v>0</v>
      </c>
      <c r="BG273" s="216">
        <f>IF(N273="zákl. přenesená",J273,0)</f>
        <v>0</v>
      </c>
      <c r="BH273" s="216">
        <f>IF(N273="sníž. přenesená",J273,0)</f>
        <v>0</v>
      </c>
      <c r="BI273" s="216">
        <f>IF(N273="nulová",J273,0)</f>
        <v>0</v>
      </c>
      <c r="BJ273" s="18" t="s">
        <v>81</v>
      </c>
      <c r="BK273" s="216">
        <f>ROUND(I273*H273,2)</f>
        <v>0</v>
      </c>
      <c r="BL273" s="18" t="s">
        <v>192</v>
      </c>
      <c r="BM273" s="215" t="s">
        <v>689</v>
      </c>
    </row>
    <row r="274" spans="1:65" s="2" customFormat="1" ht="10.199999999999999">
      <c r="A274" s="35"/>
      <c r="B274" s="36"/>
      <c r="C274" s="37"/>
      <c r="D274" s="217" t="s">
        <v>194</v>
      </c>
      <c r="E274" s="37"/>
      <c r="F274" s="218" t="s">
        <v>690</v>
      </c>
      <c r="G274" s="37"/>
      <c r="H274" s="37"/>
      <c r="I274" s="116"/>
      <c r="J274" s="37"/>
      <c r="K274" s="37"/>
      <c r="L274" s="40"/>
      <c r="M274" s="219"/>
      <c r="N274" s="220"/>
      <c r="O274" s="72"/>
      <c r="P274" s="72"/>
      <c r="Q274" s="72"/>
      <c r="R274" s="72"/>
      <c r="S274" s="72"/>
      <c r="T274" s="73"/>
      <c r="U274" s="35"/>
      <c r="V274" s="35"/>
      <c r="W274" s="35"/>
      <c r="X274" s="35"/>
      <c r="Y274" s="35"/>
      <c r="Z274" s="35"/>
      <c r="AA274" s="35"/>
      <c r="AB274" s="35"/>
      <c r="AC274" s="35"/>
      <c r="AD274" s="35"/>
      <c r="AE274" s="35"/>
      <c r="AT274" s="18" t="s">
        <v>194</v>
      </c>
      <c r="AU274" s="18" t="s">
        <v>83</v>
      </c>
    </row>
    <row r="275" spans="1:65" s="2" customFormat="1" ht="48">
      <c r="A275" s="35"/>
      <c r="B275" s="36"/>
      <c r="C275" s="37"/>
      <c r="D275" s="217" t="s">
        <v>196</v>
      </c>
      <c r="E275" s="37"/>
      <c r="F275" s="221" t="s">
        <v>672</v>
      </c>
      <c r="G275" s="37"/>
      <c r="H275" s="37"/>
      <c r="I275" s="116"/>
      <c r="J275" s="37"/>
      <c r="K275" s="37"/>
      <c r="L275" s="40"/>
      <c r="M275" s="219"/>
      <c r="N275" s="220"/>
      <c r="O275" s="72"/>
      <c r="P275" s="72"/>
      <c r="Q275" s="72"/>
      <c r="R275" s="72"/>
      <c r="S275" s="72"/>
      <c r="T275" s="73"/>
      <c r="U275" s="35"/>
      <c r="V275" s="35"/>
      <c r="W275" s="35"/>
      <c r="X275" s="35"/>
      <c r="Y275" s="35"/>
      <c r="Z275" s="35"/>
      <c r="AA275" s="35"/>
      <c r="AB275" s="35"/>
      <c r="AC275" s="35"/>
      <c r="AD275" s="35"/>
      <c r="AE275" s="35"/>
      <c r="AT275" s="18" t="s">
        <v>196</v>
      </c>
      <c r="AU275" s="18" t="s">
        <v>83</v>
      </c>
    </row>
    <row r="276" spans="1:65" s="13" customFormat="1" ht="10.199999999999999">
      <c r="B276" s="222"/>
      <c r="C276" s="223"/>
      <c r="D276" s="217" t="s">
        <v>214</v>
      </c>
      <c r="E276" s="224" t="s">
        <v>1</v>
      </c>
      <c r="F276" s="225" t="s">
        <v>691</v>
      </c>
      <c r="G276" s="223"/>
      <c r="H276" s="224" t="s">
        <v>1</v>
      </c>
      <c r="I276" s="226"/>
      <c r="J276" s="223"/>
      <c r="K276" s="223"/>
      <c r="L276" s="227"/>
      <c r="M276" s="228"/>
      <c r="N276" s="229"/>
      <c r="O276" s="229"/>
      <c r="P276" s="229"/>
      <c r="Q276" s="229"/>
      <c r="R276" s="229"/>
      <c r="S276" s="229"/>
      <c r="T276" s="230"/>
      <c r="AT276" s="231" t="s">
        <v>214</v>
      </c>
      <c r="AU276" s="231" t="s">
        <v>83</v>
      </c>
      <c r="AV276" s="13" t="s">
        <v>81</v>
      </c>
      <c r="AW276" s="13" t="s">
        <v>30</v>
      </c>
      <c r="AX276" s="13" t="s">
        <v>73</v>
      </c>
      <c r="AY276" s="231" t="s">
        <v>185</v>
      </c>
    </row>
    <row r="277" spans="1:65" s="14" customFormat="1" ht="10.199999999999999">
      <c r="B277" s="232"/>
      <c r="C277" s="233"/>
      <c r="D277" s="217" t="s">
        <v>214</v>
      </c>
      <c r="E277" s="234" t="s">
        <v>1</v>
      </c>
      <c r="F277" s="235" t="s">
        <v>692</v>
      </c>
      <c r="G277" s="233"/>
      <c r="H277" s="236">
        <v>153</v>
      </c>
      <c r="I277" s="237"/>
      <c r="J277" s="233"/>
      <c r="K277" s="233"/>
      <c r="L277" s="238"/>
      <c r="M277" s="239"/>
      <c r="N277" s="240"/>
      <c r="O277" s="240"/>
      <c r="P277" s="240"/>
      <c r="Q277" s="240"/>
      <c r="R277" s="240"/>
      <c r="S277" s="240"/>
      <c r="T277" s="241"/>
      <c r="AT277" s="242" t="s">
        <v>214</v>
      </c>
      <c r="AU277" s="242" t="s">
        <v>83</v>
      </c>
      <c r="AV277" s="14" t="s">
        <v>83</v>
      </c>
      <c r="AW277" s="14" t="s">
        <v>30</v>
      </c>
      <c r="AX277" s="14" t="s">
        <v>73</v>
      </c>
      <c r="AY277" s="242" t="s">
        <v>185</v>
      </c>
    </row>
    <row r="278" spans="1:65" s="13" customFormat="1" ht="10.199999999999999">
      <c r="B278" s="222"/>
      <c r="C278" s="223"/>
      <c r="D278" s="217" t="s">
        <v>214</v>
      </c>
      <c r="E278" s="224" t="s">
        <v>1</v>
      </c>
      <c r="F278" s="225" t="s">
        <v>693</v>
      </c>
      <c r="G278" s="223"/>
      <c r="H278" s="224" t="s">
        <v>1</v>
      </c>
      <c r="I278" s="226"/>
      <c r="J278" s="223"/>
      <c r="K278" s="223"/>
      <c r="L278" s="227"/>
      <c r="M278" s="228"/>
      <c r="N278" s="229"/>
      <c r="O278" s="229"/>
      <c r="P278" s="229"/>
      <c r="Q278" s="229"/>
      <c r="R278" s="229"/>
      <c r="S278" s="229"/>
      <c r="T278" s="230"/>
      <c r="AT278" s="231" t="s">
        <v>214</v>
      </c>
      <c r="AU278" s="231" t="s">
        <v>83</v>
      </c>
      <c r="AV278" s="13" t="s">
        <v>81</v>
      </c>
      <c r="AW278" s="13" t="s">
        <v>30</v>
      </c>
      <c r="AX278" s="13" t="s">
        <v>73</v>
      </c>
      <c r="AY278" s="231" t="s">
        <v>185</v>
      </c>
    </row>
    <row r="279" spans="1:65" s="14" customFormat="1" ht="10.199999999999999">
      <c r="B279" s="232"/>
      <c r="C279" s="233"/>
      <c r="D279" s="217" t="s">
        <v>214</v>
      </c>
      <c r="E279" s="234" t="s">
        <v>1</v>
      </c>
      <c r="F279" s="235" t="s">
        <v>694</v>
      </c>
      <c r="G279" s="233"/>
      <c r="H279" s="236">
        <v>20.65</v>
      </c>
      <c r="I279" s="237"/>
      <c r="J279" s="233"/>
      <c r="K279" s="233"/>
      <c r="L279" s="238"/>
      <c r="M279" s="239"/>
      <c r="N279" s="240"/>
      <c r="O279" s="240"/>
      <c r="P279" s="240"/>
      <c r="Q279" s="240"/>
      <c r="R279" s="240"/>
      <c r="S279" s="240"/>
      <c r="T279" s="241"/>
      <c r="AT279" s="242" t="s">
        <v>214</v>
      </c>
      <c r="AU279" s="242" t="s">
        <v>83</v>
      </c>
      <c r="AV279" s="14" t="s">
        <v>83</v>
      </c>
      <c r="AW279" s="14" t="s">
        <v>30</v>
      </c>
      <c r="AX279" s="14" t="s">
        <v>73</v>
      </c>
      <c r="AY279" s="242" t="s">
        <v>185</v>
      </c>
    </row>
    <row r="280" spans="1:65" s="15" customFormat="1" ht="10.199999999999999">
      <c r="B280" s="243"/>
      <c r="C280" s="244"/>
      <c r="D280" s="217" t="s">
        <v>214</v>
      </c>
      <c r="E280" s="245" t="s">
        <v>1</v>
      </c>
      <c r="F280" s="246" t="s">
        <v>219</v>
      </c>
      <c r="G280" s="244"/>
      <c r="H280" s="247">
        <v>173.65</v>
      </c>
      <c r="I280" s="248"/>
      <c r="J280" s="244"/>
      <c r="K280" s="244"/>
      <c r="L280" s="249"/>
      <c r="M280" s="250"/>
      <c r="N280" s="251"/>
      <c r="O280" s="251"/>
      <c r="P280" s="251"/>
      <c r="Q280" s="251"/>
      <c r="R280" s="251"/>
      <c r="S280" s="251"/>
      <c r="T280" s="252"/>
      <c r="AT280" s="253" t="s">
        <v>214</v>
      </c>
      <c r="AU280" s="253" t="s">
        <v>83</v>
      </c>
      <c r="AV280" s="15" t="s">
        <v>192</v>
      </c>
      <c r="AW280" s="15" t="s">
        <v>30</v>
      </c>
      <c r="AX280" s="15" t="s">
        <v>81</v>
      </c>
      <c r="AY280" s="253" t="s">
        <v>185</v>
      </c>
    </row>
    <row r="281" spans="1:65" s="2" customFormat="1" ht="16.5" customHeight="1">
      <c r="A281" s="35"/>
      <c r="B281" s="36"/>
      <c r="C281" s="204" t="s">
        <v>347</v>
      </c>
      <c r="D281" s="204" t="s">
        <v>187</v>
      </c>
      <c r="E281" s="205" t="s">
        <v>695</v>
      </c>
      <c r="F281" s="206" t="s">
        <v>696</v>
      </c>
      <c r="G281" s="207" t="s">
        <v>210</v>
      </c>
      <c r="H281" s="208">
        <v>173.65</v>
      </c>
      <c r="I281" s="209"/>
      <c r="J281" s="210">
        <f>ROUND(I281*H281,2)</f>
        <v>0</v>
      </c>
      <c r="K281" s="206" t="s">
        <v>191</v>
      </c>
      <c r="L281" s="40"/>
      <c r="M281" s="211" t="s">
        <v>1</v>
      </c>
      <c r="N281" s="212" t="s">
        <v>38</v>
      </c>
      <c r="O281" s="72"/>
      <c r="P281" s="213">
        <f>O281*H281</f>
        <v>0</v>
      </c>
      <c r="Q281" s="213">
        <v>0</v>
      </c>
      <c r="R281" s="213">
        <f>Q281*H281</f>
        <v>0</v>
      </c>
      <c r="S281" s="213">
        <v>0</v>
      </c>
      <c r="T281" s="214">
        <f>S281*H281</f>
        <v>0</v>
      </c>
      <c r="U281" s="35"/>
      <c r="V281" s="35"/>
      <c r="W281" s="35"/>
      <c r="X281" s="35"/>
      <c r="Y281" s="35"/>
      <c r="Z281" s="35"/>
      <c r="AA281" s="35"/>
      <c r="AB281" s="35"/>
      <c r="AC281" s="35"/>
      <c r="AD281" s="35"/>
      <c r="AE281" s="35"/>
      <c r="AR281" s="215" t="s">
        <v>192</v>
      </c>
      <c r="AT281" s="215" t="s">
        <v>187</v>
      </c>
      <c r="AU281" s="215" t="s">
        <v>83</v>
      </c>
      <c r="AY281" s="18" t="s">
        <v>185</v>
      </c>
      <c r="BE281" s="216">
        <f>IF(N281="základní",J281,0)</f>
        <v>0</v>
      </c>
      <c r="BF281" s="216">
        <f>IF(N281="snížená",J281,0)</f>
        <v>0</v>
      </c>
      <c r="BG281" s="216">
        <f>IF(N281="zákl. přenesená",J281,0)</f>
        <v>0</v>
      </c>
      <c r="BH281" s="216">
        <f>IF(N281="sníž. přenesená",J281,0)</f>
        <v>0</v>
      </c>
      <c r="BI281" s="216">
        <f>IF(N281="nulová",J281,0)</f>
        <v>0</v>
      </c>
      <c r="BJ281" s="18" t="s">
        <v>81</v>
      </c>
      <c r="BK281" s="216">
        <f>ROUND(I281*H281,2)</f>
        <v>0</v>
      </c>
      <c r="BL281" s="18" t="s">
        <v>192</v>
      </c>
      <c r="BM281" s="215" t="s">
        <v>697</v>
      </c>
    </row>
    <row r="282" spans="1:65" s="2" customFormat="1" ht="10.199999999999999">
      <c r="A282" s="35"/>
      <c r="B282" s="36"/>
      <c r="C282" s="37"/>
      <c r="D282" s="217" t="s">
        <v>194</v>
      </c>
      <c r="E282" s="37"/>
      <c r="F282" s="218" t="s">
        <v>698</v>
      </c>
      <c r="G282" s="37"/>
      <c r="H282" s="37"/>
      <c r="I282" s="116"/>
      <c r="J282" s="37"/>
      <c r="K282" s="37"/>
      <c r="L282" s="40"/>
      <c r="M282" s="219"/>
      <c r="N282" s="220"/>
      <c r="O282" s="72"/>
      <c r="P282" s="72"/>
      <c r="Q282" s="72"/>
      <c r="R282" s="72"/>
      <c r="S282" s="72"/>
      <c r="T282" s="73"/>
      <c r="U282" s="35"/>
      <c r="V282" s="35"/>
      <c r="W282" s="35"/>
      <c r="X282" s="35"/>
      <c r="Y282" s="35"/>
      <c r="Z282" s="35"/>
      <c r="AA282" s="35"/>
      <c r="AB282" s="35"/>
      <c r="AC282" s="35"/>
      <c r="AD282" s="35"/>
      <c r="AE282" s="35"/>
      <c r="AT282" s="18" t="s">
        <v>194</v>
      </c>
      <c r="AU282" s="18" t="s">
        <v>83</v>
      </c>
    </row>
    <row r="283" spans="1:65" s="2" customFormat="1" ht="48">
      <c r="A283" s="35"/>
      <c r="B283" s="36"/>
      <c r="C283" s="37"/>
      <c r="D283" s="217" t="s">
        <v>196</v>
      </c>
      <c r="E283" s="37"/>
      <c r="F283" s="221" t="s">
        <v>672</v>
      </c>
      <c r="G283" s="37"/>
      <c r="H283" s="37"/>
      <c r="I283" s="116"/>
      <c r="J283" s="37"/>
      <c r="K283" s="37"/>
      <c r="L283" s="40"/>
      <c r="M283" s="219"/>
      <c r="N283" s="220"/>
      <c r="O283" s="72"/>
      <c r="P283" s="72"/>
      <c r="Q283" s="72"/>
      <c r="R283" s="72"/>
      <c r="S283" s="72"/>
      <c r="T283" s="73"/>
      <c r="U283" s="35"/>
      <c r="V283" s="35"/>
      <c r="W283" s="35"/>
      <c r="X283" s="35"/>
      <c r="Y283" s="35"/>
      <c r="Z283" s="35"/>
      <c r="AA283" s="35"/>
      <c r="AB283" s="35"/>
      <c r="AC283" s="35"/>
      <c r="AD283" s="35"/>
      <c r="AE283" s="35"/>
      <c r="AT283" s="18" t="s">
        <v>196</v>
      </c>
      <c r="AU283" s="18" t="s">
        <v>83</v>
      </c>
    </row>
    <row r="284" spans="1:65" s="2" customFormat="1" ht="21.75" customHeight="1">
      <c r="A284" s="35"/>
      <c r="B284" s="36"/>
      <c r="C284" s="204" t="s">
        <v>355</v>
      </c>
      <c r="D284" s="204" t="s">
        <v>187</v>
      </c>
      <c r="E284" s="205" t="s">
        <v>699</v>
      </c>
      <c r="F284" s="206" t="s">
        <v>700</v>
      </c>
      <c r="G284" s="207" t="s">
        <v>210</v>
      </c>
      <c r="H284" s="208">
        <v>17</v>
      </c>
      <c r="I284" s="209"/>
      <c r="J284" s="210">
        <f>ROUND(I284*H284,2)</f>
        <v>0</v>
      </c>
      <c r="K284" s="206" t="s">
        <v>191</v>
      </c>
      <c r="L284" s="40"/>
      <c r="M284" s="211" t="s">
        <v>1</v>
      </c>
      <c r="N284" s="212" t="s">
        <v>38</v>
      </c>
      <c r="O284" s="72"/>
      <c r="P284" s="213">
        <f>O284*H284</f>
        <v>0</v>
      </c>
      <c r="Q284" s="213">
        <v>4.1900000000000001E-3</v>
      </c>
      <c r="R284" s="213">
        <f>Q284*H284</f>
        <v>7.1230000000000002E-2</v>
      </c>
      <c r="S284" s="213">
        <v>0</v>
      </c>
      <c r="T284" s="214">
        <f>S284*H284</f>
        <v>0</v>
      </c>
      <c r="U284" s="35"/>
      <c r="V284" s="35"/>
      <c r="W284" s="35"/>
      <c r="X284" s="35"/>
      <c r="Y284" s="35"/>
      <c r="Z284" s="35"/>
      <c r="AA284" s="35"/>
      <c r="AB284" s="35"/>
      <c r="AC284" s="35"/>
      <c r="AD284" s="35"/>
      <c r="AE284" s="35"/>
      <c r="AR284" s="215" t="s">
        <v>192</v>
      </c>
      <c r="AT284" s="215" t="s">
        <v>187</v>
      </c>
      <c r="AU284" s="215" t="s">
        <v>83</v>
      </c>
      <c r="AY284" s="18" t="s">
        <v>185</v>
      </c>
      <c r="BE284" s="216">
        <f>IF(N284="základní",J284,0)</f>
        <v>0</v>
      </c>
      <c r="BF284" s="216">
        <f>IF(N284="snížená",J284,0)</f>
        <v>0</v>
      </c>
      <c r="BG284" s="216">
        <f>IF(N284="zákl. přenesená",J284,0)</f>
        <v>0</v>
      </c>
      <c r="BH284" s="216">
        <f>IF(N284="sníž. přenesená",J284,0)</f>
        <v>0</v>
      </c>
      <c r="BI284" s="216">
        <f>IF(N284="nulová",J284,0)</f>
        <v>0</v>
      </c>
      <c r="BJ284" s="18" t="s">
        <v>81</v>
      </c>
      <c r="BK284" s="216">
        <f>ROUND(I284*H284,2)</f>
        <v>0</v>
      </c>
      <c r="BL284" s="18" t="s">
        <v>192</v>
      </c>
      <c r="BM284" s="215" t="s">
        <v>701</v>
      </c>
    </row>
    <row r="285" spans="1:65" s="2" customFormat="1" ht="19.2">
      <c r="A285" s="35"/>
      <c r="B285" s="36"/>
      <c r="C285" s="37"/>
      <c r="D285" s="217" t="s">
        <v>194</v>
      </c>
      <c r="E285" s="37"/>
      <c r="F285" s="218" t="s">
        <v>702</v>
      </c>
      <c r="G285" s="37"/>
      <c r="H285" s="37"/>
      <c r="I285" s="116"/>
      <c r="J285" s="37"/>
      <c r="K285" s="37"/>
      <c r="L285" s="40"/>
      <c r="M285" s="219"/>
      <c r="N285" s="220"/>
      <c r="O285" s="72"/>
      <c r="P285" s="72"/>
      <c r="Q285" s="72"/>
      <c r="R285" s="72"/>
      <c r="S285" s="72"/>
      <c r="T285" s="73"/>
      <c r="U285" s="35"/>
      <c r="V285" s="35"/>
      <c r="W285" s="35"/>
      <c r="X285" s="35"/>
      <c r="Y285" s="35"/>
      <c r="Z285" s="35"/>
      <c r="AA285" s="35"/>
      <c r="AB285" s="35"/>
      <c r="AC285" s="35"/>
      <c r="AD285" s="35"/>
      <c r="AE285" s="35"/>
      <c r="AT285" s="18" t="s">
        <v>194</v>
      </c>
      <c r="AU285" s="18" t="s">
        <v>83</v>
      </c>
    </row>
    <row r="286" spans="1:65" s="2" customFormat="1" ht="48">
      <c r="A286" s="35"/>
      <c r="B286" s="36"/>
      <c r="C286" s="37"/>
      <c r="D286" s="217" t="s">
        <v>196</v>
      </c>
      <c r="E286" s="37"/>
      <c r="F286" s="221" t="s">
        <v>672</v>
      </c>
      <c r="G286" s="37"/>
      <c r="H286" s="37"/>
      <c r="I286" s="116"/>
      <c r="J286" s="37"/>
      <c r="K286" s="37"/>
      <c r="L286" s="40"/>
      <c r="M286" s="219"/>
      <c r="N286" s="220"/>
      <c r="O286" s="72"/>
      <c r="P286" s="72"/>
      <c r="Q286" s="72"/>
      <c r="R286" s="72"/>
      <c r="S286" s="72"/>
      <c r="T286" s="73"/>
      <c r="U286" s="35"/>
      <c r="V286" s="35"/>
      <c r="W286" s="35"/>
      <c r="X286" s="35"/>
      <c r="Y286" s="35"/>
      <c r="Z286" s="35"/>
      <c r="AA286" s="35"/>
      <c r="AB286" s="35"/>
      <c r="AC286" s="35"/>
      <c r="AD286" s="35"/>
      <c r="AE286" s="35"/>
      <c r="AT286" s="18" t="s">
        <v>196</v>
      </c>
      <c r="AU286" s="18" t="s">
        <v>83</v>
      </c>
    </row>
    <row r="287" spans="1:65" s="13" customFormat="1" ht="10.199999999999999">
      <c r="B287" s="222"/>
      <c r="C287" s="223"/>
      <c r="D287" s="217" t="s">
        <v>214</v>
      </c>
      <c r="E287" s="224" t="s">
        <v>1</v>
      </c>
      <c r="F287" s="225" t="s">
        <v>703</v>
      </c>
      <c r="G287" s="223"/>
      <c r="H287" s="224" t="s">
        <v>1</v>
      </c>
      <c r="I287" s="226"/>
      <c r="J287" s="223"/>
      <c r="K287" s="223"/>
      <c r="L287" s="227"/>
      <c r="M287" s="228"/>
      <c r="N287" s="229"/>
      <c r="O287" s="229"/>
      <c r="P287" s="229"/>
      <c r="Q287" s="229"/>
      <c r="R287" s="229"/>
      <c r="S287" s="229"/>
      <c r="T287" s="230"/>
      <c r="AT287" s="231" t="s">
        <v>214</v>
      </c>
      <c r="AU287" s="231" t="s">
        <v>83</v>
      </c>
      <c r="AV287" s="13" t="s">
        <v>81</v>
      </c>
      <c r="AW287" s="13" t="s">
        <v>30</v>
      </c>
      <c r="AX287" s="13" t="s">
        <v>73</v>
      </c>
      <c r="AY287" s="231" t="s">
        <v>185</v>
      </c>
    </row>
    <row r="288" spans="1:65" s="14" customFormat="1" ht="10.199999999999999">
      <c r="B288" s="232"/>
      <c r="C288" s="233"/>
      <c r="D288" s="217" t="s">
        <v>214</v>
      </c>
      <c r="E288" s="234" t="s">
        <v>1</v>
      </c>
      <c r="F288" s="235" t="s">
        <v>704</v>
      </c>
      <c r="G288" s="233"/>
      <c r="H288" s="236">
        <v>17</v>
      </c>
      <c r="I288" s="237"/>
      <c r="J288" s="233"/>
      <c r="K288" s="233"/>
      <c r="L288" s="238"/>
      <c r="M288" s="239"/>
      <c r="N288" s="240"/>
      <c r="O288" s="240"/>
      <c r="P288" s="240"/>
      <c r="Q288" s="240"/>
      <c r="R288" s="240"/>
      <c r="S288" s="240"/>
      <c r="T288" s="241"/>
      <c r="AT288" s="242" t="s">
        <v>214</v>
      </c>
      <c r="AU288" s="242" t="s">
        <v>83</v>
      </c>
      <c r="AV288" s="14" t="s">
        <v>83</v>
      </c>
      <c r="AW288" s="14" t="s">
        <v>30</v>
      </c>
      <c r="AX288" s="14" t="s">
        <v>81</v>
      </c>
      <c r="AY288" s="242" t="s">
        <v>185</v>
      </c>
    </row>
    <row r="289" spans="1:65" s="2" customFormat="1" ht="21.75" customHeight="1">
      <c r="A289" s="35"/>
      <c r="B289" s="36"/>
      <c r="C289" s="204" t="s">
        <v>363</v>
      </c>
      <c r="D289" s="204" t="s">
        <v>187</v>
      </c>
      <c r="E289" s="205" t="s">
        <v>705</v>
      </c>
      <c r="F289" s="206" t="s">
        <v>706</v>
      </c>
      <c r="G289" s="207" t="s">
        <v>210</v>
      </c>
      <c r="H289" s="208">
        <v>17</v>
      </c>
      <c r="I289" s="209"/>
      <c r="J289" s="210">
        <f>ROUND(I289*H289,2)</f>
        <v>0</v>
      </c>
      <c r="K289" s="206" t="s">
        <v>191</v>
      </c>
      <c r="L289" s="40"/>
      <c r="M289" s="211" t="s">
        <v>1</v>
      </c>
      <c r="N289" s="212" t="s">
        <v>38</v>
      </c>
      <c r="O289" s="72"/>
      <c r="P289" s="213">
        <f>O289*H289</f>
        <v>0</v>
      </c>
      <c r="Q289" s="213">
        <v>0</v>
      </c>
      <c r="R289" s="213">
        <f>Q289*H289</f>
        <v>0</v>
      </c>
      <c r="S289" s="213">
        <v>0</v>
      </c>
      <c r="T289" s="214">
        <f>S289*H289</f>
        <v>0</v>
      </c>
      <c r="U289" s="35"/>
      <c r="V289" s="35"/>
      <c r="W289" s="35"/>
      <c r="X289" s="35"/>
      <c r="Y289" s="35"/>
      <c r="Z289" s="35"/>
      <c r="AA289" s="35"/>
      <c r="AB289" s="35"/>
      <c r="AC289" s="35"/>
      <c r="AD289" s="35"/>
      <c r="AE289" s="35"/>
      <c r="AR289" s="215" t="s">
        <v>192</v>
      </c>
      <c r="AT289" s="215" t="s">
        <v>187</v>
      </c>
      <c r="AU289" s="215" t="s">
        <v>83</v>
      </c>
      <c r="AY289" s="18" t="s">
        <v>185</v>
      </c>
      <c r="BE289" s="216">
        <f>IF(N289="základní",J289,0)</f>
        <v>0</v>
      </c>
      <c r="BF289" s="216">
        <f>IF(N289="snížená",J289,0)</f>
        <v>0</v>
      </c>
      <c r="BG289" s="216">
        <f>IF(N289="zákl. přenesená",J289,0)</f>
        <v>0</v>
      </c>
      <c r="BH289" s="216">
        <f>IF(N289="sníž. přenesená",J289,0)</f>
        <v>0</v>
      </c>
      <c r="BI289" s="216">
        <f>IF(N289="nulová",J289,0)</f>
        <v>0</v>
      </c>
      <c r="BJ289" s="18" t="s">
        <v>81</v>
      </c>
      <c r="BK289" s="216">
        <f>ROUND(I289*H289,2)</f>
        <v>0</v>
      </c>
      <c r="BL289" s="18" t="s">
        <v>192</v>
      </c>
      <c r="BM289" s="215" t="s">
        <v>707</v>
      </c>
    </row>
    <row r="290" spans="1:65" s="2" customFormat="1" ht="19.2">
      <c r="A290" s="35"/>
      <c r="B290" s="36"/>
      <c r="C290" s="37"/>
      <c r="D290" s="217" t="s">
        <v>194</v>
      </c>
      <c r="E290" s="37"/>
      <c r="F290" s="218" t="s">
        <v>708</v>
      </c>
      <c r="G290" s="37"/>
      <c r="H290" s="37"/>
      <c r="I290" s="116"/>
      <c r="J290" s="37"/>
      <c r="K290" s="37"/>
      <c r="L290" s="40"/>
      <c r="M290" s="219"/>
      <c r="N290" s="220"/>
      <c r="O290" s="72"/>
      <c r="P290" s="72"/>
      <c r="Q290" s="72"/>
      <c r="R290" s="72"/>
      <c r="S290" s="72"/>
      <c r="T290" s="73"/>
      <c r="U290" s="35"/>
      <c r="V290" s="35"/>
      <c r="W290" s="35"/>
      <c r="X290" s="35"/>
      <c r="Y290" s="35"/>
      <c r="Z290" s="35"/>
      <c r="AA290" s="35"/>
      <c r="AB290" s="35"/>
      <c r="AC290" s="35"/>
      <c r="AD290" s="35"/>
      <c r="AE290" s="35"/>
      <c r="AT290" s="18" t="s">
        <v>194</v>
      </c>
      <c r="AU290" s="18" t="s">
        <v>83</v>
      </c>
    </row>
    <row r="291" spans="1:65" s="2" customFormat="1" ht="48">
      <c r="A291" s="35"/>
      <c r="B291" s="36"/>
      <c r="C291" s="37"/>
      <c r="D291" s="217" t="s">
        <v>196</v>
      </c>
      <c r="E291" s="37"/>
      <c r="F291" s="221" t="s">
        <v>672</v>
      </c>
      <c r="G291" s="37"/>
      <c r="H291" s="37"/>
      <c r="I291" s="116"/>
      <c r="J291" s="37"/>
      <c r="K291" s="37"/>
      <c r="L291" s="40"/>
      <c r="M291" s="219"/>
      <c r="N291" s="220"/>
      <c r="O291" s="72"/>
      <c r="P291" s="72"/>
      <c r="Q291" s="72"/>
      <c r="R291" s="72"/>
      <c r="S291" s="72"/>
      <c r="T291" s="73"/>
      <c r="U291" s="35"/>
      <c r="V291" s="35"/>
      <c r="W291" s="35"/>
      <c r="X291" s="35"/>
      <c r="Y291" s="35"/>
      <c r="Z291" s="35"/>
      <c r="AA291" s="35"/>
      <c r="AB291" s="35"/>
      <c r="AC291" s="35"/>
      <c r="AD291" s="35"/>
      <c r="AE291" s="35"/>
      <c r="AT291" s="18" t="s">
        <v>196</v>
      </c>
      <c r="AU291" s="18" t="s">
        <v>83</v>
      </c>
    </row>
    <row r="292" spans="1:65" s="2" customFormat="1" ht="21.75" customHeight="1">
      <c r="A292" s="35"/>
      <c r="B292" s="36"/>
      <c r="C292" s="204" t="s">
        <v>378</v>
      </c>
      <c r="D292" s="204" t="s">
        <v>187</v>
      </c>
      <c r="E292" s="205" t="s">
        <v>709</v>
      </c>
      <c r="F292" s="206" t="s">
        <v>710</v>
      </c>
      <c r="G292" s="207" t="s">
        <v>449</v>
      </c>
      <c r="H292" s="208">
        <v>0.48299999999999998</v>
      </c>
      <c r="I292" s="209"/>
      <c r="J292" s="210">
        <f>ROUND(I292*H292,2)</f>
        <v>0</v>
      </c>
      <c r="K292" s="206" t="s">
        <v>191</v>
      </c>
      <c r="L292" s="40"/>
      <c r="M292" s="211" t="s">
        <v>1</v>
      </c>
      <c r="N292" s="212" t="s">
        <v>38</v>
      </c>
      <c r="O292" s="72"/>
      <c r="P292" s="213">
        <f>O292*H292</f>
        <v>0</v>
      </c>
      <c r="Q292" s="213">
        <v>1.06277</v>
      </c>
      <c r="R292" s="213">
        <f>Q292*H292</f>
        <v>0.51331790999999993</v>
      </c>
      <c r="S292" s="213">
        <v>0</v>
      </c>
      <c r="T292" s="214">
        <f>S292*H292</f>
        <v>0</v>
      </c>
      <c r="U292" s="35"/>
      <c r="V292" s="35"/>
      <c r="W292" s="35"/>
      <c r="X292" s="35"/>
      <c r="Y292" s="35"/>
      <c r="Z292" s="35"/>
      <c r="AA292" s="35"/>
      <c r="AB292" s="35"/>
      <c r="AC292" s="35"/>
      <c r="AD292" s="35"/>
      <c r="AE292" s="35"/>
      <c r="AR292" s="215" t="s">
        <v>192</v>
      </c>
      <c r="AT292" s="215" t="s">
        <v>187</v>
      </c>
      <c r="AU292" s="215" t="s">
        <v>83</v>
      </c>
      <c r="AY292" s="18" t="s">
        <v>185</v>
      </c>
      <c r="BE292" s="216">
        <f>IF(N292="základní",J292,0)</f>
        <v>0</v>
      </c>
      <c r="BF292" s="216">
        <f>IF(N292="snížená",J292,0)</f>
        <v>0</v>
      </c>
      <c r="BG292" s="216">
        <f>IF(N292="zákl. přenesená",J292,0)</f>
        <v>0</v>
      </c>
      <c r="BH292" s="216">
        <f>IF(N292="sníž. přenesená",J292,0)</f>
        <v>0</v>
      </c>
      <c r="BI292" s="216">
        <f>IF(N292="nulová",J292,0)</f>
        <v>0</v>
      </c>
      <c r="BJ292" s="18" t="s">
        <v>81</v>
      </c>
      <c r="BK292" s="216">
        <f>ROUND(I292*H292,2)</f>
        <v>0</v>
      </c>
      <c r="BL292" s="18" t="s">
        <v>192</v>
      </c>
      <c r="BM292" s="215" t="s">
        <v>711</v>
      </c>
    </row>
    <row r="293" spans="1:65" s="2" customFormat="1" ht="19.2">
      <c r="A293" s="35"/>
      <c r="B293" s="36"/>
      <c r="C293" s="37"/>
      <c r="D293" s="217" t="s">
        <v>194</v>
      </c>
      <c r="E293" s="37"/>
      <c r="F293" s="218" t="s">
        <v>712</v>
      </c>
      <c r="G293" s="37"/>
      <c r="H293" s="37"/>
      <c r="I293" s="116"/>
      <c r="J293" s="37"/>
      <c r="K293" s="37"/>
      <c r="L293" s="40"/>
      <c r="M293" s="219"/>
      <c r="N293" s="220"/>
      <c r="O293" s="72"/>
      <c r="P293" s="72"/>
      <c r="Q293" s="72"/>
      <c r="R293" s="72"/>
      <c r="S293" s="72"/>
      <c r="T293" s="73"/>
      <c r="U293" s="35"/>
      <c r="V293" s="35"/>
      <c r="W293" s="35"/>
      <c r="X293" s="35"/>
      <c r="Y293" s="35"/>
      <c r="Z293" s="35"/>
      <c r="AA293" s="35"/>
      <c r="AB293" s="35"/>
      <c r="AC293" s="35"/>
      <c r="AD293" s="35"/>
      <c r="AE293" s="35"/>
      <c r="AT293" s="18" t="s">
        <v>194</v>
      </c>
      <c r="AU293" s="18" t="s">
        <v>83</v>
      </c>
    </row>
    <row r="294" spans="1:65" s="2" customFormat="1" ht="19.2">
      <c r="A294" s="35"/>
      <c r="B294" s="36"/>
      <c r="C294" s="37"/>
      <c r="D294" s="217" t="s">
        <v>196</v>
      </c>
      <c r="E294" s="37"/>
      <c r="F294" s="221" t="s">
        <v>713</v>
      </c>
      <c r="G294" s="37"/>
      <c r="H294" s="37"/>
      <c r="I294" s="116"/>
      <c r="J294" s="37"/>
      <c r="K294" s="37"/>
      <c r="L294" s="40"/>
      <c r="M294" s="219"/>
      <c r="N294" s="220"/>
      <c r="O294" s="72"/>
      <c r="P294" s="72"/>
      <c r="Q294" s="72"/>
      <c r="R294" s="72"/>
      <c r="S294" s="72"/>
      <c r="T294" s="73"/>
      <c r="U294" s="35"/>
      <c r="V294" s="35"/>
      <c r="W294" s="35"/>
      <c r="X294" s="35"/>
      <c r="Y294" s="35"/>
      <c r="Z294" s="35"/>
      <c r="AA294" s="35"/>
      <c r="AB294" s="35"/>
      <c r="AC294" s="35"/>
      <c r="AD294" s="35"/>
      <c r="AE294" s="35"/>
      <c r="AT294" s="18" t="s">
        <v>196</v>
      </c>
      <c r="AU294" s="18" t="s">
        <v>83</v>
      </c>
    </row>
    <row r="295" spans="1:65" s="13" customFormat="1" ht="10.199999999999999">
      <c r="B295" s="222"/>
      <c r="C295" s="223"/>
      <c r="D295" s="217" t="s">
        <v>214</v>
      </c>
      <c r="E295" s="224" t="s">
        <v>1</v>
      </c>
      <c r="F295" s="225" t="s">
        <v>703</v>
      </c>
      <c r="G295" s="223"/>
      <c r="H295" s="224" t="s">
        <v>1</v>
      </c>
      <c r="I295" s="226"/>
      <c r="J295" s="223"/>
      <c r="K295" s="223"/>
      <c r="L295" s="227"/>
      <c r="M295" s="228"/>
      <c r="N295" s="229"/>
      <c r="O295" s="229"/>
      <c r="P295" s="229"/>
      <c r="Q295" s="229"/>
      <c r="R295" s="229"/>
      <c r="S295" s="229"/>
      <c r="T295" s="230"/>
      <c r="AT295" s="231" t="s">
        <v>214</v>
      </c>
      <c r="AU295" s="231" t="s">
        <v>83</v>
      </c>
      <c r="AV295" s="13" t="s">
        <v>81</v>
      </c>
      <c r="AW295" s="13" t="s">
        <v>30</v>
      </c>
      <c r="AX295" s="13" t="s">
        <v>73</v>
      </c>
      <c r="AY295" s="231" t="s">
        <v>185</v>
      </c>
    </row>
    <row r="296" spans="1:65" s="14" customFormat="1" ht="10.199999999999999">
      <c r="B296" s="232"/>
      <c r="C296" s="233"/>
      <c r="D296" s="217" t="s">
        <v>214</v>
      </c>
      <c r="E296" s="234" t="s">
        <v>1</v>
      </c>
      <c r="F296" s="235" t="s">
        <v>714</v>
      </c>
      <c r="G296" s="233"/>
      <c r="H296" s="236">
        <v>0.48299999999999998</v>
      </c>
      <c r="I296" s="237"/>
      <c r="J296" s="233"/>
      <c r="K296" s="233"/>
      <c r="L296" s="238"/>
      <c r="M296" s="239"/>
      <c r="N296" s="240"/>
      <c r="O296" s="240"/>
      <c r="P296" s="240"/>
      <c r="Q296" s="240"/>
      <c r="R296" s="240"/>
      <c r="S296" s="240"/>
      <c r="T296" s="241"/>
      <c r="AT296" s="242" t="s">
        <v>214</v>
      </c>
      <c r="AU296" s="242" t="s">
        <v>83</v>
      </c>
      <c r="AV296" s="14" t="s">
        <v>83</v>
      </c>
      <c r="AW296" s="14" t="s">
        <v>30</v>
      </c>
      <c r="AX296" s="14" t="s">
        <v>81</v>
      </c>
      <c r="AY296" s="242" t="s">
        <v>185</v>
      </c>
    </row>
    <row r="297" spans="1:65" s="12" customFormat="1" ht="22.8" customHeight="1">
      <c r="B297" s="188"/>
      <c r="C297" s="189"/>
      <c r="D297" s="190" t="s">
        <v>72</v>
      </c>
      <c r="E297" s="202" t="s">
        <v>192</v>
      </c>
      <c r="F297" s="202" t="s">
        <v>715</v>
      </c>
      <c r="G297" s="189"/>
      <c r="H297" s="189"/>
      <c r="I297" s="192"/>
      <c r="J297" s="203">
        <f>BK297</f>
        <v>0</v>
      </c>
      <c r="K297" s="189"/>
      <c r="L297" s="194"/>
      <c r="M297" s="195"/>
      <c r="N297" s="196"/>
      <c r="O297" s="196"/>
      <c r="P297" s="197">
        <f>SUM(P298:P314)</f>
        <v>0</v>
      </c>
      <c r="Q297" s="196"/>
      <c r="R297" s="197">
        <f>SUM(R298:R314)</f>
        <v>3.7006199999999998</v>
      </c>
      <c r="S297" s="196"/>
      <c r="T297" s="198">
        <f>SUM(T298:T314)</f>
        <v>0</v>
      </c>
      <c r="AR297" s="199" t="s">
        <v>81</v>
      </c>
      <c r="AT297" s="200" t="s">
        <v>72</v>
      </c>
      <c r="AU297" s="200" t="s">
        <v>81</v>
      </c>
      <c r="AY297" s="199" t="s">
        <v>185</v>
      </c>
      <c r="BK297" s="201">
        <f>SUM(BK298:BK314)</f>
        <v>0</v>
      </c>
    </row>
    <row r="298" spans="1:65" s="2" customFormat="1" ht="21.75" customHeight="1">
      <c r="A298" s="35"/>
      <c r="B298" s="36"/>
      <c r="C298" s="204" t="s">
        <v>384</v>
      </c>
      <c r="D298" s="204" t="s">
        <v>187</v>
      </c>
      <c r="E298" s="205" t="s">
        <v>716</v>
      </c>
      <c r="F298" s="206" t="s">
        <v>717</v>
      </c>
      <c r="G298" s="207" t="s">
        <v>316</v>
      </c>
      <c r="H298" s="208">
        <v>106.8</v>
      </c>
      <c r="I298" s="209"/>
      <c r="J298" s="210">
        <f>ROUND(I298*H298,2)</f>
        <v>0</v>
      </c>
      <c r="K298" s="206" t="s">
        <v>191</v>
      </c>
      <c r="L298" s="40"/>
      <c r="M298" s="211" t="s">
        <v>1</v>
      </c>
      <c r="N298" s="212" t="s">
        <v>38</v>
      </c>
      <c r="O298" s="72"/>
      <c r="P298" s="213">
        <f>O298*H298</f>
        <v>0</v>
      </c>
      <c r="Q298" s="213">
        <v>3.465E-2</v>
      </c>
      <c r="R298" s="213">
        <f>Q298*H298</f>
        <v>3.7006199999999998</v>
      </c>
      <c r="S298" s="213">
        <v>0</v>
      </c>
      <c r="T298" s="214">
        <f>S298*H298</f>
        <v>0</v>
      </c>
      <c r="U298" s="35"/>
      <c r="V298" s="35"/>
      <c r="W298" s="35"/>
      <c r="X298" s="35"/>
      <c r="Y298" s="35"/>
      <c r="Z298" s="35"/>
      <c r="AA298" s="35"/>
      <c r="AB298" s="35"/>
      <c r="AC298" s="35"/>
      <c r="AD298" s="35"/>
      <c r="AE298" s="35"/>
      <c r="AR298" s="215" t="s">
        <v>192</v>
      </c>
      <c r="AT298" s="215" t="s">
        <v>187</v>
      </c>
      <c r="AU298" s="215" t="s">
        <v>83</v>
      </c>
      <c r="AY298" s="18" t="s">
        <v>185</v>
      </c>
      <c r="BE298" s="216">
        <f>IF(N298="základní",J298,0)</f>
        <v>0</v>
      </c>
      <c r="BF298" s="216">
        <f>IF(N298="snížená",J298,0)</f>
        <v>0</v>
      </c>
      <c r="BG298" s="216">
        <f>IF(N298="zákl. přenesená",J298,0)</f>
        <v>0</v>
      </c>
      <c r="BH298" s="216">
        <f>IF(N298="sníž. přenesená",J298,0)</f>
        <v>0</v>
      </c>
      <c r="BI298" s="216">
        <f>IF(N298="nulová",J298,0)</f>
        <v>0</v>
      </c>
      <c r="BJ298" s="18" t="s">
        <v>81</v>
      </c>
      <c r="BK298" s="216">
        <f>ROUND(I298*H298,2)</f>
        <v>0</v>
      </c>
      <c r="BL298" s="18" t="s">
        <v>192</v>
      </c>
      <c r="BM298" s="215" t="s">
        <v>718</v>
      </c>
    </row>
    <row r="299" spans="1:65" s="2" customFormat="1" ht="38.4">
      <c r="A299" s="35"/>
      <c r="B299" s="36"/>
      <c r="C299" s="37"/>
      <c r="D299" s="217" t="s">
        <v>194</v>
      </c>
      <c r="E299" s="37"/>
      <c r="F299" s="218" t="s">
        <v>719</v>
      </c>
      <c r="G299" s="37"/>
      <c r="H299" s="37"/>
      <c r="I299" s="116"/>
      <c r="J299" s="37"/>
      <c r="K299" s="37"/>
      <c r="L299" s="40"/>
      <c r="M299" s="219"/>
      <c r="N299" s="220"/>
      <c r="O299" s="72"/>
      <c r="P299" s="72"/>
      <c r="Q299" s="72"/>
      <c r="R299" s="72"/>
      <c r="S299" s="72"/>
      <c r="T299" s="73"/>
      <c r="U299" s="35"/>
      <c r="V299" s="35"/>
      <c r="W299" s="35"/>
      <c r="X299" s="35"/>
      <c r="Y299" s="35"/>
      <c r="Z299" s="35"/>
      <c r="AA299" s="35"/>
      <c r="AB299" s="35"/>
      <c r="AC299" s="35"/>
      <c r="AD299" s="35"/>
      <c r="AE299" s="35"/>
      <c r="AT299" s="18" t="s">
        <v>194</v>
      </c>
      <c r="AU299" s="18" t="s">
        <v>83</v>
      </c>
    </row>
    <row r="300" spans="1:65" s="2" customFormat="1" ht="48">
      <c r="A300" s="35"/>
      <c r="B300" s="36"/>
      <c r="C300" s="37"/>
      <c r="D300" s="217" t="s">
        <v>196</v>
      </c>
      <c r="E300" s="37"/>
      <c r="F300" s="221" t="s">
        <v>720</v>
      </c>
      <c r="G300" s="37"/>
      <c r="H300" s="37"/>
      <c r="I300" s="116"/>
      <c r="J300" s="37"/>
      <c r="K300" s="37"/>
      <c r="L300" s="40"/>
      <c r="M300" s="219"/>
      <c r="N300" s="220"/>
      <c r="O300" s="72"/>
      <c r="P300" s="72"/>
      <c r="Q300" s="72"/>
      <c r="R300" s="72"/>
      <c r="S300" s="72"/>
      <c r="T300" s="73"/>
      <c r="U300" s="35"/>
      <c r="V300" s="35"/>
      <c r="W300" s="35"/>
      <c r="X300" s="35"/>
      <c r="Y300" s="35"/>
      <c r="Z300" s="35"/>
      <c r="AA300" s="35"/>
      <c r="AB300" s="35"/>
      <c r="AC300" s="35"/>
      <c r="AD300" s="35"/>
      <c r="AE300" s="35"/>
      <c r="AT300" s="18" t="s">
        <v>196</v>
      </c>
      <c r="AU300" s="18" t="s">
        <v>83</v>
      </c>
    </row>
    <row r="301" spans="1:65" s="14" customFormat="1" ht="10.199999999999999">
      <c r="B301" s="232"/>
      <c r="C301" s="233"/>
      <c r="D301" s="217" t="s">
        <v>214</v>
      </c>
      <c r="E301" s="234" t="s">
        <v>1</v>
      </c>
      <c r="F301" s="235" t="s">
        <v>721</v>
      </c>
      <c r="G301" s="233"/>
      <c r="H301" s="236">
        <v>106.8</v>
      </c>
      <c r="I301" s="237"/>
      <c r="J301" s="233"/>
      <c r="K301" s="233"/>
      <c r="L301" s="238"/>
      <c r="M301" s="239"/>
      <c r="N301" s="240"/>
      <c r="O301" s="240"/>
      <c r="P301" s="240"/>
      <c r="Q301" s="240"/>
      <c r="R301" s="240"/>
      <c r="S301" s="240"/>
      <c r="T301" s="241"/>
      <c r="AT301" s="242" t="s">
        <v>214</v>
      </c>
      <c r="AU301" s="242" t="s">
        <v>83</v>
      </c>
      <c r="AV301" s="14" t="s">
        <v>83</v>
      </c>
      <c r="AW301" s="14" t="s">
        <v>30</v>
      </c>
      <c r="AX301" s="14" t="s">
        <v>81</v>
      </c>
      <c r="AY301" s="242" t="s">
        <v>185</v>
      </c>
    </row>
    <row r="302" spans="1:65" s="2" customFormat="1" ht="33" customHeight="1">
      <c r="A302" s="35"/>
      <c r="B302" s="36"/>
      <c r="C302" s="258" t="s">
        <v>389</v>
      </c>
      <c r="D302" s="258" t="s">
        <v>521</v>
      </c>
      <c r="E302" s="259" t="s">
        <v>722</v>
      </c>
      <c r="F302" s="260" t="s">
        <v>723</v>
      </c>
      <c r="G302" s="261" t="s">
        <v>316</v>
      </c>
      <c r="H302" s="262">
        <v>110.004</v>
      </c>
      <c r="I302" s="263"/>
      <c r="J302" s="264">
        <f>ROUND(I302*H302,2)</f>
        <v>0</v>
      </c>
      <c r="K302" s="260" t="s">
        <v>1</v>
      </c>
      <c r="L302" s="265"/>
      <c r="M302" s="266" t="s">
        <v>1</v>
      </c>
      <c r="N302" s="267" t="s">
        <v>38</v>
      </c>
      <c r="O302" s="72"/>
      <c r="P302" s="213">
        <f>O302*H302</f>
        <v>0</v>
      </c>
      <c r="Q302" s="213">
        <v>0</v>
      </c>
      <c r="R302" s="213">
        <f>Q302*H302</f>
        <v>0</v>
      </c>
      <c r="S302" s="213">
        <v>0</v>
      </c>
      <c r="T302" s="214">
        <f>S302*H302</f>
        <v>0</v>
      </c>
      <c r="U302" s="35"/>
      <c r="V302" s="35"/>
      <c r="W302" s="35"/>
      <c r="X302" s="35"/>
      <c r="Y302" s="35"/>
      <c r="Z302" s="35"/>
      <c r="AA302" s="35"/>
      <c r="AB302" s="35"/>
      <c r="AC302" s="35"/>
      <c r="AD302" s="35"/>
      <c r="AE302" s="35"/>
      <c r="AR302" s="215" t="s">
        <v>226</v>
      </c>
      <c r="AT302" s="215" t="s">
        <v>521</v>
      </c>
      <c r="AU302" s="215" t="s">
        <v>83</v>
      </c>
      <c r="AY302" s="18" t="s">
        <v>185</v>
      </c>
      <c r="BE302" s="216">
        <f>IF(N302="základní",J302,0)</f>
        <v>0</v>
      </c>
      <c r="BF302" s="216">
        <f>IF(N302="snížená",J302,0)</f>
        <v>0</v>
      </c>
      <c r="BG302" s="216">
        <f>IF(N302="zákl. přenesená",J302,0)</f>
        <v>0</v>
      </c>
      <c r="BH302" s="216">
        <f>IF(N302="sníž. přenesená",J302,0)</f>
        <v>0</v>
      </c>
      <c r="BI302" s="216">
        <f>IF(N302="nulová",J302,0)</f>
        <v>0</v>
      </c>
      <c r="BJ302" s="18" t="s">
        <v>81</v>
      </c>
      <c r="BK302" s="216">
        <f>ROUND(I302*H302,2)</f>
        <v>0</v>
      </c>
      <c r="BL302" s="18" t="s">
        <v>192</v>
      </c>
      <c r="BM302" s="215" t="s">
        <v>724</v>
      </c>
    </row>
    <row r="303" spans="1:65" s="2" customFormat="1" ht="19.2">
      <c r="A303" s="35"/>
      <c r="B303" s="36"/>
      <c r="C303" s="37"/>
      <c r="D303" s="217" t="s">
        <v>194</v>
      </c>
      <c r="E303" s="37"/>
      <c r="F303" s="218" t="s">
        <v>725</v>
      </c>
      <c r="G303" s="37"/>
      <c r="H303" s="37"/>
      <c r="I303" s="116"/>
      <c r="J303" s="37"/>
      <c r="K303" s="37"/>
      <c r="L303" s="40"/>
      <c r="M303" s="219"/>
      <c r="N303" s="220"/>
      <c r="O303" s="72"/>
      <c r="P303" s="72"/>
      <c r="Q303" s="72"/>
      <c r="R303" s="72"/>
      <c r="S303" s="72"/>
      <c r="T303" s="73"/>
      <c r="U303" s="35"/>
      <c r="V303" s="35"/>
      <c r="W303" s="35"/>
      <c r="X303" s="35"/>
      <c r="Y303" s="35"/>
      <c r="Z303" s="35"/>
      <c r="AA303" s="35"/>
      <c r="AB303" s="35"/>
      <c r="AC303" s="35"/>
      <c r="AD303" s="35"/>
      <c r="AE303" s="35"/>
      <c r="AT303" s="18" t="s">
        <v>194</v>
      </c>
      <c r="AU303" s="18" t="s">
        <v>83</v>
      </c>
    </row>
    <row r="304" spans="1:65" s="14" customFormat="1" ht="10.199999999999999">
      <c r="B304" s="232"/>
      <c r="C304" s="233"/>
      <c r="D304" s="217" t="s">
        <v>214</v>
      </c>
      <c r="E304" s="234" t="s">
        <v>1</v>
      </c>
      <c r="F304" s="235" t="s">
        <v>726</v>
      </c>
      <c r="G304" s="233"/>
      <c r="H304" s="236">
        <v>110.004</v>
      </c>
      <c r="I304" s="237"/>
      <c r="J304" s="233"/>
      <c r="K304" s="233"/>
      <c r="L304" s="238"/>
      <c r="M304" s="239"/>
      <c r="N304" s="240"/>
      <c r="O304" s="240"/>
      <c r="P304" s="240"/>
      <c r="Q304" s="240"/>
      <c r="R304" s="240"/>
      <c r="S304" s="240"/>
      <c r="T304" s="241"/>
      <c r="AT304" s="242" t="s">
        <v>214</v>
      </c>
      <c r="AU304" s="242" t="s">
        <v>83</v>
      </c>
      <c r="AV304" s="14" t="s">
        <v>83</v>
      </c>
      <c r="AW304" s="14" t="s">
        <v>30</v>
      </c>
      <c r="AX304" s="14" t="s">
        <v>81</v>
      </c>
      <c r="AY304" s="242" t="s">
        <v>185</v>
      </c>
    </row>
    <row r="305" spans="1:65" s="2" customFormat="1" ht="16.5" customHeight="1">
      <c r="A305" s="35"/>
      <c r="B305" s="36"/>
      <c r="C305" s="204" t="s">
        <v>394</v>
      </c>
      <c r="D305" s="204" t="s">
        <v>187</v>
      </c>
      <c r="E305" s="205" t="s">
        <v>727</v>
      </c>
      <c r="F305" s="206" t="s">
        <v>728</v>
      </c>
      <c r="G305" s="207" t="s">
        <v>325</v>
      </c>
      <c r="H305" s="208">
        <v>16.45</v>
      </c>
      <c r="I305" s="209"/>
      <c r="J305" s="210">
        <f>ROUND(I305*H305,2)</f>
        <v>0</v>
      </c>
      <c r="K305" s="206" t="s">
        <v>191</v>
      </c>
      <c r="L305" s="40"/>
      <c r="M305" s="211" t="s">
        <v>1</v>
      </c>
      <c r="N305" s="212" t="s">
        <v>38</v>
      </c>
      <c r="O305" s="72"/>
      <c r="P305" s="213">
        <f>O305*H305</f>
        <v>0</v>
      </c>
      <c r="Q305" s="213">
        <v>0</v>
      </c>
      <c r="R305" s="213">
        <f>Q305*H305</f>
        <v>0</v>
      </c>
      <c r="S305" s="213">
        <v>0</v>
      </c>
      <c r="T305" s="214">
        <f>S305*H305</f>
        <v>0</v>
      </c>
      <c r="U305" s="35"/>
      <c r="V305" s="35"/>
      <c r="W305" s="35"/>
      <c r="X305" s="35"/>
      <c r="Y305" s="35"/>
      <c r="Z305" s="35"/>
      <c r="AA305" s="35"/>
      <c r="AB305" s="35"/>
      <c r="AC305" s="35"/>
      <c r="AD305" s="35"/>
      <c r="AE305" s="35"/>
      <c r="AR305" s="215" t="s">
        <v>192</v>
      </c>
      <c r="AT305" s="215" t="s">
        <v>187</v>
      </c>
      <c r="AU305" s="215" t="s">
        <v>83</v>
      </c>
      <c r="AY305" s="18" t="s">
        <v>185</v>
      </c>
      <c r="BE305" s="216">
        <f>IF(N305="základní",J305,0)</f>
        <v>0</v>
      </c>
      <c r="BF305" s="216">
        <f>IF(N305="snížená",J305,0)</f>
        <v>0</v>
      </c>
      <c r="BG305" s="216">
        <f>IF(N305="zákl. přenesená",J305,0)</f>
        <v>0</v>
      </c>
      <c r="BH305" s="216">
        <f>IF(N305="sníž. přenesená",J305,0)</f>
        <v>0</v>
      </c>
      <c r="BI305" s="216">
        <f>IF(N305="nulová",J305,0)</f>
        <v>0</v>
      </c>
      <c r="BJ305" s="18" t="s">
        <v>81</v>
      </c>
      <c r="BK305" s="216">
        <f>ROUND(I305*H305,2)</f>
        <v>0</v>
      </c>
      <c r="BL305" s="18" t="s">
        <v>192</v>
      </c>
      <c r="BM305" s="215" t="s">
        <v>729</v>
      </c>
    </row>
    <row r="306" spans="1:65" s="2" customFormat="1" ht="19.2">
      <c r="A306" s="35"/>
      <c r="B306" s="36"/>
      <c r="C306" s="37"/>
      <c r="D306" s="217" t="s">
        <v>194</v>
      </c>
      <c r="E306" s="37"/>
      <c r="F306" s="218" t="s">
        <v>730</v>
      </c>
      <c r="G306" s="37"/>
      <c r="H306" s="37"/>
      <c r="I306" s="116"/>
      <c r="J306" s="37"/>
      <c r="K306" s="37"/>
      <c r="L306" s="40"/>
      <c r="M306" s="219"/>
      <c r="N306" s="220"/>
      <c r="O306" s="72"/>
      <c r="P306" s="72"/>
      <c r="Q306" s="72"/>
      <c r="R306" s="72"/>
      <c r="S306" s="72"/>
      <c r="T306" s="73"/>
      <c r="U306" s="35"/>
      <c r="V306" s="35"/>
      <c r="W306" s="35"/>
      <c r="X306" s="35"/>
      <c r="Y306" s="35"/>
      <c r="Z306" s="35"/>
      <c r="AA306" s="35"/>
      <c r="AB306" s="35"/>
      <c r="AC306" s="35"/>
      <c r="AD306" s="35"/>
      <c r="AE306" s="35"/>
      <c r="AT306" s="18" t="s">
        <v>194</v>
      </c>
      <c r="AU306" s="18" t="s">
        <v>83</v>
      </c>
    </row>
    <row r="307" spans="1:65" s="2" customFormat="1" ht="48">
      <c r="A307" s="35"/>
      <c r="B307" s="36"/>
      <c r="C307" s="37"/>
      <c r="D307" s="217" t="s">
        <v>196</v>
      </c>
      <c r="E307" s="37"/>
      <c r="F307" s="221" t="s">
        <v>731</v>
      </c>
      <c r="G307" s="37"/>
      <c r="H307" s="37"/>
      <c r="I307" s="116"/>
      <c r="J307" s="37"/>
      <c r="K307" s="37"/>
      <c r="L307" s="40"/>
      <c r="M307" s="219"/>
      <c r="N307" s="220"/>
      <c r="O307" s="72"/>
      <c r="P307" s="72"/>
      <c r="Q307" s="72"/>
      <c r="R307" s="72"/>
      <c r="S307" s="72"/>
      <c r="T307" s="73"/>
      <c r="U307" s="35"/>
      <c r="V307" s="35"/>
      <c r="W307" s="35"/>
      <c r="X307" s="35"/>
      <c r="Y307" s="35"/>
      <c r="Z307" s="35"/>
      <c r="AA307" s="35"/>
      <c r="AB307" s="35"/>
      <c r="AC307" s="35"/>
      <c r="AD307" s="35"/>
      <c r="AE307" s="35"/>
      <c r="AT307" s="18" t="s">
        <v>196</v>
      </c>
      <c r="AU307" s="18" t="s">
        <v>83</v>
      </c>
    </row>
    <row r="308" spans="1:65" s="13" customFormat="1" ht="10.199999999999999">
      <c r="B308" s="222"/>
      <c r="C308" s="223"/>
      <c r="D308" s="217" t="s">
        <v>214</v>
      </c>
      <c r="E308" s="224" t="s">
        <v>1</v>
      </c>
      <c r="F308" s="225" t="s">
        <v>732</v>
      </c>
      <c r="G308" s="223"/>
      <c r="H308" s="224" t="s">
        <v>1</v>
      </c>
      <c r="I308" s="226"/>
      <c r="J308" s="223"/>
      <c r="K308" s="223"/>
      <c r="L308" s="227"/>
      <c r="M308" s="228"/>
      <c r="N308" s="229"/>
      <c r="O308" s="229"/>
      <c r="P308" s="229"/>
      <c r="Q308" s="229"/>
      <c r="R308" s="229"/>
      <c r="S308" s="229"/>
      <c r="T308" s="230"/>
      <c r="AT308" s="231" t="s">
        <v>214</v>
      </c>
      <c r="AU308" s="231" t="s">
        <v>83</v>
      </c>
      <c r="AV308" s="13" t="s">
        <v>81</v>
      </c>
      <c r="AW308" s="13" t="s">
        <v>30</v>
      </c>
      <c r="AX308" s="13" t="s">
        <v>73</v>
      </c>
      <c r="AY308" s="231" t="s">
        <v>185</v>
      </c>
    </row>
    <row r="309" spans="1:65" s="14" customFormat="1" ht="10.199999999999999">
      <c r="B309" s="232"/>
      <c r="C309" s="233"/>
      <c r="D309" s="217" t="s">
        <v>214</v>
      </c>
      <c r="E309" s="234" t="s">
        <v>1</v>
      </c>
      <c r="F309" s="235" t="s">
        <v>733</v>
      </c>
      <c r="G309" s="233"/>
      <c r="H309" s="236">
        <v>16.45</v>
      </c>
      <c r="I309" s="237"/>
      <c r="J309" s="233"/>
      <c r="K309" s="233"/>
      <c r="L309" s="238"/>
      <c r="M309" s="239"/>
      <c r="N309" s="240"/>
      <c r="O309" s="240"/>
      <c r="P309" s="240"/>
      <c r="Q309" s="240"/>
      <c r="R309" s="240"/>
      <c r="S309" s="240"/>
      <c r="T309" s="241"/>
      <c r="AT309" s="242" t="s">
        <v>214</v>
      </c>
      <c r="AU309" s="242" t="s">
        <v>83</v>
      </c>
      <c r="AV309" s="14" t="s">
        <v>83</v>
      </c>
      <c r="AW309" s="14" t="s">
        <v>30</v>
      </c>
      <c r="AX309" s="14" t="s">
        <v>81</v>
      </c>
      <c r="AY309" s="242" t="s">
        <v>185</v>
      </c>
    </row>
    <row r="310" spans="1:65" s="2" customFormat="1" ht="21.75" customHeight="1">
      <c r="A310" s="35"/>
      <c r="B310" s="36"/>
      <c r="C310" s="204" t="s">
        <v>399</v>
      </c>
      <c r="D310" s="204" t="s">
        <v>187</v>
      </c>
      <c r="E310" s="205" t="s">
        <v>734</v>
      </c>
      <c r="F310" s="206" t="s">
        <v>735</v>
      </c>
      <c r="G310" s="207" t="s">
        <v>325</v>
      </c>
      <c r="H310" s="208">
        <v>7.52</v>
      </c>
      <c r="I310" s="209"/>
      <c r="J310" s="210">
        <f>ROUND(I310*H310,2)</f>
        <v>0</v>
      </c>
      <c r="K310" s="206" t="s">
        <v>191</v>
      </c>
      <c r="L310" s="40"/>
      <c r="M310" s="211" t="s">
        <v>1</v>
      </c>
      <c r="N310" s="212" t="s">
        <v>38</v>
      </c>
      <c r="O310" s="72"/>
      <c r="P310" s="213">
        <f>O310*H310</f>
        <v>0</v>
      </c>
      <c r="Q310" s="213">
        <v>0</v>
      </c>
      <c r="R310" s="213">
        <f>Q310*H310</f>
        <v>0</v>
      </c>
      <c r="S310" s="213">
        <v>0</v>
      </c>
      <c r="T310" s="214">
        <f>S310*H310</f>
        <v>0</v>
      </c>
      <c r="U310" s="35"/>
      <c r="V310" s="35"/>
      <c r="W310" s="35"/>
      <c r="X310" s="35"/>
      <c r="Y310" s="35"/>
      <c r="Z310" s="35"/>
      <c r="AA310" s="35"/>
      <c r="AB310" s="35"/>
      <c r="AC310" s="35"/>
      <c r="AD310" s="35"/>
      <c r="AE310" s="35"/>
      <c r="AR310" s="215" t="s">
        <v>192</v>
      </c>
      <c r="AT310" s="215" t="s">
        <v>187</v>
      </c>
      <c r="AU310" s="215" t="s">
        <v>83</v>
      </c>
      <c r="AY310" s="18" t="s">
        <v>185</v>
      </c>
      <c r="BE310" s="216">
        <f>IF(N310="základní",J310,0)</f>
        <v>0</v>
      </c>
      <c r="BF310" s="216">
        <f>IF(N310="snížená",J310,0)</f>
        <v>0</v>
      </c>
      <c r="BG310" s="216">
        <f>IF(N310="zákl. přenesená",J310,0)</f>
        <v>0</v>
      </c>
      <c r="BH310" s="216">
        <f>IF(N310="sníž. přenesená",J310,0)</f>
        <v>0</v>
      </c>
      <c r="BI310" s="216">
        <f>IF(N310="nulová",J310,0)</f>
        <v>0</v>
      </c>
      <c r="BJ310" s="18" t="s">
        <v>81</v>
      </c>
      <c r="BK310" s="216">
        <f>ROUND(I310*H310,2)</f>
        <v>0</v>
      </c>
      <c r="BL310" s="18" t="s">
        <v>192</v>
      </c>
      <c r="BM310" s="215" t="s">
        <v>736</v>
      </c>
    </row>
    <row r="311" spans="1:65" s="2" customFormat="1" ht="28.8">
      <c r="A311" s="35"/>
      <c r="B311" s="36"/>
      <c r="C311" s="37"/>
      <c r="D311" s="217" t="s">
        <v>194</v>
      </c>
      <c r="E311" s="37"/>
      <c r="F311" s="218" t="s">
        <v>737</v>
      </c>
      <c r="G311" s="37"/>
      <c r="H311" s="37"/>
      <c r="I311" s="116"/>
      <c r="J311" s="37"/>
      <c r="K311" s="37"/>
      <c r="L311" s="40"/>
      <c r="M311" s="219"/>
      <c r="N311" s="220"/>
      <c r="O311" s="72"/>
      <c r="P311" s="72"/>
      <c r="Q311" s="72"/>
      <c r="R311" s="72"/>
      <c r="S311" s="72"/>
      <c r="T311" s="73"/>
      <c r="U311" s="35"/>
      <c r="V311" s="35"/>
      <c r="W311" s="35"/>
      <c r="X311" s="35"/>
      <c r="Y311" s="35"/>
      <c r="Z311" s="35"/>
      <c r="AA311" s="35"/>
      <c r="AB311" s="35"/>
      <c r="AC311" s="35"/>
      <c r="AD311" s="35"/>
      <c r="AE311" s="35"/>
      <c r="AT311" s="18" t="s">
        <v>194</v>
      </c>
      <c r="AU311" s="18" t="s">
        <v>83</v>
      </c>
    </row>
    <row r="312" spans="1:65" s="2" customFormat="1" ht="38.4">
      <c r="A312" s="35"/>
      <c r="B312" s="36"/>
      <c r="C312" s="37"/>
      <c r="D312" s="217" t="s">
        <v>196</v>
      </c>
      <c r="E312" s="37"/>
      <c r="F312" s="221" t="s">
        <v>738</v>
      </c>
      <c r="G312" s="37"/>
      <c r="H312" s="37"/>
      <c r="I312" s="116"/>
      <c r="J312" s="37"/>
      <c r="K312" s="37"/>
      <c r="L312" s="40"/>
      <c r="M312" s="219"/>
      <c r="N312" s="220"/>
      <c r="O312" s="72"/>
      <c r="P312" s="72"/>
      <c r="Q312" s="72"/>
      <c r="R312" s="72"/>
      <c r="S312" s="72"/>
      <c r="T312" s="73"/>
      <c r="U312" s="35"/>
      <c r="V312" s="35"/>
      <c r="W312" s="35"/>
      <c r="X312" s="35"/>
      <c r="Y312" s="35"/>
      <c r="Z312" s="35"/>
      <c r="AA312" s="35"/>
      <c r="AB312" s="35"/>
      <c r="AC312" s="35"/>
      <c r="AD312" s="35"/>
      <c r="AE312" s="35"/>
      <c r="AT312" s="18" t="s">
        <v>196</v>
      </c>
      <c r="AU312" s="18" t="s">
        <v>83</v>
      </c>
    </row>
    <row r="313" spans="1:65" s="13" customFormat="1" ht="10.199999999999999">
      <c r="B313" s="222"/>
      <c r="C313" s="223"/>
      <c r="D313" s="217" t="s">
        <v>214</v>
      </c>
      <c r="E313" s="224" t="s">
        <v>1</v>
      </c>
      <c r="F313" s="225" t="s">
        <v>739</v>
      </c>
      <c r="G313" s="223"/>
      <c r="H313" s="224" t="s">
        <v>1</v>
      </c>
      <c r="I313" s="226"/>
      <c r="J313" s="223"/>
      <c r="K313" s="223"/>
      <c r="L313" s="227"/>
      <c r="M313" s="228"/>
      <c r="N313" s="229"/>
      <c r="O313" s="229"/>
      <c r="P313" s="229"/>
      <c r="Q313" s="229"/>
      <c r="R313" s="229"/>
      <c r="S313" s="229"/>
      <c r="T313" s="230"/>
      <c r="AT313" s="231" t="s">
        <v>214</v>
      </c>
      <c r="AU313" s="231" t="s">
        <v>83</v>
      </c>
      <c r="AV313" s="13" t="s">
        <v>81</v>
      </c>
      <c r="AW313" s="13" t="s">
        <v>30</v>
      </c>
      <c r="AX313" s="13" t="s">
        <v>73</v>
      </c>
      <c r="AY313" s="231" t="s">
        <v>185</v>
      </c>
    </row>
    <row r="314" spans="1:65" s="14" customFormat="1" ht="10.199999999999999">
      <c r="B314" s="232"/>
      <c r="C314" s="233"/>
      <c r="D314" s="217" t="s">
        <v>214</v>
      </c>
      <c r="E314" s="234" t="s">
        <v>1</v>
      </c>
      <c r="F314" s="235" t="s">
        <v>740</v>
      </c>
      <c r="G314" s="233"/>
      <c r="H314" s="236">
        <v>7.52</v>
      </c>
      <c r="I314" s="237"/>
      <c r="J314" s="233"/>
      <c r="K314" s="233"/>
      <c r="L314" s="238"/>
      <c r="M314" s="239"/>
      <c r="N314" s="240"/>
      <c r="O314" s="240"/>
      <c r="P314" s="240"/>
      <c r="Q314" s="240"/>
      <c r="R314" s="240"/>
      <c r="S314" s="240"/>
      <c r="T314" s="241"/>
      <c r="AT314" s="242" t="s">
        <v>214</v>
      </c>
      <c r="AU314" s="242" t="s">
        <v>83</v>
      </c>
      <c r="AV314" s="14" t="s">
        <v>83</v>
      </c>
      <c r="AW314" s="14" t="s">
        <v>30</v>
      </c>
      <c r="AX314" s="14" t="s">
        <v>81</v>
      </c>
      <c r="AY314" s="242" t="s">
        <v>185</v>
      </c>
    </row>
    <row r="315" spans="1:65" s="12" customFormat="1" ht="22.8" customHeight="1">
      <c r="B315" s="188"/>
      <c r="C315" s="189"/>
      <c r="D315" s="190" t="s">
        <v>72</v>
      </c>
      <c r="E315" s="202" t="s">
        <v>220</v>
      </c>
      <c r="F315" s="202" t="s">
        <v>741</v>
      </c>
      <c r="G315" s="189"/>
      <c r="H315" s="189"/>
      <c r="I315" s="192"/>
      <c r="J315" s="203">
        <f>BK315</f>
        <v>0</v>
      </c>
      <c r="K315" s="189"/>
      <c r="L315" s="194"/>
      <c r="M315" s="195"/>
      <c r="N315" s="196"/>
      <c r="O315" s="196"/>
      <c r="P315" s="197">
        <f>SUM(P316:P420)</f>
        <v>0</v>
      </c>
      <c r="Q315" s="196"/>
      <c r="R315" s="197">
        <f>SUM(R316:R420)</f>
        <v>1376.4852519999999</v>
      </c>
      <c r="S315" s="196"/>
      <c r="T315" s="198">
        <f>SUM(T316:T420)</f>
        <v>0</v>
      </c>
      <c r="AR315" s="199" t="s">
        <v>81</v>
      </c>
      <c r="AT315" s="200" t="s">
        <v>72</v>
      </c>
      <c r="AU315" s="200" t="s">
        <v>81</v>
      </c>
      <c r="AY315" s="199" t="s">
        <v>185</v>
      </c>
      <c r="BK315" s="201">
        <f>SUM(BK316:BK420)</f>
        <v>0</v>
      </c>
    </row>
    <row r="316" spans="1:65" s="2" customFormat="1" ht="16.5" customHeight="1">
      <c r="A316" s="35"/>
      <c r="B316" s="36"/>
      <c r="C316" s="204" t="s">
        <v>404</v>
      </c>
      <c r="D316" s="204" t="s">
        <v>187</v>
      </c>
      <c r="E316" s="205" t="s">
        <v>742</v>
      </c>
      <c r="F316" s="206" t="s">
        <v>743</v>
      </c>
      <c r="G316" s="207" t="s">
        <v>210</v>
      </c>
      <c r="H316" s="208">
        <v>6696</v>
      </c>
      <c r="I316" s="209"/>
      <c r="J316" s="210">
        <f>ROUND(I316*H316,2)</f>
        <v>0</v>
      </c>
      <c r="K316" s="206" t="s">
        <v>191</v>
      </c>
      <c r="L316" s="40"/>
      <c r="M316" s="211" t="s">
        <v>1</v>
      </c>
      <c r="N316" s="212" t="s">
        <v>38</v>
      </c>
      <c r="O316" s="72"/>
      <c r="P316" s="213">
        <f>O316*H316</f>
        <v>0</v>
      </c>
      <c r="Q316" s="213">
        <v>0</v>
      </c>
      <c r="R316" s="213">
        <f>Q316*H316</f>
        <v>0</v>
      </c>
      <c r="S316" s="213">
        <v>0</v>
      </c>
      <c r="T316" s="214">
        <f>S316*H316</f>
        <v>0</v>
      </c>
      <c r="U316" s="35"/>
      <c r="V316" s="35"/>
      <c r="W316" s="35"/>
      <c r="X316" s="35"/>
      <c r="Y316" s="35"/>
      <c r="Z316" s="35"/>
      <c r="AA316" s="35"/>
      <c r="AB316" s="35"/>
      <c r="AC316" s="35"/>
      <c r="AD316" s="35"/>
      <c r="AE316" s="35"/>
      <c r="AR316" s="215" t="s">
        <v>192</v>
      </c>
      <c r="AT316" s="215" t="s">
        <v>187</v>
      </c>
      <c r="AU316" s="215" t="s">
        <v>83</v>
      </c>
      <c r="AY316" s="18" t="s">
        <v>185</v>
      </c>
      <c r="BE316" s="216">
        <f>IF(N316="základní",J316,0)</f>
        <v>0</v>
      </c>
      <c r="BF316" s="216">
        <f>IF(N316="snížená",J316,0)</f>
        <v>0</v>
      </c>
      <c r="BG316" s="216">
        <f>IF(N316="zákl. přenesená",J316,0)</f>
        <v>0</v>
      </c>
      <c r="BH316" s="216">
        <f>IF(N316="sníž. přenesená",J316,0)</f>
        <v>0</v>
      </c>
      <c r="BI316" s="216">
        <f>IF(N316="nulová",J316,0)</f>
        <v>0</v>
      </c>
      <c r="BJ316" s="18" t="s">
        <v>81</v>
      </c>
      <c r="BK316" s="216">
        <f>ROUND(I316*H316,2)</f>
        <v>0</v>
      </c>
      <c r="BL316" s="18" t="s">
        <v>192</v>
      </c>
      <c r="BM316" s="215" t="s">
        <v>744</v>
      </c>
    </row>
    <row r="317" spans="1:65" s="2" customFormat="1" ht="19.2">
      <c r="A317" s="35"/>
      <c r="B317" s="36"/>
      <c r="C317" s="37"/>
      <c r="D317" s="217" t="s">
        <v>194</v>
      </c>
      <c r="E317" s="37"/>
      <c r="F317" s="218" t="s">
        <v>745</v>
      </c>
      <c r="G317" s="37"/>
      <c r="H317" s="37"/>
      <c r="I317" s="116"/>
      <c r="J317" s="37"/>
      <c r="K317" s="37"/>
      <c r="L317" s="40"/>
      <c r="M317" s="219"/>
      <c r="N317" s="220"/>
      <c r="O317" s="72"/>
      <c r="P317" s="72"/>
      <c r="Q317" s="72"/>
      <c r="R317" s="72"/>
      <c r="S317" s="72"/>
      <c r="T317" s="73"/>
      <c r="U317" s="35"/>
      <c r="V317" s="35"/>
      <c r="W317" s="35"/>
      <c r="X317" s="35"/>
      <c r="Y317" s="35"/>
      <c r="Z317" s="35"/>
      <c r="AA317" s="35"/>
      <c r="AB317" s="35"/>
      <c r="AC317" s="35"/>
      <c r="AD317" s="35"/>
      <c r="AE317" s="35"/>
      <c r="AT317" s="18" t="s">
        <v>194</v>
      </c>
      <c r="AU317" s="18" t="s">
        <v>83</v>
      </c>
    </row>
    <row r="318" spans="1:65" s="13" customFormat="1" ht="10.199999999999999">
      <c r="B318" s="222"/>
      <c r="C318" s="223"/>
      <c r="D318" s="217" t="s">
        <v>214</v>
      </c>
      <c r="E318" s="224" t="s">
        <v>1</v>
      </c>
      <c r="F318" s="225" t="s">
        <v>746</v>
      </c>
      <c r="G318" s="223"/>
      <c r="H318" s="224" t="s">
        <v>1</v>
      </c>
      <c r="I318" s="226"/>
      <c r="J318" s="223"/>
      <c r="K318" s="223"/>
      <c r="L318" s="227"/>
      <c r="M318" s="228"/>
      <c r="N318" s="229"/>
      <c r="O318" s="229"/>
      <c r="P318" s="229"/>
      <c r="Q318" s="229"/>
      <c r="R318" s="229"/>
      <c r="S318" s="229"/>
      <c r="T318" s="230"/>
      <c r="AT318" s="231" t="s">
        <v>214</v>
      </c>
      <c r="AU318" s="231" t="s">
        <v>83</v>
      </c>
      <c r="AV318" s="13" t="s">
        <v>81</v>
      </c>
      <c r="AW318" s="13" t="s">
        <v>30</v>
      </c>
      <c r="AX318" s="13" t="s">
        <v>73</v>
      </c>
      <c r="AY318" s="231" t="s">
        <v>185</v>
      </c>
    </row>
    <row r="319" spans="1:65" s="14" customFormat="1" ht="10.199999999999999">
      <c r="B319" s="232"/>
      <c r="C319" s="233"/>
      <c r="D319" s="217" t="s">
        <v>214</v>
      </c>
      <c r="E319" s="234" t="s">
        <v>1</v>
      </c>
      <c r="F319" s="235" t="s">
        <v>747</v>
      </c>
      <c r="G319" s="233"/>
      <c r="H319" s="236">
        <v>2185</v>
      </c>
      <c r="I319" s="237"/>
      <c r="J319" s="233"/>
      <c r="K319" s="233"/>
      <c r="L319" s="238"/>
      <c r="M319" s="239"/>
      <c r="N319" s="240"/>
      <c r="O319" s="240"/>
      <c r="P319" s="240"/>
      <c r="Q319" s="240"/>
      <c r="R319" s="240"/>
      <c r="S319" s="240"/>
      <c r="T319" s="241"/>
      <c r="AT319" s="242" t="s">
        <v>214</v>
      </c>
      <c r="AU319" s="242" t="s">
        <v>83</v>
      </c>
      <c r="AV319" s="14" t="s">
        <v>83</v>
      </c>
      <c r="AW319" s="14" t="s">
        <v>30</v>
      </c>
      <c r="AX319" s="14" t="s">
        <v>73</v>
      </c>
      <c r="AY319" s="242" t="s">
        <v>185</v>
      </c>
    </row>
    <row r="320" spans="1:65" s="13" customFormat="1" ht="10.199999999999999">
      <c r="B320" s="222"/>
      <c r="C320" s="223"/>
      <c r="D320" s="217" t="s">
        <v>214</v>
      </c>
      <c r="E320" s="224" t="s">
        <v>1</v>
      </c>
      <c r="F320" s="225" t="s">
        <v>748</v>
      </c>
      <c r="G320" s="223"/>
      <c r="H320" s="224" t="s">
        <v>1</v>
      </c>
      <c r="I320" s="226"/>
      <c r="J320" s="223"/>
      <c r="K320" s="223"/>
      <c r="L320" s="227"/>
      <c r="M320" s="228"/>
      <c r="N320" s="229"/>
      <c r="O320" s="229"/>
      <c r="P320" s="229"/>
      <c r="Q320" s="229"/>
      <c r="R320" s="229"/>
      <c r="S320" s="229"/>
      <c r="T320" s="230"/>
      <c r="AT320" s="231" t="s">
        <v>214</v>
      </c>
      <c r="AU320" s="231" t="s">
        <v>83</v>
      </c>
      <c r="AV320" s="13" t="s">
        <v>81</v>
      </c>
      <c r="AW320" s="13" t="s">
        <v>30</v>
      </c>
      <c r="AX320" s="13" t="s">
        <v>73</v>
      </c>
      <c r="AY320" s="231" t="s">
        <v>185</v>
      </c>
    </row>
    <row r="321" spans="1:65" s="14" customFormat="1" ht="10.199999999999999">
      <c r="B321" s="232"/>
      <c r="C321" s="233"/>
      <c r="D321" s="217" t="s">
        <v>214</v>
      </c>
      <c r="E321" s="234" t="s">
        <v>1</v>
      </c>
      <c r="F321" s="235" t="s">
        <v>749</v>
      </c>
      <c r="G321" s="233"/>
      <c r="H321" s="236">
        <v>2460</v>
      </c>
      <c r="I321" s="237"/>
      <c r="J321" s="233"/>
      <c r="K321" s="233"/>
      <c r="L321" s="238"/>
      <c r="M321" s="239"/>
      <c r="N321" s="240"/>
      <c r="O321" s="240"/>
      <c r="P321" s="240"/>
      <c r="Q321" s="240"/>
      <c r="R321" s="240"/>
      <c r="S321" s="240"/>
      <c r="T321" s="241"/>
      <c r="AT321" s="242" t="s">
        <v>214</v>
      </c>
      <c r="AU321" s="242" t="s">
        <v>83</v>
      </c>
      <c r="AV321" s="14" t="s">
        <v>83</v>
      </c>
      <c r="AW321" s="14" t="s">
        <v>30</v>
      </c>
      <c r="AX321" s="14" t="s">
        <v>73</v>
      </c>
      <c r="AY321" s="242" t="s">
        <v>185</v>
      </c>
    </row>
    <row r="322" spans="1:65" s="13" customFormat="1" ht="10.199999999999999">
      <c r="B322" s="222"/>
      <c r="C322" s="223"/>
      <c r="D322" s="217" t="s">
        <v>214</v>
      </c>
      <c r="E322" s="224" t="s">
        <v>1</v>
      </c>
      <c r="F322" s="225" t="s">
        <v>750</v>
      </c>
      <c r="G322" s="223"/>
      <c r="H322" s="224" t="s">
        <v>1</v>
      </c>
      <c r="I322" s="226"/>
      <c r="J322" s="223"/>
      <c r="K322" s="223"/>
      <c r="L322" s="227"/>
      <c r="M322" s="228"/>
      <c r="N322" s="229"/>
      <c r="O322" s="229"/>
      <c r="P322" s="229"/>
      <c r="Q322" s="229"/>
      <c r="R322" s="229"/>
      <c r="S322" s="229"/>
      <c r="T322" s="230"/>
      <c r="AT322" s="231" t="s">
        <v>214</v>
      </c>
      <c r="AU322" s="231" t="s">
        <v>83</v>
      </c>
      <c r="AV322" s="13" t="s">
        <v>81</v>
      </c>
      <c r="AW322" s="13" t="s">
        <v>30</v>
      </c>
      <c r="AX322" s="13" t="s">
        <v>73</v>
      </c>
      <c r="AY322" s="231" t="s">
        <v>185</v>
      </c>
    </row>
    <row r="323" spans="1:65" s="14" customFormat="1" ht="10.199999999999999">
      <c r="B323" s="232"/>
      <c r="C323" s="233"/>
      <c r="D323" s="217" t="s">
        <v>214</v>
      </c>
      <c r="E323" s="234" t="s">
        <v>1</v>
      </c>
      <c r="F323" s="235" t="s">
        <v>751</v>
      </c>
      <c r="G323" s="233"/>
      <c r="H323" s="236">
        <v>2051</v>
      </c>
      <c r="I323" s="237"/>
      <c r="J323" s="233"/>
      <c r="K323" s="233"/>
      <c r="L323" s="238"/>
      <c r="M323" s="239"/>
      <c r="N323" s="240"/>
      <c r="O323" s="240"/>
      <c r="P323" s="240"/>
      <c r="Q323" s="240"/>
      <c r="R323" s="240"/>
      <c r="S323" s="240"/>
      <c r="T323" s="241"/>
      <c r="AT323" s="242" t="s">
        <v>214</v>
      </c>
      <c r="AU323" s="242" t="s">
        <v>83</v>
      </c>
      <c r="AV323" s="14" t="s">
        <v>83</v>
      </c>
      <c r="AW323" s="14" t="s">
        <v>30</v>
      </c>
      <c r="AX323" s="14" t="s">
        <v>73</v>
      </c>
      <c r="AY323" s="242" t="s">
        <v>185</v>
      </c>
    </row>
    <row r="324" spans="1:65" s="15" customFormat="1" ht="10.199999999999999">
      <c r="B324" s="243"/>
      <c r="C324" s="244"/>
      <c r="D324" s="217" t="s">
        <v>214</v>
      </c>
      <c r="E324" s="245" t="s">
        <v>1</v>
      </c>
      <c r="F324" s="246" t="s">
        <v>219</v>
      </c>
      <c r="G324" s="244"/>
      <c r="H324" s="247">
        <v>6696</v>
      </c>
      <c r="I324" s="248"/>
      <c r="J324" s="244"/>
      <c r="K324" s="244"/>
      <c r="L324" s="249"/>
      <c r="M324" s="250"/>
      <c r="N324" s="251"/>
      <c r="O324" s="251"/>
      <c r="P324" s="251"/>
      <c r="Q324" s="251"/>
      <c r="R324" s="251"/>
      <c r="S324" s="251"/>
      <c r="T324" s="252"/>
      <c r="AT324" s="253" t="s">
        <v>214</v>
      </c>
      <c r="AU324" s="253" t="s">
        <v>83</v>
      </c>
      <c r="AV324" s="15" t="s">
        <v>192</v>
      </c>
      <c r="AW324" s="15" t="s">
        <v>30</v>
      </c>
      <c r="AX324" s="15" t="s">
        <v>81</v>
      </c>
      <c r="AY324" s="253" t="s">
        <v>185</v>
      </c>
    </row>
    <row r="325" spans="1:65" s="2" customFormat="1" ht="16.5" customHeight="1">
      <c r="A325" s="35"/>
      <c r="B325" s="36"/>
      <c r="C325" s="204" t="s">
        <v>410</v>
      </c>
      <c r="D325" s="204" t="s">
        <v>187</v>
      </c>
      <c r="E325" s="205" t="s">
        <v>752</v>
      </c>
      <c r="F325" s="206" t="s">
        <v>753</v>
      </c>
      <c r="G325" s="207" t="s">
        <v>210</v>
      </c>
      <c r="H325" s="208">
        <v>4511</v>
      </c>
      <c r="I325" s="209"/>
      <c r="J325" s="210">
        <f>ROUND(I325*H325,2)</f>
        <v>0</v>
      </c>
      <c r="K325" s="206" t="s">
        <v>191</v>
      </c>
      <c r="L325" s="40"/>
      <c r="M325" s="211" t="s">
        <v>1</v>
      </c>
      <c r="N325" s="212" t="s">
        <v>38</v>
      </c>
      <c r="O325" s="72"/>
      <c r="P325" s="213">
        <f>O325*H325</f>
        <v>0</v>
      </c>
      <c r="Q325" s="213">
        <v>0</v>
      </c>
      <c r="R325" s="213">
        <f>Q325*H325</f>
        <v>0</v>
      </c>
      <c r="S325" s="213">
        <v>0</v>
      </c>
      <c r="T325" s="214">
        <f>S325*H325</f>
        <v>0</v>
      </c>
      <c r="U325" s="35"/>
      <c r="V325" s="35"/>
      <c r="W325" s="35"/>
      <c r="X325" s="35"/>
      <c r="Y325" s="35"/>
      <c r="Z325" s="35"/>
      <c r="AA325" s="35"/>
      <c r="AB325" s="35"/>
      <c r="AC325" s="35"/>
      <c r="AD325" s="35"/>
      <c r="AE325" s="35"/>
      <c r="AR325" s="215" t="s">
        <v>192</v>
      </c>
      <c r="AT325" s="215" t="s">
        <v>187</v>
      </c>
      <c r="AU325" s="215" t="s">
        <v>83</v>
      </c>
      <c r="AY325" s="18" t="s">
        <v>185</v>
      </c>
      <c r="BE325" s="216">
        <f>IF(N325="základní",J325,0)</f>
        <v>0</v>
      </c>
      <c r="BF325" s="216">
        <f>IF(N325="snížená",J325,0)</f>
        <v>0</v>
      </c>
      <c r="BG325" s="216">
        <f>IF(N325="zákl. přenesená",J325,0)</f>
        <v>0</v>
      </c>
      <c r="BH325" s="216">
        <f>IF(N325="sníž. přenesená",J325,0)</f>
        <v>0</v>
      </c>
      <c r="BI325" s="216">
        <f>IF(N325="nulová",J325,0)</f>
        <v>0</v>
      </c>
      <c r="BJ325" s="18" t="s">
        <v>81</v>
      </c>
      <c r="BK325" s="216">
        <f>ROUND(I325*H325,2)</f>
        <v>0</v>
      </c>
      <c r="BL325" s="18" t="s">
        <v>192</v>
      </c>
      <c r="BM325" s="215" t="s">
        <v>754</v>
      </c>
    </row>
    <row r="326" spans="1:65" s="2" customFormat="1" ht="19.2">
      <c r="A326" s="35"/>
      <c r="B326" s="36"/>
      <c r="C326" s="37"/>
      <c r="D326" s="217" t="s">
        <v>194</v>
      </c>
      <c r="E326" s="37"/>
      <c r="F326" s="218" t="s">
        <v>755</v>
      </c>
      <c r="G326" s="37"/>
      <c r="H326" s="37"/>
      <c r="I326" s="116"/>
      <c r="J326" s="37"/>
      <c r="K326" s="37"/>
      <c r="L326" s="40"/>
      <c r="M326" s="219"/>
      <c r="N326" s="220"/>
      <c r="O326" s="72"/>
      <c r="P326" s="72"/>
      <c r="Q326" s="72"/>
      <c r="R326" s="72"/>
      <c r="S326" s="72"/>
      <c r="T326" s="73"/>
      <c r="U326" s="35"/>
      <c r="V326" s="35"/>
      <c r="W326" s="35"/>
      <c r="X326" s="35"/>
      <c r="Y326" s="35"/>
      <c r="Z326" s="35"/>
      <c r="AA326" s="35"/>
      <c r="AB326" s="35"/>
      <c r="AC326" s="35"/>
      <c r="AD326" s="35"/>
      <c r="AE326" s="35"/>
      <c r="AT326" s="18" t="s">
        <v>194</v>
      </c>
      <c r="AU326" s="18" t="s">
        <v>83</v>
      </c>
    </row>
    <row r="327" spans="1:65" s="13" customFormat="1" ht="10.199999999999999">
      <c r="B327" s="222"/>
      <c r="C327" s="223"/>
      <c r="D327" s="217" t="s">
        <v>214</v>
      </c>
      <c r="E327" s="224" t="s">
        <v>1</v>
      </c>
      <c r="F327" s="225" t="s">
        <v>756</v>
      </c>
      <c r="G327" s="223"/>
      <c r="H327" s="224" t="s">
        <v>1</v>
      </c>
      <c r="I327" s="226"/>
      <c r="J327" s="223"/>
      <c r="K327" s="223"/>
      <c r="L327" s="227"/>
      <c r="M327" s="228"/>
      <c r="N327" s="229"/>
      <c r="O327" s="229"/>
      <c r="P327" s="229"/>
      <c r="Q327" s="229"/>
      <c r="R327" s="229"/>
      <c r="S327" s="229"/>
      <c r="T327" s="230"/>
      <c r="AT327" s="231" t="s">
        <v>214</v>
      </c>
      <c r="AU327" s="231" t="s">
        <v>83</v>
      </c>
      <c r="AV327" s="13" t="s">
        <v>81</v>
      </c>
      <c r="AW327" s="13" t="s">
        <v>30</v>
      </c>
      <c r="AX327" s="13" t="s">
        <v>73</v>
      </c>
      <c r="AY327" s="231" t="s">
        <v>185</v>
      </c>
    </row>
    <row r="328" spans="1:65" s="14" customFormat="1" ht="10.199999999999999">
      <c r="B328" s="232"/>
      <c r="C328" s="233"/>
      <c r="D328" s="217" t="s">
        <v>214</v>
      </c>
      <c r="E328" s="234" t="s">
        <v>1</v>
      </c>
      <c r="F328" s="235" t="s">
        <v>749</v>
      </c>
      <c r="G328" s="233"/>
      <c r="H328" s="236">
        <v>2460</v>
      </c>
      <c r="I328" s="237"/>
      <c r="J328" s="233"/>
      <c r="K328" s="233"/>
      <c r="L328" s="238"/>
      <c r="M328" s="239"/>
      <c r="N328" s="240"/>
      <c r="O328" s="240"/>
      <c r="P328" s="240"/>
      <c r="Q328" s="240"/>
      <c r="R328" s="240"/>
      <c r="S328" s="240"/>
      <c r="T328" s="241"/>
      <c r="AT328" s="242" t="s">
        <v>214</v>
      </c>
      <c r="AU328" s="242" t="s">
        <v>83</v>
      </c>
      <c r="AV328" s="14" t="s">
        <v>83</v>
      </c>
      <c r="AW328" s="14" t="s">
        <v>30</v>
      </c>
      <c r="AX328" s="14" t="s">
        <v>73</v>
      </c>
      <c r="AY328" s="242" t="s">
        <v>185</v>
      </c>
    </row>
    <row r="329" spans="1:65" s="13" customFormat="1" ht="10.199999999999999">
      <c r="B329" s="222"/>
      <c r="C329" s="223"/>
      <c r="D329" s="217" t="s">
        <v>214</v>
      </c>
      <c r="E329" s="224" t="s">
        <v>1</v>
      </c>
      <c r="F329" s="225" t="s">
        <v>757</v>
      </c>
      <c r="G329" s="223"/>
      <c r="H329" s="224" t="s">
        <v>1</v>
      </c>
      <c r="I329" s="226"/>
      <c r="J329" s="223"/>
      <c r="K329" s="223"/>
      <c r="L329" s="227"/>
      <c r="M329" s="228"/>
      <c r="N329" s="229"/>
      <c r="O329" s="229"/>
      <c r="P329" s="229"/>
      <c r="Q329" s="229"/>
      <c r="R329" s="229"/>
      <c r="S329" s="229"/>
      <c r="T329" s="230"/>
      <c r="AT329" s="231" t="s">
        <v>214</v>
      </c>
      <c r="AU329" s="231" t="s">
        <v>83</v>
      </c>
      <c r="AV329" s="13" t="s">
        <v>81</v>
      </c>
      <c r="AW329" s="13" t="s">
        <v>30</v>
      </c>
      <c r="AX329" s="13" t="s">
        <v>73</v>
      </c>
      <c r="AY329" s="231" t="s">
        <v>185</v>
      </c>
    </row>
    <row r="330" spans="1:65" s="14" customFormat="1" ht="10.199999999999999">
      <c r="B330" s="232"/>
      <c r="C330" s="233"/>
      <c r="D330" s="217" t="s">
        <v>214</v>
      </c>
      <c r="E330" s="234" t="s">
        <v>1</v>
      </c>
      <c r="F330" s="235" t="s">
        <v>751</v>
      </c>
      <c r="G330" s="233"/>
      <c r="H330" s="236">
        <v>2051</v>
      </c>
      <c r="I330" s="237"/>
      <c r="J330" s="233"/>
      <c r="K330" s="233"/>
      <c r="L330" s="238"/>
      <c r="M330" s="239"/>
      <c r="N330" s="240"/>
      <c r="O330" s="240"/>
      <c r="P330" s="240"/>
      <c r="Q330" s="240"/>
      <c r="R330" s="240"/>
      <c r="S330" s="240"/>
      <c r="T330" s="241"/>
      <c r="AT330" s="242" t="s">
        <v>214</v>
      </c>
      <c r="AU330" s="242" t="s">
        <v>83</v>
      </c>
      <c r="AV330" s="14" t="s">
        <v>83</v>
      </c>
      <c r="AW330" s="14" t="s">
        <v>30</v>
      </c>
      <c r="AX330" s="14" t="s">
        <v>73</v>
      </c>
      <c r="AY330" s="242" t="s">
        <v>185</v>
      </c>
    </row>
    <row r="331" spans="1:65" s="15" customFormat="1" ht="10.199999999999999">
      <c r="B331" s="243"/>
      <c r="C331" s="244"/>
      <c r="D331" s="217" t="s">
        <v>214</v>
      </c>
      <c r="E331" s="245" t="s">
        <v>1</v>
      </c>
      <c r="F331" s="246" t="s">
        <v>219</v>
      </c>
      <c r="G331" s="244"/>
      <c r="H331" s="247">
        <v>4511</v>
      </c>
      <c r="I331" s="248"/>
      <c r="J331" s="244"/>
      <c r="K331" s="244"/>
      <c r="L331" s="249"/>
      <c r="M331" s="250"/>
      <c r="N331" s="251"/>
      <c r="O331" s="251"/>
      <c r="P331" s="251"/>
      <c r="Q331" s="251"/>
      <c r="R331" s="251"/>
      <c r="S331" s="251"/>
      <c r="T331" s="252"/>
      <c r="AT331" s="253" t="s">
        <v>214</v>
      </c>
      <c r="AU331" s="253" t="s">
        <v>83</v>
      </c>
      <c r="AV331" s="15" t="s">
        <v>192</v>
      </c>
      <c r="AW331" s="15" t="s">
        <v>30</v>
      </c>
      <c r="AX331" s="15" t="s">
        <v>81</v>
      </c>
      <c r="AY331" s="253" t="s">
        <v>185</v>
      </c>
    </row>
    <row r="332" spans="1:65" s="2" customFormat="1" ht="16.5" customHeight="1">
      <c r="A332" s="35"/>
      <c r="B332" s="36"/>
      <c r="C332" s="204" t="s">
        <v>416</v>
      </c>
      <c r="D332" s="204" t="s">
        <v>187</v>
      </c>
      <c r="E332" s="205" t="s">
        <v>758</v>
      </c>
      <c r="F332" s="206" t="s">
        <v>759</v>
      </c>
      <c r="G332" s="207" t="s">
        <v>210</v>
      </c>
      <c r="H332" s="208">
        <v>2185</v>
      </c>
      <c r="I332" s="209"/>
      <c r="J332" s="210">
        <f>ROUND(I332*H332,2)</f>
        <v>0</v>
      </c>
      <c r="K332" s="206" t="s">
        <v>191</v>
      </c>
      <c r="L332" s="40"/>
      <c r="M332" s="211" t="s">
        <v>1</v>
      </c>
      <c r="N332" s="212" t="s">
        <v>38</v>
      </c>
      <c r="O332" s="72"/>
      <c r="P332" s="213">
        <f>O332*H332</f>
        <v>0</v>
      </c>
      <c r="Q332" s="213">
        <v>0</v>
      </c>
      <c r="R332" s="213">
        <f>Q332*H332</f>
        <v>0</v>
      </c>
      <c r="S332" s="213">
        <v>0</v>
      </c>
      <c r="T332" s="214">
        <f>S332*H332</f>
        <v>0</v>
      </c>
      <c r="U332" s="35"/>
      <c r="V332" s="35"/>
      <c r="W332" s="35"/>
      <c r="X332" s="35"/>
      <c r="Y332" s="35"/>
      <c r="Z332" s="35"/>
      <c r="AA332" s="35"/>
      <c r="AB332" s="35"/>
      <c r="AC332" s="35"/>
      <c r="AD332" s="35"/>
      <c r="AE332" s="35"/>
      <c r="AR332" s="215" t="s">
        <v>192</v>
      </c>
      <c r="AT332" s="215" t="s">
        <v>187</v>
      </c>
      <c r="AU332" s="215" t="s">
        <v>83</v>
      </c>
      <c r="AY332" s="18" t="s">
        <v>185</v>
      </c>
      <c r="BE332" s="216">
        <f>IF(N332="základní",J332,0)</f>
        <v>0</v>
      </c>
      <c r="BF332" s="216">
        <f>IF(N332="snížená",J332,0)</f>
        <v>0</v>
      </c>
      <c r="BG332" s="216">
        <f>IF(N332="zákl. přenesená",J332,0)</f>
        <v>0</v>
      </c>
      <c r="BH332" s="216">
        <f>IF(N332="sníž. přenesená",J332,0)</f>
        <v>0</v>
      </c>
      <c r="BI332" s="216">
        <f>IF(N332="nulová",J332,0)</f>
        <v>0</v>
      </c>
      <c r="BJ332" s="18" t="s">
        <v>81</v>
      </c>
      <c r="BK332" s="216">
        <f>ROUND(I332*H332,2)</f>
        <v>0</v>
      </c>
      <c r="BL332" s="18" t="s">
        <v>192</v>
      </c>
      <c r="BM332" s="215" t="s">
        <v>760</v>
      </c>
    </row>
    <row r="333" spans="1:65" s="2" customFormat="1" ht="19.2">
      <c r="A333" s="35"/>
      <c r="B333" s="36"/>
      <c r="C333" s="37"/>
      <c r="D333" s="217" t="s">
        <v>194</v>
      </c>
      <c r="E333" s="37"/>
      <c r="F333" s="218" t="s">
        <v>761</v>
      </c>
      <c r="G333" s="37"/>
      <c r="H333" s="37"/>
      <c r="I333" s="116"/>
      <c r="J333" s="37"/>
      <c r="K333" s="37"/>
      <c r="L333" s="40"/>
      <c r="M333" s="219"/>
      <c r="N333" s="220"/>
      <c r="O333" s="72"/>
      <c r="P333" s="72"/>
      <c r="Q333" s="72"/>
      <c r="R333" s="72"/>
      <c r="S333" s="72"/>
      <c r="T333" s="73"/>
      <c r="U333" s="35"/>
      <c r="V333" s="35"/>
      <c r="W333" s="35"/>
      <c r="X333" s="35"/>
      <c r="Y333" s="35"/>
      <c r="Z333" s="35"/>
      <c r="AA333" s="35"/>
      <c r="AB333" s="35"/>
      <c r="AC333" s="35"/>
      <c r="AD333" s="35"/>
      <c r="AE333" s="35"/>
      <c r="AT333" s="18" t="s">
        <v>194</v>
      </c>
      <c r="AU333" s="18" t="s">
        <v>83</v>
      </c>
    </row>
    <row r="334" spans="1:65" s="13" customFormat="1" ht="10.199999999999999">
      <c r="B334" s="222"/>
      <c r="C334" s="223"/>
      <c r="D334" s="217" t="s">
        <v>214</v>
      </c>
      <c r="E334" s="224" t="s">
        <v>1</v>
      </c>
      <c r="F334" s="225" t="s">
        <v>762</v>
      </c>
      <c r="G334" s="223"/>
      <c r="H334" s="224" t="s">
        <v>1</v>
      </c>
      <c r="I334" s="226"/>
      <c r="J334" s="223"/>
      <c r="K334" s="223"/>
      <c r="L334" s="227"/>
      <c r="M334" s="228"/>
      <c r="N334" s="229"/>
      <c r="O334" s="229"/>
      <c r="P334" s="229"/>
      <c r="Q334" s="229"/>
      <c r="R334" s="229"/>
      <c r="S334" s="229"/>
      <c r="T334" s="230"/>
      <c r="AT334" s="231" t="s">
        <v>214</v>
      </c>
      <c r="AU334" s="231" t="s">
        <v>83</v>
      </c>
      <c r="AV334" s="13" t="s">
        <v>81</v>
      </c>
      <c r="AW334" s="13" t="s">
        <v>30</v>
      </c>
      <c r="AX334" s="13" t="s">
        <v>73</v>
      </c>
      <c r="AY334" s="231" t="s">
        <v>185</v>
      </c>
    </row>
    <row r="335" spans="1:65" s="14" customFormat="1" ht="10.199999999999999">
      <c r="B335" s="232"/>
      <c r="C335" s="233"/>
      <c r="D335" s="217" t="s">
        <v>214</v>
      </c>
      <c r="E335" s="234" t="s">
        <v>1</v>
      </c>
      <c r="F335" s="235" t="s">
        <v>747</v>
      </c>
      <c r="G335" s="233"/>
      <c r="H335" s="236">
        <v>2185</v>
      </c>
      <c r="I335" s="237"/>
      <c r="J335" s="233"/>
      <c r="K335" s="233"/>
      <c r="L335" s="238"/>
      <c r="M335" s="239"/>
      <c r="N335" s="240"/>
      <c r="O335" s="240"/>
      <c r="P335" s="240"/>
      <c r="Q335" s="240"/>
      <c r="R335" s="240"/>
      <c r="S335" s="240"/>
      <c r="T335" s="241"/>
      <c r="AT335" s="242" t="s">
        <v>214</v>
      </c>
      <c r="AU335" s="242" t="s">
        <v>83</v>
      </c>
      <c r="AV335" s="14" t="s">
        <v>83</v>
      </c>
      <c r="AW335" s="14" t="s">
        <v>30</v>
      </c>
      <c r="AX335" s="14" t="s">
        <v>81</v>
      </c>
      <c r="AY335" s="242" t="s">
        <v>185</v>
      </c>
    </row>
    <row r="336" spans="1:65" s="2" customFormat="1" ht="21.75" customHeight="1">
      <c r="A336" s="35"/>
      <c r="B336" s="36"/>
      <c r="C336" s="204" t="s">
        <v>422</v>
      </c>
      <c r="D336" s="204" t="s">
        <v>187</v>
      </c>
      <c r="E336" s="205" t="s">
        <v>763</v>
      </c>
      <c r="F336" s="206" t="s">
        <v>764</v>
      </c>
      <c r="G336" s="207" t="s">
        <v>210</v>
      </c>
      <c r="H336" s="208">
        <v>4511</v>
      </c>
      <c r="I336" s="209"/>
      <c r="J336" s="210">
        <f>ROUND(I336*H336,2)</f>
        <v>0</v>
      </c>
      <c r="K336" s="206" t="s">
        <v>191</v>
      </c>
      <c r="L336" s="40"/>
      <c r="M336" s="211" t="s">
        <v>1</v>
      </c>
      <c r="N336" s="212" t="s">
        <v>38</v>
      </c>
      <c r="O336" s="72"/>
      <c r="P336" s="213">
        <f>O336*H336</f>
        <v>0</v>
      </c>
      <c r="Q336" s="213">
        <v>0</v>
      </c>
      <c r="R336" s="213">
        <f>Q336*H336</f>
        <v>0</v>
      </c>
      <c r="S336" s="213">
        <v>0</v>
      </c>
      <c r="T336" s="214">
        <f>S336*H336</f>
        <v>0</v>
      </c>
      <c r="U336" s="35"/>
      <c r="V336" s="35"/>
      <c r="W336" s="35"/>
      <c r="X336" s="35"/>
      <c r="Y336" s="35"/>
      <c r="Z336" s="35"/>
      <c r="AA336" s="35"/>
      <c r="AB336" s="35"/>
      <c r="AC336" s="35"/>
      <c r="AD336" s="35"/>
      <c r="AE336" s="35"/>
      <c r="AR336" s="215" t="s">
        <v>192</v>
      </c>
      <c r="AT336" s="215" t="s">
        <v>187</v>
      </c>
      <c r="AU336" s="215" t="s">
        <v>83</v>
      </c>
      <c r="AY336" s="18" t="s">
        <v>185</v>
      </c>
      <c r="BE336" s="216">
        <f>IF(N336="základní",J336,0)</f>
        <v>0</v>
      </c>
      <c r="BF336" s="216">
        <f>IF(N336="snížená",J336,0)</f>
        <v>0</v>
      </c>
      <c r="BG336" s="216">
        <f>IF(N336="zákl. přenesená",J336,0)</f>
        <v>0</v>
      </c>
      <c r="BH336" s="216">
        <f>IF(N336="sníž. přenesená",J336,0)</f>
        <v>0</v>
      </c>
      <c r="BI336" s="216">
        <f>IF(N336="nulová",J336,0)</f>
        <v>0</v>
      </c>
      <c r="BJ336" s="18" t="s">
        <v>81</v>
      </c>
      <c r="BK336" s="216">
        <f>ROUND(I336*H336,2)</f>
        <v>0</v>
      </c>
      <c r="BL336" s="18" t="s">
        <v>192</v>
      </c>
      <c r="BM336" s="215" t="s">
        <v>765</v>
      </c>
    </row>
    <row r="337" spans="1:65" s="2" customFormat="1" ht="28.8">
      <c r="A337" s="35"/>
      <c r="B337" s="36"/>
      <c r="C337" s="37"/>
      <c r="D337" s="217" t="s">
        <v>194</v>
      </c>
      <c r="E337" s="37"/>
      <c r="F337" s="218" t="s">
        <v>766</v>
      </c>
      <c r="G337" s="37"/>
      <c r="H337" s="37"/>
      <c r="I337" s="116"/>
      <c r="J337" s="37"/>
      <c r="K337" s="37"/>
      <c r="L337" s="40"/>
      <c r="M337" s="219"/>
      <c r="N337" s="220"/>
      <c r="O337" s="72"/>
      <c r="P337" s="72"/>
      <c r="Q337" s="72"/>
      <c r="R337" s="72"/>
      <c r="S337" s="72"/>
      <c r="T337" s="73"/>
      <c r="U337" s="35"/>
      <c r="V337" s="35"/>
      <c r="W337" s="35"/>
      <c r="X337" s="35"/>
      <c r="Y337" s="35"/>
      <c r="Z337" s="35"/>
      <c r="AA337" s="35"/>
      <c r="AB337" s="35"/>
      <c r="AC337" s="35"/>
      <c r="AD337" s="35"/>
      <c r="AE337" s="35"/>
      <c r="AT337" s="18" t="s">
        <v>194</v>
      </c>
      <c r="AU337" s="18" t="s">
        <v>83</v>
      </c>
    </row>
    <row r="338" spans="1:65" s="2" customFormat="1" ht="105.6">
      <c r="A338" s="35"/>
      <c r="B338" s="36"/>
      <c r="C338" s="37"/>
      <c r="D338" s="217" t="s">
        <v>196</v>
      </c>
      <c r="E338" s="37"/>
      <c r="F338" s="221" t="s">
        <v>767</v>
      </c>
      <c r="G338" s="37"/>
      <c r="H338" s="37"/>
      <c r="I338" s="116"/>
      <c r="J338" s="37"/>
      <c r="K338" s="37"/>
      <c r="L338" s="40"/>
      <c r="M338" s="219"/>
      <c r="N338" s="220"/>
      <c r="O338" s="72"/>
      <c r="P338" s="72"/>
      <c r="Q338" s="72"/>
      <c r="R338" s="72"/>
      <c r="S338" s="72"/>
      <c r="T338" s="73"/>
      <c r="U338" s="35"/>
      <c r="V338" s="35"/>
      <c r="W338" s="35"/>
      <c r="X338" s="35"/>
      <c r="Y338" s="35"/>
      <c r="Z338" s="35"/>
      <c r="AA338" s="35"/>
      <c r="AB338" s="35"/>
      <c r="AC338" s="35"/>
      <c r="AD338" s="35"/>
      <c r="AE338" s="35"/>
      <c r="AT338" s="18" t="s">
        <v>196</v>
      </c>
      <c r="AU338" s="18" t="s">
        <v>83</v>
      </c>
    </row>
    <row r="339" spans="1:65" s="13" customFormat="1" ht="10.199999999999999">
      <c r="B339" s="222"/>
      <c r="C339" s="223"/>
      <c r="D339" s="217" t="s">
        <v>214</v>
      </c>
      <c r="E339" s="224" t="s">
        <v>1</v>
      </c>
      <c r="F339" s="225" t="s">
        <v>301</v>
      </c>
      <c r="G339" s="223"/>
      <c r="H339" s="224" t="s">
        <v>1</v>
      </c>
      <c r="I339" s="226"/>
      <c r="J339" s="223"/>
      <c r="K339" s="223"/>
      <c r="L339" s="227"/>
      <c r="M339" s="228"/>
      <c r="N339" s="229"/>
      <c r="O339" s="229"/>
      <c r="P339" s="229"/>
      <c r="Q339" s="229"/>
      <c r="R339" s="229"/>
      <c r="S339" s="229"/>
      <c r="T339" s="230"/>
      <c r="AT339" s="231" t="s">
        <v>214</v>
      </c>
      <c r="AU339" s="231" t="s">
        <v>83</v>
      </c>
      <c r="AV339" s="13" t="s">
        <v>81</v>
      </c>
      <c r="AW339" s="13" t="s">
        <v>30</v>
      </c>
      <c r="AX339" s="13" t="s">
        <v>73</v>
      </c>
      <c r="AY339" s="231" t="s">
        <v>185</v>
      </c>
    </row>
    <row r="340" spans="1:65" s="14" customFormat="1" ht="10.199999999999999">
      <c r="B340" s="232"/>
      <c r="C340" s="233"/>
      <c r="D340" s="217" t="s">
        <v>214</v>
      </c>
      <c r="E340" s="234" t="s">
        <v>1</v>
      </c>
      <c r="F340" s="235" t="s">
        <v>749</v>
      </c>
      <c r="G340" s="233"/>
      <c r="H340" s="236">
        <v>2460</v>
      </c>
      <c r="I340" s="237"/>
      <c r="J340" s="233"/>
      <c r="K340" s="233"/>
      <c r="L340" s="238"/>
      <c r="M340" s="239"/>
      <c r="N340" s="240"/>
      <c r="O340" s="240"/>
      <c r="P340" s="240"/>
      <c r="Q340" s="240"/>
      <c r="R340" s="240"/>
      <c r="S340" s="240"/>
      <c r="T340" s="241"/>
      <c r="AT340" s="242" t="s">
        <v>214</v>
      </c>
      <c r="AU340" s="242" t="s">
        <v>83</v>
      </c>
      <c r="AV340" s="14" t="s">
        <v>83</v>
      </c>
      <c r="AW340" s="14" t="s">
        <v>30</v>
      </c>
      <c r="AX340" s="14" t="s">
        <v>73</v>
      </c>
      <c r="AY340" s="242" t="s">
        <v>185</v>
      </c>
    </row>
    <row r="341" spans="1:65" s="13" customFormat="1" ht="10.199999999999999">
      <c r="B341" s="222"/>
      <c r="C341" s="223"/>
      <c r="D341" s="217" t="s">
        <v>214</v>
      </c>
      <c r="E341" s="224" t="s">
        <v>1</v>
      </c>
      <c r="F341" s="225" t="s">
        <v>303</v>
      </c>
      <c r="G341" s="223"/>
      <c r="H341" s="224" t="s">
        <v>1</v>
      </c>
      <c r="I341" s="226"/>
      <c r="J341" s="223"/>
      <c r="K341" s="223"/>
      <c r="L341" s="227"/>
      <c r="M341" s="228"/>
      <c r="N341" s="229"/>
      <c r="O341" s="229"/>
      <c r="P341" s="229"/>
      <c r="Q341" s="229"/>
      <c r="R341" s="229"/>
      <c r="S341" s="229"/>
      <c r="T341" s="230"/>
      <c r="AT341" s="231" t="s">
        <v>214</v>
      </c>
      <c r="AU341" s="231" t="s">
        <v>83</v>
      </c>
      <c r="AV341" s="13" t="s">
        <v>81</v>
      </c>
      <c r="AW341" s="13" t="s">
        <v>30</v>
      </c>
      <c r="AX341" s="13" t="s">
        <v>73</v>
      </c>
      <c r="AY341" s="231" t="s">
        <v>185</v>
      </c>
    </row>
    <row r="342" spans="1:65" s="14" customFormat="1" ht="10.199999999999999">
      <c r="B342" s="232"/>
      <c r="C342" s="233"/>
      <c r="D342" s="217" t="s">
        <v>214</v>
      </c>
      <c r="E342" s="234" t="s">
        <v>1</v>
      </c>
      <c r="F342" s="235" t="s">
        <v>751</v>
      </c>
      <c r="G342" s="233"/>
      <c r="H342" s="236">
        <v>2051</v>
      </c>
      <c r="I342" s="237"/>
      <c r="J342" s="233"/>
      <c r="K342" s="233"/>
      <c r="L342" s="238"/>
      <c r="M342" s="239"/>
      <c r="N342" s="240"/>
      <c r="O342" s="240"/>
      <c r="P342" s="240"/>
      <c r="Q342" s="240"/>
      <c r="R342" s="240"/>
      <c r="S342" s="240"/>
      <c r="T342" s="241"/>
      <c r="AT342" s="242" t="s">
        <v>214</v>
      </c>
      <c r="AU342" s="242" t="s">
        <v>83</v>
      </c>
      <c r="AV342" s="14" t="s">
        <v>83</v>
      </c>
      <c r="AW342" s="14" t="s">
        <v>30</v>
      </c>
      <c r="AX342" s="14" t="s">
        <v>73</v>
      </c>
      <c r="AY342" s="242" t="s">
        <v>185</v>
      </c>
    </row>
    <row r="343" spans="1:65" s="15" customFormat="1" ht="10.199999999999999">
      <c r="B343" s="243"/>
      <c r="C343" s="244"/>
      <c r="D343" s="217" t="s">
        <v>214</v>
      </c>
      <c r="E343" s="245" t="s">
        <v>1</v>
      </c>
      <c r="F343" s="246" t="s">
        <v>219</v>
      </c>
      <c r="G343" s="244"/>
      <c r="H343" s="247">
        <v>4511</v>
      </c>
      <c r="I343" s="248"/>
      <c r="J343" s="244"/>
      <c r="K343" s="244"/>
      <c r="L343" s="249"/>
      <c r="M343" s="250"/>
      <c r="N343" s="251"/>
      <c r="O343" s="251"/>
      <c r="P343" s="251"/>
      <c r="Q343" s="251"/>
      <c r="R343" s="251"/>
      <c r="S343" s="251"/>
      <c r="T343" s="252"/>
      <c r="AT343" s="253" t="s">
        <v>214</v>
      </c>
      <c r="AU343" s="253" t="s">
        <v>83</v>
      </c>
      <c r="AV343" s="15" t="s">
        <v>192</v>
      </c>
      <c r="AW343" s="15" t="s">
        <v>30</v>
      </c>
      <c r="AX343" s="15" t="s">
        <v>81</v>
      </c>
      <c r="AY343" s="253" t="s">
        <v>185</v>
      </c>
    </row>
    <row r="344" spans="1:65" s="2" customFormat="1" ht="21.75" customHeight="1">
      <c r="A344" s="35"/>
      <c r="B344" s="36"/>
      <c r="C344" s="204" t="s">
        <v>427</v>
      </c>
      <c r="D344" s="204" t="s">
        <v>187</v>
      </c>
      <c r="E344" s="205" t="s">
        <v>768</v>
      </c>
      <c r="F344" s="206" t="s">
        <v>769</v>
      </c>
      <c r="G344" s="207" t="s">
        <v>210</v>
      </c>
      <c r="H344" s="208">
        <v>2212</v>
      </c>
      <c r="I344" s="209"/>
      <c r="J344" s="210">
        <f>ROUND(I344*H344,2)</f>
        <v>0</v>
      </c>
      <c r="K344" s="206" t="s">
        <v>191</v>
      </c>
      <c r="L344" s="40"/>
      <c r="M344" s="211" t="s">
        <v>1</v>
      </c>
      <c r="N344" s="212" t="s">
        <v>38</v>
      </c>
      <c r="O344" s="72"/>
      <c r="P344" s="213">
        <f>O344*H344</f>
        <v>0</v>
      </c>
      <c r="Q344" s="213">
        <v>0.1837</v>
      </c>
      <c r="R344" s="213">
        <f>Q344*H344</f>
        <v>406.34440000000001</v>
      </c>
      <c r="S344" s="213">
        <v>0</v>
      </c>
      <c r="T344" s="214">
        <f>S344*H344</f>
        <v>0</v>
      </c>
      <c r="U344" s="35"/>
      <c r="V344" s="35"/>
      <c r="W344" s="35"/>
      <c r="X344" s="35"/>
      <c r="Y344" s="35"/>
      <c r="Z344" s="35"/>
      <c r="AA344" s="35"/>
      <c r="AB344" s="35"/>
      <c r="AC344" s="35"/>
      <c r="AD344" s="35"/>
      <c r="AE344" s="35"/>
      <c r="AR344" s="215" t="s">
        <v>192</v>
      </c>
      <c r="AT344" s="215" t="s">
        <v>187</v>
      </c>
      <c r="AU344" s="215" t="s">
        <v>83</v>
      </c>
      <c r="AY344" s="18" t="s">
        <v>185</v>
      </c>
      <c r="BE344" s="216">
        <f>IF(N344="základní",J344,0)</f>
        <v>0</v>
      </c>
      <c r="BF344" s="216">
        <f>IF(N344="snížená",J344,0)</f>
        <v>0</v>
      </c>
      <c r="BG344" s="216">
        <f>IF(N344="zákl. přenesená",J344,0)</f>
        <v>0</v>
      </c>
      <c r="BH344" s="216">
        <f>IF(N344="sníž. přenesená",J344,0)</f>
        <v>0</v>
      </c>
      <c r="BI344" s="216">
        <f>IF(N344="nulová",J344,0)</f>
        <v>0</v>
      </c>
      <c r="BJ344" s="18" t="s">
        <v>81</v>
      </c>
      <c r="BK344" s="216">
        <f>ROUND(I344*H344,2)</f>
        <v>0</v>
      </c>
      <c r="BL344" s="18" t="s">
        <v>192</v>
      </c>
      <c r="BM344" s="215" t="s">
        <v>770</v>
      </c>
    </row>
    <row r="345" spans="1:65" s="2" customFormat="1" ht="38.4">
      <c r="A345" s="35"/>
      <c r="B345" s="36"/>
      <c r="C345" s="37"/>
      <c r="D345" s="217" t="s">
        <v>194</v>
      </c>
      <c r="E345" s="37"/>
      <c r="F345" s="218" t="s">
        <v>771</v>
      </c>
      <c r="G345" s="37"/>
      <c r="H345" s="37"/>
      <c r="I345" s="116"/>
      <c r="J345" s="37"/>
      <c r="K345" s="37"/>
      <c r="L345" s="40"/>
      <c r="M345" s="219"/>
      <c r="N345" s="220"/>
      <c r="O345" s="72"/>
      <c r="P345" s="72"/>
      <c r="Q345" s="72"/>
      <c r="R345" s="72"/>
      <c r="S345" s="72"/>
      <c r="T345" s="73"/>
      <c r="U345" s="35"/>
      <c r="V345" s="35"/>
      <c r="W345" s="35"/>
      <c r="X345" s="35"/>
      <c r="Y345" s="35"/>
      <c r="Z345" s="35"/>
      <c r="AA345" s="35"/>
      <c r="AB345" s="35"/>
      <c r="AC345" s="35"/>
      <c r="AD345" s="35"/>
      <c r="AE345" s="35"/>
      <c r="AT345" s="18" t="s">
        <v>194</v>
      </c>
      <c r="AU345" s="18" t="s">
        <v>83</v>
      </c>
    </row>
    <row r="346" spans="1:65" s="2" customFormat="1" ht="172.8">
      <c r="A346" s="35"/>
      <c r="B346" s="36"/>
      <c r="C346" s="37"/>
      <c r="D346" s="217" t="s">
        <v>196</v>
      </c>
      <c r="E346" s="37"/>
      <c r="F346" s="221" t="s">
        <v>772</v>
      </c>
      <c r="G346" s="37"/>
      <c r="H346" s="37"/>
      <c r="I346" s="116"/>
      <c r="J346" s="37"/>
      <c r="K346" s="37"/>
      <c r="L346" s="40"/>
      <c r="M346" s="219"/>
      <c r="N346" s="220"/>
      <c r="O346" s="72"/>
      <c r="P346" s="72"/>
      <c r="Q346" s="72"/>
      <c r="R346" s="72"/>
      <c r="S346" s="72"/>
      <c r="T346" s="73"/>
      <c r="U346" s="35"/>
      <c r="V346" s="35"/>
      <c r="W346" s="35"/>
      <c r="X346" s="35"/>
      <c r="Y346" s="35"/>
      <c r="Z346" s="35"/>
      <c r="AA346" s="35"/>
      <c r="AB346" s="35"/>
      <c r="AC346" s="35"/>
      <c r="AD346" s="35"/>
      <c r="AE346" s="35"/>
      <c r="AT346" s="18" t="s">
        <v>196</v>
      </c>
      <c r="AU346" s="18" t="s">
        <v>83</v>
      </c>
    </row>
    <row r="347" spans="1:65" s="13" customFormat="1" ht="10.199999999999999">
      <c r="B347" s="222"/>
      <c r="C347" s="223"/>
      <c r="D347" s="217" t="s">
        <v>214</v>
      </c>
      <c r="E347" s="224" t="s">
        <v>1</v>
      </c>
      <c r="F347" s="225" t="s">
        <v>773</v>
      </c>
      <c r="G347" s="223"/>
      <c r="H347" s="224" t="s">
        <v>1</v>
      </c>
      <c r="I347" s="226"/>
      <c r="J347" s="223"/>
      <c r="K347" s="223"/>
      <c r="L347" s="227"/>
      <c r="M347" s="228"/>
      <c r="N347" s="229"/>
      <c r="O347" s="229"/>
      <c r="P347" s="229"/>
      <c r="Q347" s="229"/>
      <c r="R347" s="229"/>
      <c r="S347" s="229"/>
      <c r="T347" s="230"/>
      <c r="AT347" s="231" t="s">
        <v>214</v>
      </c>
      <c r="AU347" s="231" t="s">
        <v>83</v>
      </c>
      <c r="AV347" s="13" t="s">
        <v>81</v>
      </c>
      <c r="AW347" s="13" t="s">
        <v>30</v>
      </c>
      <c r="AX347" s="13" t="s">
        <v>73</v>
      </c>
      <c r="AY347" s="231" t="s">
        <v>185</v>
      </c>
    </row>
    <row r="348" spans="1:65" s="14" customFormat="1" ht="10.199999999999999">
      <c r="B348" s="232"/>
      <c r="C348" s="233"/>
      <c r="D348" s="217" t="s">
        <v>214</v>
      </c>
      <c r="E348" s="234" t="s">
        <v>1</v>
      </c>
      <c r="F348" s="235" t="s">
        <v>749</v>
      </c>
      <c r="G348" s="233"/>
      <c r="H348" s="236">
        <v>2460</v>
      </c>
      <c r="I348" s="237"/>
      <c r="J348" s="233"/>
      <c r="K348" s="233"/>
      <c r="L348" s="238"/>
      <c r="M348" s="239"/>
      <c r="N348" s="240"/>
      <c r="O348" s="240"/>
      <c r="P348" s="240"/>
      <c r="Q348" s="240"/>
      <c r="R348" s="240"/>
      <c r="S348" s="240"/>
      <c r="T348" s="241"/>
      <c r="AT348" s="242" t="s">
        <v>214</v>
      </c>
      <c r="AU348" s="242" t="s">
        <v>83</v>
      </c>
      <c r="AV348" s="14" t="s">
        <v>83</v>
      </c>
      <c r="AW348" s="14" t="s">
        <v>30</v>
      </c>
      <c r="AX348" s="14" t="s">
        <v>73</v>
      </c>
      <c r="AY348" s="242" t="s">
        <v>185</v>
      </c>
    </row>
    <row r="349" spans="1:65" s="13" customFormat="1" ht="10.199999999999999">
      <c r="B349" s="222"/>
      <c r="C349" s="223"/>
      <c r="D349" s="217" t="s">
        <v>214</v>
      </c>
      <c r="E349" s="224" t="s">
        <v>1</v>
      </c>
      <c r="F349" s="225" t="s">
        <v>303</v>
      </c>
      <c r="G349" s="223"/>
      <c r="H349" s="224" t="s">
        <v>1</v>
      </c>
      <c r="I349" s="226"/>
      <c r="J349" s="223"/>
      <c r="K349" s="223"/>
      <c r="L349" s="227"/>
      <c r="M349" s="228"/>
      <c r="N349" s="229"/>
      <c r="O349" s="229"/>
      <c r="P349" s="229"/>
      <c r="Q349" s="229"/>
      <c r="R349" s="229"/>
      <c r="S349" s="229"/>
      <c r="T349" s="230"/>
      <c r="AT349" s="231" t="s">
        <v>214</v>
      </c>
      <c r="AU349" s="231" t="s">
        <v>83</v>
      </c>
      <c r="AV349" s="13" t="s">
        <v>81</v>
      </c>
      <c r="AW349" s="13" t="s">
        <v>30</v>
      </c>
      <c r="AX349" s="13" t="s">
        <v>73</v>
      </c>
      <c r="AY349" s="231" t="s">
        <v>185</v>
      </c>
    </row>
    <row r="350" spans="1:65" s="14" customFormat="1" ht="10.199999999999999">
      <c r="B350" s="232"/>
      <c r="C350" s="233"/>
      <c r="D350" s="217" t="s">
        <v>214</v>
      </c>
      <c r="E350" s="234" t="s">
        <v>1</v>
      </c>
      <c r="F350" s="235" t="s">
        <v>446</v>
      </c>
      <c r="G350" s="233"/>
      <c r="H350" s="236">
        <v>37</v>
      </c>
      <c r="I350" s="237"/>
      <c r="J350" s="233"/>
      <c r="K350" s="233"/>
      <c r="L350" s="238"/>
      <c r="M350" s="239"/>
      <c r="N350" s="240"/>
      <c r="O350" s="240"/>
      <c r="P350" s="240"/>
      <c r="Q350" s="240"/>
      <c r="R350" s="240"/>
      <c r="S350" s="240"/>
      <c r="T350" s="241"/>
      <c r="AT350" s="242" t="s">
        <v>214</v>
      </c>
      <c r="AU350" s="242" t="s">
        <v>83</v>
      </c>
      <c r="AV350" s="14" t="s">
        <v>83</v>
      </c>
      <c r="AW350" s="14" t="s">
        <v>30</v>
      </c>
      <c r="AX350" s="14" t="s">
        <v>73</v>
      </c>
      <c r="AY350" s="242" t="s">
        <v>185</v>
      </c>
    </row>
    <row r="351" spans="1:65" s="13" customFormat="1" ht="10.199999999999999">
      <c r="B351" s="222"/>
      <c r="C351" s="223"/>
      <c r="D351" s="217" t="s">
        <v>214</v>
      </c>
      <c r="E351" s="224" t="s">
        <v>1</v>
      </c>
      <c r="F351" s="225" t="s">
        <v>774</v>
      </c>
      <c r="G351" s="223"/>
      <c r="H351" s="224" t="s">
        <v>1</v>
      </c>
      <c r="I351" s="226"/>
      <c r="J351" s="223"/>
      <c r="K351" s="223"/>
      <c r="L351" s="227"/>
      <c r="M351" s="228"/>
      <c r="N351" s="229"/>
      <c r="O351" s="229"/>
      <c r="P351" s="229"/>
      <c r="Q351" s="229"/>
      <c r="R351" s="229"/>
      <c r="S351" s="229"/>
      <c r="T351" s="230"/>
      <c r="AT351" s="231" t="s">
        <v>214</v>
      </c>
      <c r="AU351" s="231" t="s">
        <v>83</v>
      </c>
      <c r="AV351" s="13" t="s">
        <v>81</v>
      </c>
      <c r="AW351" s="13" t="s">
        <v>30</v>
      </c>
      <c r="AX351" s="13" t="s">
        <v>73</v>
      </c>
      <c r="AY351" s="231" t="s">
        <v>185</v>
      </c>
    </row>
    <row r="352" spans="1:65" s="14" customFormat="1" ht="10.199999999999999">
      <c r="B352" s="232"/>
      <c r="C352" s="233"/>
      <c r="D352" s="217" t="s">
        <v>214</v>
      </c>
      <c r="E352" s="234" t="s">
        <v>1</v>
      </c>
      <c r="F352" s="235" t="s">
        <v>775</v>
      </c>
      <c r="G352" s="233"/>
      <c r="H352" s="236">
        <v>14.4</v>
      </c>
      <c r="I352" s="237"/>
      <c r="J352" s="233"/>
      <c r="K352" s="233"/>
      <c r="L352" s="238"/>
      <c r="M352" s="239"/>
      <c r="N352" s="240"/>
      <c r="O352" s="240"/>
      <c r="P352" s="240"/>
      <c r="Q352" s="240"/>
      <c r="R352" s="240"/>
      <c r="S352" s="240"/>
      <c r="T352" s="241"/>
      <c r="AT352" s="242" t="s">
        <v>214</v>
      </c>
      <c r="AU352" s="242" t="s">
        <v>83</v>
      </c>
      <c r="AV352" s="14" t="s">
        <v>83</v>
      </c>
      <c r="AW352" s="14" t="s">
        <v>30</v>
      </c>
      <c r="AX352" s="14" t="s">
        <v>73</v>
      </c>
      <c r="AY352" s="242" t="s">
        <v>185</v>
      </c>
    </row>
    <row r="353" spans="1:65" s="13" customFormat="1" ht="10.199999999999999">
      <c r="B353" s="222"/>
      <c r="C353" s="223"/>
      <c r="D353" s="217" t="s">
        <v>214</v>
      </c>
      <c r="E353" s="224" t="s">
        <v>1</v>
      </c>
      <c r="F353" s="225" t="s">
        <v>776</v>
      </c>
      <c r="G353" s="223"/>
      <c r="H353" s="224" t="s">
        <v>1</v>
      </c>
      <c r="I353" s="226"/>
      <c r="J353" s="223"/>
      <c r="K353" s="223"/>
      <c r="L353" s="227"/>
      <c r="M353" s="228"/>
      <c r="N353" s="229"/>
      <c r="O353" s="229"/>
      <c r="P353" s="229"/>
      <c r="Q353" s="229"/>
      <c r="R353" s="229"/>
      <c r="S353" s="229"/>
      <c r="T353" s="230"/>
      <c r="AT353" s="231" t="s">
        <v>214</v>
      </c>
      <c r="AU353" s="231" t="s">
        <v>83</v>
      </c>
      <c r="AV353" s="13" t="s">
        <v>81</v>
      </c>
      <c r="AW353" s="13" t="s">
        <v>30</v>
      </c>
      <c r="AX353" s="13" t="s">
        <v>73</v>
      </c>
      <c r="AY353" s="231" t="s">
        <v>185</v>
      </c>
    </row>
    <row r="354" spans="1:65" s="14" customFormat="1" ht="10.199999999999999">
      <c r="B354" s="232"/>
      <c r="C354" s="233"/>
      <c r="D354" s="217" t="s">
        <v>214</v>
      </c>
      <c r="E354" s="234" t="s">
        <v>1</v>
      </c>
      <c r="F354" s="235" t="s">
        <v>248</v>
      </c>
      <c r="G354" s="233"/>
      <c r="H354" s="236">
        <v>9</v>
      </c>
      <c r="I354" s="237"/>
      <c r="J354" s="233"/>
      <c r="K354" s="233"/>
      <c r="L354" s="238"/>
      <c r="M354" s="239"/>
      <c r="N354" s="240"/>
      <c r="O354" s="240"/>
      <c r="P354" s="240"/>
      <c r="Q354" s="240"/>
      <c r="R354" s="240"/>
      <c r="S354" s="240"/>
      <c r="T354" s="241"/>
      <c r="AT354" s="242" t="s">
        <v>214</v>
      </c>
      <c r="AU354" s="242" t="s">
        <v>83</v>
      </c>
      <c r="AV354" s="14" t="s">
        <v>83</v>
      </c>
      <c r="AW354" s="14" t="s">
        <v>30</v>
      </c>
      <c r="AX354" s="14" t="s">
        <v>73</v>
      </c>
      <c r="AY354" s="242" t="s">
        <v>185</v>
      </c>
    </row>
    <row r="355" spans="1:65" s="13" customFormat="1" ht="10.199999999999999">
      <c r="B355" s="222"/>
      <c r="C355" s="223"/>
      <c r="D355" s="217" t="s">
        <v>214</v>
      </c>
      <c r="E355" s="224" t="s">
        <v>1</v>
      </c>
      <c r="F355" s="225" t="s">
        <v>777</v>
      </c>
      <c r="G355" s="223"/>
      <c r="H355" s="224" t="s">
        <v>1</v>
      </c>
      <c r="I355" s="226"/>
      <c r="J355" s="223"/>
      <c r="K355" s="223"/>
      <c r="L355" s="227"/>
      <c r="M355" s="228"/>
      <c r="N355" s="229"/>
      <c r="O355" s="229"/>
      <c r="P355" s="229"/>
      <c r="Q355" s="229"/>
      <c r="R355" s="229"/>
      <c r="S355" s="229"/>
      <c r="T355" s="230"/>
      <c r="AT355" s="231" t="s">
        <v>214</v>
      </c>
      <c r="AU355" s="231" t="s">
        <v>83</v>
      </c>
      <c r="AV355" s="13" t="s">
        <v>81</v>
      </c>
      <c r="AW355" s="13" t="s">
        <v>30</v>
      </c>
      <c r="AX355" s="13" t="s">
        <v>73</v>
      </c>
      <c r="AY355" s="231" t="s">
        <v>185</v>
      </c>
    </row>
    <row r="356" spans="1:65" s="14" customFormat="1" ht="10.199999999999999">
      <c r="B356" s="232"/>
      <c r="C356" s="233"/>
      <c r="D356" s="217" t="s">
        <v>214</v>
      </c>
      <c r="E356" s="234" t="s">
        <v>1</v>
      </c>
      <c r="F356" s="235" t="s">
        <v>778</v>
      </c>
      <c r="G356" s="233"/>
      <c r="H356" s="236">
        <v>-308.39999999999998</v>
      </c>
      <c r="I356" s="237"/>
      <c r="J356" s="233"/>
      <c r="K356" s="233"/>
      <c r="L356" s="238"/>
      <c r="M356" s="239"/>
      <c r="N356" s="240"/>
      <c r="O356" s="240"/>
      <c r="P356" s="240"/>
      <c r="Q356" s="240"/>
      <c r="R356" s="240"/>
      <c r="S356" s="240"/>
      <c r="T356" s="241"/>
      <c r="AT356" s="242" t="s">
        <v>214</v>
      </c>
      <c r="AU356" s="242" t="s">
        <v>83</v>
      </c>
      <c r="AV356" s="14" t="s">
        <v>83</v>
      </c>
      <c r="AW356" s="14" t="s">
        <v>30</v>
      </c>
      <c r="AX356" s="14" t="s">
        <v>73</v>
      </c>
      <c r="AY356" s="242" t="s">
        <v>185</v>
      </c>
    </row>
    <row r="357" spans="1:65" s="15" customFormat="1" ht="10.199999999999999">
      <c r="B357" s="243"/>
      <c r="C357" s="244"/>
      <c r="D357" s="217" t="s">
        <v>214</v>
      </c>
      <c r="E357" s="245" t="s">
        <v>1</v>
      </c>
      <c r="F357" s="246" t="s">
        <v>219</v>
      </c>
      <c r="G357" s="244"/>
      <c r="H357" s="247">
        <v>2212</v>
      </c>
      <c r="I357" s="248"/>
      <c r="J357" s="244"/>
      <c r="K357" s="244"/>
      <c r="L357" s="249"/>
      <c r="M357" s="250"/>
      <c r="N357" s="251"/>
      <c r="O357" s="251"/>
      <c r="P357" s="251"/>
      <c r="Q357" s="251"/>
      <c r="R357" s="251"/>
      <c r="S357" s="251"/>
      <c r="T357" s="252"/>
      <c r="AT357" s="253" t="s">
        <v>214</v>
      </c>
      <c r="AU357" s="253" t="s">
        <v>83</v>
      </c>
      <c r="AV357" s="15" t="s">
        <v>192</v>
      </c>
      <c r="AW357" s="15" t="s">
        <v>30</v>
      </c>
      <c r="AX357" s="15" t="s">
        <v>81</v>
      </c>
      <c r="AY357" s="253" t="s">
        <v>185</v>
      </c>
    </row>
    <row r="358" spans="1:65" s="2" customFormat="1" ht="16.5" customHeight="1">
      <c r="A358" s="35"/>
      <c r="B358" s="36"/>
      <c r="C358" s="258" t="s">
        <v>432</v>
      </c>
      <c r="D358" s="258" t="s">
        <v>521</v>
      </c>
      <c r="E358" s="259" t="s">
        <v>779</v>
      </c>
      <c r="F358" s="260" t="s">
        <v>780</v>
      </c>
      <c r="G358" s="261" t="s">
        <v>210</v>
      </c>
      <c r="H358" s="262">
        <v>496.54399999999998</v>
      </c>
      <c r="I358" s="263"/>
      <c r="J358" s="264">
        <f>ROUND(I358*H358,2)</f>
        <v>0</v>
      </c>
      <c r="K358" s="260" t="s">
        <v>191</v>
      </c>
      <c r="L358" s="265"/>
      <c r="M358" s="266" t="s">
        <v>1</v>
      </c>
      <c r="N358" s="267" t="s">
        <v>38</v>
      </c>
      <c r="O358" s="72"/>
      <c r="P358" s="213">
        <f>O358*H358</f>
        <v>0</v>
      </c>
      <c r="Q358" s="213">
        <v>0.222</v>
      </c>
      <c r="R358" s="213">
        <f>Q358*H358</f>
        <v>110.23276799999999</v>
      </c>
      <c r="S358" s="213">
        <v>0</v>
      </c>
      <c r="T358" s="214">
        <f>S358*H358</f>
        <v>0</v>
      </c>
      <c r="U358" s="35"/>
      <c r="V358" s="35"/>
      <c r="W358" s="35"/>
      <c r="X358" s="35"/>
      <c r="Y358" s="35"/>
      <c r="Z358" s="35"/>
      <c r="AA358" s="35"/>
      <c r="AB358" s="35"/>
      <c r="AC358" s="35"/>
      <c r="AD358" s="35"/>
      <c r="AE358" s="35"/>
      <c r="AR358" s="215" t="s">
        <v>226</v>
      </c>
      <c r="AT358" s="215" t="s">
        <v>521</v>
      </c>
      <c r="AU358" s="215" t="s">
        <v>83</v>
      </c>
      <c r="AY358" s="18" t="s">
        <v>185</v>
      </c>
      <c r="BE358" s="216">
        <f>IF(N358="základní",J358,0)</f>
        <v>0</v>
      </c>
      <c r="BF358" s="216">
        <f>IF(N358="snížená",J358,0)</f>
        <v>0</v>
      </c>
      <c r="BG358" s="216">
        <f>IF(N358="zákl. přenesená",J358,0)</f>
        <v>0</v>
      </c>
      <c r="BH358" s="216">
        <f>IF(N358="sníž. přenesená",J358,0)</f>
        <v>0</v>
      </c>
      <c r="BI358" s="216">
        <f>IF(N358="nulová",J358,0)</f>
        <v>0</v>
      </c>
      <c r="BJ358" s="18" t="s">
        <v>81</v>
      </c>
      <c r="BK358" s="216">
        <f>ROUND(I358*H358,2)</f>
        <v>0</v>
      </c>
      <c r="BL358" s="18" t="s">
        <v>192</v>
      </c>
      <c r="BM358" s="215" t="s">
        <v>781</v>
      </c>
    </row>
    <row r="359" spans="1:65" s="2" customFormat="1" ht="10.199999999999999">
      <c r="A359" s="35"/>
      <c r="B359" s="36"/>
      <c r="C359" s="37"/>
      <c r="D359" s="217" t="s">
        <v>194</v>
      </c>
      <c r="E359" s="37"/>
      <c r="F359" s="218" t="s">
        <v>780</v>
      </c>
      <c r="G359" s="37"/>
      <c r="H359" s="37"/>
      <c r="I359" s="116"/>
      <c r="J359" s="37"/>
      <c r="K359" s="37"/>
      <c r="L359" s="40"/>
      <c r="M359" s="219"/>
      <c r="N359" s="220"/>
      <c r="O359" s="72"/>
      <c r="P359" s="72"/>
      <c r="Q359" s="72"/>
      <c r="R359" s="72"/>
      <c r="S359" s="72"/>
      <c r="T359" s="73"/>
      <c r="U359" s="35"/>
      <c r="V359" s="35"/>
      <c r="W359" s="35"/>
      <c r="X359" s="35"/>
      <c r="Y359" s="35"/>
      <c r="Z359" s="35"/>
      <c r="AA359" s="35"/>
      <c r="AB359" s="35"/>
      <c r="AC359" s="35"/>
      <c r="AD359" s="35"/>
      <c r="AE359" s="35"/>
      <c r="AT359" s="18" t="s">
        <v>194</v>
      </c>
      <c r="AU359" s="18" t="s">
        <v>83</v>
      </c>
    </row>
    <row r="360" spans="1:65" s="13" customFormat="1" ht="10.199999999999999">
      <c r="B360" s="222"/>
      <c r="C360" s="223"/>
      <c r="D360" s="217" t="s">
        <v>214</v>
      </c>
      <c r="E360" s="224" t="s">
        <v>1</v>
      </c>
      <c r="F360" s="225" t="s">
        <v>782</v>
      </c>
      <c r="G360" s="223"/>
      <c r="H360" s="224" t="s">
        <v>1</v>
      </c>
      <c r="I360" s="226"/>
      <c r="J360" s="223"/>
      <c r="K360" s="223"/>
      <c r="L360" s="227"/>
      <c r="M360" s="228"/>
      <c r="N360" s="229"/>
      <c r="O360" s="229"/>
      <c r="P360" s="229"/>
      <c r="Q360" s="229"/>
      <c r="R360" s="229"/>
      <c r="S360" s="229"/>
      <c r="T360" s="230"/>
      <c r="AT360" s="231" t="s">
        <v>214</v>
      </c>
      <c r="AU360" s="231" t="s">
        <v>83</v>
      </c>
      <c r="AV360" s="13" t="s">
        <v>81</v>
      </c>
      <c r="AW360" s="13" t="s">
        <v>30</v>
      </c>
      <c r="AX360" s="13" t="s">
        <v>73</v>
      </c>
      <c r="AY360" s="231" t="s">
        <v>185</v>
      </c>
    </row>
    <row r="361" spans="1:65" s="14" customFormat="1" ht="10.199999999999999">
      <c r="B361" s="232"/>
      <c r="C361" s="233"/>
      <c r="D361" s="217" t="s">
        <v>214</v>
      </c>
      <c r="E361" s="234" t="s">
        <v>1</v>
      </c>
      <c r="F361" s="235" t="s">
        <v>783</v>
      </c>
      <c r="G361" s="233"/>
      <c r="H361" s="236">
        <v>2570.808</v>
      </c>
      <c r="I361" s="237"/>
      <c r="J361" s="233"/>
      <c r="K361" s="233"/>
      <c r="L361" s="238"/>
      <c r="M361" s="239"/>
      <c r="N361" s="240"/>
      <c r="O361" s="240"/>
      <c r="P361" s="240"/>
      <c r="Q361" s="240"/>
      <c r="R361" s="240"/>
      <c r="S361" s="240"/>
      <c r="T361" s="241"/>
      <c r="AT361" s="242" t="s">
        <v>214</v>
      </c>
      <c r="AU361" s="242" t="s">
        <v>83</v>
      </c>
      <c r="AV361" s="14" t="s">
        <v>83</v>
      </c>
      <c r="AW361" s="14" t="s">
        <v>30</v>
      </c>
      <c r="AX361" s="14" t="s">
        <v>73</v>
      </c>
      <c r="AY361" s="242" t="s">
        <v>185</v>
      </c>
    </row>
    <row r="362" spans="1:65" s="13" customFormat="1" ht="10.199999999999999">
      <c r="B362" s="222"/>
      <c r="C362" s="223"/>
      <c r="D362" s="217" t="s">
        <v>214</v>
      </c>
      <c r="E362" s="224" t="s">
        <v>1</v>
      </c>
      <c r="F362" s="225" t="s">
        <v>784</v>
      </c>
      <c r="G362" s="223"/>
      <c r="H362" s="224" t="s">
        <v>1</v>
      </c>
      <c r="I362" s="226"/>
      <c r="J362" s="223"/>
      <c r="K362" s="223"/>
      <c r="L362" s="227"/>
      <c r="M362" s="228"/>
      <c r="N362" s="229"/>
      <c r="O362" s="229"/>
      <c r="P362" s="229"/>
      <c r="Q362" s="229"/>
      <c r="R362" s="229"/>
      <c r="S362" s="229"/>
      <c r="T362" s="230"/>
      <c r="AT362" s="231" t="s">
        <v>214</v>
      </c>
      <c r="AU362" s="231" t="s">
        <v>83</v>
      </c>
      <c r="AV362" s="13" t="s">
        <v>81</v>
      </c>
      <c r="AW362" s="13" t="s">
        <v>30</v>
      </c>
      <c r="AX362" s="13" t="s">
        <v>73</v>
      </c>
      <c r="AY362" s="231" t="s">
        <v>185</v>
      </c>
    </row>
    <row r="363" spans="1:65" s="14" customFormat="1" ht="10.199999999999999">
      <c r="B363" s="232"/>
      <c r="C363" s="233"/>
      <c r="D363" s="217" t="s">
        <v>214</v>
      </c>
      <c r="E363" s="234" t="s">
        <v>1</v>
      </c>
      <c r="F363" s="235" t="s">
        <v>785</v>
      </c>
      <c r="G363" s="233"/>
      <c r="H363" s="236">
        <v>-2084</v>
      </c>
      <c r="I363" s="237"/>
      <c r="J363" s="233"/>
      <c r="K363" s="233"/>
      <c r="L363" s="238"/>
      <c r="M363" s="239"/>
      <c r="N363" s="240"/>
      <c r="O363" s="240"/>
      <c r="P363" s="240"/>
      <c r="Q363" s="240"/>
      <c r="R363" s="240"/>
      <c r="S363" s="240"/>
      <c r="T363" s="241"/>
      <c r="AT363" s="242" t="s">
        <v>214</v>
      </c>
      <c r="AU363" s="242" t="s">
        <v>83</v>
      </c>
      <c r="AV363" s="14" t="s">
        <v>83</v>
      </c>
      <c r="AW363" s="14" t="s">
        <v>30</v>
      </c>
      <c r="AX363" s="14" t="s">
        <v>73</v>
      </c>
      <c r="AY363" s="242" t="s">
        <v>185</v>
      </c>
    </row>
    <row r="364" spans="1:65" s="15" customFormat="1" ht="10.199999999999999">
      <c r="B364" s="243"/>
      <c r="C364" s="244"/>
      <c r="D364" s="217" t="s">
        <v>214</v>
      </c>
      <c r="E364" s="245" t="s">
        <v>1</v>
      </c>
      <c r="F364" s="246" t="s">
        <v>219</v>
      </c>
      <c r="G364" s="244"/>
      <c r="H364" s="247">
        <v>486.80799999999999</v>
      </c>
      <c r="I364" s="248"/>
      <c r="J364" s="244"/>
      <c r="K364" s="244"/>
      <c r="L364" s="249"/>
      <c r="M364" s="250"/>
      <c r="N364" s="251"/>
      <c r="O364" s="251"/>
      <c r="P364" s="251"/>
      <c r="Q364" s="251"/>
      <c r="R364" s="251"/>
      <c r="S364" s="251"/>
      <c r="T364" s="252"/>
      <c r="AT364" s="253" t="s">
        <v>214</v>
      </c>
      <c r="AU364" s="253" t="s">
        <v>83</v>
      </c>
      <c r="AV364" s="15" t="s">
        <v>192</v>
      </c>
      <c r="AW364" s="15" t="s">
        <v>30</v>
      </c>
      <c r="AX364" s="15" t="s">
        <v>81</v>
      </c>
      <c r="AY364" s="253" t="s">
        <v>185</v>
      </c>
    </row>
    <row r="365" spans="1:65" s="14" customFormat="1" ht="10.199999999999999">
      <c r="B365" s="232"/>
      <c r="C365" s="233"/>
      <c r="D365" s="217" t="s">
        <v>214</v>
      </c>
      <c r="E365" s="233"/>
      <c r="F365" s="235" t="s">
        <v>786</v>
      </c>
      <c r="G365" s="233"/>
      <c r="H365" s="236">
        <v>496.54399999999998</v>
      </c>
      <c r="I365" s="237"/>
      <c r="J365" s="233"/>
      <c r="K365" s="233"/>
      <c r="L365" s="238"/>
      <c r="M365" s="239"/>
      <c r="N365" s="240"/>
      <c r="O365" s="240"/>
      <c r="P365" s="240"/>
      <c r="Q365" s="240"/>
      <c r="R365" s="240"/>
      <c r="S365" s="240"/>
      <c r="T365" s="241"/>
      <c r="AT365" s="242" t="s">
        <v>214</v>
      </c>
      <c r="AU365" s="242" t="s">
        <v>83</v>
      </c>
      <c r="AV365" s="14" t="s">
        <v>83</v>
      </c>
      <c r="AW365" s="14" t="s">
        <v>4</v>
      </c>
      <c r="AX365" s="14" t="s">
        <v>81</v>
      </c>
      <c r="AY365" s="242" t="s">
        <v>185</v>
      </c>
    </row>
    <row r="366" spans="1:65" s="2" customFormat="1" ht="21.75" customHeight="1">
      <c r="A366" s="35"/>
      <c r="B366" s="36"/>
      <c r="C366" s="204" t="s">
        <v>438</v>
      </c>
      <c r="D366" s="204" t="s">
        <v>187</v>
      </c>
      <c r="E366" s="205" t="s">
        <v>787</v>
      </c>
      <c r="F366" s="206" t="s">
        <v>788</v>
      </c>
      <c r="G366" s="207" t="s">
        <v>210</v>
      </c>
      <c r="H366" s="208">
        <v>308.39999999999998</v>
      </c>
      <c r="I366" s="209"/>
      <c r="J366" s="210">
        <f>ROUND(I366*H366,2)</f>
        <v>0</v>
      </c>
      <c r="K366" s="206" t="s">
        <v>191</v>
      </c>
      <c r="L366" s="40"/>
      <c r="M366" s="211" t="s">
        <v>1</v>
      </c>
      <c r="N366" s="212" t="s">
        <v>38</v>
      </c>
      <c r="O366" s="72"/>
      <c r="P366" s="213">
        <f>O366*H366</f>
        <v>0</v>
      </c>
      <c r="Q366" s="213">
        <v>0.19536000000000001</v>
      </c>
      <c r="R366" s="213">
        <f>Q366*H366</f>
        <v>60.249023999999999</v>
      </c>
      <c r="S366" s="213">
        <v>0</v>
      </c>
      <c r="T366" s="214">
        <f>S366*H366</f>
        <v>0</v>
      </c>
      <c r="U366" s="35"/>
      <c r="V366" s="35"/>
      <c r="W366" s="35"/>
      <c r="X366" s="35"/>
      <c r="Y366" s="35"/>
      <c r="Z366" s="35"/>
      <c r="AA366" s="35"/>
      <c r="AB366" s="35"/>
      <c r="AC366" s="35"/>
      <c r="AD366" s="35"/>
      <c r="AE366" s="35"/>
      <c r="AR366" s="215" t="s">
        <v>192</v>
      </c>
      <c r="AT366" s="215" t="s">
        <v>187</v>
      </c>
      <c r="AU366" s="215" t="s">
        <v>83</v>
      </c>
      <c r="AY366" s="18" t="s">
        <v>185</v>
      </c>
      <c r="BE366" s="216">
        <f>IF(N366="základní",J366,0)</f>
        <v>0</v>
      </c>
      <c r="BF366" s="216">
        <f>IF(N366="snížená",J366,0)</f>
        <v>0</v>
      </c>
      <c r="BG366" s="216">
        <f>IF(N366="zákl. přenesená",J366,0)</f>
        <v>0</v>
      </c>
      <c r="BH366" s="216">
        <f>IF(N366="sníž. přenesená",J366,0)</f>
        <v>0</v>
      </c>
      <c r="BI366" s="216">
        <f>IF(N366="nulová",J366,0)</f>
        <v>0</v>
      </c>
      <c r="BJ366" s="18" t="s">
        <v>81</v>
      </c>
      <c r="BK366" s="216">
        <f>ROUND(I366*H366,2)</f>
        <v>0</v>
      </c>
      <c r="BL366" s="18" t="s">
        <v>192</v>
      </c>
      <c r="BM366" s="215" t="s">
        <v>789</v>
      </c>
    </row>
    <row r="367" spans="1:65" s="2" customFormat="1" ht="38.4">
      <c r="A367" s="35"/>
      <c r="B367" s="36"/>
      <c r="C367" s="37"/>
      <c r="D367" s="217" t="s">
        <v>194</v>
      </c>
      <c r="E367" s="37"/>
      <c r="F367" s="218" t="s">
        <v>790</v>
      </c>
      <c r="G367" s="37"/>
      <c r="H367" s="37"/>
      <c r="I367" s="116"/>
      <c r="J367" s="37"/>
      <c r="K367" s="37"/>
      <c r="L367" s="40"/>
      <c r="M367" s="219"/>
      <c r="N367" s="220"/>
      <c r="O367" s="72"/>
      <c r="P367" s="72"/>
      <c r="Q367" s="72"/>
      <c r="R367" s="72"/>
      <c r="S367" s="72"/>
      <c r="T367" s="73"/>
      <c r="U367" s="35"/>
      <c r="V367" s="35"/>
      <c r="W367" s="35"/>
      <c r="X367" s="35"/>
      <c r="Y367" s="35"/>
      <c r="Z367" s="35"/>
      <c r="AA367" s="35"/>
      <c r="AB367" s="35"/>
      <c r="AC367" s="35"/>
      <c r="AD367" s="35"/>
      <c r="AE367" s="35"/>
      <c r="AT367" s="18" t="s">
        <v>194</v>
      </c>
      <c r="AU367" s="18" t="s">
        <v>83</v>
      </c>
    </row>
    <row r="368" spans="1:65" s="2" customFormat="1" ht="172.8">
      <c r="A368" s="35"/>
      <c r="B368" s="36"/>
      <c r="C368" s="37"/>
      <c r="D368" s="217" t="s">
        <v>196</v>
      </c>
      <c r="E368" s="37"/>
      <c r="F368" s="221" t="s">
        <v>772</v>
      </c>
      <c r="G368" s="37"/>
      <c r="H368" s="37"/>
      <c r="I368" s="116"/>
      <c r="J368" s="37"/>
      <c r="K368" s="37"/>
      <c r="L368" s="40"/>
      <c r="M368" s="219"/>
      <c r="N368" s="220"/>
      <c r="O368" s="72"/>
      <c r="P368" s="72"/>
      <c r="Q368" s="72"/>
      <c r="R368" s="72"/>
      <c r="S368" s="72"/>
      <c r="T368" s="73"/>
      <c r="U368" s="35"/>
      <c r="V368" s="35"/>
      <c r="W368" s="35"/>
      <c r="X368" s="35"/>
      <c r="Y368" s="35"/>
      <c r="Z368" s="35"/>
      <c r="AA368" s="35"/>
      <c r="AB368" s="35"/>
      <c r="AC368" s="35"/>
      <c r="AD368" s="35"/>
      <c r="AE368" s="35"/>
      <c r="AT368" s="18" t="s">
        <v>196</v>
      </c>
      <c r="AU368" s="18" t="s">
        <v>83</v>
      </c>
    </row>
    <row r="369" spans="1:65" s="13" customFormat="1" ht="10.199999999999999">
      <c r="B369" s="222"/>
      <c r="C369" s="223"/>
      <c r="D369" s="217" t="s">
        <v>214</v>
      </c>
      <c r="E369" s="224" t="s">
        <v>1</v>
      </c>
      <c r="F369" s="225" t="s">
        <v>303</v>
      </c>
      <c r="G369" s="223"/>
      <c r="H369" s="224" t="s">
        <v>1</v>
      </c>
      <c r="I369" s="226"/>
      <c r="J369" s="223"/>
      <c r="K369" s="223"/>
      <c r="L369" s="227"/>
      <c r="M369" s="228"/>
      <c r="N369" s="229"/>
      <c r="O369" s="229"/>
      <c r="P369" s="229"/>
      <c r="Q369" s="229"/>
      <c r="R369" s="229"/>
      <c r="S369" s="229"/>
      <c r="T369" s="230"/>
      <c r="AT369" s="231" t="s">
        <v>214</v>
      </c>
      <c r="AU369" s="231" t="s">
        <v>83</v>
      </c>
      <c r="AV369" s="13" t="s">
        <v>81</v>
      </c>
      <c r="AW369" s="13" t="s">
        <v>30</v>
      </c>
      <c r="AX369" s="13" t="s">
        <v>73</v>
      </c>
      <c r="AY369" s="231" t="s">
        <v>185</v>
      </c>
    </row>
    <row r="370" spans="1:65" s="14" customFormat="1" ht="10.199999999999999">
      <c r="B370" s="232"/>
      <c r="C370" s="233"/>
      <c r="D370" s="217" t="s">
        <v>214</v>
      </c>
      <c r="E370" s="234" t="s">
        <v>1</v>
      </c>
      <c r="F370" s="235" t="s">
        <v>446</v>
      </c>
      <c r="G370" s="233"/>
      <c r="H370" s="236">
        <v>37</v>
      </c>
      <c r="I370" s="237"/>
      <c r="J370" s="233"/>
      <c r="K370" s="233"/>
      <c r="L370" s="238"/>
      <c r="M370" s="239"/>
      <c r="N370" s="240"/>
      <c r="O370" s="240"/>
      <c r="P370" s="240"/>
      <c r="Q370" s="240"/>
      <c r="R370" s="240"/>
      <c r="S370" s="240"/>
      <c r="T370" s="241"/>
      <c r="AT370" s="242" t="s">
        <v>214</v>
      </c>
      <c r="AU370" s="242" t="s">
        <v>83</v>
      </c>
      <c r="AV370" s="14" t="s">
        <v>83</v>
      </c>
      <c r="AW370" s="14" t="s">
        <v>30</v>
      </c>
      <c r="AX370" s="14" t="s">
        <v>73</v>
      </c>
      <c r="AY370" s="242" t="s">
        <v>185</v>
      </c>
    </row>
    <row r="371" spans="1:65" s="13" customFormat="1" ht="10.199999999999999">
      <c r="B371" s="222"/>
      <c r="C371" s="223"/>
      <c r="D371" s="217" t="s">
        <v>214</v>
      </c>
      <c r="E371" s="224" t="s">
        <v>1</v>
      </c>
      <c r="F371" s="225" t="s">
        <v>774</v>
      </c>
      <c r="G371" s="223"/>
      <c r="H371" s="224" t="s">
        <v>1</v>
      </c>
      <c r="I371" s="226"/>
      <c r="J371" s="223"/>
      <c r="K371" s="223"/>
      <c r="L371" s="227"/>
      <c r="M371" s="228"/>
      <c r="N371" s="229"/>
      <c r="O371" s="229"/>
      <c r="P371" s="229"/>
      <c r="Q371" s="229"/>
      <c r="R371" s="229"/>
      <c r="S371" s="229"/>
      <c r="T371" s="230"/>
      <c r="AT371" s="231" t="s">
        <v>214</v>
      </c>
      <c r="AU371" s="231" t="s">
        <v>83</v>
      </c>
      <c r="AV371" s="13" t="s">
        <v>81</v>
      </c>
      <c r="AW371" s="13" t="s">
        <v>30</v>
      </c>
      <c r="AX371" s="13" t="s">
        <v>73</v>
      </c>
      <c r="AY371" s="231" t="s">
        <v>185</v>
      </c>
    </row>
    <row r="372" spans="1:65" s="14" customFormat="1" ht="10.199999999999999">
      <c r="B372" s="232"/>
      <c r="C372" s="233"/>
      <c r="D372" s="217" t="s">
        <v>214</v>
      </c>
      <c r="E372" s="234" t="s">
        <v>1</v>
      </c>
      <c r="F372" s="235" t="s">
        <v>775</v>
      </c>
      <c r="G372" s="233"/>
      <c r="H372" s="236">
        <v>14.4</v>
      </c>
      <c r="I372" s="237"/>
      <c r="J372" s="233"/>
      <c r="K372" s="233"/>
      <c r="L372" s="238"/>
      <c r="M372" s="239"/>
      <c r="N372" s="240"/>
      <c r="O372" s="240"/>
      <c r="P372" s="240"/>
      <c r="Q372" s="240"/>
      <c r="R372" s="240"/>
      <c r="S372" s="240"/>
      <c r="T372" s="241"/>
      <c r="AT372" s="242" t="s">
        <v>214</v>
      </c>
      <c r="AU372" s="242" t="s">
        <v>83</v>
      </c>
      <c r="AV372" s="14" t="s">
        <v>83</v>
      </c>
      <c r="AW372" s="14" t="s">
        <v>30</v>
      </c>
      <c r="AX372" s="14" t="s">
        <v>73</v>
      </c>
      <c r="AY372" s="242" t="s">
        <v>185</v>
      </c>
    </row>
    <row r="373" spans="1:65" s="13" customFormat="1" ht="10.199999999999999">
      <c r="B373" s="222"/>
      <c r="C373" s="223"/>
      <c r="D373" s="217" t="s">
        <v>214</v>
      </c>
      <c r="E373" s="224" t="s">
        <v>1</v>
      </c>
      <c r="F373" s="225" t="s">
        <v>791</v>
      </c>
      <c r="G373" s="223"/>
      <c r="H373" s="224" t="s">
        <v>1</v>
      </c>
      <c r="I373" s="226"/>
      <c r="J373" s="223"/>
      <c r="K373" s="223"/>
      <c r="L373" s="227"/>
      <c r="M373" s="228"/>
      <c r="N373" s="229"/>
      <c r="O373" s="229"/>
      <c r="P373" s="229"/>
      <c r="Q373" s="229"/>
      <c r="R373" s="229"/>
      <c r="S373" s="229"/>
      <c r="T373" s="230"/>
      <c r="AT373" s="231" t="s">
        <v>214</v>
      </c>
      <c r="AU373" s="231" t="s">
        <v>83</v>
      </c>
      <c r="AV373" s="13" t="s">
        <v>81</v>
      </c>
      <c r="AW373" s="13" t="s">
        <v>30</v>
      </c>
      <c r="AX373" s="13" t="s">
        <v>73</v>
      </c>
      <c r="AY373" s="231" t="s">
        <v>185</v>
      </c>
    </row>
    <row r="374" spans="1:65" s="14" customFormat="1" ht="10.199999999999999">
      <c r="B374" s="232"/>
      <c r="C374" s="233"/>
      <c r="D374" s="217" t="s">
        <v>214</v>
      </c>
      <c r="E374" s="234" t="s">
        <v>1</v>
      </c>
      <c r="F374" s="235" t="s">
        <v>248</v>
      </c>
      <c r="G374" s="233"/>
      <c r="H374" s="236">
        <v>9</v>
      </c>
      <c r="I374" s="237"/>
      <c r="J374" s="233"/>
      <c r="K374" s="233"/>
      <c r="L374" s="238"/>
      <c r="M374" s="239"/>
      <c r="N374" s="240"/>
      <c r="O374" s="240"/>
      <c r="P374" s="240"/>
      <c r="Q374" s="240"/>
      <c r="R374" s="240"/>
      <c r="S374" s="240"/>
      <c r="T374" s="241"/>
      <c r="AT374" s="242" t="s">
        <v>214</v>
      </c>
      <c r="AU374" s="242" t="s">
        <v>83</v>
      </c>
      <c r="AV374" s="14" t="s">
        <v>83</v>
      </c>
      <c r="AW374" s="14" t="s">
        <v>30</v>
      </c>
      <c r="AX374" s="14" t="s">
        <v>73</v>
      </c>
      <c r="AY374" s="242" t="s">
        <v>185</v>
      </c>
    </row>
    <row r="375" spans="1:65" s="13" customFormat="1" ht="10.199999999999999">
      <c r="B375" s="222"/>
      <c r="C375" s="223"/>
      <c r="D375" s="217" t="s">
        <v>214</v>
      </c>
      <c r="E375" s="224" t="s">
        <v>1</v>
      </c>
      <c r="F375" s="225" t="s">
        <v>301</v>
      </c>
      <c r="G375" s="223"/>
      <c r="H375" s="224" t="s">
        <v>1</v>
      </c>
      <c r="I375" s="226"/>
      <c r="J375" s="223"/>
      <c r="K375" s="223"/>
      <c r="L375" s="227"/>
      <c r="M375" s="228"/>
      <c r="N375" s="229"/>
      <c r="O375" s="229"/>
      <c r="P375" s="229"/>
      <c r="Q375" s="229"/>
      <c r="R375" s="229"/>
      <c r="S375" s="229"/>
      <c r="T375" s="230"/>
      <c r="AT375" s="231" t="s">
        <v>214</v>
      </c>
      <c r="AU375" s="231" t="s">
        <v>83</v>
      </c>
      <c r="AV375" s="13" t="s">
        <v>81</v>
      </c>
      <c r="AW375" s="13" t="s">
        <v>30</v>
      </c>
      <c r="AX375" s="13" t="s">
        <v>73</v>
      </c>
      <c r="AY375" s="231" t="s">
        <v>185</v>
      </c>
    </row>
    <row r="376" spans="1:65" s="14" customFormat="1" ht="10.199999999999999">
      <c r="B376" s="232"/>
      <c r="C376" s="233"/>
      <c r="D376" s="217" t="s">
        <v>214</v>
      </c>
      <c r="E376" s="234" t="s">
        <v>1</v>
      </c>
      <c r="F376" s="235" t="s">
        <v>792</v>
      </c>
      <c r="G376" s="233"/>
      <c r="H376" s="236">
        <v>248</v>
      </c>
      <c r="I376" s="237"/>
      <c r="J376" s="233"/>
      <c r="K376" s="233"/>
      <c r="L376" s="238"/>
      <c r="M376" s="239"/>
      <c r="N376" s="240"/>
      <c r="O376" s="240"/>
      <c r="P376" s="240"/>
      <c r="Q376" s="240"/>
      <c r="R376" s="240"/>
      <c r="S376" s="240"/>
      <c r="T376" s="241"/>
      <c r="AT376" s="242" t="s">
        <v>214</v>
      </c>
      <c r="AU376" s="242" t="s">
        <v>83</v>
      </c>
      <c r="AV376" s="14" t="s">
        <v>83</v>
      </c>
      <c r="AW376" s="14" t="s">
        <v>30</v>
      </c>
      <c r="AX376" s="14" t="s">
        <v>73</v>
      </c>
      <c r="AY376" s="242" t="s">
        <v>185</v>
      </c>
    </row>
    <row r="377" spans="1:65" s="15" customFormat="1" ht="10.199999999999999">
      <c r="B377" s="243"/>
      <c r="C377" s="244"/>
      <c r="D377" s="217" t="s">
        <v>214</v>
      </c>
      <c r="E377" s="245" t="s">
        <v>1</v>
      </c>
      <c r="F377" s="246" t="s">
        <v>219</v>
      </c>
      <c r="G377" s="244"/>
      <c r="H377" s="247">
        <v>308.39999999999998</v>
      </c>
      <c r="I377" s="248"/>
      <c r="J377" s="244"/>
      <c r="K377" s="244"/>
      <c r="L377" s="249"/>
      <c r="M377" s="250"/>
      <c r="N377" s="251"/>
      <c r="O377" s="251"/>
      <c r="P377" s="251"/>
      <c r="Q377" s="251"/>
      <c r="R377" s="251"/>
      <c r="S377" s="251"/>
      <c r="T377" s="252"/>
      <c r="AT377" s="253" t="s">
        <v>214</v>
      </c>
      <c r="AU377" s="253" t="s">
        <v>83</v>
      </c>
      <c r="AV377" s="15" t="s">
        <v>192</v>
      </c>
      <c r="AW377" s="15" t="s">
        <v>30</v>
      </c>
      <c r="AX377" s="15" t="s">
        <v>81</v>
      </c>
      <c r="AY377" s="253" t="s">
        <v>185</v>
      </c>
    </row>
    <row r="378" spans="1:65" s="2" customFormat="1" ht="21.75" customHeight="1">
      <c r="A378" s="35"/>
      <c r="B378" s="36"/>
      <c r="C378" s="204" t="s">
        <v>446</v>
      </c>
      <c r="D378" s="204" t="s">
        <v>187</v>
      </c>
      <c r="E378" s="205" t="s">
        <v>793</v>
      </c>
      <c r="F378" s="206" t="s">
        <v>794</v>
      </c>
      <c r="G378" s="207" t="s">
        <v>210</v>
      </c>
      <c r="H378" s="208">
        <v>2148</v>
      </c>
      <c r="I378" s="209"/>
      <c r="J378" s="210">
        <f>ROUND(I378*H378,2)</f>
        <v>0</v>
      </c>
      <c r="K378" s="206" t="s">
        <v>191</v>
      </c>
      <c r="L378" s="40"/>
      <c r="M378" s="211" t="s">
        <v>1</v>
      </c>
      <c r="N378" s="212" t="s">
        <v>38</v>
      </c>
      <c r="O378" s="72"/>
      <c r="P378" s="213">
        <f>O378*H378</f>
        <v>0</v>
      </c>
      <c r="Q378" s="213">
        <v>0.16700000000000001</v>
      </c>
      <c r="R378" s="213">
        <f>Q378*H378</f>
        <v>358.71600000000001</v>
      </c>
      <c r="S378" s="213">
        <v>0</v>
      </c>
      <c r="T378" s="214">
        <f>S378*H378</f>
        <v>0</v>
      </c>
      <c r="U378" s="35"/>
      <c r="V378" s="35"/>
      <c r="W378" s="35"/>
      <c r="X378" s="35"/>
      <c r="Y378" s="35"/>
      <c r="Z378" s="35"/>
      <c r="AA378" s="35"/>
      <c r="AB378" s="35"/>
      <c r="AC378" s="35"/>
      <c r="AD378" s="35"/>
      <c r="AE378" s="35"/>
      <c r="AR378" s="215" t="s">
        <v>192</v>
      </c>
      <c r="AT378" s="215" t="s">
        <v>187</v>
      </c>
      <c r="AU378" s="215" t="s">
        <v>83</v>
      </c>
      <c r="AY378" s="18" t="s">
        <v>185</v>
      </c>
      <c r="BE378" s="216">
        <f>IF(N378="základní",J378,0)</f>
        <v>0</v>
      </c>
      <c r="BF378" s="216">
        <f>IF(N378="snížená",J378,0)</f>
        <v>0</v>
      </c>
      <c r="BG378" s="216">
        <f>IF(N378="zákl. přenesená",J378,0)</f>
        <v>0</v>
      </c>
      <c r="BH378" s="216">
        <f>IF(N378="sníž. přenesená",J378,0)</f>
        <v>0</v>
      </c>
      <c r="BI378" s="216">
        <f>IF(N378="nulová",J378,0)</f>
        <v>0</v>
      </c>
      <c r="BJ378" s="18" t="s">
        <v>81</v>
      </c>
      <c r="BK378" s="216">
        <f>ROUND(I378*H378,2)</f>
        <v>0</v>
      </c>
      <c r="BL378" s="18" t="s">
        <v>192</v>
      </c>
      <c r="BM378" s="215" t="s">
        <v>795</v>
      </c>
    </row>
    <row r="379" spans="1:65" s="2" customFormat="1" ht="38.4">
      <c r="A379" s="35"/>
      <c r="B379" s="36"/>
      <c r="C379" s="37"/>
      <c r="D379" s="217" t="s">
        <v>194</v>
      </c>
      <c r="E379" s="37"/>
      <c r="F379" s="218" t="s">
        <v>796</v>
      </c>
      <c r="G379" s="37"/>
      <c r="H379" s="37"/>
      <c r="I379" s="116"/>
      <c r="J379" s="37"/>
      <c r="K379" s="37"/>
      <c r="L379" s="40"/>
      <c r="M379" s="219"/>
      <c r="N379" s="220"/>
      <c r="O379" s="72"/>
      <c r="P379" s="72"/>
      <c r="Q379" s="72"/>
      <c r="R379" s="72"/>
      <c r="S379" s="72"/>
      <c r="T379" s="73"/>
      <c r="U379" s="35"/>
      <c r="V379" s="35"/>
      <c r="W379" s="35"/>
      <c r="X379" s="35"/>
      <c r="Y379" s="35"/>
      <c r="Z379" s="35"/>
      <c r="AA379" s="35"/>
      <c r="AB379" s="35"/>
      <c r="AC379" s="35"/>
      <c r="AD379" s="35"/>
      <c r="AE379" s="35"/>
      <c r="AT379" s="18" t="s">
        <v>194</v>
      </c>
      <c r="AU379" s="18" t="s">
        <v>83</v>
      </c>
    </row>
    <row r="380" spans="1:65" s="2" customFormat="1" ht="76.8">
      <c r="A380" s="35"/>
      <c r="B380" s="36"/>
      <c r="C380" s="37"/>
      <c r="D380" s="217" t="s">
        <v>196</v>
      </c>
      <c r="E380" s="37"/>
      <c r="F380" s="221" t="s">
        <v>797</v>
      </c>
      <c r="G380" s="37"/>
      <c r="H380" s="37"/>
      <c r="I380" s="116"/>
      <c r="J380" s="37"/>
      <c r="K380" s="37"/>
      <c r="L380" s="40"/>
      <c r="M380" s="219"/>
      <c r="N380" s="220"/>
      <c r="O380" s="72"/>
      <c r="P380" s="72"/>
      <c r="Q380" s="72"/>
      <c r="R380" s="72"/>
      <c r="S380" s="72"/>
      <c r="T380" s="73"/>
      <c r="U380" s="35"/>
      <c r="V380" s="35"/>
      <c r="W380" s="35"/>
      <c r="X380" s="35"/>
      <c r="Y380" s="35"/>
      <c r="Z380" s="35"/>
      <c r="AA380" s="35"/>
      <c r="AB380" s="35"/>
      <c r="AC380" s="35"/>
      <c r="AD380" s="35"/>
      <c r="AE380" s="35"/>
      <c r="AT380" s="18" t="s">
        <v>196</v>
      </c>
      <c r="AU380" s="18" t="s">
        <v>83</v>
      </c>
    </row>
    <row r="381" spans="1:65" s="13" customFormat="1" ht="10.199999999999999">
      <c r="B381" s="222"/>
      <c r="C381" s="223"/>
      <c r="D381" s="217" t="s">
        <v>214</v>
      </c>
      <c r="E381" s="224" t="s">
        <v>1</v>
      </c>
      <c r="F381" s="225" t="s">
        <v>798</v>
      </c>
      <c r="G381" s="223"/>
      <c r="H381" s="224" t="s">
        <v>1</v>
      </c>
      <c r="I381" s="226"/>
      <c r="J381" s="223"/>
      <c r="K381" s="223"/>
      <c r="L381" s="227"/>
      <c r="M381" s="228"/>
      <c r="N381" s="229"/>
      <c r="O381" s="229"/>
      <c r="P381" s="229"/>
      <c r="Q381" s="229"/>
      <c r="R381" s="229"/>
      <c r="S381" s="229"/>
      <c r="T381" s="230"/>
      <c r="AT381" s="231" t="s">
        <v>214</v>
      </c>
      <c r="AU381" s="231" t="s">
        <v>83</v>
      </c>
      <c r="AV381" s="13" t="s">
        <v>81</v>
      </c>
      <c r="AW381" s="13" t="s">
        <v>30</v>
      </c>
      <c r="AX381" s="13" t="s">
        <v>73</v>
      </c>
      <c r="AY381" s="231" t="s">
        <v>185</v>
      </c>
    </row>
    <row r="382" spans="1:65" s="14" customFormat="1" ht="10.199999999999999">
      <c r="B382" s="232"/>
      <c r="C382" s="233"/>
      <c r="D382" s="217" t="s">
        <v>214</v>
      </c>
      <c r="E382" s="234" t="s">
        <v>1</v>
      </c>
      <c r="F382" s="235" t="s">
        <v>747</v>
      </c>
      <c r="G382" s="233"/>
      <c r="H382" s="236">
        <v>2185</v>
      </c>
      <c r="I382" s="237"/>
      <c r="J382" s="233"/>
      <c r="K382" s="233"/>
      <c r="L382" s="238"/>
      <c r="M382" s="239"/>
      <c r="N382" s="240"/>
      <c r="O382" s="240"/>
      <c r="P382" s="240"/>
      <c r="Q382" s="240"/>
      <c r="R382" s="240"/>
      <c r="S382" s="240"/>
      <c r="T382" s="241"/>
      <c r="AT382" s="242" t="s">
        <v>214</v>
      </c>
      <c r="AU382" s="242" t="s">
        <v>83</v>
      </c>
      <c r="AV382" s="14" t="s">
        <v>83</v>
      </c>
      <c r="AW382" s="14" t="s">
        <v>30</v>
      </c>
      <c r="AX382" s="14" t="s">
        <v>73</v>
      </c>
      <c r="AY382" s="242" t="s">
        <v>185</v>
      </c>
    </row>
    <row r="383" spans="1:65" s="13" customFormat="1" ht="10.199999999999999">
      <c r="B383" s="222"/>
      <c r="C383" s="223"/>
      <c r="D383" s="217" t="s">
        <v>214</v>
      </c>
      <c r="E383" s="224" t="s">
        <v>1</v>
      </c>
      <c r="F383" s="225" t="s">
        <v>799</v>
      </c>
      <c r="G383" s="223"/>
      <c r="H383" s="224" t="s">
        <v>1</v>
      </c>
      <c r="I383" s="226"/>
      <c r="J383" s="223"/>
      <c r="K383" s="223"/>
      <c r="L383" s="227"/>
      <c r="M383" s="228"/>
      <c r="N383" s="229"/>
      <c r="O383" s="229"/>
      <c r="P383" s="229"/>
      <c r="Q383" s="229"/>
      <c r="R383" s="229"/>
      <c r="S383" s="229"/>
      <c r="T383" s="230"/>
      <c r="AT383" s="231" t="s">
        <v>214</v>
      </c>
      <c r="AU383" s="231" t="s">
        <v>83</v>
      </c>
      <c r="AV383" s="13" t="s">
        <v>81</v>
      </c>
      <c r="AW383" s="13" t="s">
        <v>30</v>
      </c>
      <c r="AX383" s="13" t="s">
        <v>73</v>
      </c>
      <c r="AY383" s="231" t="s">
        <v>185</v>
      </c>
    </row>
    <row r="384" spans="1:65" s="14" customFormat="1" ht="10.199999999999999">
      <c r="B384" s="232"/>
      <c r="C384" s="233"/>
      <c r="D384" s="217" t="s">
        <v>214</v>
      </c>
      <c r="E384" s="234" t="s">
        <v>1</v>
      </c>
      <c r="F384" s="235" t="s">
        <v>800</v>
      </c>
      <c r="G384" s="233"/>
      <c r="H384" s="236">
        <v>-37</v>
      </c>
      <c r="I384" s="237"/>
      <c r="J384" s="233"/>
      <c r="K384" s="233"/>
      <c r="L384" s="238"/>
      <c r="M384" s="239"/>
      <c r="N384" s="240"/>
      <c r="O384" s="240"/>
      <c r="P384" s="240"/>
      <c r="Q384" s="240"/>
      <c r="R384" s="240"/>
      <c r="S384" s="240"/>
      <c r="T384" s="241"/>
      <c r="AT384" s="242" t="s">
        <v>214</v>
      </c>
      <c r="AU384" s="242" t="s">
        <v>83</v>
      </c>
      <c r="AV384" s="14" t="s">
        <v>83</v>
      </c>
      <c r="AW384" s="14" t="s">
        <v>30</v>
      </c>
      <c r="AX384" s="14" t="s">
        <v>73</v>
      </c>
      <c r="AY384" s="242" t="s">
        <v>185</v>
      </c>
    </row>
    <row r="385" spans="1:65" s="15" customFormat="1" ht="10.199999999999999">
      <c r="B385" s="243"/>
      <c r="C385" s="244"/>
      <c r="D385" s="217" t="s">
        <v>214</v>
      </c>
      <c r="E385" s="245" t="s">
        <v>1</v>
      </c>
      <c r="F385" s="246" t="s">
        <v>219</v>
      </c>
      <c r="G385" s="244"/>
      <c r="H385" s="247">
        <v>2148</v>
      </c>
      <c r="I385" s="248"/>
      <c r="J385" s="244"/>
      <c r="K385" s="244"/>
      <c r="L385" s="249"/>
      <c r="M385" s="250"/>
      <c r="N385" s="251"/>
      <c r="O385" s="251"/>
      <c r="P385" s="251"/>
      <c r="Q385" s="251"/>
      <c r="R385" s="251"/>
      <c r="S385" s="251"/>
      <c r="T385" s="252"/>
      <c r="AT385" s="253" t="s">
        <v>214</v>
      </c>
      <c r="AU385" s="253" t="s">
        <v>83</v>
      </c>
      <c r="AV385" s="15" t="s">
        <v>192</v>
      </c>
      <c r="AW385" s="15" t="s">
        <v>30</v>
      </c>
      <c r="AX385" s="15" t="s">
        <v>81</v>
      </c>
      <c r="AY385" s="253" t="s">
        <v>185</v>
      </c>
    </row>
    <row r="386" spans="1:65" s="2" customFormat="1" ht="16.5" customHeight="1">
      <c r="A386" s="35"/>
      <c r="B386" s="36"/>
      <c r="C386" s="258" t="s">
        <v>458</v>
      </c>
      <c r="D386" s="258" t="s">
        <v>521</v>
      </c>
      <c r="E386" s="259" t="s">
        <v>801</v>
      </c>
      <c r="F386" s="260" t="s">
        <v>802</v>
      </c>
      <c r="G386" s="261" t="s">
        <v>210</v>
      </c>
      <c r="H386" s="262">
        <v>2190.96</v>
      </c>
      <c r="I386" s="263"/>
      <c r="J386" s="264">
        <f>ROUND(I386*H386,2)</f>
        <v>0</v>
      </c>
      <c r="K386" s="260" t="s">
        <v>191</v>
      </c>
      <c r="L386" s="265"/>
      <c r="M386" s="266" t="s">
        <v>1</v>
      </c>
      <c r="N386" s="267" t="s">
        <v>38</v>
      </c>
      <c r="O386" s="72"/>
      <c r="P386" s="213">
        <f>O386*H386</f>
        <v>0</v>
      </c>
      <c r="Q386" s="213">
        <v>0.11799999999999999</v>
      </c>
      <c r="R386" s="213">
        <f>Q386*H386</f>
        <v>258.53327999999999</v>
      </c>
      <c r="S386" s="213">
        <v>0</v>
      </c>
      <c r="T386" s="214">
        <f>S386*H386</f>
        <v>0</v>
      </c>
      <c r="U386" s="35"/>
      <c r="V386" s="35"/>
      <c r="W386" s="35"/>
      <c r="X386" s="35"/>
      <c r="Y386" s="35"/>
      <c r="Z386" s="35"/>
      <c r="AA386" s="35"/>
      <c r="AB386" s="35"/>
      <c r="AC386" s="35"/>
      <c r="AD386" s="35"/>
      <c r="AE386" s="35"/>
      <c r="AR386" s="215" t="s">
        <v>226</v>
      </c>
      <c r="AT386" s="215" t="s">
        <v>521</v>
      </c>
      <c r="AU386" s="215" t="s">
        <v>83</v>
      </c>
      <c r="AY386" s="18" t="s">
        <v>185</v>
      </c>
      <c r="BE386" s="216">
        <f>IF(N386="základní",J386,0)</f>
        <v>0</v>
      </c>
      <c r="BF386" s="216">
        <f>IF(N386="snížená",J386,0)</f>
        <v>0</v>
      </c>
      <c r="BG386" s="216">
        <f>IF(N386="zákl. přenesená",J386,0)</f>
        <v>0</v>
      </c>
      <c r="BH386" s="216">
        <f>IF(N386="sníž. přenesená",J386,0)</f>
        <v>0</v>
      </c>
      <c r="BI386" s="216">
        <f>IF(N386="nulová",J386,0)</f>
        <v>0</v>
      </c>
      <c r="BJ386" s="18" t="s">
        <v>81</v>
      </c>
      <c r="BK386" s="216">
        <f>ROUND(I386*H386,2)</f>
        <v>0</v>
      </c>
      <c r="BL386" s="18" t="s">
        <v>192</v>
      </c>
      <c r="BM386" s="215" t="s">
        <v>803</v>
      </c>
    </row>
    <row r="387" spans="1:65" s="2" customFormat="1" ht="10.199999999999999">
      <c r="A387" s="35"/>
      <c r="B387" s="36"/>
      <c r="C387" s="37"/>
      <c r="D387" s="217" t="s">
        <v>194</v>
      </c>
      <c r="E387" s="37"/>
      <c r="F387" s="218" t="s">
        <v>802</v>
      </c>
      <c r="G387" s="37"/>
      <c r="H387" s="37"/>
      <c r="I387" s="116"/>
      <c r="J387" s="37"/>
      <c r="K387" s="37"/>
      <c r="L387" s="40"/>
      <c r="M387" s="219"/>
      <c r="N387" s="220"/>
      <c r="O387" s="72"/>
      <c r="P387" s="72"/>
      <c r="Q387" s="72"/>
      <c r="R387" s="72"/>
      <c r="S387" s="72"/>
      <c r="T387" s="73"/>
      <c r="U387" s="35"/>
      <c r="V387" s="35"/>
      <c r="W387" s="35"/>
      <c r="X387" s="35"/>
      <c r="Y387" s="35"/>
      <c r="Z387" s="35"/>
      <c r="AA387" s="35"/>
      <c r="AB387" s="35"/>
      <c r="AC387" s="35"/>
      <c r="AD387" s="35"/>
      <c r="AE387" s="35"/>
      <c r="AT387" s="18" t="s">
        <v>194</v>
      </c>
      <c r="AU387" s="18" t="s">
        <v>83</v>
      </c>
    </row>
    <row r="388" spans="1:65" s="13" customFormat="1" ht="10.199999999999999">
      <c r="B388" s="222"/>
      <c r="C388" s="223"/>
      <c r="D388" s="217" t="s">
        <v>214</v>
      </c>
      <c r="E388" s="224" t="s">
        <v>1</v>
      </c>
      <c r="F388" s="225" t="s">
        <v>804</v>
      </c>
      <c r="G388" s="223"/>
      <c r="H388" s="224" t="s">
        <v>1</v>
      </c>
      <c r="I388" s="226"/>
      <c r="J388" s="223"/>
      <c r="K388" s="223"/>
      <c r="L388" s="227"/>
      <c r="M388" s="228"/>
      <c r="N388" s="229"/>
      <c r="O388" s="229"/>
      <c r="P388" s="229"/>
      <c r="Q388" s="229"/>
      <c r="R388" s="229"/>
      <c r="S388" s="229"/>
      <c r="T388" s="230"/>
      <c r="AT388" s="231" t="s">
        <v>214</v>
      </c>
      <c r="AU388" s="231" t="s">
        <v>83</v>
      </c>
      <c r="AV388" s="13" t="s">
        <v>81</v>
      </c>
      <c r="AW388" s="13" t="s">
        <v>30</v>
      </c>
      <c r="AX388" s="13" t="s">
        <v>73</v>
      </c>
      <c r="AY388" s="231" t="s">
        <v>185</v>
      </c>
    </row>
    <row r="389" spans="1:65" s="14" customFormat="1" ht="10.199999999999999">
      <c r="B389" s="232"/>
      <c r="C389" s="233"/>
      <c r="D389" s="217" t="s">
        <v>214</v>
      </c>
      <c r="E389" s="234" t="s">
        <v>1</v>
      </c>
      <c r="F389" s="235" t="s">
        <v>805</v>
      </c>
      <c r="G389" s="233"/>
      <c r="H389" s="236">
        <v>2190.96</v>
      </c>
      <c r="I389" s="237"/>
      <c r="J389" s="233"/>
      <c r="K389" s="233"/>
      <c r="L389" s="238"/>
      <c r="M389" s="239"/>
      <c r="N389" s="240"/>
      <c r="O389" s="240"/>
      <c r="P389" s="240"/>
      <c r="Q389" s="240"/>
      <c r="R389" s="240"/>
      <c r="S389" s="240"/>
      <c r="T389" s="241"/>
      <c r="AT389" s="242" t="s">
        <v>214</v>
      </c>
      <c r="AU389" s="242" t="s">
        <v>83</v>
      </c>
      <c r="AV389" s="14" t="s">
        <v>83</v>
      </c>
      <c r="AW389" s="14" t="s">
        <v>30</v>
      </c>
      <c r="AX389" s="14" t="s">
        <v>73</v>
      </c>
      <c r="AY389" s="242" t="s">
        <v>185</v>
      </c>
    </row>
    <row r="390" spans="1:65" s="15" customFormat="1" ht="10.199999999999999">
      <c r="B390" s="243"/>
      <c r="C390" s="244"/>
      <c r="D390" s="217" t="s">
        <v>214</v>
      </c>
      <c r="E390" s="245" t="s">
        <v>1</v>
      </c>
      <c r="F390" s="246" t="s">
        <v>219</v>
      </c>
      <c r="G390" s="244"/>
      <c r="H390" s="247">
        <v>2190.96</v>
      </c>
      <c r="I390" s="248"/>
      <c r="J390" s="244"/>
      <c r="K390" s="244"/>
      <c r="L390" s="249"/>
      <c r="M390" s="250"/>
      <c r="N390" s="251"/>
      <c r="O390" s="251"/>
      <c r="P390" s="251"/>
      <c r="Q390" s="251"/>
      <c r="R390" s="251"/>
      <c r="S390" s="251"/>
      <c r="T390" s="252"/>
      <c r="AT390" s="253" t="s">
        <v>214</v>
      </c>
      <c r="AU390" s="253" t="s">
        <v>83</v>
      </c>
      <c r="AV390" s="15" t="s">
        <v>192</v>
      </c>
      <c r="AW390" s="15" t="s">
        <v>30</v>
      </c>
      <c r="AX390" s="15" t="s">
        <v>81</v>
      </c>
      <c r="AY390" s="253" t="s">
        <v>185</v>
      </c>
    </row>
    <row r="391" spans="1:65" s="2" customFormat="1" ht="21.75" customHeight="1">
      <c r="A391" s="35"/>
      <c r="B391" s="36"/>
      <c r="C391" s="204" t="s">
        <v>466</v>
      </c>
      <c r="D391" s="204" t="s">
        <v>187</v>
      </c>
      <c r="E391" s="205" t="s">
        <v>806</v>
      </c>
      <c r="F391" s="206" t="s">
        <v>807</v>
      </c>
      <c r="G391" s="207" t="s">
        <v>210</v>
      </c>
      <c r="H391" s="208">
        <v>18.48</v>
      </c>
      <c r="I391" s="209"/>
      <c r="J391" s="210">
        <f>ROUND(I391*H391,2)</f>
        <v>0</v>
      </c>
      <c r="K391" s="206" t="s">
        <v>191</v>
      </c>
      <c r="L391" s="40"/>
      <c r="M391" s="211" t="s">
        <v>1</v>
      </c>
      <c r="N391" s="212" t="s">
        <v>38</v>
      </c>
      <c r="O391" s="72"/>
      <c r="P391" s="213">
        <f>O391*H391</f>
        <v>0</v>
      </c>
      <c r="Q391" s="213">
        <v>0.10100000000000001</v>
      </c>
      <c r="R391" s="213">
        <f>Q391*H391</f>
        <v>1.8664800000000001</v>
      </c>
      <c r="S391" s="213">
        <v>0</v>
      </c>
      <c r="T391" s="214">
        <f>S391*H391</f>
        <v>0</v>
      </c>
      <c r="U391" s="35"/>
      <c r="V391" s="35"/>
      <c r="W391" s="35"/>
      <c r="X391" s="35"/>
      <c r="Y391" s="35"/>
      <c r="Z391" s="35"/>
      <c r="AA391" s="35"/>
      <c r="AB391" s="35"/>
      <c r="AC391" s="35"/>
      <c r="AD391" s="35"/>
      <c r="AE391" s="35"/>
      <c r="AR391" s="215" t="s">
        <v>192</v>
      </c>
      <c r="AT391" s="215" t="s">
        <v>187</v>
      </c>
      <c r="AU391" s="215" t="s">
        <v>83</v>
      </c>
      <c r="AY391" s="18" t="s">
        <v>185</v>
      </c>
      <c r="BE391" s="216">
        <f>IF(N391="základní",J391,0)</f>
        <v>0</v>
      </c>
      <c r="BF391" s="216">
        <f>IF(N391="snížená",J391,0)</f>
        <v>0</v>
      </c>
      <c r="BG391" s="216">
        <f>IF(N391="zákl. přenesená",J391,0)</f>
        <v>0</v>
      </c>
      <c r="BH391" s="216">
        <f>IF(N391="sníž. přenesená",J391,0)</f>
        <v>0</v>
      </c>
      <c r="BI391" s="216">
        <f>IF(N391="nulová",J391,0)</f>
        <v>0</v>
      </c>
      <c r="BJ391" s="18" t="s">
        <v>81</v>
      </c>
      <c r="BK391" s="216">
        <f>ROUND(I391*H391,2)</f>
        <v>0</v>
      </c>
      <c r="BL391" s="18" t="s">
        <v>192</v>
      </c>
      <c r="BM391" s="215" t="s">
        <v>808</v>
      </c>
    </row>
    <row r="392" spans="1:65" s="2" customFormat="1" ht="48">
      <c r="A392" s="35"/>
      <c r="B392" s="36"/>
      <c r="C392" s="37"/>
      <c r="D392" s="217" t="s">
        <v>194</v>
      </c>
      <c r="E392" s="37"/>
      <c r="F392" s="218" t="s">
        <v>809</v>
      </c>
      <c r="G392" s="37"/>
      <c r="H392" s="37"/>
      <c r="I392" s="116"/>
      <c r="J392" s="37"/>
      <c r="K392" s="37"/>
      <c r="L392" s="40"/>
      <c r="M392" s="219"/>
      <c r="N392" s="220"/>
      <c r="O392" s="72"/>
      <c r="P392" s="72"/>
      <c r="Q392" s="72"/>
      <c r="R392" s="72"/>
      <c r="S392" s="72"/>
      <c r="T392" s="73"/>
      <c r="U392" s="35"/>
      <c r="V392" s="35"/>
      <c r="W392" s="35"/>
      <c r="X392" s="35"/>
      <c r="Y392" s="35"/>
      <c r="Z392" s="35"/>
      <c r="AA392" s="35"/>
      <c r="AB392" s="35"/>
      <c r="AC392" s="35"/>
      <c r="AD392" s="35"/>
      <c r="AE392" s="35"/>
      <c r="AT392" s="18" t="s">
        <v>194</v>
      </c>
      <c r="AU392" s="18" t="s">
        <v>83</v>
      </c>
    </row>
    <row r="393" spans="1:65" s="2" customFormat="1" ht="86.4">
      <c r="A393" s="35"/>
      <c r="B393" s="36"/>
      <c r="C393" s="37"/>
      <c r="D393" s="217" t="s">
        <v>196</v>
      </c>
      <c r="E393" s="37"/>
      <c r="F393" s="221" t="s">
        <v>810</v>
      </c>
      <c r="G393" s="37"/>
      <c r="H393" s="37"/>
      <c r="I393" s="116"/>
      <c r="J393" s="37"/>
      <c r="K393" s="37"/>
      <c r="L393" s="40"/>
      <c r="M393" s="219"/>
      <c r="N393" s="220"/>
      <c r="O393" s="72"/>
      <c r="P393" s="72"/>
      <c r="Q393" s="72"/>
      <c r="R393" s="72"/>
      <c r="S393" s="72"/>
      <c r="T393" s="73"/>
      <c r="U393" s="35"/>
      <c r="V393" s="35"/>
      <c r="W393" s="35"/>
      <c r="X393" s="35"/>
      <c r="Y393" s="35"/>
      <c r="Z393" s="35"/>
      <c r="AA393" s="35"/>
      <c r="AB393" s="35"/>
      <c r="AC393" s="35"/>
      <c r="AD393" s="35"/>
      <c r="AE393" s="35"/>
      <c r="AT393" s="18" t="s">
        <v>196</v>
      </c>
      <c r="AU393" s="18" t="s">
        <v>83</v>
      </c>
    </row>
    <row r="394" spans="1:65" s="13" customFormat="1" ht="10.199999999999999">
      <c r="B394" s="222"/>
      <c r="C394" s="223"/>
      <c r="D394" s="217" t="s">
        <v>214</v>
      </c>
      <c r="E394" s="224" t="s">
        <v>1</v>
      </c>
      <c r="F394" s="225" t="s">
        <v>811</v>
      </c>
      <c r="G394" s="223"/>
      <c r="H394" s="224" t="s">
        <v>1</v>
      </c>
      <c r="I394" s="226"/>
      <c r="J394" s="223"/>
      <c r="K394" s="223"/>
      <c r="L394" s="227"/>
      <c r="M394" s="228"/>
      <c r="N394" s="229"/>
      <c r="O394" s="229"/>
      <c r="P394" s="229"/>
      <c r="Q394" s="229"/>
      <c r="R394" s="229"/>
      <c r="S394" s="229"/>
      <c r="T394" s="230"/>
      <c r="AT394" s="231" t="s">
        <v>214</v>
      </c>
      <c r="AU394" s="231" t="s">
        <v>83</v>
      </c>
      <c r="AV394" s="13" t="s">
        <v>81</v>
      </c>
      <c r="AW394" s="13" t="s">
        <v>30</v>
      </c>
      <c r="AX394" s="13" t="s">
        <v>73</v>
      </c>
      <c r="AY394" s="231" t="s">
        <v>185</v>
      </c>
    </row>
    <row r="395" spans="1:65" s="14" customFormat="1" ht="10.199999999999999">
      <c r="B395" s="232"/>
      <c r="C395" s="233"/>
      <c r="D395" s="217" t="s">
        <v>214</v>
      </c>
      <c r="E395" s="234" t="s">
        <v>1</v>
      </c>
      <c r="F395" s="235" t="s">
        <v>812</v>
      </c>
      <c r="G395" s="233"/>
      <c r="H395" s="236">
        <v>18.48</v>
      </c>
      <c r="I395" s="237"/>
      <c r="J395" s="233"/>
      <c r="K395" s="233"/>
      <c r="L395" s="238"/>
      <c r="M395" s="239"/>
      <c r="N395" s="240"/>
      <c r="O395" s="240"/>
      <c r="P395" s="240"/>
      <c r="Q395" s="240"/>
      <c r="R395" s="240"/>
      <c r="S395" s="240"/>
      <c r="T395" s="241"/>
      <c r="AT395" s="242" t="s">
        <v>214</v>
      </c>
      <c r="AU395" s="242" t="s">
        <v>83</v>
      </c>
      <c r="AV395" s="14" t="s">
        <v>83</v>
      </c>
      <c r="AW395" s="14" t="s">
        <v>30</v>
      </c>
      <c r="AX395" s="14" t="s">
        <v>81</v>
      </c>
      <c r="AY395" s="242" t="s">
        <v>185</v>
      </c>
    </row>
    <row r="396" spans="1:65" s="2" customFormat="1" ht="16.5" customHeight="1">
      <c r="A396" s="35"/>
      <c r="B396" s="36"/>
      <c r="C396" s="258" t="s">
        <v>234</v>
      </c>
      <c r="D396" s="258" t="s">
        <v>521</v>
      </c>
      <c r="E396" s="259" t="s">
        <v>472</v>
      </c>
      <c r="F396" s="260" t="s">
        <v>813</v>
      </c>
      <c r="G396" s="261" t="s">
        <v>210</v>
      </c>
      <c r="H396" s="262">
        <v>18.48</v>
      </c>
      <c r="I396" s="263"/>
      <c r="J396" s="264">
        <f>ROUND(I396*H396,2)</f>
        <v>0</v>
      </c>
      <c r="K396" s="260" t="s">
        <v>1</v>
      </c>
      <c r="L396" s="265"/>
      <c r="M396" s="266" t="s">
        <v>1</v>
      </c>
      <c r="N396" s="267" t="s">
        <v>38</v>
      </c>
      <c r="O396" s="72"/>
      <c r="P396" s="213">
        <f>O396*H396</f>
        <v>0</v>
      </c>
      <c r="Q396" s="213">
        <v>0</v>
      </c>
      <c r="R396" s="213">
        <f>Q396*H396</f>
        <v>0</v>
      </c>
      <c r="S396" s="213">
        <v>0</v>
      </c>
      <c r="T396" s="214">
        <f>S396*H396</f>
        <v>0</v>
      </c>
      <c r="U396" s="35"/>
      <c r="V396" s="35"/>
      <c r="W396" s="35"/>
      <c r="X396" s="35"/>
      <c r="Y396" s="35"/>
      <c r="Z396" s="35"/>
      <c r="AA396" s="35"/>
      <c r="AB396" s="35"/>
      <c r="AC396" s="35"/>
      <c r="AD396" s="35"/>
      <c r="AE396" s="35"/>
      <c r="AR396" s="215" t="s">
        <v>226</v>
      </c>
      <c r="AT396" s="215" t="s">
        <v>521</v>
      </c>
      <c r="AU396" s="215" t="s">
        <v>83</v>
      </c>
      <c r="AY396" s="18" t="s">
        <v>185</v>
      </c>
      <c r="BE396" s="216">
        <f>IF(N396="základní",J396,0)</f>
        <v>0</v>
      </c>
      <c r="BF396" s="216">
        <f>IF(N396="snížená",J396,0)</f>
        <v>0</v>
      </c>
      <c r="BG396" s="216">
        <f>IF(N396="zákl. přenesená",J396,0)</f>
        <v>0</v>
      </c>
      <c r="BH396" s="216">
        <f>IF(N396="sníž. přenesená",J396,0)</f>
        <v>0</v>
      </c>
      <c r="BI396" s="216">
        <f>IF(N396="nulová",J396,0)</f>
        <v>0</v>
      </c>
      <c r="BJ396" s="18" t="s">
        <v>81</v>
      </c>
      <c r="BK396" s="216">
        <f>ROUND(I396*H396,2)</f>
        <v>0</v>
      </c>
      <c r="BL396" s="18" t="s">
        <v>192</v>
      </c>
      <c r="BM396" s="215" t="s">
        <v>814</v>
      </c>
    </row>
    <row r="397" spans="1:65" s="2" customFormat="1" ht="10.199999999999999">
      <c r="A397" s="35"/>
      <c r="B397" s="36"/>
      <c r="C397" s="37"/>
      <c r="D397" s="217" t="s">
        <v>194</v>
      </c>
      <c r="E397" s="37"/>
      <c r="F397" s="218" t="s">
        <v>813</v>
      </c>
      <c r="G397" s="37"/>
      <c r="H397" s="37"/>
      <c r="I397" s="116"/>
      <c r="J397" s="37"/>
      <c r="K397" s="37"/>
      <c r="L397" s="40"/>
      <c r="M397" s="219"/>
      <c r="N397" s="220"/>
      <c r="O397" s="72"/>
      <c r="P397" s="72"/>
      <c r="Q397" s="72"/>
      <c r="R397" s="72"/>
      <c r="S397" s="72"/>
      <c r="T397" s="73"/>
      <c r="U397" s="35"/>
      <c r="V397" s="35"/>
      <c r="W397" s="35"/>
      <c r="X397" s="35"/>
      <c r="Y397" s="35"/>
      <c r="Z397" s="35"/>
      <c r="AA397" s="35"/>
      <c r="AB397" s="35"/>
      <c r="AC397" s="35"/>
      <c r="AD397" s="35"/>
      <c r="AE397" s="35"/>
      <c r="AT397" s="18" t="s">
        <v>194</v>
      </c>
      <c r="AU397" s="18" t="s">
        <v>83</v>
      </c>
    </row>
    <row r="398" spans="1:65" s="2" customFormat="1" ht="21.75" customHeight="1">
      <c r="A398" s="35"/>
      <c r="B398" s="36"/>
      <c r="C398" s="204" t="s">
        <v>476</v>
      </c>
      <c r="D398" s="204" t="s">
        <v>187</v>
      </c>
      <c r="E398" s="205" t="s">
        <v>815</v>
      </c>
      <c r="F398" s="206" t="s">
        <v>816</v>
      </c>
      <c r="G398" s="207" t="s">
        <v>210</v>
      </c>
      <c r="H398" s="208">
        <v>62</v>
      </c>
      <c r="I398" s="209"/>
      <c r="J398" s="210">
        <f>ROUND(I398*H398,2)</f>
        <v>0</v>
      </c>
      <c r="K398" s="206" t="s">
        <v>191</v>
      </c>
      <c r="L398" s="40"/>
      <c r="M398" s="211" t="s">
        <v>1</v>
      </c>
      <c r="N398" s="212" t="s">
        <v>38</v>
      </c>
      <c r="O398" s="72"/>
      <c r="P398" s="213">
        <f>O398*H398</f>
        <v>0</v>
      </c>
      <c r="Q398" s="213">
        <v>0.10100000000000001</v>
      </c>
      <c r="R398" s="213">
        <f>Q398*H398</f>
        <v>6.2620000000000005</v>
      </c>
      <c r="S398" s="213">
        <v>0</v>
      </c>
      <c r="T398" s="214">
        <f>S398*H398</f>
        <v>0</v>
      </c>
      <c r="U398" s="35"/>
      <c r="V398" s="35"/>
      <c r="W398" s="35"/>
      <c r="X398" s="35"/>
      <c r="Y398" s="35"/>
      <c r="Z398" s="35"/>
      <c r="AA398" s="35"/>
      <c r="AB398" s="35"/>
      <c r="AC398" s="35"/>
      <c r="AD398" s="35"/>
      <c r="AE398" s="35"/>
      <c r="AR398" s="215" t="s">
        <v>192</v>
      </c>
      <c r="AT398" s="215" t="s">
        <v>187</v>
      </c>
      <c r="AU398" s="215" t="s">
        <v>83</v>
      </c>
      <c r="AY398" s="18" t="s">
        <v>185</v>
      </c>
      <c r="BE398" s="216">
        <f>IF(N398="základní",J398,0)</f>
        <v>0</v>
      </c>
      <c r="BF398" s="216">
        <f>IF(N398="snížená",J398,0)</f>
        <v>0</v>
      </c>
      <c r="BG398" s="216">
        <f>IF(N398="zákl. přenesená",J398,0)</f>
        <v>0</v>
      </c>
      <c r="BH398" s="216">
        <f>IF(N398="sníž. přenesená",J398,0)</f>
        <v>0</v>
      </c>
      <c r="BI398" s="216">
        <f>IF(N398="nulová",J398,0)</f>
        <v>0</v>
      </c>
      <c r="BJ398" s="18" t="s">
        <v>81</v>
      </c>
      <c r="BK398" s="216">
        <f>ROUND(I398*H398,2)</f>
        <v>0</v>
      </c>
      <c r="BL398" s="18" t="s">
        <v>192</v>
      </c>
      <c r="BM398" s="215" t="s">
        <v>817</v>
      </c>
    </row>
    <row r="399" spans="1:65" s="2" customFormat="1" ht="48">
      <c r="A399" s="35"/>
      <c r="B399" s="36"/>
      <c r="C399" s="37"/>
      <c r="D399" s="217" t="s">
        <v>194</v>
      </c>
      <c r="E399" s="37"/>
      <c r="F399" s="218" t="s">
        <v>818</v>
      </c>
      <c r="G399" s="37"/>
      <c r="H399" s="37"/>
      <c r="I399" s="116"/>
      <c r="J399" s="37"/>
      <c r="K399" s="37"/>
      <c r="L399" s="40"/>
      <c r="M399" s="219"/>
      <c r="N399" s="220"/>
      <c r="O399" s="72"/>
      <c r="P399" s="72"/>
      <c r="Q399" s="72"/>
      <c r="R399" s="72"/>
      <c r="S399" s="72"/>
      <c r="T399" s="73"/>
      <c r="U399" s="35"/>
      <c r="V399" s="35"/>
      <c r="W399" s="35"/>
      <c r="X399" s="35"/>
      <c r="Y399" s="35"/>
      <c r="Z399" s="35"/>
      <c r="AA399" s="35"/>
      <c r="AB399" s="35"/>
      <c r="AC399" s="35"/>
      <c r="AD399" s="35"/>
      <c r="AE399" s="35"/>
      <c r="AT399" s="18" t="s">
        <v>194</v>
      </c>
      <c r="AU399" s="18" t="s">
        <v>83</v>
      </c>
    </row>
    <row r="400" spans="1:65" s="2" customFormat="1" ht="86.4">
      <c r="A400" s="35"/>
      <c r="B400" s="36"/>
      <c r="C400" s="37"/>
      <c r="D400" s="217" t="s">
        <v>196</v>
      </c>
      <c r="E400" s="37"/>
      <c r="F400" s="221" t="s">
        <v>810</v>
      </c>
      <c r="G400" s="37"/>
      <c r="H400" s="37"/>
      <c r="I400" s="116"/>
      <c r="J400" s="37"/>
      <c r="K400" s="37"/>
      <c r="L400" s="40"/>
      <c r="M400" s="219"/>
      <c r="N400" s="220"/>
      <c r="O400" s="72"/>
      <c r="P400" s="72"/>
      <c r="Q400" s="72"/>
      <c r="R400" s="72"/>
      <c r="S400" s="72"/>
      <c r="T400" s="73"/>
      <c r="U400" s="35"/>
      <c r="V400" s="35"/>
      <c r="W400" s="35"/>
      <c r="X400" s="35"/>
      <c r="Y400" s="35"/>
      <c r="Z400" s="35"/>
      <c r="AA400" s="35"/>
      <c r="AB400" s="35"/>
      <c r="AC400" s="35"/>
      <c r="AD400" s="35"/>
      <c r="AE400" s="35"/>
      <c r="AT400" s="18" t="s">
        <v>196</v>
      </c>
      <c r="AU400" s="18" t="s">
        <v>83</v>
      </c>
    </row>
    <row r="401" spans="1:65" s="2" customFormat="1" ht="16.5" customHeight="1">
      <c r="A401" s="35"/>
      <c r="B401" s="36"/>
      <c r="C401" s="258" t="s">
        <v>480</v>
      </c>
      <c r="D401" s="258" t="s">
        <v>521</v>
      </c>
      <c r="E401" s="259" t="s">
        <v>819</v>
      </c>
      <c r="F401" s="260" t="s">
        <v>820</v>
      </c>
      <c r="G401" s="261" t="s">
        <v>210</v>
      </c>
      <c r="H401" s="262">
        <v>63.24</v>
      </c>
      <c r="I401" s="263"/>
      <c r="J401" s="264">
        <f>ROUND(I401*H401,2)</f>
        <v>0</v>
      </c>
      <c r="K401" s="260" t="s">
        <v>1</v>
      </c>
      <c r="L401" s="265"/>
      <c r="M401" s="266" t="s">
        <v>1</v>
      </c>
      <c r="N401" s="267" t="s">
        <v>38</v>
      </c>
      <c r="O401" s="72"/>
      <c r="P401" s="213">
        <f>O401*H401</f>
        <v>0</v>
      </c>
      <c r="Q401" s="213">
        <v>0</v>
      </c>
      <c r="R401" s="213">
        <f>Q401*H401</f>
        <v>0</v>
      </c>
      <c r="S401" s="213">
        <v>0</v>
      </c>
      <c r="T401" s="214">
        <f>S401*H401</f>
        <v>0</v>
      </c>
      <c r="U401" s="35"/>
      <c r="V401" s="35"/>
      <c r="W401" s="35"/>
      <c r="X401" s="35"/>
      <c r="Y401" s="35"/>
      <c r="Z401" s="35"/>
      <c r="AA401" s="35"/>
      <c r="AB401" s="35"/>
      <c r="AC401" s="35"/>
      <c r="AD401" s="35"/>
      <c r="AE401" s="35"/>
      <c r="AR401" s="215" t="s">
        <v>226</v>
      </c>
      <c r="AT401" s="215" t="s">
        <v>521</v>
      </c>
      <c r="AU401" s="215" t="s">
        <v>83</v>
      </c>
      <c r="AY401" s="18" t="s">
        <v>185</v>
      </c>
      <c r="BE401" s="216">
        <f>IF(N401="základní",J401,0)</f>
        <v>0</v>
      </c>
      <c r="BF401" s="216">
        <f>IF(N401="snížená",J401,0)</f>
        <v>0</v>
      </c>
      <c r="BG401" s="216">
        <f>IF(N401="zákl. přenesená",J401,0)</f>
        <v>0</v>
      </c>
      <c r="BH401" s="216">
        <f>IF(N401="sníž. přenesená",J401,0)</f>
        <v>0</v>
      </c>
      <c r="BI401" s="216">
        <f>IF(N401="nulová",J401,0)</f>
        <v>0</v>
      </c>
      <c r="BJ401" s="18" t="s">
        <v>81</v>
      </c>
      <c r="BK401" s="216">
        <f>ROUND(I401*H401,2)</f>
        <v>0</v>
      </c>
      <c r="BL401" s="18" t="s">
        <v>192</v>
      </c>
      <c r="BM401" s="215" t="s">
        <v>821</v>
      </c>
    </row>
    <row r="402" spans="1:65" s="2" customFormat="1" ht="10.199999999999999">
      <c r="A402" s="35"/>
      <c r="B402" s="36"/>
      <c r="C402" s="37"/>
      <c r="D402" s="217" t="s">
        <v>194</v>
      </c>
      <c r="E402" s="37"/>
      <c r="F402" s="218" t="s">
        <v>820</v>
      </c>
      <c r="G402" s="37"/>
      <c r="H402" s="37"/>
      <c r="I402" s="116"/>
      <c r="J402" s="37"/>
      <c r="K402" s="37"/>
      <c r="L402" s="40"/>
      <c r="M402" s="219"/>
      <c r="N402" s="220"/>
      <c r="O402" s="72"/>
      <c r="P402" s="72"/>
      <c r="Q402" s="72"/>
      <c r="R402" s="72"/>
      <c r="S402" s="72"/>
      <c r="T402" s="73"/>
      <c r="U402" s="35"/>
      <c r="V402" s="35"/>
      <c r="W402" s="35"/>
      <c r="X402" s="35"/>
      <c r="Y402" s="35"/>
      <c r="Z402" s="35"/>
      <c r="AA402" s="35"/>
      <c r="AB402" s="35"/>
      <c r="AC402" s="35"/>
      <c r="AD402" s="35"/>
      <c r="AE402" s="35"/>
      <c r="AT402" s="18" t="s">
        <v>194</v>
      </c>
      <c r="AU402" s="18" t="s">
        <v>83</v>
      </c>
    </row>
    <row r="403" spans="1:65" s="14" customFormat="1" ht="10.199999999999999">
      <c r="B403" s="232"/>
      <c r="C403" s="233"/>
      <c r="D403" s="217" t="s">
        <v>214</v>
      </c>
      <c r="E403" s="234" t="s">
        <v>1</v>
      </c>
      <c r="F403" s="235" t="s">
        <v>822</v>
      </c>
      <c r="G403" s="233"/>
      <c r="H403" s="236">
        <v>63.24</v>
      </c>
      <c r="I403" s="237"/>
      <c r="J403" s="233"/>
      <c r="K403" s="233"/>
      <c r="L403" s="238"/>
      <c r="M403" s="239"/>
      <c r="N403" s="240"/>
      <c r="O403" s="240"/>
      <c r="P403" s="240"/>
      <c r="Q403" s="240"/>
      <c r="R403" s="240"/>
      <c r="S403" s="240"/>
      <c r="T403" s="241"/>
      <c r="AT403" s="242" t="s">
        <v>214</v>
      </c>
      <c r="AU403" s="242" t="s">
        <v>83</v>
      </c>
      <c r="AV403" s="14" t="s">
        <v>83</v>
      </c>
      <c r="AW403" s="14" t="s">
        <v>30</v>
      </c>
      <c r="AX403" s="14" t="s">
        <v>81</v>
      </c>
      <c r="AY403" s="242" t="s">
        <v>185</v>
      </c>
    </row>
    <row r="404" spans="1:65" s="2" customFormat="1" ht="21.75" customHeight="1">
      <c r="A404" s="35"/>
      <c r="B404" s="36"/>
      <c r="C404" s="204" t="s">
        <v>484</v>
      </c>
      <c r="D404" s="204" t="s">
        <v>187</v>
      </c>
      <c r="E404" s="205" t="s">
        <v>823</v>
      </c>
      <c r="F404" s="206" t="s">
        <v>824</v>
      </c>
      <c r="G404" s="207" t="s">
        <v>210</v>
      </c>
      <c r="H404" s="208">
        <v>1962.6</v>
      </c>
      <c r="I404" s="209"/>
      <c r="J404" s="210">
        <f>ROUND(I404*H404,2)</f>
        <v>0</v>
      </c>
      <c r="K404" s="206" t="s">
        <v>191</v>
      </c>
      <c r="L404" s="40"/>
      <c r="M404" s="211" t="s">
        <v>1</v>
      </c>
      <c r="N404" s="212" t="s">
        <v>38</v>
      </c>
      <c r="O404" s="72"/>
      <c r="P404" s="213">
        <f>O404*H404</f>
        <v>0</v>
      </c>
      <c r="Q404" s="213">
        <v>8.8800000000000004E-2</v>
      </c>
      <c r="R404" s="213">
        <f>Q404*H404</f>
        <v>174.27887999999999</v>
      </c>
      <c r="S404" s="213">
        <v>0</v>
      </c>
      <c r="T404" s="214">
        <f>S404*H404</f>
        <v>0</v>
      </c>
      <c r="U404" s="35"/>
      <c r="V404" s="35"/>
      <c r="W404" s="35"/>
      <c r="X404" s="35"/>
      <c r="Y404" s="35"/>
      <c r="Z404" s="35"/>
      <c r="AA404" s="35"/>
      <c r="AB404" s="35"/>
      <c r="AC404" s="35"/>
      <c r="AD404" s="35"/>
      <c r="AE404" s="35"/>
      <c r="AR404" s="215" t="s">
        <v>192</v>
      </c>
      <c r="AT404" s="215" t="s">
        <v>187</v>
      </c>
      <c r="AU404" s="215" t="s">
        <v>83</v>
      </c>
      <c r="AY404" s="18" t="s">
        <v>185</v>
      </c>
      <c r="BE404" s="216">
        <f>IF(N404="základní",J404,0)</f>
        <v>0</v>
      </c>
      <c r="BF404" s="216">
        <f>IF(N404="snížená",J404,0)</f>
        <v>0</v>
      </c>
      <c r="BG404" s="216">
        <f>IF(N404="zákl. přenesená",J404,0)</f>
        <v>0</v>
      </c>
      <c r="BH404" s="216">
        <f>IF(N404="sníž. přenesená",J404,0)</f>
        <v>0</v>
      </c>
      <c r="BI404" s="216">
        <f>IF(N404="nulová",J404,0)</f>
        <v>0</v>
      </c>
      <c r="BJ404" s="18" t="s">
        <v>81</v>
      </c>
      <c r="BK404" s="216">
        <f>ROUND(I404*H404,2)</f>
        <v>0</v>
      </c>
      <c r="BL404" s="18" t="s">
        <v>192</v>
      </c>
      <c r="BM404" s="215" t="s">
        <v>825</v>
      </c>
    </row>
    <row r="405" spans="1:65" s="2" customFormat="1" ht="48">
      <c r="A405" s="35"/>
      <c r="B405" s="36"/>
      <c r="C405" s="37"/>
      <c r="D405" s="217" t="s">
        <v>194</v>
      </c>
      <c r="E405" s="37"/>
      <c r="F405" s="218" t="s">
        <v>826</v>
      </c>
      <c r="G405" s="37"/>
      <c r="H405" s="37"/>
      <c r="I405" s="116"/>
      <c r="J405" s="37"/>
      <c r="K405" s="37"/>
      <c r="L405" s="40"/>
      <c r="M405" s="219"/>
      <c r="N405" s="220"/>
      <c r="O405" s="72"/>
      <c r="P405" s="72"/>
      <c r="Q405" s="72"/>
      <c r="R405" s="72"/>
      <c r="S405" s="72"/>
      <c r="T405" s="73"/>
      <c r="U405" s="35"/>
      <c r="V405" s="35"/>
      <c r="W405" s="35"/>
      <c r="X405" s="35"/>
      <c r="Y405" s="35"/>
      <c r="Z405" s="35"/>
      <c r="AA405" s="35"/>
      <c r="AB405" s="35"/>
      <c r="AC405" s="35"/>
      <c r="AD405" s="35"/>
      <c r="AE405" s="35"/>
      <c r="AT405" s="18" t="s">
        <v>194</v>
      </c>
      <c r="AU405" s="18" t="s">
        <v>83</v>
      </c>
    </row>
    <row r="406" spans="1:65" s="2" customFormat="1" ht="86.4">
      <c r="A406" s="35"/>
      <c r="B406" s="36"/>
      <c r="C406" s="37"/>
      <c r="D406" s="217" t="s">
        <v>196</v>
      </c>
      <c r="E406" s="37"/>
      <c r="F406" s="221" t="s">
        <v>827</v>
      </c>
      <c r="G406" s="37"/>
      <c r="H406" s="37"/>
      <c r="I406" s="116"/>
      <c r="J406" s="37"/>
      <c r="K406" s="37"/>
      <c r="L406" s="40"/>
      <c r="M406" s="219"/>
      <c r="N406" s="220"/>
      <c r="O406" s="72"/>
      <c r="P406" s="72"/>
      <c r="Q406" s="72"/>
      <c r="R406" s="72"/>
      <c r="S406" s="72"/>
      <c r="T406" s="73"/>
      <c r="U406" s="35"/>
      <c r="V406" s="35"/>
      <c r="W406" s="35"/>
      <c r="X406" s="35"/>
      <c r="Y406" s="35"/>
      <c r="Z406" s="35"/>
      <c r="AA406" s="35"/>
      <c r="AB406" s="35"/>
      <c r="AC406" s="35"/>
      <c r="AD406" s="35"/>
      <c r="AE406" s="35"/>
      <c r="AT406" s="18" t="s">
        <v>196</v>
      </c>
      <c r="AU406" s="18" t="s">
        <v>83</v>
      </c>
    </row>
    <row r="407" spans="1:65" s="13" customFormat="1" ht="10.199999999999999">
      <c r="B407" s="222"/>
      <c r="C407" s="223"/>
      <c r="D407" s="217" t="s">
        <v>214</v>
      </c>
      <c r="E407" s="224" t="s">
        <v>1</v>
      </c>
      <c r="F407" s="225" t="s">
        <v>303</v>
      </c>
      <c r="G407" s="223"/>
      <c r="H407" s="224" t="s">
        <v>1</v>
      </c>
      <c r="I407" s="226"/>
      <c r="J407" s="223"/>
      <c r="K407" s="223"/>
      <c r="L407" s="227"/>
      <c r="M407" s="228"/>
      <c r="N407" s="229"/>
      <c r="O407" s="229"/>
      <c r="P407" s="229"/>
      <c r="Q407" s="229"/>
      <c r="R407" s="229"/>
      <c r="S407" s="229"/>
      <c r="T407" s="230"/>
      <c r="AT407" s="231" t="s">
        <v>214</v>
      </c>
      <c r="AU407" s="231" t="s">
        <v>83</v>
      </c>
      <c r="AV407" s="13" t="s">
        <v>81</v>
      </c>
      <c r="AW407" s="13" t="s">
        <v>30</v>
      </c>
      <c r="AX407" s="13" t="s">
        <v>73</v>
      </c>
      <c r="AY407" s="231" t="s">
        <v>185</v>
      </c>
    </row>
    <row r="408" spans="1:65" s="14" customFormat="1" ht="10.199999999999999">
      <c r="B408" s="232"/>
      <c r="C408" s="233"/>
      <c r="D408" s="217" t="s">
        <v>214</v>
      </c>
      <c r="E408" s="234" t="s">
        <v>1</v>
      </c>
      <c r="F408" s="235" t="s">
        <v>828</v>
      </c>
      <c r="G408" s="233"/>
      <c r="H408" s="236">
        <v>2002</v>
      </c>
      <c r="I408" s="237"/>
      <c r="J408" s="233"/>
      <c r="K408" s="233"/>
      <c r="L408" s="238"/>
      <c r="M408" s="239"/>
      <c r="N408" s="240"/>
      <c r="O408" s="240"/>
      <c r="P408" s="240"/>
      <c r="Q408" s="240"/>
      <c r="R408" s="240"/>
      <c r="S408" s="240"/>
      <c r="T408" s="241"/>
      <c r="AT408" s="242" t="s">
        <v>214</v>
      </c>
      <c r="AU408" s="242" t="s">
        <v>83</v>
      </c>
      <c r="AV408" s="14" t="s">
        <v>83</v>
      </c>
      <c r="AW408" s="14" t="s">
        <v>30</v>
      </c>
      <c r="AX408" s="14" t="s">
        <v>73</v>
      </c>
      <c r="AY408" s="242" t="s">
        <v>185</v>
      </c>
    </row>
    <row r="409" spans="1:65" s="13" customFormat="1" ht="10.199999999999999">
      <c r="B409" s="222"/>
      <c r="C409" s="223"/>
      <c r="D409" s="217" t="s">
        <v>214</v>
      </c>
      <c r="E409" s="224" t="s">
        <v>1</v>
      </c>
      <c r="F409" s="225" t="s">
        <v>799</v>
      </c>
      <c r="G409" s="223"/>
      <c r="H409" s="224" t="s">
        <v>1</v>
      </c>
      <c r="I409" s="226"/>
      <c r="J409" s="223"/>
      <c r="K409" s="223"/>
      <c r="L409" s="227"/>
      <c r="M409" s="228"/>
      <c r="N409" s="229"/>
      <c r="O409" s="229"/>
      <c r="P409" s="229"/>
      <c r="Q409" s="229"/>
      <c r="R409" s="229"/>
      <c r="S409" s="229"/>
      <c r="T409" s="230"/>
      <c r="AT409" s="231" t="s">
        <v>214</v>
      </c>
      <c r="AU409" s="231" t="s">
        <v>83</v>
      </c>
      <c r="AV409" s="13" t="s">
        <v>81</v>
      </c>
      <c r="AW409" s="13" t="s">
        <v>30</v>
      </c>
      <c r="AX409" s="13" t="s">
        <v>73</v>
      </c>
      <c r="AY409" s="231" t="s">
        <v>185</v>
      </c>
    </row>
    <row r="410" spans="1:65" s="14" customFormat="1" ht="10.199999999999999">
      <c r="B410" s="232"/>
      <c r="C410" s="233"/>
      <c r="D410" s="217" t="s">
        <v>214</v>
      </c>
      <c r="E410" s="234" t="s">
        <v>1</v>
      </c>
      <c r="F410" s="235" t="s">
        <v>829</v>
      </c>
      <c r="G410" s="233"/>
      <c r="H410" s="236">
        <v>-25</v>
      </c>
      <c r="I410" s="237"/>
      <c r="J410" s="233"/>
      <c r="K410" s="233"/>
      <c r="L410" s="238"/>
      <c r="M410" s="239"/>
      <c r="N410" s="240"/>
      <c r="O410" s="240"/>
      <c r="P410" s="240"/>
      <c r="Q410" s="240"/>
      <c r="R410" s="240"/>
      <c r="S410" s="240"/>
      <c r="T410" s="241"/>
      <c r="AT410" s="242" t="s">
        <v>214</v>
      </c>
      <c r="AU410" s="242" t="s">
        <v>83</v>
      </c>
      <c r="AV410" s="14" t="s">
        <v>83</v>
      </c>
      <c r="AW410" s="14" t="s">
        <v>30</v>
      </c>
      <c r="AX410" s="14" t="s">
        <v>73</v>
      </c>
      <c r="AY410" s="242" t="s">
        <v>185</v>
      </c>
    </row>
    <row r="411" spans="1:65" s="13" customFormat="1" ht="10.199999999999999">
      <c r="B411" s="222"/>
      <c r="C411" s="223"/>
      <c r="D411" s="217" t="s">
        <v>214</v>
      </c>
      <c r="E411" s="224" t="s">
        <v>1</v>
      </c>
      <c r="F411" s="225" t="s">
        <v>774</v>
      </c>
      <c r="G411" s="223"/>
      <c r="H411" s="224" t="s">
        <v>1</v>
      </c>
      <c r="I411" s="226"/>
      <c r="J411" s="223"/>
      <c r="K411" s="223"/>
      <c r="L411" s="227"/>
      <c r="M411" s="228"/>
      <c r="N411" s="229"/>
      <c r="O411" s="229"/>
      <c r="P411" s="229"/>
      <c r="Q411" s="229"/>
      <c r="R411" s="229"/>
      <c r="S411" s="229"/>
      <c r="T411" s="230"/>
      <c r="AT411" s="231" t="s">
        <v>214</v>
      </c>
      <c r="AU411" s="231" t="s">
        <v>83</v>
      </c>
      <c r="AV411" s="13" t="s">
        <v>81</v>
      </c>
      <c r="AW411" s="13" t="s">
        <v>30</v>
      </c>
      <c r="AX411" s="13" t="s">
        <v>73</v>
      </c>
      <c r="AY411" s="231" t="s">
        <v>185</v>
      </c>
    </row>
    <row r="412" spans="1:65" s="14" customFormat="1" ht="10.199999999999999">
      <c r="B412" s="232"/>
      <c r="C412" s="233"/>
      <c r="D412" s="217" t="s">
        <v>214</v>
      </c>
      <c r="E412" s="234" t="s">
        <v>1</v>
      </c>
      <c r="F412" s="235" t="s">
        <v>830</v>
      </c>
      <c r="G412" s="233"/>
      <c r="H412" s="236">
        <v>-14.4</v>
      </c>
      <c r="I412" s="237"/>
      <c r="J412" s="233"/>
      <c r="K412" s="233"/>
      <c r="L412" s="238"/>
      <c r="M412" s="239"/>
      <c r="N412" s="240"/>
      <c r="O412" s="240"/>
      <c r="P412" s="240"/>
      <c r="Q412" s="240"/>
      <c r="R412" s="240"/>
      <c r="S412" s="240"/>
      <c r="T412" s="241"/>
      <c r="AT412" s="242" t="s">
        <v>214</v>
      </c>
      <c r="AU412" s="242" t="s">
        <v>83</v>
      </c>
      <c r="AV412" s="14" t="s">
        <v>83</v>
      </c>
      <c r="AW412" s="14" t="s">
        <v>30</v>
      </c>
      <c r="AX412" s="14" t="s">
        <v>73</v>
      </c>
      <c r="AY412" s="242" t="s">
        <v>185</v>
      </c>
    </row>
    <row r="413" spans="1:65" s="15" customFormat="1" ht="10.199999999999999">
      <c r="B413" s="243"/>
      <c r="C413" s="244"/>
      <c r="D413" s="217" t="s">
        <v>214</v>
      </c>
      <c r="E413" s="245" t="s">
        <v>1</v>
      </c>
      <c r="F413" s="246" t="s">
        <v>219</v>
      </c>
      <c r="G413" s="244"/>
      <c r="H413" s="247">
        <v>1962.6</v>
      </c>
      <c r="I413" s="248"/>
      <c r="J413" s="244"/>
      <c r="K413" s="244"/>
      <c r="L413" s="249"/>
      <c r="M413" s="250"/>
      <c r="N413" s="251"/>
      <c r="O413" s="251"/>
      <c r="P413" s="251"/>
      <c r="Q413" s="251"/>
      <c r="R413" s="251"/>
      <c r="S413" s="251"/>
      <c r="T413" s="252"/>
      <c r="AT413" s="253" t="s">
        <v>214</v>
      </c>
      <c r="AU413" s="253" t="s">
        <v>83</v>
      </c>
      <c r="AV413" s="15" t="s">
        <v>192</v>
      </c>
      <c r="AW413" s="15" t="s">
        <v>30</v>
      </c>
      <c r="AX413" s="15" t="s">
        <v>81</v>
      </c>
      <c r="AY413" s="253" t="s">
        <v>185</v>
      </c>
    </row>
    <row r="414" spans="1:65" s="2" customFormat="1" ht="21.75" customHeight="1">
      <c r="A414" s="35"/>
      <c r="B414" s="36"/>
      <c r="C414" s="258" t="s">
        <v>490</v>
      </c>
      <c r="D414" s="258" t="s">
        <v>521</v>
      </c>
      <c r="E414" s="259" t="s">
        <v>831</v>
      </c>
      <c r="F414" s="260" t="s">
        <v>832</v>
      </c>
      <c r="G414" s="261" t="s">
        <v>210</v>
      </c>
      <c r="H414" s="262">
        <v>2158.1999999999998</v>
      </c>
      <c r="I414" s="263"/>
      <c r="J414" s="264">
        <f>ROUND(I414*H414,2)</f>
        <v>0</v>
      </c>
      <c r="K414" s="260" t="s">
        <v>1</v>
      </c>
      <c r="L414" s="265"/>
      <c r="M414" s="266" t="s">
        <v>1</v>
      </c>
      <c r="N414" s="267" t="s">
        <v>38</v>
      </c>
      <c r="O414" s="72"/>
      <c r="P414" s="213">
        <f>O414*H414</f>
        <v>0</v>
      </c>
      <c r="Q414" s="213">
        <v>0</v>
      </c>
      <c r="R414" s="213">
        <f>Q414*H414</f>
        <v>0</v>
      </c>
      <c r="S414" s="213">
        <v>0</v>
      </c>
      <c r="T414" s="214">
        <f>S414*H414</f>
        <v>0</v>
      </c>
      <c r="U414" s="35"/>
      <c r="V414" s="35"/>
      <c r="W414" s="35"/>
      <c r="X414" s="35"/>
      <c r="Y414" s="35"/>
      <c r="Z414" s="35"/>
      <c r="AA414" s="35"/>
      <c r="AB414" s="35"/>
      <c r="AC414" s="35"/>
      <c r="AD414" s="35"/>
      <c r="AE414" s="35"/>
      <c r="AR414" s="215" t="s">
        <v>226</v>
      </c>
      <c r="AT414" s="215" t="s">
        <v>521</v>
      </c>
      <c r="AU414" s="215" t="s">
        <v>83</v>
      </c>
      <c r="AY414" s="18" t="s">
        <v>185</v>
      </c>
      <c r="BE414" s="216">
        <f>IF(N414="základní",J414,0)</f>
        <v>0</v>
      </c>
      <c r="BF414" s="216">
        <f>IF(N414="snížená",J414,0)</f>
        <v>0</v>
      </c>
      <c r="BG414" s="216">
        <f>IF(N414="zákl. přenesená",J414,0)</f>
        <v>0</v>
      </c>
      <c r="BH414" s="216">
        <f>IF(N414="sníž. přenesená",J414,0)</f>
        <v>0</v>
      </c>
      <c r="BI414" s="216">
        <f>IF(N414="nulová",J414,0)</f>
        <v>0</v>
      </c>
      <c r="BJ414" s="18" t="s">
        <v>81</v>
      </c>
      <c r="BK414" s="216">
        <f>ROUND(I414*H414,2)</f>
        <v>0</v>
      </c>
      <c r="BL414" s="18" t="s">
        <v>192</v>
      </c>
      <c r="BM414" s="215" t="s">
        <v>833</v>
      </c>
    </row>
    <row r="415" spans="1:65" s="2" customFormat="1" ht="19.2">
      <c r="A415" s="35"/>
      <c r="B415" s="36"/>
      <c r="C415" s="37"/>
      <c r="D415" s="217" t="s">
        <v>194</v>
      </c>
      <c r="E415" s="37"/>
      <c r="F415" s="218" t="s">
        <v>832</v>
      </c>
      <c r="G415" s="37"/>
      <c r="H415" s="37"/>
      <c r="I415" s="116"/>
      <c r="J415" s="37"/>
      <c r="K415" s="37"/>
      <c r="L415" s="40"/>
      <c r="M415" s="219"/>
      <c r="N415" s="220"/>
      <c r="O415" s="72"/>
      <c r="P415" s="72"/>
      <c r="Q415" s="72"/>
      <c r="R415" s="72"/>
      <c r="S415" s="72"/>
      <c r="T415" s="73"/>
      <c r="U415" s="35"/>
      <c r="V415" s="35"/>
      <c r="W415" s="35"/>
      <c r="X415" s="35"/>
      <c r="Y415" s="35"/>
      <c r="Z415" s="35"/>
      <c r="AA415" s="35"/>
      <c r="AB415" s="35"/>
      <c r="AC415" s="35"/>
      <c r="AD415" s="35"/>
      <c r="AE415" s="35"/>
      <c r="AT415" s="18" t="s">
        <v>194</v>
      </c>
      <c r="AU415" s="18" t="s">
        <v>83</v>
      </c>
    </row>
    <row r="416" spans="1:65" s="14" customFormat="1" ht="10.199999999999999">
      <c r="B416" s="232"/>
      <c r="C416" s="233"/>
      <c r="D416" s="217" t="s">
        <v>214</v>
      </c>
      <c r="E416" s="234" t="s">
        <v>1</v>
      </c>
      <c r="F416" s="235" t="s">
        <v>834</v>
      </c>
      <c r="G416" s="233"/>
      <c r="H416" s="236">
        <v>2158.1999999999998</v>
      </c>
      <c r="I416" s="237"/>
      <c r="J416" s="233"/>
      <c r="K416" s="233"/>
      <c r="L416" s="238"/>
      <c r="M416" s="239"/>
      <c r="N416" s="240"/>
      <c r="O416" s="240"/>
      <c r="P416" s="240"/>
      <c r="Q416" s="240"/>
      <c r="R416" s="240"/>
      <c r="S416" s="240"/>
      <c r="T416" s="241"/>
      <c r="AT416" s="242" t="s">
        <v>214</v>
      </c>
      <c r="AU416" s="242" t="s">
        <v>83</v>
      </c>
      <c r="AV416" s="14" t="s">
        <v>83</v>
      </c>
      <c r="AW416" s="14" t="s">
        <v>30</v>
      </c>
      <c r="AX416" s="14" t="s">
        <v>81</v>
      </c>
      <c r="AY416" s="242" t="s">
        <v>185</v>
      </c>
    </row>
    <row r="417" spans="1:65" s="2" customFormat="1" ht="21.75" customHeight="1">
      <c r="A417" s="35"/>
      <c r="B417" s="36"/>
      <c r="C417" s="204" t="s">
        <v>494</v>
      </c>
      <c r="D417" s="204" t="s">
        <v>187</v>
      </c>
      <c r="E417" s="205" t="s">
        <v>835</v>
      </c>
      <c r="F417" s="206" t="s">
        <v>836</v>
      </c>
      <c r="G417" s="207" t="s">
        <v>316</v>
      </c>
      <c r="H417" s="208">
        <v>60.5</v>
      </c>
      <c r="I417" s="209"/>
      <c r="J417" s="210">
        <f>ROUND(I417*H417,2)</f>
        <v>0</v>
      </c>
      <c r="K417" s="206" t="s">
        <v>191</v>
      </c>
      <c r="L417" s="40"/>
      <c r="M417" s="211" t="s">
        <v>1</v>
      </c>
      <c r="N417" s="212" t="s">
        <v>38</v>
      </c>
      <c r="O417" s="72"/>
      <c r="P417" s="213">
        <f>O417*H417</f>
        <v>0</v>
      </c>
      <c r="Q417" s="213">
        <v>4.0000000000000003E-5</v>
      </c>
      <c r="R417" s="213">
        <f>Q417*H417</f>
        <v>2.4200000000000003E-3</v>
      </c>
      <c r="S417" s="213">
        <v>0</v>
      </c>
      <c r="T417" s="214">
        <f>S417*H417</f>
        <v>0</v>
      </c>
      <c r="U417" s="35"/>
      <c r="V417" s="35"/>
      <c r="W417" s="35"/>
      <c r="X417" s="35"/>
      <c r="Y417" s="35"/>
      <c r="Z417" s="35"/>
      <c r="AA417" s="35"/>
      <c r="AB417" s="35"/>
      <c r="AC417" s="35"/>
      <c r="AD417" s="35"/>
      <c r="AE417" s="35"/>
      <c r="AR417" s="215" t="s">
        <v>192</v>
      </c>
      <c r="AT417" s="215" t="s">
        <v>187</v>
      </c>
      <c r="AU417" s="215" t="s">
        <v>83</v>
      </c>
      <c r="AY417" s="18" t="s">
        <v>185</v>
      </c>
      <c r="BE417" s="216">
        <f>IF(N417="základní",J417,0)</f>
        <v>0</v>
      </c>
      <c r="BF417" s="216">
        <f>IF(N417="snížená",J417,0)</f>
        <v>0</v>
      </c>
      <c r="BG417" s="216">
        <f>IF(N417="zákl. přenesená",J417,0)</f>
        <v>0</v>
      </c>
      <c r="BH417" s="216">
        <f>IF(N417="sníž. přenesená",J417,0)</f>
        <v>0</v>
      </c>
      <c r="BI417" s="216">
        <f>IF(N417="nulová",J417,0)</f>
        <v>0</v>
      </c>
      <c r="BJ417" s="18" t="s">
        <v>81</v>
      </c>
      <c r="BK417" s="216">
        <f>ROUND(I417*H417,2)</f>
        <v>0</v>
      </c>
      <c r="BL417" s="18" t="s">
        <v>192</v>
      </c>
      <c r="BM417" s="215" t="s">
        <v>837</v>
      </c>
    </row>
    <row r="418" spans="1:65" s="2" customFormat="1" ht="19.2">
      <c r="A418" s="35"/>
      <c r="B418" s="36"/>
      <c r="C418" s="37"/>
      <c r="D418" s="217" t="s">
        <v>194</v>
      </c>
      <c r="E418" s="37"/>
      <c r="F418" s="218" t="s">
        <v>838</v>
      </c>
      <c r="G418" s="37"/>
      <c r="H418" s="37"/>
      <c r="I418" s="116"/>
      <c r="J418" s="37"/>
      <c r="K418" s="37"/>
      <c r="L418" s="40"/>
      <c r="M418" s="219"/>
      <c r="N418" s="220"/>
      <c r="O418" s="72"/>
      <c r="P418" s="72"/>
      <c r="Q418" s="72"/>
      <c r="R418" s="72"/>
      <c r="S418" s="72"/>
      <c r="T418" s="73"/>
      <c r="U418" s="35"/>
      <c r="V418" s="35"/>
      <c r="W418" s="35"/>
      <c r="X418" s="35"/>
      <c r="Y418" s="35"/>
      <c r="Z418" s="35"/>
      <c r="AA418" s="35"/>
      <c r="AB418" s="35"/>
      <c r="AC418" s="35"/>
      <c r="AD418" s="35"/>
      <c r="AE418" s="35"/>
      <c r="AT418" s="18" t="s">
        <v>194</v>
      </c>
      <c r="AU418" s="18" t="s">
        <v>83</v>
      </c>
    </row>
    <row r="419" spans="1:65" s="2" customFormat="1" ht="38.4">
      <c r="A419" s="35"/>
      <c r="B419" s="36"/>
      <c r="C419" s="37"/>
      <c r="D419" s="217" t="s">
        <v>196</v>
      </c>
      <c r="E419" s="37"/>
      <c r="F419" s="221" t="s">
        <v>839</v>
      </c>
      <c r="G419" s="37"/>
      <c r="H419" s="37"/>
      <c r="I419" s="116"/>
      <c r="J419" s="37"/>
      <c r="K419" s="37"/>
      <c r="L419" s="40"/>
      <c r="M419" s="219"/>
      <c r="N419" s="220"/>
      <c r="O419" s="72"/>
      <c r="P419" s="72"/>
      <c r="Q419" s="72"/>
      <c r="R419" s="72"/>
      <c r="S419" s="72"/>
      <c r="T419" s="73"/>
      <c r="U419" s="35"/>
      <c r="V419" s="35"/>
      <c r="W419" s="35"/>
      <c r="X419" s="35"/>
      <c r="Y419" s="35"/>
      <c r="Z419" s="35"/>
      <c r="AA419" s="35"/>
      <c r="AB419" s="35"/>
      <c r="AC419" s="35"/>
      <c r="AD419" s="35"/>
      <c r="AE419" s="35"/>
      <c r="AT419" s="18" t="s">
        <v>196</v>
      </c>
      <c r="AU419" s="18" t="s">
        <v>83</v>
      </c>
    </row>
    <row r="420" spans="1:65" s="14" customFormat="1" ht="10.199999999999999">
      <c r="B420" s="232"/>
      <c r="C420" s="233"/>
      <c r="D420" s="217" t="s">
        <v>214</v>
      </c>
      <c r="E420" s="234" t="s">
        <v>1</v>
      </c>
      <c r="F420" s="235" t="s">
        <v>840</v>
      </c>
      <c r="G420" s="233"/>
      <c r="H420" s="236">
        <v>60.5</v>
      </c>
      <c r="I420" s="237"/>
      <c r="J420" s="233"/>
      <c r="K420" s="233"/>
      <c r="L420" s="238"/>
      <c r="M420" s="239"/>
      <c r="N420" s="240"/>
      <c r="O420" s="240"/>
      <c r="P420" s="240"/>
      <c r="Q420" s="240"/>
      <c r="R420" s="240"/>
      <c r="S420" s="240"/>
      <c r="T420" s="241"/>
      <c r="AT420" s="242" t="s">
        <v>214</v>
      </c>
      <c r="AU420" s="242" t="s">
        <v>83</v>
      </c>
      <c r="AV420" s="14" t="s">
        <v>83</v>
      </c>
      <c r="AW420" s="14" t="s">
        <v>30</v>
      </c>
      <c r="AX420" s="14" t="s">
        <v>81</v>
      </c>
      <c r="AY420" s="242" t="s">
        <v>185</v>
      </c>
    </row>
    <row r="421" spans="1:65" s="12" customFormat="1" ht="22.8" customHeight="1">
      <c r="B421" s="188"/>
      <c r="C421" s="189"/>
      <c r="D421" s="190" t="s">
        <v>72</v>
      </c>
      <c r="E421" s="202" t="s">
        <v>227</v>
      </c>
      <c r="F421" s="202" t="s">
        <v>841</v>
      </c>
      <c r="G421" s="189"/>
      <c r="H421" s="189"/>
      <c r="I421" s="192"/>
      <c r="J421" s="203">
        <f>BK421</f>
        <v>0</v>
      </c>
      <c r="K421" s="189"/>
      <c r="L421" s="194"/>
      <c r="M421" s="195"/>
      <c r="N421" s="196"/>
      <c r="O421" s="196"/>
      <c r="P421" s="197">
        <f>SUM(P422:P424)</f>
        <v>0</v>
      </c>
      <c r="Q421" s="196"/>
      <c r="R421" s="197">
        <f>SUM(R422:R424)</f>
        <v>0</v>
      </c>
      <c r="S421" s="196"/>
      <c r="T421" s="198">
        <f>SUM(T422:T424)</f>
        <v>0</v>
      </c>
      <c r="AR421" s="199" t="s">
        <v>81</v>
      </c>
      <c r="AT421" s="200" t="s">
        <v>72</v>
      </c>
      <c r="AU421" s="200" t="s">
        <v>81</v>
      </c>
      <c r="AY421" s="199" t="s">
        <v>185</v>
      </c>
      <c r="BK421" s="201">
        <f>SUM(BK422:BK424)</f>
        <v>0</v>
      </c>
    </row>
    <row r="422" spans="1:65" s="2" customFormat="1" ht="21.75" customHeight="1">
      <c r="A422" s="35"/>
      <c r="B422" s="36"/>
      <c r="C422" s="204" t="s">
        <v>842</v>
      </c>
      <c r="D422" s="204" t="s">
        <v>187</v>
      </c>
      <c r="E422" s="205" t="s">
        <v>843</v>
      </c>
      <c r="F422" s="206" t="s">
        <v>844</v>
      </c>
      <c r="G422" s="207" t="s">
        <v>316</v>
      </c>
      <c r="H422" s="208">
        <v>0</v>
      </c>
      <c r="I422" s="209"/>
      <c r="J422" s="210">
        <f>ROUND(I422*H422,2)</f>
        <v>0</v>
      </c>
      <c r="K422" s="206" t="s">
        <v>191</v>
      </c>
      <c r="L422" s="40"/>
      <c r="M422" s="211" t="s">
        <v>1</v>
      </c>
      <c r="N422" s="212" t="s">
        <v>38</v>
      </c>
      <c r="O422" s="72"/>
      <c r="P422" s="213">
        <f>O422*H422</f>
        <v>0</v>
      </c>
      <c r="Q422" s="213">
        <v>2.1000000000000001E-4</v>
      </c>
      <c r="R422" s="213">
        <f>Q422*H422</f>
        <v>0</v>
      </c>
      <c r="S422" s="213">
        <v>0</v>
      </c>
      <c r="T422" s="214">
        <f>S422*H422</f>
        <v>0</v>
      </c>
      <c r="U422" s="35"/>
      <c r="V422" s="35"/>
      <c r="W422" s="35"/>
      <c r="X422" s="35"/>
      <c r="Y422" s="35"/>
      <c r="Z422" s="35"/>
      <c r="AA422" s="35"/>
      <c r="AB422" s="35"/>
      <c r="AC422" s="35"/>
      <c r="AD422" s="35"/>
      <c r="AE422" s="35"/>
      <c r="AR422" s="215" t="s">
        <v>192</v>
      </c>
      <c r="AT422" s="215" t="s">
        <v>187</v>
      </c>
      <c r="AU422" s="215" t="s">
        <v>83</v>
      </c>
      <c r="AY422" s="18" t="s">
        <v>185</v>
      </c>
      <c r="BE422" s="216">
        <f>IF(N422="základní",J422,0)</f>
        <v>0</v>
      </c>
      <c r="BF422" s="216">
        <f>IF(N422="snížená",J422,0)</f>
        <v>0</v>
      </c>
      <c r="BG422" s="216">
        <f>IF(N422="zákl. přenesená",J422,0)</f>
        <v>0</v>
      </c>
      <c r="BH422" s="216">
        <f>IF(N422="sníž. přenesená",J422,0)</f>
        <v>0</v>
      </c>
      <c r="BI422" s="216">
        <f>IF(N422="nulová",J422,0)</f>
        <v>0</v>
      </c>
      <c r="BJ422" s="18" t="s">
        <v>81</v>
      </c>
      <c r="BK422" s="216">
        <f>ROUND(I422*H422,2)</f>
        <v>0</v>
      </c>
      <c r="BL422" s="18" t="s">
        <v>192</v>
      </c>
      <c r="BM422" s="215" t="s">
        <v>845</v>
      </c>
    </row>
    <row r="423" spans="1:65" s="2" customFormat="1" ht="19.2">
      <c r="A423" s="35"/>
      <c r="B423" s="36"/>
      <c r="C423" s="37"/>
      <c r="D423" s="217" t="s">
        <v>194</v>
      </c>
      <c r="E423" s="37"/>
      <c r="F423" s="218" t="s">
        <v>846</v>
      </c>
      <c r="G423" s="37"/>
      <c r="H423" s="37"/>
      <c r="I423" s="116"/>
      <c r="J423" s="37"/>
      <c r="K423" s="37"/>
      <c r="L423" s="40"/>
      <c r="M423" s="219"/>
      <c r="N423" s="220"/>
      <c r="O423" s="72"/>
      <c r="P423" s="72"/>
      <c r="Q423" s="72"/>
      <c r="R423" s="72"/>
      <c r="S423" s="72"/>
      <c r="T423" s="73"/>
      <c r="U423" s="35"/>
      <c r="V423" s="35"/>
      <c r="W423" s="35"/>
      <c r="X423" s="35"/>
      <c r="Y423" s="35"/>
      <c r="Z423" s="35"/>
      <c r="AA423" s="35"/>
      <c r="AB423" s="35"/>
      <c r="AC423" s="35"/>
      <c r="AD423" s="35"/>
      <c r="AE423" s="35"/>
      <c r="AT423" s="18" t="s">
        <v>194</v>
      </c>
      <c r="AU423" s="18" t="s">
        <v>83</v>
      </c>
    </row>
    <row r="424" spans="1:65" s="2" customFormat="1" ht="48">
      <c r="A424" s="35"/>
      <c r="B424" s="36"/>
      <c r="C424" s="37"/>
      <c r="D424" s="217" t="s">
        <v>196</v>
      </c>
      <c r="E424" s="37"/>
      <c r="F424" s="221" t="s">
        <v>847</v>
      </c>
      <c r="G424" s="37"/>
      <c r="H424" s="37"/>
      <c r="I424" s="116"/>
      <c r="J424" s="37"/>
      <c r="K424" s="37"/>
      <c r="L424" s="40"/>
      <c r="M424" s="219"/>
      <c r="N424" s="220"/>
      <c r="O424" s="72"/>
      <c r="P424" s="72"/>
      <c r="Q424" s="72"/>
      <c r="R424" s="72"/>
      <c r="S424" s="72"/>
      <c r="T424" s="73"/>
      <c r="U424" s="35"/>
      <c r="V424" s="35"/>
      <c r="W424" s="35"/>
      <c r="X424" s="35"/>
      <c r="Y424" s="35"/>
      <c r="Z424" s="35"/>
      <c r="AA424" s="35"/>
      <c r="AB424" s="35"/>
      <c r="AC424" s="35"/>
      <c r="AD424" s="35"/>
      <c r="AE424" s="35"/>
      <c r="AT424" s="18" t="s">
        <v>196</v>
      </c>
      <c r="AU424" s="18" t="s">
        <v>83</v>
      </c>
    </row>
    <row r="425" spans="1:65" s="12" customFormat="1" ht="22.8" customHeight="1">
      <c r="B425" s="188"/>
      <c r="C425" s="189"/>
      <c r="D425" s="190" t="s">
        <v>72</v>
      </c>
      <c r="E425" s="202" t="s">
        <v>226</v>
      </c>
      <c r="F425" s="202" t="s">
        <v>848</v>
      </c>
      <c r="G425" s="189"/>
      <c r="H425" s="189"/>
      <c r="I425" s="192"/>
      <c r="J425" s="203">
        <f>BK425</f>
        <v>0</v>
      </c>
      <c r="K425" s="189"/>
      <c r="L425" s="194"/>
      <c r="M425" s="195"/>
      <c r="N425" s="196"/>
      <c r="O425" s="196"/>
      <c r="P425" s="197">
        <f>SUM(P426:P468)</f>
        <v>0</v>
      </c>
      <c r="Q425" s="196"/>
      <c r="R425" s="197">
        <f>SUM(R426:R468)</f>
        <v>44.318104500000004</v>
      </c>
      <c r="S425" s="196"/>
      <c r="T425" s="198">
        <f>SUM(T426:T468)</f>
        <v>0</v>
      </c>
      <c r="AR425" s="199" t="s">
        <v>81</v>
      </c>
      <c r="AT425" s="200" t="s">
        <v>72</v>
      </c>
      <c r="AU425" s="200" t="s">
        <v>81</v>
      </c>
      <c r="AY425" s="199" t="s">
        <v>185</v>
      </c>
      <c r="BK425" s="201">
        <f>SUM(BK426:BK468)</f>
        <v>0</v>
      </c>
    </row>
    <row r="426" spans="1:65" s="2" customFormat="1" ht="21.75" customHeight="1">
      <c r="A426" s="35"/>
      <c r="B426" s="36"/>
      <c r="C426" s="204" t="s">
        <v>500</v>
      </c>
      <c r="D426" s="204" t="s">
        <v>187</v>
      </c>
      <c r="E426" s="205" t="s">
        <v>849</v>
      </c>
      <c r="F426" s="206" t="s">
        <v>850</v>
      </c>
      <c r="G426" s="207" t="s">
        <v>316</v>
      </c>
      <c r="H426" s="208">
        <v>315</v>
      </c>
      <c r="I426" s="209"/>
      <c r="J426" s="210">
        <f>ROUND(I426*H426,2)</f>
        <v>0</v>
      </c>
      <c r="K426" s="206" t="s">
        <v>191</v>
      </c>
      <c r="L426" s="40"/>
      <c r="M426" s="211" t="s">
        <v>1</v>
      </c>
      <c r="N426" s="212" t="s">
        <v>38</v>
      </c>
      <c r="O426" s="72"/>
      <c r="P426" s="213">
        <f>O426*H426</f>
        <v>0</v>
      </c>
      <c r="Q426" s="213">
        <v>1.0000000000000001E-5</v>
      </c>
      <c r="R426" s="213">
        <f>Q426*H426</f>
        <v>3.1500000000000005E-3</v>
      </c>
      <c r="S426" s="213">
        <v>0</v>
      </c>
      <c r="T426" s="214">
        <f>S426*H426</f>
        <v>0</v>
      </c>
      <c r="U426" s="35"/>
      <c r="V426" s="35"/>
      <c r="W426" s="35"/>
      <c r="X426" s="35"/>
      <c r="Y426" s="35"/>
      <c r="Z426" s="35"/>
      <c r="AA426" s="35"/>
      <c r="AB426" s="35"/>
      <c r="AC426" s="35"/>
      <c r="AD426" s="35"/>
      <c r="AE426" s="35"/>
      <c r="AR426" s="215" t="s">
        <v>192</v>
      </c>
      <c r="AT426" s="215" t="s">
        <v>187</v>
      </c>
      <c r="AU426" s="215" t="s">
        <v>83</v>
      </c>
      <c r="AY426" s="18" t="s">
        <v>185</v>
      </c>
      <c r="BE426" s="216">
        <f>IF(N426="základní",J426,0)</f>
        <v>0</v>
      </c>
      <c r="BF426" s="216">
        <f>IF(N426="snížená",J426,0)</f>
        <v>0</v>
      </c>
      <c r="BG426" s="216">
        <f>IF(N426="zákl. přenesená",J426,0)</f>
        <v>0</v>
      </c>
      <c r="BH426" s="216">
        <f>IF(N426="sníž. přenesená",J426,0)</f>
        <v>0</v>
      </c>
      <c r="BI426" s="216">
        <f>IF(N426="nulová",J426,0)</f>
        <v>0</v>
      </c>
      <c r="BJ426" s="18" t="s">
        <v>81</v>
      </c>
      <c r="BK426" s="216">
        <f>ROUND(I426*H426,2)</f>
        <v>0</v>
      </c>
      <c r="BL426" s="18" t="s">
        <v>192</v>
      </c>
      <c r="BM426" s="215" t="s">
        <v>851</v>
      </c>
    </row>
    <row r="427" spans="1:65" s="2" customFormat="1" ht="28.8">
      <c r="A427" s="35"/>
      <c r="B427" s="36"/>
      <c r="C427" s="37"/>
      <c r="D427" s="217" t="s">
        <v>194</v>
      </c>
      <c r="E427" s="37"/>
      <c r="F427" s="218" t="s">
        <v>852</v>
      </c>
      <c r="G427" s="37"/>
      <c r="H427" s="37"/>
      <c r="I427" s="116"/>
      <c r="J427" s="37"/>
      <c r="K427" s="37"/>
      <c r="L427" s="40"/>
      <c r="M427" s="219"/>
      <c r="N427" s="220"/>
      <c r="O427" s="72"/>
      <c r="P427" s="72"/>
      <c r="Q427" s="72"/>
      <c r="R427" s="72"/>
      <c r="S427" s="72"/>
      <c r="T427" s="73"/>
      <c r="U427" s="35"/>
      <c r="V427" s="35"/>
      <c r="W427" s="35"/>
      <c r="X427" s="35"/>
      <c r="Y427" s="35"/>
      <c r="Z427" s="35"/>
      <c r="AA427" s="35"/>
      <c r="AB427" s="35"/>
      <c r="AC427" s="35"/>
      <c r="AD427" s="35"/>
      <c r="AE427" s="35"/>
      <c r="AT427" s="18" t="s">
        <v>194</v>
      </c>
      <c r="AU427" s="18" t="s">
        <v>83</v>
      </c>
    </row>
    <row r="428" spans="1:65" s="2" customFormat="1" ht="96">
      <c r="A428" s="35"/>
      <c r="B428" s="36"/>
      <c r="C428" s="37"/>
      <c r="D428" s="217" t="s">
        <v>196</v>
      </c>
      <c r="E428" s="37"/>
      <c r="F428" s="221" t="s">
        <v>853</v>
      </c>
      <c r="G428" s="37"/>
      <c r="H428" s="37"/>
      <c r="I428" s="116"/>
      <c r="J428" s="37"/>
      <c r="K428" s="37"/>
      <c r="L428" s="40"/>
      <c r="M428" s="219"/>
      <c r="N428" s="220"/>
      <c r="O428" s="72"/>
      <c r="P428" s="72"/>
      <c r="Q428" s="72"/>
      <c r="R428" s="72"/>
      <c r="S428" s="72"/>
      <c r="T428" s="73"/>
      <c r="U428" s="35"/>
      <c r="V428" s="35"/>
      <c r="W428" s="35"/>
      <c r="X428" s="35"/>
      <c r="Y428" s="35"/>
      <c r="Z428" s="35"/>
      <c r="AA428" s="35"/>
      <c r="AB428" s="35"/>
      <c r="AC428" s="35"/>
      <c r="AD428" s="35"/>
      <c r="AE428" s="35"/>
      <c r="AT428" s="18" t="s">
        <v>196</v>
      </c>
      <c r="AU428" s="18" t="s">
        <v>83</v>
      </c>
    </row>
    <row r="429" spans="1:65" s="13" customFormat="1" ht="10.199999999999999">
      <c r="B429" s="222"/>
      <c r="C429" s="223"/>
      <c r="D429" s="217" t="s">
        <v>214</v>
      </c>
      <c r="E429" s="224" t="s">
        <v>1</v>
      </c>
      <c r="F429" s="225" t="s">
        <v>584</v>
      </c>
      <c r="G429" s="223"/>
      <c r="H429" s="224" t="s">
        <v>1</v>
      </c>
      <c r="I429" s="226"/>
      <c r="J429" s="223"/>
      <c r="K429" s="223"/>
      <c r="L429" s="227"/>
      <c r="M429" s="228"/>
      <c r="N429" s="229"/>
      <c r="O429" s="229"/>
      <c r="P429" s="229"/>
      <c r="Q429" s="229"/>
      <c r="R429" s="229"/>
      <c r="S429" s="229"/>
      <c r="T429" s="230"/>
      <c r="AT429" s="231" t="s">
        <v>214</v>
      </c>
      <c r="AU429" s="231" t="s">
        <v>83</v>
      </c>
      <c r="AV429" s="13" t="s">
        <v>81</v>
      </c>
      <c r="AW429" s="13" t="s">
        <v>30</v>
      </c>
      <c r="AX429" s="13" t="s">
        <v>73</v>
      </c>
      <c r="AY429" s="231" t="s">
        <v>185</v>
      </c>
    </row>
    <row r="430" spans="1:65" s="14" customFormat="1" ht="10.199999999999999">
      <c r="B430" s="232"/>
      <c r="C430" s="233"/>
      <c r="D430" s="217" t="s">
        <v>214</v>
      </c>
      <c r="E430" s="234" t="s">
        <v>1</v>
      </c>
      <c r="F430" s="235" t="s">
        <v>854</v>
      </c>
      <c r="G430" s="233"/>
      <c r="H430" s="236">
        <v>255</v>
      </c>
      <c r="I430" s="237"/>
      <c r="J430" s="233"/>
      <c r="K430" s="233"/>
      <c r="L430" s="238"/>
      <c r="M430" s="239"/>
      <c r="N430" s="240"/>
      <c r="O430" s="240"/>
      <c r="P430" s="240"/>
      <c r="Q430" s="240"/>
      <c r="R430" s="240"/>
      <c r="S430" s="240"/>
      <c r="T430" s="241"/>
      <c r="AT430" s="242" t="s">
        <v>214</v>
      </c>
      <c r="AU430" s="242" t="s">
        <v>83</v>
      </c>
      <c r="AV430" s="14" t="s">
        <v>83</v>
      </c>
      <c r="AW430" s="14" t="s">
        <v>30</v>
      </c>
      <c r="AX430" s="14" t="s">
        <v>73</v>
      </c>
      <c r="AY430" s="242" t="s">
        <v>185</v>
      </c>
    </row>
    <row r="431" spans="1:65" s="13" customFormat="1" ht="10.199999999999999">
      <c r="B431" s="222"/>
      <c r="C431" s="223"/>
      <c r="D431" s="217" t="s">
        <v>214</v>
      </c>
      <c r="E431" s="224" t="s">
        <v>1</v>
      </c>
      <c r="F431" s="225" t="s">
        <v>855</v>
      </c>
      <c r="G431" s="223"/>
      <c r="H431" s="224" t="s">
        <v>1</v>
      </c>
      <c r="I431" s="226"/>
      <c r="J431" s="223"/>
      <c r="K431" s="223"/>
      <c r="L431" s="227"/>
      <c r="M431" s="228"/>
      <c r="N431" s="229"/>
      <c r="O431" s="229"/>
      <c r="P431" s="229"/>
      <c r="Q431" s="229"/>
      <c r="R431" s="229"/>
      <c r="S431" s="229"/>
      <c r="T431" s="230"/>
      <c r="AT431" s="231" t="s">
        <v>214</v>
      </c>
      <c r="AU431" s="231" t="s">
        <v>83</v>
      </c>
      <c r="AV431" s="13" t="s">
        <v>81</v>
      </c>
      <c r="AW431" s="13" t="s">
        <v>30</v>
      </c>
      <c r="AX431" s="13" t="s">
        <v>73</v>
      </c>
      <c r="AY431" s="231" t="s">
        <v>185</v>
      </c>
    </row>
    <row r="432" spans="1:65" s="14" customFormat="1" ht="10.199999999999999">
      <c r="B432" s="232"/>
      <c r="C432" s="233"/>
      <c r="D432" s="217" t="s">
        <v>214</v>
      </c>
      <c r="E432" s="234" t="s">
        <v>1</v>
      </c>
      <c r="F432" s="235" t="s">
        <v>856</v>
      </c>
      <c r="G432" s="233"/>
      <c r="H432" s="236">
        <v>56</v>
      </c>
      <c r="I432" s="237"/>
      <c r="J432" s="233"/>
      <c r="K432" s="233"/>
      <c r="L432" s="238"/>
      <c r="M432" s="239"/>
      <c r="N432" s="240"/>
      <c r="O432" s="240"/>
      <c r="P432" s="240"/>
      <c r="Q432" s="240"/>
      <c r="R432" s="240"/>
      <c r="S432" s="240"/>
      <c r="T432" s="241"/>
      <c r="AT432" s="242" t="s">
        <v>214</v>
      </c>
      <c r="AU432" s="242" t="s">
        <v>83</v>
      </c>
      <c r="AV432" s="14" t="s">
        <v>83</v>
      </c>
      <c r="AW432" s="14" t="s">
        <v>30</v>
      </c>
      <c r="AX432" s="14" t="s">
        <v>73</v>
      </c>
      <c r="AY432" s="242" t="s">
        <v>185</v>
      </c>
    </row>
    <row r="433" spans="1:65" s="13" customFormat="1" ht="10.199999999999999">
      <c r="B433" s="222"/>
      <c r="C433" s="223"/>
      <c r="D433" s="217" t="s">
        <v>214</v>
      </c>
      <c r="E433" s="224" t="s">
        <v>1</v>
      </c>
      <c r="F433" s="225" t="s">
        <v>857</v>
      </c>
      <c r="G433" s="223"/>
      <c r="H433" s="224" t="s">
        <v>1</v>
      </c>
      <c r="I433" s="226"/>
      <c r="J433" s="223"/>
      <c r="K433" s="223"/>
      <c r="L433" s="227"/>
      <c r="M433" s="228"/>
      <c r="N433" s="229"/>
      <c r="O433" s="229"/>
      <c r="P433" s="229"/>
      <c r="Q433" s="229"/>
      <c r="R433" s="229"/>
      <c r="S433" s="229"/>
      <c r="T433" s="230"/>
      <c r="AT433" s="231" t="s">
        <v>214</v>
      </c>
      <c r="AU433" s="231" t="s">
        <v>83</v>
      </c>
      <c r="AV433" s="13" t="s">
        <v>81</v>
      </c>
      <c r="AW433" s="13" t="s">
        <v>30</v>
      </c>
      <c r="AX433" s="13" t="s">
        <v>73</v>
      </c>
      <c r="AY433" s="231" t="s">
        <v>185</v>
      </c>
    </row>
    <row r="434" spans="1:65" s="14" customFormat="1" ht="10.199999999999999">
      <c r="B434" s="232"/>
      <c r="C434" s="233"/>
      <c r="D434" s="217" t="s">
        <v>214</v>
      </c>
      <c r="E434" s="234" t="s">
        <v>1</v>
      </c>
      <c r="F434" s="235" t="s">
        <v>192</v>
      </c>
      <c r="G434" s="233"/>
      <c r="H434" s="236">
        <v>4</v>
      </c>
      <c r="I434" s="237"/>
      <c r="J434" s="233"/>
      <c r="K434" s="233"/>
      <c r="L434" s="238"/>
      <c r="M434" s="239"/>
      <c r="N434" s="240"/>
      <c r="O434" s="240"/>
      <c r="P434" s="240"/>
      <c r="Q434" s="240"/>
      <c r="R434" s="240"/>
      <c r="S434" s="240"/>
      <c r="T434" s="241"/>
      <c r="AT434" s="242" t="s">
        <v>214</v>
      </c>
      <c r="AU434" s="242" t="s">
        <v>83</v>
      </c>
      <c r="AV434" s="14" t="s">
        <v>83</v>
      </c>
      <c r="AW434" s="14" t="s">
        <v>30</v>
      </c>
      <c r="AX434" s="14" t="s">
        <v>73</v>
      </c>
      <c r="AY434" s="242" t="s">
        <v>185</v>
      </c>
    </row>
    <row r="435" spans="1:65" s="15" customFormat="1" ht="10.199999999999999">
      <c r="B435" s="243"/>
      <c r="C435" s="244"/>
      <c r="D435" s="217" t="s">
        <v>214</v>
      </c>
      <c r="E435" s="245" t="s">
        <v>1</v>
      </c>
      <c r="F435" s="246" t="s">
        <v>219</v>
      </c>
      <c r="G435" s="244"/>
      <c r="H435" s="247">
        <v>315</v>
      </c>
      <c r="I435" s="248"/>
      <c r="J435" s="244"/>
      <c r="K435" s="244"/>
      <c r="L435" s="249"/>
      <c r="M435" s="250"/>
      <c r="N435" s="251"/>
      <c r="O435" s="251"/>
      <c r="P435" s="251"/>
      <c r="Q435" s="251"/>
      <c r="R435" s="251"/>
      <c r="S435" s="251"/>
      <c r="T435" s="252"/>
      <c r="AT435" s="253" t="s">
        <v>214</v>
      </c>
      <c r="AU435" s="253" t="s">
        <v>83</v>
      </c>
      <c r="AV435" s="15" t="s">
        <v>192</v>
      </c>
      <c r="AW435" s="15" t="s">
        <v>30</v>
      </c>
      <c r="AX435" s="15" t="s">
        <v>81</v>
      </c>
      <c r="AY435" s="253" t="s">
        <v>185</v>
      </c>
    </row>
    <row r="436" spans="1:65" s="2" customFormat="1" ht="16.5" customHeight="1">
      <c r="A436" s="35"/>
      <c r="B436" s="36"/>
      <c r="C436" s="258" t="s">
        <v>506</v>
      </c>
      <c r="D436" s="258" t="s">
        <v>521</v>
      </c>
      <c r="E436" s="259" t="s">
        <v>858</v>
      </c>
      <c r="F436" s="260" t="s">
        <v>859</v>
      </c>
      <c r="G436" s="261" t="s">
        <v>316</v>
      </c>
      <c r="H436" s="262">
        <v>324.45</v>
      </c>
      <c r="I436" s="263"/>
      <c r="J436" s="264">
        <f>ROUND(I436*H436,2)</f>
        <v>0</v>
      </c>
      <c r="K436" s="260" t="s">
        <v>191</v>
      </c>
      <c r="L436" s="265"/>
      <c r="M436" s="266" t="s">
        <v>1</v>
      </c>
      <c r="N436" s="267" t="s">
        <v>38</v>
      </c>
      <c r="O436" s="72"/>
      <c r="P436" s="213">
        <f>O436*H436</f>
        <v>0</v>
      </c>
      <c r="Q436" s="213">
        <v>3.6099999999999999E-3</v>
      </c>
      <c r="R436" s="213">
        <f>Q436*H436</f>
        <v>1.1712644999999999</v>
      </c>
      <c r="S436" s="213">
        <v>0</v>
      </c>
      <c r="T436" s="214">
        <f>S436*H436</f>
        <v>0</v>
      </c>
      <c r="U436" s="35"/>
      <c r="V436" s="35"/>
      <c r="W436" s="35"/>
      <c r="X436" s="35"/>
      <c r="Y436" s="35"/>
      <c r="Z436" s="35"/>
      <c r="AA436" s="35"/>
      <c r="AB436" s="35"/>
      <c r="AC436" s="35"/>
      <c r="AD436" s="35"/>
      <c r="AE436" s="35"/>
      <c r="AR436" s="215" t="s">
        <v>226</v>
      </c>
      <c r="AT436" s="215" t="s">
        <v>521</v>
      </c>
      <c r="AU436" s="215" t="s">
        <v>83</v>
      </c>
      <c r="AY436" s="18" t="s">
        <v>185</v>
      </c>
      <c r="BE436" s="216">
        <f>IF(N436="základní",J436,0)</f>
        <v>0</v>
      </c>
      <c r="BF436" s="216">
        <f>IF(N436="snížená",J436,0)</f>
        <v>0</v>
      </c>
      <c r="BG436" s="216">
        <f>IF(N436="zákl. přenesená",J436,0)</f>
        <v>0</v>
      </c>
      <c r="BH436" s="216">
        <f>IF(N436="sníž. přenesená",J436,0)</f>
        <v>0</v>
      </c>
      <c r="BI436" s="216">
        <f>IF(N436="nulová",J436,0)</f>
        <v>0</v>
      </c>
      <c r="BJ436" s="18" t="s">
        <v>81</v>
      </c>
      <c r="BK436" s="216">
        <f>ROUND(I436*H436,2)</f>
        <v>0</v>
      </c>
      <c r="BL436" s="18" t="s">
        <v>192</v>
      </c>
      <c r="BM436" s="215" t="s">
        <v>860</v>
      </c>
    </row>
    <row r="437" spans="1:65" s="2" customFormat="1" ht="10.199999999999999">
      <c r="A437" s="35"/>
      <c r="B437" s="36"/>
      <c r="C437" s="37"/>
      <c r="D437" s="217" t="s">
        <v>194</v>
      </c>
      <c r="E437" s="37"/>
      <c r="F437" s="218" t="s">
        <v>859</v>
      </c>
      <c r="G437" s="37"/>
      <c r="H437" s="37"/>
      <c r="I437" s="116"/>
      <c r="J437" s="37"/>
      <c r="K437" s="37"/>
      <c r="L437" s="40"/>
      <c r="M437" s="219"/>
      <c r="N437" s="220"/>
      <c r="O437" s="72"/>
      <c r="P437" s="72"/>
      <c r="Q437" s="72"/>
      <c r="R437" s="72"/>
      <c r="S437" s="72"/>
      <c r="T437" s="73"/>
      <c r="U437" s="35"/>
      <c r="V437" s="35"/>
      <c r="W437" s="35"/>
      <c r="X437" s="35"/>
      <c r="Y437" s="35"/>
      <c r="Z437" s="35"/>
      <c r="AA437" s="35"/>
      <c r="AB437" s="35"/>
      <c r="AC437" s="35"/>
      <c r="AD437" s="35"/>
      <c r="AE437" s="35"/>
      <c r="AT437" s="18" t="s">
        <v>194</v>
      </c>
      <c r="AU437" s="18" t="s">
        <v>83</v>
      </c>
    </row>
    <row r="438" spans="1:65" s="14" customFormat="1" ht="10.199999999999999">
      <c r="B438" s="232"/>
      <c r="C438" s="233"/>
      <c r="D438" s="217" t="s">
        <v>214</v>
      </c>
      <c r="E438" s="233"/>
      <c r="F438" s="235" t="s">
        <v>861</v>
      </c>
      <c r="G438" s="233"/>
      <c r="H438" s="236">
        <v>324.45</v>
      </c>
      <c r="I438" s="237"/>
      <c r="J438" s="233"/>
      <c r="K438" s="233"/>
      <c r="L438" s="238"/>
      <c r="M438" s="239"/>
      <c r="N438" s="240"/>
      <c r="O438" s="240"/>
      <c r="P438" s="240"/>
      <c r="Q438" s="240"/>
      <c r="R438" s="240"/>
      <c r="S438" s="240"/>
      <c r="T438" s="241"/>
      <c r="AT438" s="242" t="s">
        <v>214</v>
      </c>
      <c r="AU438" s="242" t="s">
        <v>83</v>
      </c>
      <c r="AV438" s="14" t="s">
        <v>83</v>
      </c>
      <c r="AW438" s="14" t="s">
        <v>4</v>
      </c>
      <c r="AX438" s="14" t="s">
        <v>81</v>
      </c>
      <c r="AY438" s="242" t="s">
        <v>185</v>
      </c>
    </row>
    <row r="439" spans="1:65" s="2" customFormat="1" ht="21.75" customHeight="1">
      <c r="A439" s="35"/>
      <c r="B439" s="36"/>
      <c r="C439" s="204" t="s">
        <v>516</v>
      </c>
      <c r="D439" s="204" t="s">
        <v>187</v>
      </c>
      <c r="E439" s="205" t="s">
        <v>862</v>
      </c>
      <c r="F439" s="206" t="s">
        <v>863</v>
      </c>
      <c r="G439" s="207" t="s">
        <v>190</v>
      </c>
      <c r="H439" s="208">
        <v>1</v>
      </c>
      <c r="I439" s="209"/>
      <c r="J439" s="210">
        <f>ROUND(I439*H439,2)</f>
        <v>0</v>
      </c>
      <c r="K439" s="206" t="s">
        <v>191</v>
      </c>
      <c r="L439" s="40"/>
      <c r="M439" s="211" t="s">
        <v>1</v>
      </c>
      <c r="N439" s="212" t="s">
        <v>38</v>
      </c>
      <c r="O439" s="72"/>
      <c r="P439" s="213">
        <f>O439*H439</f>
        <v>0</v>
      </c>
      <c r="Q439" s="213">
        <v>3.841E-2</v>
      </c>
      <c r="R439" s="213">
        <f>Q439*H439</f>
        <v>3.841E-2</v>
      </c>
      <c r="S439" s="213">
        <v>0</v>
      </c>
      <c r="T439" s="214">
        <f>S439*H439</f>
        <v>0</v>
      </c>
      <c r="U439" s="35"/>
      <c r="V439" s="35"/>
      <c r="W439" s="35"/>
      <c r="X439" s="35"/>
      <c r="Y439" s="35"/>
      <c r="Z439" s="35"/>
      <c r="AA439" s="35"/>
      <c r="AB439" s="35"/>
      <c r="AC439" s="35"/>
      <c r="AD439" s="35"/>
      <c r="AE439" s="35"/>
      <c r="AR439" s="215" t="s">
        <v>192</v>
      </c>
      <c r="AT439" s="215" t="s">
        <v>187</v>
      </c>
      <c r="AU439" s="215" t="s">
        <v>83</v>
      </c>
      <c r="AY439" s="18" t="s">
        <v>185</v>
      </c>
      <c r="BE439" s="216">
        <f>IF(N439="základní",J439,0)</f>
        <v>0</v>
      </c>
      <c r="BF439" s="216">
        <f>IF(N439="snížená",J439,0)</f>
        <v>0</v>
      </c>
      <c r="BG439" s="216">
        <f>IF(N439="zákl. přenesená",J439,0)</f>
        <v>0</v>
      </c>
      <c r="BH439" s="216">
        <f>IF(N439="sníž. přenesená",J439,0)</f>
        <v>0</v>
      </c>
      <c r="BI439" s="216">
        <f>IF(N439="nulová",J439,0)</f>
        <v>0</v>
      </c>
      <c r="BJ439" s="18" t="s">
        <v>81</v>
      </c>
      <c r="BK439" s="216">
        <f>ROUND(I439*H439,2)</f>
        <v>0</v>
      </c>
      <c r="BL439" s="18" t="s">
        <v>192</v>
      </c>
      <c r="BM439" s="215" t="s">
        <v>864</v>
      </c>
    </row>
    <row r="440" spans="1:65" s="2" customFormat="1" ht="28.8">
      <c r="A440" s="35"/>
      <c r="B440" s="36"/>
      <c r="C440" s="37"/>
      <c r="D440" s="217" t="s">
        <v>194</v>
      </c>
      <c r="E440" s="37"/>
      <c r="F440" s="218" t="s">
        <v>865</v>
      </c>
      <c r="G440" s="37"/>
      <c r="H440" s="37"/>
      <c r="I440" s="116"/>
      <c r="J440" s="37"/>
      <c r="K440" s="37"/>
      <c r="L440" s="40"/>
      <c r="M440" s="219"/>
      <c r="N440" s="220"/>
      <c r="O440" s="72"/>
      <c r="P440" s="72"/>
      <c r="Q440" s="72"/>
      <c r="R440" s="72"/>
      <c r="S440" s="72"/>
      <c r="T440" s="73"/>
      <c r="U440" s="35"/>
      <c r="V440" s="35"/>
      <c r="W440" s="35"/>
      <c r="X440" s="35"/>
      <c r="Y440" s="35"/>
      <c r="Z440" s="35"/>
      <c r="AA440" s="35"/>
      <c r="AB440" s="35"/>
      <c r="AC440" s="35"/>
      <c r="AD440" s="35"/>
      <c r="AE440" s="35"/>
      <c r="AT440" s="18" t="s">
        <v>194</v>
      </c>
      <c r="AU440" s="18" t="s">
        <v>83</v>
      </c>
    </row>
    <row r="441" spans="1:65" s="2" customFormat="1" ht="76.8">
      <c r="A441" s="35"/>
      <c r="B441" s="36"/>
      <c r="C441" s="37"/>
      <c r="D441" s="217" t="s">
        <v>196</v>
      </c>
      <c r="E441" s="37"/>
      <c r="F441" s="221" t="s">
        <v>866</v>
      </c>
      <c r="G441" s="37"/>
      <c r="H441" s="37"/>
      <c r="I441" s="116"/>
      <c r="J441" s="37"/>
      <c r="K441" s="37"/>
      <c r="L441" s="40"/>
      <c r="M441" s="219"/>
      <c r="N441" s="220"/>
      <c r="O441" s="72"/>
      <c r="P441" s="72"/>
      <c r="Q441" s="72"/>
      <c r="R441" s="72"/>
      <c r="S441" s="72"/>
      <c r="T441" s="73"/>
      <c r="U441" s="35"/>
      <c r="V441" s="35"/>
      <c r="W441" s="35"/>
      <c r="X441" s="35"/>
      <c r="Y441" s="35"/>
      <c r="Z441" s="35"/>
      <c r="AA441" s="35"/>
      <c r="AB441" s="35"/>
      <c r="AC441" s="35"/>
      <c r="AD441" s="35"/>
      <c r="AE441" s="35"/>
      <c r="AT441" s="18" t="s">
        <v>196</v>
      </c>
      <c r="AU441" s="18" t="s">
        <v>83</v>
      </c>
    </row>
    <row r="442" spans="1:65" s="2" customFormat="1" ht="21.75" customHeight="1">
      <c r="A442" s="35"/>
      <c r="B442" s="36"/>
      <c r="C442" s="258" t="s">
        <v>525</v>
      </c>
      <c r="D442" s="258" t="s">
        <v>521</v>
      </c>
      <c r="E442" s="259" t="s">
        <v>867</v>
      </c>
      <c r="F442" s="260" t="s">
        <v>868</v>
      </c>
      <c r="G442" s="261" t="s">
        <v>190</v>
      </c>
      <c r="H442" s="262">
        <v>1</v>
      </c>
      <c r="I442" s="263"/>
      <c r="J442" s="264">
        <f>ROUND(I442*H442,2)</f>
        <v>0</v>
      </c>
      <c r="K442" s="260" t="s">
        <v>191</v>
      </c>
      <c r="L442" s="265"/>
      <c r="M442" s="266" t="s">
        <v>1</v>
      </c>
      <c r="N442" s="267" t="s">
        <v>38</v>
      </c>
      <c r="O442" s="72"/>
      <c r="P442" s="213">
        <f>O442*H442</f>
        <v>0</v>
      </c>
      <c r="Q442" s="213">
        <v>7.1999999999999995E-2</v>
      </c>
      <c r="R442" s="213">
        <f>Q442*H442</f>
        <v>7.1999999999999995E-2</v>
      </c>
      <c r="S442" s="213">
        <v>0</v>
      </c>
      <c r="T442" s="214">
        <f>S442*H442</f>
        <v>0</v>
      </c>
      <c r="U442" s="35"/>
      <c r="V442" s="35"/>
      <c r="W442" s="35"/>
      <c r="X442" s="35"/>
      <c r="Y442" s="35"/>
      <c r="Z442" s="35"/>
      <c r="AA442" s="35"/>
      <c r="AB442" s="35"/>
      <c r="AC442" s="35"/>
      <c r="AD442" s="35"/>
      <c r="AE442" s="35"/>
      <c r="AR442" s="215" t="s">
        <v>226</v>
      </c>
      <c r="AT442" s="215" t="s">
        <v>521</v>
      </c>
      <c r="AU442" s="215" t="s">
        <v>83</v>
      </c>
      <c r="AY442" s="18" t="s">
        <v>185</v>
      </c>
      <c r="BE442" s="216">
        <f>IF(N442="základní",J442,0)</f>
        <v>0</v>
      </c>
      <c r="BF442" s="216">
        <f>IF(N442="snížená",J442,0)</f>
        <v>0</v>
      </c>
      <c r="BG442" s="216">
        <f>IF(N442="zákl. přenesená",J442,0)</f>
        <v>0</v>
      </c>
      <c r="BH442" s="216">
        <f>IF(N442="sníž. přenesená",J442,0)</f>
        <v>0</v>
      </c>
      <c r="BI442" s="216">
        <f>IF(N442="nulová",J442,0)</f>
        <v>0</v>
      </c>
      <c r="BJ442" s="18" t="s">
        <v>81</v>
      </c>
      <c r="BK442" s="216">
        <f>ROUND(I442*H442,2)</f>
        <v>0</v>
      </c>
      <c r="BL442" s="18" t="s">
        <v>192</v>
      </c>
      <c r="BM442" s="215" t="s">
        <v>869</v>
      </c>
    </row>
    <row r="443" spans="1:65" s="2" customFormat="1" ht="19.2">
      <c r="A443" s="35"/>
      <c r="B443" s="36"/>
      <c r="C443" s="37"/>
      <c r="D443" s="217" t="s">
        <v>194</v>
      </c>
      <c r="E443" s="37"/>
      <c r="F443" s="218" t="s">
        <v>868</v>
      </c>
      <c r="G443" s="37"/>
      <c r="H443" s="37"/>
      <c r="I443" s="116"/>
      <c r="J443" s="37"/>
      <c r="K443" s="37"/>
      <c r="L443" s="40"/>
      <c r="M443" s="219"/>
      <c r="N443" s="220"/>
      <c r="O443" s="72"/>
      <c r="P443" s="72"/>
      <c r="Q443" s="72"/>
      <c r="R443" s="72"/>
      <c r="S443" s="72"/>
      <c r="T443" s="73"/>
      <c r="U443" s="35"/>
      <c r="V443" s="35"/>
      <c r="W443" s="35"/>
      <c r="X443" s="35"/>
      <c r="Y443" s="35"/>
      <c r="Z443" s="35"/>
      <c r="AA443" s="35"/>
      <c r="AB443" s="35"/>
      <c r="AC443" s="35"/>
      <c r="AD443" s="35"/>
      <c r="AE443" s="35"/>
      <c r="AT443" s="18" t="s">
        <v>194</v>
      </c>
      <c r="AU443" s="18" t="s">
        <v>83</v>
      </c>
    </row>
    <row r="444" spans="1:65" s="2" customFormat="1" ht="21.75" customHeight="1">
      <c r="A444" s="35"/>
      <c r="B444" s="36"/>
      <c r="C444" s="204" t="s">
        <v>870</v>
      </c>
      <c r="D444" s="204" t="s">
        <v>187</v>
      </c>
      <c r="E444" s="205" t="s">
        <v>871</v>
      </c>
      <c r="F444" s="206" t="s">
        <v>872</v>
      </c>
      <c r="G444" s="207" t="s">
        <v>190</v>
      </c>
      <c r="H444" s="208">
        <v>14</v>
      </c>
      <c r="I444" s="209"/>
      <c r="J444" s="210">
        <f>ROUND(I444*H444,2)</f>
        <v>0</v>
      </c>
      <c r="K444" s="206" t="s">
        <v>191</v>
      </c>
      <c r="L444" s="40"/>
      <c r="M444" s="211" t="s">
        <v>1</v>
      </c>
      <c r="N444" s="212" t="s">
        <v>38</v>
      </c>
      <c r="O444" s="72"/>
      <c r="P444" s="213">
        <f>O444*H444</f>
        <v>0</v>
      </c>
      <c r="Q444" s="213">
        <v>0.34089999999999998</v>
      </c>
      <c r="R444" s="213">
        <f>Q444*H444</f>
        <v>4.7725999999999997</v>
      </c>
      <c r="S444" s="213">
        <v>0</v>
      </c>
      <c r="T444" s="214">
        <f>S444*H444</f>
        <v>0</v>
      </c>
      <c r="U444" s="35"/>
      <c r="V444" s="35"/>
      <c r="W444" s="35"/>
      <c r="X444" s="35"/>
      <c r="Y444" s="35"/>
      <c r="Z444" s="35"/>
      <c r="AA444" s="35"/>
      <c r="AB444" s="35"/>
      <c r="AC444" s="35"/>
      <c r="AD444" s="35"/>
      <c r="AE444" s="35"/>
      <c r="AR444" s="215" t="s">
        <v>192</v>
      </c>
      <c r="AT444" s="215" t="s">
        <v>187</v>
      </c>
      <c r="AU444" s="215" t="s">
        <v>83</v>
      </c>
      <c r="AY444" s="18" t="s">
        <v>185</v>
      </c>
      <c r="BE444" s="216">
        <f>IF(N444="základní",J444,0)</f>
        <v>0</v>
      </c>
      <c r="BF444" s="216">
        <f>IF(N444="snížená",J444,0)</f>
        <v>0</v>
      </c>
      <c r="BG444" s="216">
        <f>IF(N444="zákl. přenesená",J444,0)</f>
        <v>0</v>
      </c>
      <c r="BH444" s="216">
        <f>IF(N444="sníž. přenesená",J444,0)</f>
        <v>0</v>
      </c>
      <c r="BI444" s="216">
        <f>IF(N444="nulová",J444,0)</f>
        <v>0</v>
      </c>
      <c r="BJ444" s="18" t="s">
        <v>81</v>
      </c>
      <c r="BK444" s="216">
        <f>ROUND(I444*H444,2)</f>
        <v>0</v>
      </c>
      <c r="BL444" s="18" t="s">
        <v>192</v>
      </c>
      <c r="BM444" s="215" t="s">
        <v>873</v>
      </c>
    </row>
    <row r="445" spans="1:65" s="2" customFormat="1" ht="19.2">
      <c r="A445" s="35"/>
      <c r="B445" s="36"/>
      <c r="C445" s="37"/>
      <c r="D445" s="217" t="s">
        <v>194</v>
      </c>
      <c r="E445" s="37"/>
      <c r="F445" s="218" t="s">
        <v>874</v>
      </c>
      <c r="G445" s="37"/>
      <c r="H445" s="37"/>
      <c r="I445" s="116"/>
      <c r="J445" s="37"/>
      <c r="K445" s="37"/>
      <c r="L445" s="40"/>
      <c r="M445" s="219"/>
      <c r="N445" s="220"/>
      <c r="O445" s="72"/>
      <c r="P445" s="72"/>
      <c r="Q445" s="72"/>
      <c r="R445" s="72"/>
      <c r="S445" s="72"/>
      <c r="T445" s="73"/>
      <c r="U445" s="35"/>
      <c r="V445" s="35"/>
      <c r="W445" s="35"/>
      <c r="X445" s="35"/>
      <c r="Y445" s="35"/>
      <c r="Z445" s="35"/>
      <c r="AA445" s="35"/>
      <c r="AB445" s="35"/>
      <c r="AC445" s="35"/>
      <c r="AD445" s="35"/>
      <c r="AE445" s="35"/>
      <c r="AT445" s="18" t="s">
        <v>194</v>
      </c>
      <c r="AU445" s="18" t="s">
        <v>83</v>
      </c>
    </row>
    <row r="446" spans="1:65" s="2" customFormat="1" ht="115.2">
      <c r="A446" s="35"/>
      <c r="B446" s="36"/>
      <c r="C446" s="37"/>
      <c r="D446" s="217" t="s">
        <v>196</v>
      </c>
      <c r="E446" s="37"/>
      <c r="F446" s="221" t="s">
        <v>875</v>
      </c>
      <c r="G446" s="37"/>
      <c r="H446" s="37"/>
      <c r="I446" s="116"/>
      <c r="J446" s="37"/>
      <c r="K446" s="37"/>
      <c r="L446" s="40"/>
      <c r="M446" s="219"/>
      <c r="N446" s="220"/>
      <c r="O446" s="72"/>
      <c r="P446" s="72"/>
      <c r="Q446" s="72"/>
      <c r="R446" s="72"/>
      <c r="S446" s="72"/>
      <c r="T446" s="73"/>
      <c r="U446" s="35"/>
      <c r="V446" s="35"/>
      <c r="W446" s="35"/>
      <c r="X446" s="35"/>
      <c r="Y446" s="35"/>
      <c r="Z446" s="35"/>
      <c r="AA446" s="35"/>
      <c r="AB446" s="35"/>
      <c r="AC446" s="35"/>
      <c r="AD446" s="35"/>
      <c r="AE446" s="35"/>
      <c r="AT446" s="18" t="s">
        <v>196</v>
      </c>
      <c r="AU446" s="18" t="s">
        <v>83</v>
      </c>
    </row>
    <row r="447" spans="1:65" s="2" customFormat="1" ht="21.75" customHeight="1">
      <c r="A447" s="35"/>
      <c r="B447" s="36"/>
      <c r="C447" s="258" t="s">
        <v>876</v>
      </c>
      <c r="D447" s="258" t="s">
        <v>521</v>
      </c>
      <c r="E447" s="259" t="s">
        <v>877</v>
      </c>
      <c r="F447" s="260" t="s">
        <v>878</v>
      </c>
      <c r="G447" s="261" t="s">
        <v>190</v>
      </c>
      <c r="H447" s="262">
        <v>14</v>
      </c>
      <c r="I447" s="263"/>
      <c r="J447" s="264">
        <f>ROUND(I447*H447,2)</f>
        <v>0</v>
      </c>
      <c r="K447" s="260" t="s">
        <v>191</v>
      </c>
      <c r="L447" s="265"/>
      <c r="M447" s="266" t="s">
        <v>1</v>
      </c>
      <c r="N447" s="267" t="s">
        <v>38</v>
      </c>
      <c r="O447" s="72"/>
      <c r="P447" s="213">
        <f>O447*H447</f>
        <v>0</v>
      </c>
      <c r="Q447" s="213">
        <v>9.7000000000000003E-2</v>
      </c>
      <c r="R447" s="213">
        <f>Q447*H447</f>
        <v>1.3580000000000001</v>
      </c>
      <c r="S447" s="213">
        <v>0</v>
      </c>
      <c r="T447" s="214">
        <f>S447*H447</f>
        <v>0</v>
      </c>
      <c r="U447" s="35"/>
      <c r="V447" s="35"/>
      <c r="W447" s="35"/>
      <c r="X447" s="35"/>
      <c r="Y447" s="35"/>
      <c r="Z447" s="35"/>
      <c r="AA447" s="35"/>
      <c r="AB447" s="35"/>
      <c r="AC447" s="35"/>
      <c r="AD447" s="35"/>
      <c r="AE447" s="35"/>
      <c r="AR447" s="215" t="s">
        <v>226</v>
      </c>
      <c r="AT447" s="215" t="s">
        <v>521</v>
      </c>
      <c r="AU447" s="215" t="s">
        <v>83</v>
      </c>
      <c r="AY447" s="18" t="s">
        <v>185</v>
      </c>
      <c r="BE447" s="216">
        <f>IF(N447="základní",J447,0)</f>
        <v>0</v>
      </c>
      <c r="BF447" s="216">
        <f>IF(N447="snížená",J447,0)</f>
        <v>0</v>
      </c>
      <c r="BG447" s="216">
        <f>IF(N447="zákl. přenesená",J447,0)</f>
        <v>0</v>
      </c>
      <c r="BH447" s="216">
        <f>IF(N447="sníž. přenesená",J447,0)</f>
        <v>0</v>
      </c>
      <c r="BI447" s="216">
        <f>IF(N447="nulová",J447,0)</f>
        <v>0</v>
      </c>
      <c r="BJ447" s="18" t="s">
        <v>81</v>
      </c>
      <c r="BK447" s="216">
        <f>ROUND(I447*H447,2)</f>
        <v>0</v>
      </c>
      <c r="BL447" s="18" t="s">
        <v>192</v>
      </c>
      <c r="BM447" s="215" t="s">
        <v>879</v>
      </c>
    </row>
    <row r="448" spans="1:65" s="2" customFormat="1" ht="19.2">
      <c r="A448" s="35"/>
      <c r="B448" s="36"/>
      <c r="C448" s="37"/>
      <c r="D448" s="217" t="s">
        <v>194</v>
      </c>
      <c r="E448" s="37"/>
      <c r="F448" s="218" t="s">
        <v>878</v>
      </c>
      <c r="G448" s="37"/>
      <c r="H448" s="37"/>
      <c r="I448" s="116"/>
      <c r="J448" s="37"/>
      <c r="K448" s="37"/>
      <c r="L448" s="40"/>
      <c r="M448" s="219"/>
      <c r="N448" s="220"/>
      <c r="O448" s="72"/>
      <c r="P448" s="72"/>
      <c r="Q448" s="72"/>
      <c r="R448" s="72"/>
      <c r="S448" s="72"/>
      <c r="T448" s="73"/>
      <c r="U448" s="35"/>
      <c r="V448" s="35"/>
      <c r="W448" s="35"/>
      <c r="X448" s="35"/>
      <c r="Y448" s="35"/>
      <c r="Z448" s="35"/>
      <c r="AA448" s="35"/>
      <c r="AB448" s="35"/>
      <c r="AC448" s="35"/>
      <c r="AD448" s="35"/>
      <c r="AE448" s="35"/>
      <c r="AT448" s="18" t="s">
        <v>194</v>
      </c>
      <c r="AU448" s="18" t="s">
        <v>83</v>
      </c>
    </row>
    <row r="449" spans="1:65" s="2" customFormat="1" ht="21.75" customHeight="1">
      <c r="A449" s="35"/>
      <c r="B449" s="36"/>
      <c r="C449" s="258" t="s">
        <v>880</v>
      </c>
      <c r="D449" s="258" t="s">
        <v>521</v>
      </c>
      <c r="E449" s="259" t="s">
        <v>881</v>
      </c>
      <c r="F449" s="260" t="s">
        <v>882</v>
      </c>
      <c r="G449" s="261" t="s">
        <v>190</v>
      </c>
      <c r="H449" s="262">
        <v>14</v>
      </c>
      <c r="I449" s="263"/>
      <c r="J449" s="264">
        <f>ROUND(I449*H449,2)</f>
        <v>0</v>
      </c>
      <c r="K449" s="260" t="s">
        <v>1</v>
      </c>
      <c r="L449" s="265"/>
      <c r="M449" s="266" t="s">
        <v>1</v>
      </c>
      <c r="N449" s="267" t="s">
        <v>38</v>
      </c>
      <c r="O449" s="72"/>
      <c r="P449" s="213">
        <f>O449*H449</f>
        <v>0</v>
      </c>
      <c r="Q449" s="213">
        <v>0.08</v>
      </c>
      <c r="R449" s="213">
        <f>Q449*H449</f>
        <v>1.1200000000000001</v>
      </c>
      <c r="S449" s="213">
        <v>0</v>
      </c>
      <c r="T449" s="214">
        <f>S449*H449</f>
        <v>0</v>
      </c>
      <c r="U449" s="35"/>
      <c r="V449" s="35"/>
      <c r="W449" s="35"/>
      <c r="X449" s="35"/>
      <c r="Y449" s="35"/>
      <c r="Z449" s="35"/>
      <c r="AA449" s="35"/>
      <c r="AB449" s="35"/>
      <c r="AC449" s="35"/>
      <c r="AD449" s="35"/>
      <c r="AE449" s="35"/>
      <c r="AR449" s="215" t="s">
        <v>226</v>
      </c>
      <c r="AT449" s="215" t="s">
        <v>521</v>
      </c>
      <c r="AU449" s="215" t="s">
        <v>83</v>
      </c>
      <c r="AY449" s="18" t="s">
        <v>185</v>
      </c>
      <c r="BE449" s="216">
        <f>IF(N449="základní",J449,0)</f>
        <v>0</v>
      </c>
      <c r="BF449" s="216">
        <f>IF(N449="snížená",J449,0)</f>
        <v>0</v>
      </c>
      <c r="BG449" s="216">
        <f>IF(N449="zákl. přenesená",J449,0)</f>
        <v>0</v>
      </c>
      <c r="BH449" s="216">
        <f>IF(N449="sníž. přenesená",J449,0)</f>
        <v>0</v>
      </c>
      <c r="BI449" s="216">
        <f>IF(N449="nulová",J449,0)</f>
        <v>0</v>
      </c>
      <c r="BJ449" s="18" t="s">
        <v>81</v>
      </c>
      <c r="BK449" s="216">
        <f>ROUND(I449*H449,2)</f>
        <v>0</v>
      </c>
      <c r="BL449" s="18" t="s">
        <v>192</v>
      </c>
      <c r="BM449" s="215" t="s">
        <v>883</v>
      </c>
    </row>
    <row r="450" spans="1:65" s="2" customFormat="1" ht="19.2">
      <c r="A450" s="35"/>
      <c r="B450" s="36"/>
      <c r="C450" s="37"/>
      <c r="D450" s="217" t="s">
        <v>194</v>
      </c>
      <c r="E450" s="37"/>
      <c r="F450" s="218" t="s">
        <v>882</v>
      </c>
      <c r="G450" s="37"/>
      <c r="H450" s="37"/>
      <c r="I450" s="116"/>
      <c r="J450" s="37"/>
      <c r="K450" s="37"/>
      <c r="L450" s="40"/>
      <c r="M450" s="219"/>
      <c r="N450" s="220"/>
      <c r="O450" s="72"/>
      <c r="P450" s="72"/>
      <c r="Q450" s="72"/>
      <c r="R450" s="72"/>
      <c r="S450" s="72"/>
      <c r="T450" s="73"/>
      <c r="U450" s="35"/>
      <c r="V450" s="35"/>
      <c r="W450" s="35"/>
      <c r="X450" s="35"/>
      <c r="Y450" s="35"/>
      <c r="Z450" s="35"/>
      <c r="AA450" s="35"/>
      <c r="AB450" s="35"/>
      <c r="AC450" s="35"/>
      <c r="AD450" s="35"/>
      <c r="AE450" s="35"/>
      <c r="AT450" s="18" t="s">
        <v>194</v>
      </c>
      <c r="AU450" s="18" t="s">
        <v>83</v>
      </c>
    </row>
    <row r="451" spans="1:65" s="2" customFormat="1" ht="21.75" customHeight="1">
      <c r="A451" s="35"/>
      <c r="B451" s="36"/>
      <c r="C451" s="258" t="s">
        <v>884</v>
      </c>
      <c r="D451" s="258" t="s">
        <v>521</v>
      </c>
      <c r="E451" s="259" t="s">
        <v>885</v>
      </c>
      <c r="F451" s="260" t="s">
        <v>886</v>
      </c>
      <c r="G451" s="261" t="s">
        <v>190</v>
      </c>
      <c r="H451" s="262">
        <v>14</v>
      </c>
      <c r="I451" s="263"/>
      <c r="J451" s="264">
        <f>ROUND(I451*H451,2)</f>
        <v>0</v>
      </c>
      <c r="K451" s="260" t="s">
        <v>1</v>
      </c>
      <c r="L451" s="265"/>
      <c r="M451" s="266" t="s">
        <v>1</v>
      </c>
      <c r="N451" s="267" t="s">
        <v>38</v>
      </c>
      <c r="O451" s="72"/>
      <c r="P451" s="213">
        <f>O451*H451</f>
        <v>0</v>
      </c>
      <c r="Q451" s="213">
        <v>5.7000000000000002E-2</v>
      </c>
      <c r="R451" s="213">
        <f>Q451*H451</f>
        <v>0.79800000000000004</v>
      </c>
      <c r="S451" s="213">
        <v>0</v>
      </c>
      <c r="T451" s="214">
        <f>S451*H451</f>
        <v>0</v>
      </c>
      <c r="U451" s="35"/>
      <c r="V451" s="35"/>
      <c r="W451" s="35"/>
      <c r="X451" s="35"/>
      <c r="Y451" s="35"/>
      <c r="Z451" s="35"/>
      <c r="AA451" s="35"/>
      <c r="AB451" s="35"/>
      <c r="AC451" s="35"/>
      <c r="AD451" s="35"/>
      <c r="AE451" s="35"/>
      <c r="AR451" s="215" t="s">
        <v>226</v>
      </c>
      <c r="AT451" s="215" t="s">
        <v>521</v>
      </c>
      <c r="AU451" s="215" t="s">
        <v>83</v>
      </c>
      <c r="AY451" s="18" t="s">
        <v>185</v>
      </c>
      <c r="BE451" s="216">
        <f>IF(N451="základní",J451,0)</f>
        <v>0</v>
      </c>
      <c r="BF451" s="216">
        <f>IF(N451="snížená",J451,0)</f>
        <v>0</v>
      </c>
      <c r="BG451" s="216">
        <f>IF(N451="zákl. přenesená",J451,0)</f>
        <v>0</v>
      </c>
      <c r="BH451" s="216">
        <f>IF(N451="sníž. přenesená",J451,0)</f>
        <v>0</v>
      </c>
      <c r="BI451" s="216">
        <f>IF(N451="nulová",J451,0)</f>
        <v>0</v>
      </c>
      <c r="BJ451" s="18" t="s">
        <v>81</v>
      </c>
      <c r="BK451" s="216">
        <f>ROUND(I451*H451,2)</f>
        <v>0</v>
      </c>
      <c r="BL451" s="18" t="s">
        <v>192</v>
      </c>
      <c r="BM451" s="215" t="s">
        <v>887</v>
      </c>
    </row>
    <row r="452" spans="1:65" s="2" customFormat="1" ht="19.2">
      <c r="A452" s="35"/>
      <c r="B452" s="36"/>
      <c r="C452" s="37"/>
      <c r="D452" s="217" t="s">
        <v>194</v>
      </c>
      <c r="E452" s="37"/>
      <c r="F452" s="218" t="s">
        <v>886</v>
      </c>
      <c r="G452" s="37"/>
      <c r="H452" s="37"/>
      <c r="I452" s="116"/>
      <c r="J452" s="37"/>
      <c r="K452" s="37"/>
      <c r="L452" s="40"/>
      <c r="M452" s="219"/>
      <c r="N452" s="220"/>
      <c r="O452" s="72"/>
      <c r="P452" s="72"/>
      <c r="Q452" s="72"/>
      <c r="R452" s="72"/>
      <c r="S452" s="72"/>
      <c r="T452" s="73"/>
      <c r="U452" s="35"/>
      <c r="V452" s="35"/>
      <c r="W452" s="35"/>
      <c r="X452" s="35"/>
      <c r="Y452" s="35"/>
      <c r="Z452" s="35"/>
      <c r="AA452" s="35"/>
      <c r="AB452" s="35"/>
      <c r="AC452" s="35"/>
      <c r="AD452" s="35"/>
      <c r="AE452" s="35"/>
      <c r="AT452" s="18" t="s">
        <v>194</v>
      </c>
      <c r="AU452" s="18" t="s">
        <v>83</v>
      </c>
    </row>
    <row r="453" spans="1:65" s="2" customFormat="1" ht="21.75" customHeight="1">
      <c r="A453" s="35"/>
      <c r="B453" s="36"/>
      <c r="C453" s="258" t="s">
        <v>888</v>
      </c>
      <c r="D453" s="258" t="s">
        <v>521</v>
      </c>
      <c r="E453" s="259" t="s">
        <v>889</v>
      </c>
      <c r="F453" s="260" t="s">
        <v>890</v>
      </c>
      <c r="G453" s="261" t="s">
        <v>190</v>
      </c>
      <c r="H453" s="262">
        <v>14</v>
      </c>
      <c r="I453" s="263"/>
      <c r="J453" s="264">
        <f>ROUND(I453*H453,2)</f>
        <v>0</v>
      </c>
      <c r="K453" s="260" t="s">
        <v>191</v>
      </c>
      <c r="L453" s="265"/>
      <c r="M453" s="266" t="s">
        <v>1</v>
      </c>
      <c r="N453" s="267" t="s">
        <v>38</v>
      </c>
      <c r="O453" s="72"/>
      <c r="P453" s="213">
        <f>O453*H453</f>
        <v>0</v>
      </c>
      <c r="Q453" s="213">
        <v>5.7000000000000002E-2</v>
      </c>
      <c r="R453" s="213">
        <f>Q453*H453</f>
        <v>0.79800000000000004</v>
      </c>
      <c r="S453" s="213">
        <v>0</v>
      </c>
      <c r="T453" s="214">
        <f>S453*H453</f>
        <v>0</v>
      </c>
      <c r="U453" s="35"/>
      <c r="V453" s="35"/>
      <c r="W453" s="35"/>
      <c r="X453" s="35"/>
      <c r="Y453" s="35"/>
      <c r="Z453" s="35"/>
      <c r="AA453" s="35"/>
      <c r="AB453" s="35"/>
      <c r="AC453" s="35"/>
      <c r="AD453" s="35"/>
      <c r="AE453" s="35"/>
      <c r="AR453" s="215" t="s">
        <v>226</v>
      </c>
      <c r="AT453" s="215" t="s">
        <v>521</v>
      </c>
      <c r="AU453" s="215" t="s">
        <v>83</v>
      </c>
      <c r="AY453" s="18" t="s">
        <v>185</v>
      </c>
      <c r="BE453" s="216">
        <f>IF(N453="základní",J453,0)</f>
        <v>0</v>
      </c>
      <c r="BF453" s="216">
        <f>IF(N453="snížená",J453,0)</f>
        <v>0</v>
      </c>
      <c r="BG453" s="216">
        <f>IF(N453="zákl. přenesená",J453,0)</f>
        <v>0</v>
      </c>
      <c r="BH453" s="216">
        <f>IF(N453="sníž. přenesená",J453,0)</f>
        <v>0</v>
      </c>
      <c r="BI453" s="216">
        <f>IF(N453="nulová",J453,0)</f>
        <v>0</v>
      </c>
      <c r="BJ453" s="18" t="s">
        <v>81</v>
      </c>
      <c r="BK453" s="216">
        <f>ROUND(I453*H453,2)</f>
        <v>0</v>
      </c>
      <c r="BL453" s="18" t="s">
        <v>192</v>
      </c>
      <c r="BM453" s="215" t="s">
        <v>891</v>
      </c>
    </row>
    <row r="454" spans="1:65" s="2" customFormat="1" ht="10.199999999999999">
      <c r="A454" s="35"/>
      <c r="B454" s="36"/>
      <c r="C454" s="37"/>
      <c r="D454" s="217" t="s">
        <v>194</v>
      </c>
      <c r="E454" s="37"/>
      <c r="F454" s="218" t="s">
        <v>890</v>
      </c>
      <c r="G454" s="37"/>
      <c r="H454" s="37"/>
      <c r="I454" s="116"/>
      <c r="J454" s="37"/>
      <c r="K454" s="37"/>
      <c r="L454" s="40"/>
      <c r="M454" s="219"/>
      <c r="N454" s="220"/>
      <c r="O454" s="72"/>
      <c r="P454" s="72"/>
      <c r="Q454" s="72"/>
      <c r="R454" s="72"/>
      <c r="S454" s="72"/>
      <c r="T454" s="73"/>
      <c r="U454" s="35"/>
      <c r="V454" s="35"/>
      <c r="W454" s="35"/>
      <c r="X454" s="35"/>
      <c r="Y454" s="35"/>
      <c r="Z454" s="35"/>
      <c r="AA454" s="35"/>
      <c r="AB454" s="35"/>
      <c r="AC454" s="35"/>
      <c r="AD454" s="35"/>
      <c r="AE454" s="35"/>
      <c r="AT454" s="18" t="s">
        <v>194</v>
      </c>
      <c r="AU454" s="18" t="s">
        <v>83</v>
      </c>
    </row>
    <row r="455" spans="1:65" s="2" customFormat="1" ht="21.75" customHeight="1">
      <c r="A455" s="35"/>
      <c r="B455" s="36"/>
      <c r="C455" s="258" t="s">
        <v>892</v>
      </c>
      <c r="D455" s="258" t="s">
        <v>521</v>
      </c>
      <c r="E455" s="259" t="s">
        <v>893</v>
      </c>
      <c r="F455" s="260" t="s">
        <v>894</v>
      </c>
      <c r="G455" s="261" t="s">
        <v>190</v>
      </c>
      <c r="H455" s="262">
        <v>14</v>
      </c>
      <c r="I455" s="263"/>
      <c r="J455" s="264">
        <f>ROUND(I455*H455,2)</f>
        <v>0</v>
      </c>
      <c r="K455" s="260" t="s">
        <v>1</v>
      </c>
      <c r="L455" s="265"/>
      <c r="M455" s="266" t="s">
        <v>1</v>
      </c>
      <c r="N455" s="267" t="s">
        <v>38</v>
      </c>
      <c r="O455" s="72"/>
      <c r="P455" s="213">
        <f>O455*H455</f>
        <v>0</v>
      </c>
      <c r="Q455" s="213">
        <v>0.04</v>
      </c>
      <c r="R455" s="213">
        <f>Q455*H455</f>
        <v>0.56000000000000005</v>
      </c>
      <c r="S455" s="213">
        <v>0</v>
      </c>
      <c r="T455" s="214">
        <f>S455*H455</f>
        <v>0</v>
      </c>
      <c r="U455" s="35"/>
      <c r="V455" s="35"/>
      <c r="W455" s="35"/>
      <c r="X455" s="35"/>
      <c r="Y455" s="35"/>
      <c r="Z455" s="35"/>
      <c r="AA455" s="35"/>
      <c r="AB455" s="35"/>
      <c r="AC455" s="35"/>
      <c r="AD455" s="35"/>
      <c r="AE455" s="35"/>
      <c r="AR455" s="215" t="s">
        <v>226</v>
      </c>
      <c r="AT455" s="215" t="s">
        <v>521</v>
      </c>
      <c r="AU455" s="215" t="s">
        <v>83</v>
      </c>
      <c r="AY455" s="18" t="s">
        <v>185</v>
      </c>
      <c r="BE455" s="216">
        <f>IF(N455="základní",J455,0)</f>
        <v>0</v>
      </c>
      <c r="BF455" s="216">
        <f>IF(N455="snížená",J455,0)</f>
        <v>0</v>
      </c>
      <c r="BG455" s="216">
        <f>IF(N455="zákl. přenesená",J455,0)</f>
        <v>0</v>
      </c>
      <c r="BH455" s="216">
        <f>IF(N455="sníž. přenesená",J455,0)</f>
        <v>0</v>
      </c>
      <c r="BI455" s="216">
        <f>IF(N455="nulová",J455,0)</f>
        <v>0</v>
      </c>
      <c r="BJ455" s="18" t="s">
        <v>81</v>
      </c>
      <c r="BK455" s="216">
        <f>ROUND(I455*H455,2)</f>
        <v>0</v>
      </c>
      <c r="BL455" s="18" t="s">
        <v>192</v>
      </c>
      <c r="BM455" s="215" t="s">
        <v>895</v>
      </c>
    </row>
    <row r="456" spans="1:65" s="2" customFormat="1" ht="19.2">
      <c r="A456" s="35"/>
      <c r="B456" s="36"/>
      <c r="C456" s="37"/>
      <c r="D456" s="217" t="s">
        <v>194</v>
      </c>
      <c r="E456" s="37"/>
      <c r="F456" s="218" t="s">
        <v>894</v>
      </c>
      <c r="G456" s="37"/>
      <c r="H456" s="37"/>
      <c r="I456" s="116"/>
      <c r="J456" s="37"/>
      <c r="K456" s="37"/>
      <c r="L456" s="40"/>
      <c r="M456" s="219"/>
      <c r="N456" s="220"/>
      <c r="O456" s="72"/>
      <c r="P456" s="72"/>
      <c r="Q456" s="72"/>
      <c r="R456" s="72"/>
      <c r="S456" s="72"/>
      <c r="T456" s="73"/>
      <c r="U456" s="35"/>
      <c r="V456" s="35"/>
      <c r="W456" s="35"/>
      <c r="X456" s="35"/>
      <c r="Y456" s="35"/>
      <c r="Z456" s="35"/>
      <c r="AA456" s="35"/>
      <c r="AB456" s="35"/>
      <c r="AC456" s="35"/>
      <c r="AD456" s="35"/>
      <c r="AE456" s="35"/>
      <c r="AT456" s="18" t="s">
        <v>194</v>
      </c>
      <c r="AU456" s="18" t="s">
        <v>83</v>
      </c>
    </row>
    <row r="457" spans="1:65" s="2" customFormat="1" ht="21.75" customHeight="1">
      <c r="A457" s="35"/>
      <c r="B457" s="36"/>
      <c r="C457" s="258" t="s">
        <v>896</v>
      </c>
      <c r="D457" s="258" t="s">
        <v>521</v>
      </c>
      <c r="E457" s="259" t="s">
        <v>897</v>
      </c>
      <c r="F457" s="260" t="s">
        <v>898</v>
      </c>
      <c r="G457" s="261" t="s">
        <v>190</v>
      </c>
      <c r="H457" s="262">
        <v>14</v>
      </c>
      <c r="I457" s="263"/>
      <c r="J457" s="264">
        <f>ROUND(I457*H457,2)</f>
        <v>0</v>
      </c>
      <c r="K457" s="260" t="s">
        <v>191</v>
      </c>
      <c r="L457" s="265"/>
      <c r="M457" s="266" t="s">
        <v>1</v>
      </c>
      <c r="N457" s="267" t="s">
        <v>38</v>
      </c>
      <c r="O457" s="72"/>
      <c r="P457" s="213">
        <f>O457*H457</f>
        <v>0</v>
      </c>
      <c r="Q457" s="213">
        <v>4.0000000000000001E-3</v>
      </c>
      <c r="R457" s="213">
        <f>Q457*H457</f>
        <v>5.6000000000000001E-2</v>
      </c>
      <c r="S457" s="213">
        <v>0</v>
      </c>
      <c r="T457" s="214">
        <f>S457*H457</f>
        <v>0</v>
      </c>
      <c r="U457" s="35"/>
      <c r="V457" s="35"/>
      <c r="W457" s="35"/>
      <c r="X457" s="35"/>
      <c r="Y457" s="35"/>
      <c r="Z457" s="35"/>
      <c r="AA457" s="35"/>
      <c r="AB457" s="35"/>
      <c r="AC457" s="35"/>
      <c r="AD457" s="35"/>
      <c r="AE457" s="35"/>
      <c r="AR457" s="215" t="s">
        <v>226</v>
      </c>
      <c r="AT457" s="215" t="s">
        <v>521</v>
      </c>
      <c r="AU457" s="215" t="s">
        <v>83</v>
      </c>
      <c r="AY457" s="18" t="s">
        <v>185</v>
      </c>
      <c r="BE457" s="216">
        <f>IF(N457="základní",J457,0)</f>
        <v>0</v>
      </c>
      <c r="BF457" s="216">
        <f>IF(N457="snížená",J457,0)</f>
        <v>0</v>
      </c>
      <c r="BG457" s="216">
        <f>IF(N457="zákl. přenesená",J457,0)</f>
        <v>0</v>
      </c>
      <c r="BH457" s="216">
        <f>IF(N457="sníž. přenesená",J457,0)</f>
        <v>0</v>
      </c>
      <c r="BI457" s="216">
        <f>IF(N457="nulová",J457,0)</f>
        <v>0</v>
      </c>
      <c r="BJ457" s="18" t="s">
        <v>81</v>
      </c>
      <c r="BK457" s="216">
        <f>ROUND(I457*H457,2)</f>
        <v>0</v>
      </c>
      <c r="BL457" s="18" t="s">
        <v>192</v>
      </c>
      <c r="BM457" s="215" t="s">
        <v>899</v>
      </c>
    </row>
    <row r="458" spans="1:65" s="2" customFormat="1" ht="19.2">
      <c r="A458" s="35"/>
      <c r="B458" s="36"/>
      <c r="C458" s="37"/>
      <c r="D458" s="217" t="s">
        <v>194</v>
      </c>
      <c r="E458" s="37"/>
      <c r="F458" s="218" t="s">
        <v>898</v>
      </c>
      <c r="G458" s="37"/>
      <c r="H458" s="37"/>
      <c r="I458" s="116"/>
      <c r="J458" s="37"/>
      <c r="K458" s="37"/>
      <c r="L458" s="40"/>
      <c r="M458" s="219"/>
      <c r="N458" s="220"/>
      <c r="O458" s="72"/>
      <c r="P458" s="72"/>
      <c r="Q458" s="72"/>
      <c r="R458" s="72"/>
      <c r="S458" s="72"/>
      <c r="T458" s="73"/>
      <c r="U458" s="35"/>
      <c r="V458" s="35"/>
      <c r="W458" s="35"/>
      <c r="X458" s="35"/>
      <c r="Y458" s="35"/>
      <c r="Z458" s="35"/>
      <c r="AA458" s="35"/>
      <c r="AB458" s="35"/>
      <c r="AC458" s="35"/>
      <c r="AD458" s="35"/>
      <c r="AE458" s="35"/>
      <c r="AT458" s="18" t="s">
        <v>194</v>
      </c>
      <c r="AU458" s="18" t="s">
        <v>83</v>
      </c>
    </row>
    <row r="459" spans="1:65" s="2" customFormat="1" ht="16.5" customHeight="1">
      <c r="A459" s="35"/>
      <c r="B459" s="36"/>
      <c r="C459" s="258" t="s">
        <v>900</v>
      </c>
      <c r="D459" s="258" t="s">
        <v>521</v>
      </c>
      <c r="E459" s="259" t="s">
        <v>901</v>
      </c>
      <c r="F459" s="260" t="s">
        <v>902</v>
      </c>
      <c r="G459" s="261" t="s">
        <v>190</v>
      </c>
      <c r="H459" s="262">
        <v>14</v>
      </c>
      <c r="I459" s="263"/>
      <c r="J459" s="264">
        <f>ROUND(I459*H459,2)</f>
        <v>0</v>
      </c>
      <c r="K459" s="260" t="s">
        <v>191</v>
      </c>
      <c r="L459" s="265"/>
      <c r="M459" s="266" t="s">
        <v>1</v>
      </c>
      <c r="N459" s="267" t="s">
        <v>38</v>
      </c>
      <c r="O459" s="72"/>
      <c r="P459" s="213">
        <f>O459*H459</f>
        <v>0</v>
      </c>
      <c r="Q459" s="213">
        <v>5.0599999999999999E-2</v>
      </c>
      <c r="R459" s="213">
        <f>Q459*H459</f>
        <v>0.70840000000000003</v>
      </c>
      <c r="S459" s="213">
        <v>0</v>
      </c>
      <c r="T459" s="214">
        <f>S459*H459</f>
        <v>0</v>
      </c>
      <c r="U459" s="35"/>
      <c r="V459" s="35"/>
      <c r="W459" s="35"/>
      <c r="X459" s="35"/>
      <c r="Y459" s="35"/>
      <c r="Z459" s="35"/>
      <c r="AA459" s="35"/>
      <c r="AB459" s="35"/>
      <c r="AC459" s="35"/>
      <c r="AD459" s="35"/>
      <c r="AE459" s="35"/>
      <c r="AR459" s="215" t="s">
        <v>226</v>
      </c>
      <c r="AT459" s="215" t="s">
        <v>521</v>
      </c>
      <c r="AU459" s="215" t="s">
        <v>83</v>
      </c>
      <c r="AY459" s="18" t="s">
        <v>185</v>
      </c>
      <c r="BE459" s="216">
        <f>IF(N459="základní",J459,0)</f>
        <v>0</v>
      </c>
      <c r="BF459" s="216">
        <f>IF(N459="snížená",J459,0)</f>
        <v>0</v>
      </c>
      <c r="BG459" s="216">
        <f>IF(N459="zákl. přenesená",J459,0)</f>
        <v>0</v>
      </c>
      <c r="BH459" s="216">
        <f>IF(N459="sníž. přenesená",J459,0)</f>
        <v>0</v>
      </c>
      <c r="BI459" s="216">
        <f>IF(N459="nulová",J459,0)</f>
        <v>0</v>
      </c>
      <c r="BJ459" s="18" t="s">
        <v>81</v>
      </c>
      <c r="BK459" s="216">
        <f>ROUND(I459*H459,2)</f>
        <v>0</v>
      </c>
      <c r="BL459" s="18" t="s">
        <v>192</v>
      </c>
      <c r="BM459" s="215" t="s">
        <v>903</v>
      </c>
    </row>
    <row r="460" spans="1:65" s="2" customFormat="1" ht="10.199999999999999">
      <c r="A460" s="35"/>
      <c r="B460" s="36"/>
      <c r="C460" s="37"/>
      <c r="D460" s="217" t="s">
        <v>194</v>
      </c>
      <c r="E460" s="37"/>
      <c r="F460" s="218" t="s">
        <v>902</v>
      </c>
      <c r="G460" s="37"/>
      <c r="H460" s="37"/>
      <c r="I460" s="116"/>
      <c r="J460" s="37"/>
      <c r="K460" s="37"/>
      <c r="L460" s="40"/>
      <c r="M460" s="219"/>
      <c r="N460" s="220"/>
      <c r="O460" s="72"/>
      <c r="P460" s="72"/>
      <c r="Q460" s="72"/>
      <c r="R460" s="72"/>
      <c r="S460" s="72"/>
      <c r="T460" s="73"/>
      <c r="U460" s="35"/>
      <c r="V460" s="35"/>
      <c r="W460" s="35"/>
      <c r="X460" s="35"/>
      <c r="Y460" s="35"/>
      <c r="Z460" s="35"/>
      <c r="AA460" s="35"/>
      <c r="AB460" s="35"/>
      <c r="AC460" s="35"/>
      <c r="AD460" s="35"/>
      <c r="AE460" s="35"/>
      <c r="AT460" s="18" t="s">
        <v>194</v>
      </c>
      <c r="AU460" s="18" t="s">
        <v>83</v>
      </c>
    </row>
    <row r="461" spans="1:65" s="2" customFormat="1" ht="21.75" customHeight="1">
      <c r="A461" s="35"/>
      <c r="B461" s="36"/>
      <c r="C461" s="204" t="s">
        <v>904</v>
      </c>
      <c r="D461" s="204" t="s">
        <v>187</v>
      </c>
      <c r="E461" s="205" t="s">
        <v>905</v>
      </c>
      <c r="F461" s="206" t="s">
        <v>906</v>
      </c>
      <c r="G461" s="207" t="s">
        <v>190</v>
      </c>
      <c r="H461" s="208">
        <v>33</v>
      </c>
      <c r="I461" s="209"/>
      <c r="J461" s="210">
        <f>ROUND(I461*H461,2)</f>
        <v>0</v>
      </c>
      <c r="K461" s="206" t="s">
        <v>191</v>
      </c>
      <c r="L461" s="40"/>
      <c r="M461" s="211" t="s">
        <v>1</v>
      </c>
      <c r="N461" s="212" t="s">
        <v>38</v>
      </c>
      <c r="O461" s="72"/>
      <c r="P461" s="213">
        <f>O461*H461</f>
        <v>0</v>
      </c>
      <c r="Q461" s="213">
        <v>0.42080000000000001</v>
      </c>
      <c r="R461" s="213">
        <f>Q461*H461</f>
        <v>13.8864</v>
      </c>
      <c r="S461" s="213">
        <v>0</v>
      </c>
      <c r="T461" s="214">
        <f>S461*H461</f>
        <v>0</v>
      </c>
      <c r="U461" s="35"/>
      <c r="V461" s="35"/>
      <c r="W461" s="35"/>
      <c r="X461" s="35"/>
      <c r="Y461" s="35"/>
      <c r="Z461" s="35"/>
      <c r="AA461" s="35"/>
      <c r="AB461" s="35"/>
      <c r="AC461" s="35"/>
      <c r="AD461" s="35"/>
      <c r="AE461" s="35"/>
      <c r="AR461" s="215" t="s">
        <v>192</v>
      </c>
      <c r="AT461" s="215" t="s">
        <v>187</v>
      </c>
      <c r="AU461" s="215" t="s">
        <v>83</v>
      </c>
      <c r="AY461" s="18" t="s">
        <v>185</v>
      </c>
      <c r="BE461" s="216">
        <f>IF(N461="základní",J461,0)</f>
        <v>0</v>
      </c>
      <c r="BF461" s="216">
        <f>IF(N461="snížená",J461,0)</f>
        <v>0</v>
      </c>
      <c r="BG461" s="216">
        <f>IF(N461="zákl. přenesená",J461,0)</f>
        <v>0</v>
      </c>
      <c r="BH461" s="216">
        <f>IF(N461="sníž. přenesená",J461,0)</f>
        <v>0</v>
      </c>
      <c r="BI461" s="216">
        <f>IF(N461="nulová",J461,0)</f>
        <v>0</v>
      </c>
      <c r="BJ461" s="18" t="s">
        <v>81</v>
      </c>
      <c r="BK461" s="216">
        <f>ROUND(I461*H461,2)</f>
        <v>0</v>
      </c>
      <c r="BL461" s="18" t="s">
        <v>192</v>
      </c>
      <c r="BM461" s="215" t="s">
        <v>907</v>
      </c>
    </row>
    <row r="462" spans="1:65" s="2" customFormat="1" ht="19.2">
      <c r="A462" s="35"/>
      <c r="B462" s="36"/>
      <c r="C462" s="37"/>
      <c r="D462" s="217" t="s">
        <v>194</v>
      </c>
      <c r="E462" s="37"/>
      <c r="F462" s="218" t="s">
        <v>908</v>
      </c>
      <c r="G462" s="37"/>
      <c r="H462" s="37"/>
      <c r="I462" s="116"/>
      <c r="J462" s="37"/>
      <c r="K462" s="37"/>
      <c r="L462" s="40"/>
      <c r="M462" s="219"/>
      <c r="N462" s="220"/>
      <c r="O462" s="72"/>
      <c r="P462" s="72"/>
      <c r="Q462" s="72"/>
      <c r="R462" s="72"/>
      <c r="S462" s="72"/>
      <c r="T462" s="73"/>
      <c r="U462" s="35"/>
      <c r="V462" s="35"/>
      <c r="W462" s="35"/>
      <c r="X462" s="35"/>
      <c r="Y462" s="35"/>
      <c r="Z462" s="35"/>
      <c r="AA462" s="35"/>
      <c r="AB462" s="35"/>
      <c r="AC462" s="35"/>
      <c r="AD462" s="35"/>
      <c r="AE462" s="35"/>
      <c r="AT462" s="18" t="s">
        <v>194</v>
      </c>
      <c r="AU462" s="18" t="s">
        <v>83</v>
      </c>
    </row>
    <row r="463" spans="1:65" s="2" customFormat="1" ht="115.2">
      <c r="A463" s="35"/>
      <c r="B463" s="36"/>
      <c r="C463" s="37"/>
      <c r="D463" s="217" t="s">
        <v>196</v>
      </c>
      <c r="E463" s="37"/>
      <c r="F463" s="221" t="s">
        <v>909</v>
      </c>
      <c r="G463" s="37"/>
      <c r="H463" s="37"/>
      <c r="I463" s="116"/>
      <c r="J463" s="37"/>
      <c r="K463" s="37"/>
      <c r="L463" s="40"/>
      <c r="M463" s="219"/>
      <c r="N463" s="220"/>
      <c r="O463" s="72"/>
      <c r="P463" s="72"/>
      <c r="Q463" s="72"/>
      <c r="R463" s="72"/>
      <c r="S463" s="72"/>
      <c r="T463" s="73"/>
      <c r="U463" s="35"/>
      <c r="V463" s="35"/>
      <c r="W463" s="35"/>
      <c r="X463" s="35"/>
      <c r="Y463" s="35"/>
      <c r="Z463" s="35"/>
      <c r="AA463" s="35"/>
      <c r="AB463" s="35"/>
      <c r="AC463" s="35"/>
      <c r="AD463" s="35"/>
      <c r="AE463" s="35"/>
      <c r="AT463" s="18" t="s">
        <v>196</v>
      </c>
      <c r="AU463" s="18" t="s">
        <v>83</v>
      </c>
    </row>
    <row r="464" spans="1:65" s="14" customFormat="1" ht="10.199999999999999">
      <c r="B464" s="232"/>
      <c r="C464" s="233"/>
      <c r="D464" s="217" t="s">
        <v>214</v>
      </c>
      <c r="E464" s="234" t="s">
        <v>1</v>
      </c>
      <c r="F464" s="235" t="s">
        <v>910</v>
      </c>
      <c r="G464" s="233"/>
      <c r="H464" s="236">
        <v>33</v>
      </c>
      <c r="I464" s="237"/>
      <c r="J464" s="233"/>
      <c r="K464" s="233"/>
      <c r="L464" s="238"/>
      <c r="M464" s="239"/>
      <c r="N464" s="240"/>
      <c r="O464" s="240"/>
      <c r="P464" s="240"/>
      <c r="Q464" s="240"/>
      <c r="R464" s="240"/>
      <c r="S464" s="240"/>
      <c r="T464" s="241"/>
      <c r="AT464" s="242" t="s">
        <v>214</v>
      </c>
      <c r="AU464" s="242" t="s">
        <v>83</v>
      </c>
      <c r="AV464" s="14" t="s">
        <v>83</v>
      </c>
      <c r="AW464" s="14" t="s">
        <v>30</v>
      </c>
      <c r="AX464" s="14" t="s">
        <v>81</v>
      </c>
      <c r="AY464" s="242" t="s">
        <v>185</v>
      </c>
    </row>
    <row r="465" spans="1:65" s="2" customFormat="1" ht="21.75" customHeight="1">
      <c r="A465" s="35"/>
      <c r="B465" s="36"/>
      <c r="C465" s="204" t="s">
        <v>911</v>
      </c>
      <c r="D465" s="204" t="s">
        <v>187</v>
      </c>
      <c r="E465" s="205" t="s">
        <v>912</v>
      </c>
      <c r="F465" s="206" t="s">
        <v>913</v>
      </c>
      <c r="G465" s="207" t="s">
        <v>190</v>
      </c>
      <c r="H465" s="208">
        <v>61</v>
      </c>
      <c r="I465" s="209"/>
      <c r="J465" s="210">
        <f>ROUND(I465*H465,2)</f>
        <v>0</v>
      </c>
      <c r="K465" s="206" t="s">
        <v>191</v>
      </c>
      <c r="L465" s="40"/>
      <c r="M465" s="211" t="s">
        <v>1</v>
      </c>
      <c r="N465" s="212" t="s">
        <v>38</v>
      </c>
      <c r="O465" s="72"/>
      <c r="P465" s="213">
        <f>O465*H465</f>
        <v>0</v>
      </c>
      <c r="Q465" s="213">
        <v>0.31108000000000002</v>
      </c>
      <c r="R465" s="213">
        <f>Q465*H465</f>
        <v>18.97588</v>
      </c>
      <c r="S465" s="213">
        <v>0</v>
      </c>
      <c r="T465" s="214">
        <f>S465*H465</f>
        <v>0</v>
      </c>
      <c r="U465" s="35"/>
      <c r="V465" s="35"/>
      <c r="W465" s="35"/>
      <c r="X465" s="35"/>
      <c r="Y465" s="35"/>
      <c r="Z465" s="35"/>
      <c r="AA465" s="35"/>
      <c r="AB465" s="35"/>
      <c r="AC465" s="35"/>
      <c r="AD465" s="35"/>
      <c r="AE465" s="35"/>
      <c r="AR465" s="215" t="s">
        <v>192</v>
      </c>
      <c r="AT465" s="215" t="s">
        <v>187</v>
      </c>
      <c r="AU465" s="215" t="s">
        <v>83</v>
      </c>
      <c r="AY465" s="18" t="s">
        <v>185</v>
      </c>
      <c r="BE465" s="216">
        <f>IF(N465="základní",J465,0)</f>
        <v>0</v>
      </c>
      <c r="BF465" s="216">
        <f>IF(N465="snížená",J465,0)</f>
        <v>0</v>
      </c>
      <c r="BG465" s="216">
        <f>IF(N465="zákl. přenesená",J465,0)</f>
        <v>0</v>
      </c>
      <c r="BH465" s="216">
        <f>IF(N465="sníž. přenesená",J465,0)</f>
        <v>0</v>
      </c>
      <c r="BI465" s="216">
        <f>IF(N465="nulová",J465,0)</f>
        <v>0</v>
      </c>
      <c r="BJ465" s="18" t="s">
        <v>81</v>
      </c>
      <c r="BK465" s="216">
        <f>ROUND(I465*H465,2)</f>
        <v>0</v>
      </c>
      <c r="BL465" s="18" t="s">
        <v>192</v>
      </c>
      <c r="BM465" s="215" t="s">
        <v>914</v>
      </c>
    </row>
    <row r="466" spans="1:65" s="2" customFormat="1" ht="28.8">
      <c r="A466" s="35"/>
      <c r="B466" s="36"/>
      <c r="C466" s="37"/>
      <c r="D466" s="217" t="s">
        <v>194</v>
      </c>
      <c r="E466" s="37"/>
      <c r="F466" s="218" t="s">
        <v>915</v>
      </c>
      <c r="G466" s="37"/>
      <c r="H466" s="37"/>
      <c r="I466" s="116"/>
      <c r="J466" s="37"/>
      <c r="K466" s="37"/>
      <c r="L466" s="40"/>
      <c r="M466" s="219"/>
      <c r="N466" s="220"/>
      <c r="O466" s="72"/>
      <c r="P466" s="72"/>
      <c r="Q466" s="72"/>
      <c r="R466" s="72"/>
      <c r="S466" s="72"/>
      <c r="T466" s="73"/>
      <c r="U466" s="35"/>
      <c r="V466" s="35"/>
      <c r="W466" s="35"/>
      <c r="X466" s="35"/>
      <c r="Y466" s="35"/>
      <c r="Z466" s="35"/>
      <c r="AA466" s="35"/>
      <c r="AB466" s="35"/>
      <c r="AC466" s="35"/>
      <c r="AD466" s="35"/>
      <c r="AE466" s="35"/>
      <c r="AT466" s="18" t="s">
        <v>194</v>
      </c>
      <c r="AU466" s="18" t="s">
        <v>83</v>
      </c>
    </row>
    <row r="467" spans="1:65" s="2" customFormat="1" ht="115.2">
      <c r="A467" s="35"/>
      <c r="B467" s="36"/>
      <c r="C467" s="37"/>
      <c r="D467" s="217" t="s">
        <v>196</v>
      </c>
      <c r="E467" s="37"/>
      <c r="F467" s="221" t="s">
        <v>909</v>
      </c>
      <c r="G467" s="37"/>
      <c r="H467" s="37"/>
      <c r="I467" s="116"/>
      <c r="J467" s="37"/>
      <c r="K467" s="37"/>
      <c r="L467" s="40"/>
      <c r="M467" s="219"/>
      <c r="N467" s="220"/>
      <c r="O467" s="72"/>
      <c r="P467" s="72"/>
      <c r="Q467" s="72"/>
      <c r="R467" s="72"/>
      <c r="S467" s="72"/>
      <c r="T467" s="73"/>
      <c r="U467" s="35"/>
      <c r="V467" s="35"/>
      <c r="W467" s="35"/>
      <c r="X467" s="35"/>
      <c r="Y467" s="35"/>
      <c r="Z467" s="35"/>
      <c r="AA467" s="35"/>
      <c r="AB467" s="35"/>
      <c r="AC467" s="35"/>
      <c r="AD467" s="35"/>
      <c r="AE467" s="35"/>
      <c r="AT467" s="18" t="s">
        <v>196</v>
      </c>
      <c r="AU467" s="18" t="s">
        <v>83</v>
      </c>
    </row>
    <row r="468" spans="1:65" s="14" customFormat="1" ht="10.199999999999999">
      <c r="B468" s="232"/>
      <c r="C468" s="233"/>
      <c r="D468" s="217" t="s">
        <v>214</v>
      </c>
      <c r="E468" s="234" t="s">
        <v>1</v>
      </c>
      <c r="F468" s="235" t="s">
        <v>916</v>
      </c>
      <c r="G468" s="233"/>
      <c r="H468" s="236">
        <v>61</v>
      </c>
      <c r="I468" s="237"/>
      <c r="J468" s="233"/>
      <c r="K468" s="233"/>
      <c r="L468" s="238"/>
      <c r="M468" s="239"/>
      <c r="N468" s="240"/>
      <c r="O468" s="240"/>
      <c r="P468" s="240"/>
      <c r="Q468" s="240"/>
      <c r="R468" s="240"/>
      <c r="S468" s="240"/>
      <c r="T468" s="241"/>
      <c r="AT468" s="242" t="s">
        <v>214</v>
      </c>
      <c r="AU468" s="242" t="s">
        <v>83</v>
      </c>
      <c r="AV468" s="14" t="s">
        <v>83</v>
      </c>
      <c r="AW468" s="14" t="s">
        <v>30</v>
      </c>
      <c r="AX468" s="14" t="s">
        <v>81</v>
      </c>
      <c r="AY468" s="242" t="s">
        <v>185</v>
      </c>
    </row>
    <row r="469" spans="1:65" s="12" customFormat="1" ht="22.8" customHeight="1">
      <c r="B469" s="188"/>
      <c r="C469" s="189"/>
      <c r="D469" s="190" t="s">
        <v>72</v>
      </c>
      <c r="E469" s="202" t="s">
        <v>248</v>
      </c>
      <c r="F469" s="202" t="s">
        <v>457</v>
      </c>
      <c r="G469" s="189"/>
      <c r="H469" s="189"/>
      <c r="I469" s="192"/>
      <c r="J469" s="203">
        <f>BK469</f>
        <v>0</v>
      </c>
      <c r="K469" s="189"/>
      <c r="L469" s="194"/>
      <c r="M469" s="195"/>
      <c r="N469" s="196"/>
      <c r="O469" s="196"/>
      <c r="P469" s="197">
        <f>SUM(P470:P519)</f>
        <v>0</v>
      </c>
      <c r="Q469" s="196"/>
      <c r="R469" s="197">
        <f>SUM(R470:R519)</f>
        <v>293.44440400000002</v>
      </c>
      <c r="S469" s="196"/>
      <c r="T469" s="198">
        <f>SUM(T470:T519)</f>
        <v>0</v>
      </c>
      <c r="AR469" s="199" t="s">
        <v>81</v>
      </c>
      <c r="AT469" s="200" t="s">
        <v>72</v>
      </c>
      <c r="AU469" s="200" t="s">
        <v>81</v>
      </c>
      <c r="AY469" s="199" t="s">
        <v>185</v>
      </c>
      <c r="BK469" s="201">
        <f>SUM(BK470:BK519)</f>
        <v>0</v>
      </c>
    </row>
    <row r="470" spans="1:65" s="2" customFormat="1" ht="21.75" customHeight="1">
      <c r="A470" s="35"/>
      <c r="B470" s="36"/>
      <c r="C470" s="204" t="s">
        <v>247</v>
      </c>
      <c r="D470" s="204" t="s">
        <v>187</v>
      </c>
      <c r="E470" s="205" t="s">
        <v>917</v>
      </c>
      <c r="F470" s="206" t="s">
        <v>918</v>
      </c>
      <c r="G470" s="207" t="s">
        <v>190</v>
      </c>
      <c r="H470" s="208">
        <v>20</v>
      </c>
      <c r="I470" s="209"/>
      <c r="J470" s="210">
        <f>ROUND(I470*H470,2)</f>
        <v>0</v>
      </c>
      <c r="K470" s="206" t="s">
        <v>191</v>
      </c>
      <c r="L470" s="40"/>
      <c r="M470" s="211" t="s">
        <v>1</v>
      </c>
      <c r="N470" s="212" t="s">
        <v>38</v>
      </c>
      <c r="O470" s="72"/>
      <c r="P470" s="213">
        <f>O470*H470</f>
        <v>0</v>
      </c>
      <c r="Q470" s="213">
        <v>6.9999999999999999E-4</v>
      </c>
      <c r="R470" s="213">
        <f>Q470*H470</f>
        <v>1.4E-2</v>
      </c>
      <c r="S470" s="213">
        <v>0</v>
      </c>
      <c r="T470" s="214">
        <f>S470*H470</f>
        <v>0</v>
      </c>
      <c r="U470" s="35"/>
      <c r="V470" s="35"/>
      <c r="W470" s="35"/>
      <c r="X470" s="35"/>
      <c r="Y470" s="35"/>
      <c r="Z470" s="35"/>
      <c r="AA470" s="35"/>
      <c r="AB470" s="35"/>
      <c r="AC470" s="35"/>
      <c r="AD470" s="35"/>
      <c r="AE470" s="35"/>
      <c r="AR470" s="215" t="s">
        <v>192</v>
      </c>
      <c r="AT470" s="215" t="s">
        <v>187</v>
      </c>
      <c r="AU470" s="215" t="s">
        <v>83</v>
      </c>
      <c r="AY470" s="18" t="s">
        <v>185</v>
      </c>
      <c r="BE470" s="216">
        <f>IF(N470="základní",J470,0)</f>
        <v>0</v>
      </c>
      <c r="BF470" s="216">
        <f>IF(N470="snížená",J470,0)</f>
        <v>0</v>
      </c>
      <c r="BG470" s="216">
        <f>IF(N470="zákl. přenesená",J470,0)</f>
        <v>0</v>
      </c>
      <c r="BH470" s="216">
        <f>IF(N470="sníž. přenesená",J470,0)</f>
        <v>0</v>
      </c>
      <c r="BI470" s="216">
        <f>IF(N470="nulová",J470,0)</f>
        <v>0</v>
      </c>
      <c r="BJ470" s="18" t="s">
        <v>81</v>
      </c>
      <c r="BK470" s="216">
        <f>ROUND(I470*H470,2)</f>
        <v>0</v>
      </c>
      <c r="BL470" s="18" t="s">
        <v>192</v>
      </c>
      <c r="BM470" s="215" t="s">
        <v>919</v>
      </c>
    </row>
    <row r="471" spans="1:65" s="2" customFormat="1" ht="19.2">
      <c r="A471" s="35"/>
      <c r="B471" s="36"/>
      <c r="C471" s="37"/>
      <c r="D471" s="217" t="s">
        <v>194</v>
      </c>
      <c r="E471" s="37"/>
      <c r="F471" s="218" t="s">
        <v>920</v>
      </c>
      <c r="G471" s="37"/>
      <c r="H471" s="37"/>
      <c r="I471" s="116"/>
      <c r="J471" s="37"/>
      <c r="K471" s="37"/>
      <c r="L471" s="40"/>
      <c r="M471" s="219"/>
      <c r="N471" s="220"/>
      <c r="O471" s="72"/>
      <c r="P471" s="72"/>
      <c r="Q471" s="72"/>
      <c r="R471" s="72"/>
      <c r="S471" s="72"/>
      <c r="T471" s="73"/>
      <c r="U471" s="35"/>
      <c r="V471" s="35"/>
      <c r="W471" s="35"/>
      <c r="X471" s="35"/>
      <c r="Y471" s="35"/>
      <c r="Z471" s="35"/>
      <c r="AA471" s="35"/>
      <c r="AB471" s="35"/>
      <c r="AC471" s="35"/>
      <c r="AD471" s="35"/>
      <c r="AE471" s="35"/>
      <c r="AT471" s="18" t="s">
        <v>194</v>
      </c>
      <c r="AU471" s="18" t="s">
        <v>83</v>
      </c>
    </row>
    <row r="472" spans="1:65" s="2" customFormat="1" ht="163.19999999999999">
      <c r="A472" s="35"/>
      <c r="B472" s="36"/>
      <c r="C472" s="37"/>
      <c r="D472" s="217" t="s">
        <v>196</v>
      </c>
      <c r="E472" s="37"/>
      <c r="F472" s="221" t="s">
        <v>921</v>
      </c>
      <c r="G472" s="37"/>
      <c r="H472" s="37"/>
      <c r="I472" s="116"/>
      <c r="J472" s="37"/>
      <c r="K472" s="37"/>
      <c r="L472" s="40"/>
      <c r="M472" s="219"/>
      <c r="N472" s="220"/>
      <c r="O472" s="72"/>
      <c r="P472" s="72"/>
      <c r="Q472" s="72"/>
      <c r="R472" s="72"/>
      <c r="S472" s="72"/>
      <c r="T472" s="73"/>
      <c r="U472" s="35"/>
      <c r="V472" s="35"/>
      <c r="W472" s="35"/>
      <c r="X472" s="35"/>
      <c r="Y472" s="35"/>
      <c r="Z472" s="35"/>
      <c r="AA472" s="35"/>
      <c r="AB472" s="35"/>
      <c r="AC472" s="35"/>
      <c r="AD472" s="35"/>
      <c r="AE472" s="35"/>
      <c r="AT472" s="18" t="s">
        <v>196</v>
      </c>
      <c r="AU472" s="18" t="s">
        <v>83</v>
      </c>
    </row>
    <row r="473" spans="1:65" s="13" customFormat="1" ht="10.199999999999999">
      <c r="B473" s="222"/>
      <c r="C473" s="223"/>
      <c r="D473" s="217" t="s">
        <v>214</v>
      </c>
      <c r="E473" s="224" t="s">
        <v>1</v>
      </c>
      <c r="F473" s="225" t="s">
        <v>922</v>
      </c>
      <c r="G473" s="223"/>
      <c r="H473" s="224" t="s">
        <v>1</v>
      </c>
      <c r="I473" s="226"/>
      <c r="J473" s="223"/>
      <c r="K473" s="223"/>
      <c r="L473" s="227"/>
      <c r="M473" s="228"/>
      <c r="N473" s="229"/>
      <c r="O473" s="229"/>
      <c r="P473" s="229"/>
      <c r="Q473" s="229"/>
      <c r="R473" s="229"/>
      <c r="S473" s="229"/>
      <c r="T473" s="230"/>
      <c r="AT473" s="231" t="s">
        <v>214</v>
      </c>
      <c r="AU473" s="231" t="s">
        <v>83</v>
      </c>
      <c r="AV473" s="13" t="s">
        <v>81</v>
      </c>
      <c r="AW473" s="13" t="s">
        <v>30</v>
      </c>
      <c r="AX473" s="13" t="s">
        <v>73</v>
      </c>
      <c r="AY473" s="231" t="s">
        <v>185</v>
      </c>
    </row>
    <row r="474" spans="1:65" s="14" customFormat="1" ht="10.199999999999999">
      <c r="B474" s="232"/>
      <c r="C474" s="233"/>
      <c r="D474" s="217" t="s">
        <v>214</v>
      </c>
      <c r="E474" s="234" t="s">
        <v>1</v>
      </c>
      <c r="F474" s="235" t="s">
        <v>923</v>
      </c>
      <c r="G474" s="233"/>
      <c r="H474" s="236">
        <v>20</v>
      </c>
      <c r="I474" s="237"/>
      <c r="J474" s="233"/>
      <c r="K474" s="233"/>
      <c r="L474" s="238"/>
      <c r="M474" s="239"/>
      <c r="N474" s="240"/>
      <c r="O474" s="240"/>
      <c r="P474" s="240"/>
      <c r="Q474" s="240"/>
      <c r="R474" s="240"/>
      <c r="S474" s="240"/>
      <c r="T474" s="241"/>
      <c r="AT474" s="242" t="s">
        <v>214</v>
      </c>
      <c r="AU474" s="242" t="s">
        <v>83</v>
      </c>
      <c r="AV474" s="14" t="s">
        <v>83</v>
      </c>
      <c r="AW474" s="14" t="s">
        <v>30</v>
      </c>
      <c r="AX474" s="14" t="s">
        <v>81</v>
      </c>
      <c r="AY474" s="242" t="s">
        <v>185</v>
      </c>
    </row>
    <row r="475" spans="1:65" s="2" customFormat="1" ht="21.75" customHeight="1">
      <c r="A475" s="35"/>
      <c r="B475" s="36"/>
      <c r="C475" s="258" t="s">
        <v>924</v>
      </c>
      <c r="D475" s="258" t="s">
        <v>521</v>
      </c>
      <c r="E475" s="259" t="s">
        <v>925</v>
      </c>
      <c r="F475" s="260" t="s">
        <v>926</v>
      </c>
      <c r="G475" s="261" t="s">
        <v>190</v>
      </c>
      <c r="H475" s="262">
        <v>7</v>
      </c>
      <c r="I475" s="263"/>
      <c r="J475" s="264">
        <f>ROUND(I475*H475,2)</f>
        <v>0</v>
      </c>
      <c r="K475" s="260" t="s">
        <v>191</v>
      </c>
      <c r="L475" s="265"/>
      <c r="M475" s="266" t="s">
        <v>1</v>
      </c>
      <c r="N475" s="267" t="s">
        <v>38</v>
      </c>
      <c r="O475" s="72"/>
      <c r="P475" s="213">
        <f>O475*H475</f>
        <v>0</v>
      </c>
      <c r="Q475" s="213">
        <v>3.5000000000000001E-3</v>
      </c>
      <c r="R475" s="213">
        <f>Q475*H475</f>
        <v>2.4500000000000001E-2</v>
      </c>
      <c r="S475" s="213">
        <v>0</v>
      </c>
      <c r="T475" s="214">
        <f>S475*H475</f>
        <v>0</v>
      </c>
      <c r="U475" s="35"/>
      <c r="V475" s="35"/>
      <c r="W475" s="35"/>
      <c r="X475" s="35"/>
      <c r="Y475" s="35"/>
      <c r="Z475" s="35"/>
      <c r="AA475" s="35"/>
      <c r="AB475" s="35"/>
      <c r="AC475" s="35"/>
      <c r="AD475" s="35"/>
      <c r="AE475" s="35"/>
      <c r="AR475" s="215" t="s">
        <v>226</v>
      </c>
      <c r="AT475" s="215" t="s">
        <v>521</v>
      </c>
      <c r="AU475" s="215" t="s">
        <v>83</v>
      </c>
      <c r="AY475" s="18" t="s">
        <v>185</v>
      </c>
      <c r="BE475" s="216">
        <f>IF(N475="základní",J475,0)</f>
        <v>0</v>
      </c>
      <c r="BF475" s="216">
        <f>IF(N475="snížená",J475,0)</f>
        <v>0</v>
      </c>
      <c r="BG475" s="216">
        <f>IF(N475="zákl. přenesená",J475,0)</f>
        <v>0</v>
      </c>
      <c r="BH475" s="216">
        <f>IF(N475="sníž. přenesená",J475,0)</f>
        <v>0</v>
      </c>
      <c r="BI475" s="216">
        <f>IF(N475="nulová",J475,0)</f>
        <v>0</v>
      </c>
      <c r="BJ475" s="18" t="s">
        <v>81</v>
      </c>
      <c r="BK475" s="216">
        <f>ROUND(I475*H475,2)</f>
        <v>0</v>
      </c>
      <c r="BL475" s="18" t="s">
        <v>192</v>
      </c>
      <c r="BM475" s="215" t="s">
        <v>927</v>
      </c>
    </row>
    <row r="476" spans="1:65" s="2" customFormat="1" ht="10.199999999999999">
      <c r="A476" s="35"/>
      <c r="B476" s="36"/>
      <c r="C476" s="37"/>
      <c r="D476" s="217" t="s">
        <v>194</v>
      </c>
      <c r="E476" s="37"/>
      <c r="F476" s="218" t="s">
        <v>926</v>
      </c>
      <c r="G476" s="37"/>
      <c r="H476" s="37"/>
      <c r="I476" s="116"/>
      <c r="J476" s="37"/>
      <c r="K476" s="37"/>
      <c r="L476" s="40"/>
      <c r="M476" s="219"/>
      <c r="N476" s="220"/>
      <c r="O476" s="72"/>
      <c r="P476" s="72"/>
      <c r="Q476" s="72"/>
      <c r="R476" s="72"/>
      <c r="S476" s="72"/>
      <c r="T476" s="73"/>
      <c r="U476" s="35"/>
      <c r="V476" s="35"/>
      <c r="W476" s="35"/>
      <c r="X476" s="35"/>
      <c r="Y476" s="35"/>
      <c r="Z476" s="35"/>
      <c r="AA476" s="35"/>
      <c r="AB476" s="35"/>
      <c r="AC476" s="35"/>
      <c r="AD476" s="35"/>
      <c r="AE476" s="35"/>
      <c r="AT476" s="18" t="s">
        <v>194</v>
      </c>
      <c r="AU476" s="18" t="s">
        <v>83</v>
      </c>
    </row>
    <row r="477" spans="1:65" s="2" customFormat="1" ht="16.5" customHeight="1">
      <c r="A477" s="35"/>
      <c r="B477" s="36"/>
      <c r="C477" s="258" t="s">
        <v>354</v>
      </c>
      <c r="D477" s="258" t="s">
        <v>521</v>
      </c>
      <c r="E477" s="259" t="s">
        <v>928</v>
      </c>
      <c r="F477" s="260" t="s">
        <v>929</v>
      </c>
      <c r="G477" s="261" t="s">
        <v>190</v>
      </c>
      <c r="H477" s="262">
        <v>2</v>
      </c>
      <c r="I477" s="263"/>
      <c r="J477" s="264">
        <f>ROUND(I477*H477,2)</f>
        <v>0</v>
      </c>
      <c r="K477" s="260" t="s">
        <v>191</v>
      </c>
      <c r="L477" s="265"/>
      <c r="M477" s="266" t="s">
        <v>1</v>
      </c>
      <c r="N477" s="267" t="s">
        <v>38</v>
      </c>
      <c r="O477" s="72"/>
      <c r="P477" s="213">
        <f>O477*H477</f>
        <v>0</v>
      </c>
      <c r="Q477" s="213">
        <v>1.6999999999999999E-3</v>
      </c>
      <c r="R477" s="213">
        <f>Q477*H477</f>
        <v>3.3999999999999998E-3</v>
      </c>
      <c r="S477" s="213">
        <v>0</v>
      </c>
      <c r="T477" s="214">
        <f>S477*H477</f>
        <v>0</v>
      </c>
      <c r="U477" s="35"/>
      <c r="V477" s="35"/>
      <c r="W477" s="35"/>
      <c r="X477" s="35"/>
      <c r="Y477" s="35"/>
      <c r="Z477" s="35"/>
      <c r="AA477" s="35"/>
      <c r="AB477" s="35"/>
      <c r="AC477" s="35"/>
      <c r="AD477" s="35"/>
      <c r="AE477" s="35"/>
      <c r="AR477" s="215" t="s">
        <v>226</v>
      </c>
      <c r="AT477" s="215" t="s">
        <v>521</v>
      </c>
      <c r="AU477" s="215" t="s">
        <v>83</v>
      </c>
      <c r="AY477" s="18" t="s">
        <v>185</v>
      </c>
      <c r="BE477" s="216">
        <f>IF(N477="základní",J477,0)</f>
        <v>0</v>
      </c>
      <c r="BF477" s="216">
        <f>IF(N477="snížená",J477,0)</f>
        <v>0</v>
      </c>
      <c r="BG477" s="216">
        <f>IF(N477="zákl. přenesená",J477,0)</f>
        <v>0</v>
      </c>
      <c r="BH477" s="216">
        <f>IF(N477="sníž. přenesená",J477,0)</f>
        <v>0</v>
      </c>
      <c r="BI477" s="216">
        <f>IF(N477="nulová",J477,0)</f>
        <v>0</v>
      </c>
      <c r="BJ477" s="18" t="s">
        <v>81</v>
      </c>
      <c r="BK477" s="216">
        <f>ROUND(I477*H477,2)</f>
        <v>0</v>
      </c>
      <c r="BL477" s="18" t="s">
        <v>192</v>
      </c>
      <c r="BM477" s="215" t="s">
        <v>930</v>
      </c>
    </row>
    <row r="478" spans="1:65" s="2" customFormat="1" ht="10.199999999999999">
      <c r="A478" s="35"/>
      <c r="B478" s="36"/>
      <c r="C478" s="37"/>
      <c r="D478" s="217" t="s">
        <v>194</v>
      </c>
      <c r="E478" s="37"/>
      <c r="F478" s="218" t="s">
        <v>929</v>
      </c>
      <c r="G478" s="37"/>
      <c r="H478" s="37"/>
      <c r="I478" s="116"/>
      <c r="J478" s="37"/>
      <c r="K478" s="37"/>
      <c r="L478" s="40"/>
      <c r="M478" s="219"/>
      <c r="N478" s="220"/>
      <c r="O478" s="72"/>
      <c r="P478" s="72"/>
      <c r="Q478" s="72"/>
      <c r="R478" s="72"/>
      <c r="S478" s="72"/>
      <c r="T478" s="73"/>
      <c r="U478" s="35"/>
      <c r="V478" s="35"/>
      <c r="W478" s="35"/>
      <c r="X478" s="35"/>
      <c r="Y478" s="35"/>
      <c r="Z478" s="35"/>
      <c r="AA478" s="35"/>
      <c r="AB478" s="35"/>
      <c r="AC478" s="35"/>
      <c r="AD478" s="35"/>
      <c r="AE478" s="35"/>
      <c r="AT478" s="18" t="s">
        <v>194</v>
      </c>
      <c r="AU478" s="18" t="s">
        <v>83</v>
      </c>
    </row>
    <row r="479" spans="1:65" s="2" customFormat="1" ht="21.75" customHeight="1">
      <c r="A479" s="35"/>
      <c r="B479" s="36"/>
      <c r="C479" s="258" t="s">
        <v>931</v>
      </c>
      <c r="D479" s="258" t="s">
        <v>521</v>
      </c>
      <c r="E479" s="259" t="s">
        <v>932</v>
      </c>
      <c r="F479" s="260" t="s">
        <v>933</v>
      </c>
      <c r="G479" s="261" t="s">
        <v>190</v>
      </c>
      <c r="H479" s="262">
        <v>5</v>
      </c>
      <c r="I479" s="263"/>
      <c r="J479" s="264">
        <f>ROUND(I479*H479,2)</f>
        <v>0</v>
      </c>
      <c r="K479" s="260" t="s">
        <v>191</v>
      </c>
      <c r="L479" s="265"/>
      <c r="M479" s="266" t="s">
        <v>1</v>
      </c>
      <c r="N479" s="267" t="s">
        <v>38</v>
      </c>
      <c r="O479" s="72"/>
      <c r="P479" s="213">
        <f>O479*H479</f>
        <v>0</v>
      </c>
      <c r="Q479" s="213">
        <v>2.5999999999999999E-3</v>
      </c>
      <c r="R479" s="213">
        <f>Q479*H479</f>
        <v>1.2999999999999999E-2</v>
      </c>
      <c r="S479" s="213">
        <v>0</v>
      </c>
      <c r="T479" s="214">
        <f>S479*H479</f>
        <v>0</v>
      </c>
      <c r="U479" s="35"/>
      <c r="V479" s="35"/>
      <c r="W479" s="35"/>
      <c r="X479" s="35"/>
      <c r="Y479" s="35"/>
      <c r="Z479" s="35"/>
      <c r="AA479" s="35"/>
      <c r="AB479" s="35"/>
      <c r="AC479" s="35"/>
      <c r="AD479" s="35"/>
      <c r="AE479" s="35"/>
      <c r="AR479" s="215" t="s">
        <v>226</v>
      </c>
      <c r="AT479" s="215" t="s">
        <v>521</v>
      </c>
      <c r="AU479" s="215" t="s">
        <v>83</v>
      </c>
      <c r="AY479" s="18" t="s">
        <v>185</v>
      </c>
      <c r="BE479" s="216">
        <f>IF(N479="základní",J479,0)</f>
        <v>0</v>
      </c>
      <c r="BF479" s="216">
        <f>IF(N479="snížená",J479,0)</f>
        <v>0</v>
      </c>
      <c r="BG479" s="216">
        <f>IF(N479="zákl. přenesená",J479,0)</f>
        <v>0</v>
      </c>
      <c r="BH479" s="216">
        <f>IF(N479="sníž. přenesená",J479,0)</f>
        <v>0</v>
      </c>
      <c r="BI479" s="216">
        <f>IF(N479="nulová",J479,0)</f>
        <v>0</v>
      </c>
      <c r="BJ479" s="18" t="s">
        <v>81</v>
      </c>
      <c r="BK479" s="216">
        <f>ROUND(I479*H479,2)</f>
        <v>0</v>
      </c>
      <c r="BL479" s="18" t="s">
        <v>192</v>
      </c>
      <c r="BM479" s="215" t="s">
        <v>934</v>
      </c>
    </row>
    <row r="480" spans="1:65" s="2" customFormat="1" ht="19.2">
      <c r="A480" s="35"/>
      <c r="B480" s="36"/>
      <c r="C480" s="37"/>
      <c r="D480" s="217" t="s">
        <v>194</v>
      </c>
      <c r="E480" s="37"/>
      <c r="F480" s="218" t="s">
        <v>933</v>
      </c>
      <c r="G480" s="37"/>
      <c r="H480" s="37"/>
      <c r="I480" s="116"/>
      <c r="J480" s="37"/>
      <c r="K480" s="37"/>
      <c r="L480" s="40"/>
      <c r="M480" s="219"/>
      <c r="N480" s="220"/>
      <c r="O480" s="72"/>
      <c r="P480" s="72"/>
      <c r="Q480" s="72"/>
      <c r="R480" s="72"/>
      <c r="S480" s="72"/>
      <c r="T480" s="73"/>
      <c r="U480" s="35"/>
      <c r="V480" s="35"/>
      <c r="W480" s="35"/>
      <c r="X480" s="35"/>
      <c r="Y480" s="35"/>
      <c r="Z480" s="35"/>
      <c r="AA480" s="35"/>
      <c r="AB480" s="35"/>
      <c r="AC480" s="35"/>
      <c r="AD480" s="35"/>
      <c r="AE480" s="35"/>
      <c r="AT480" s="18" t="s">
        <v>194</v>
      </c>
      <c r="AU480" s="18" t="s">
        <v>83</v>
      </c>
    </row>
    <row r="481" spans="1:65" s="2" customFormat="1" ht="21.75" customHeight="1">
      <c r="A481" s="35"/>
      <c r="B481" s="36"/>
      <c r="C481" s="258" t="s">
        <v>528</v>
      </c>
      <c r="D481" s="258" t="s">
        <v>521</v>
      </c>
      <c r="E481" s="259" t="s">
        <v>935</v>
      </c>
      <c r="F481" s="260" t="s">
        <v>936</v>
      </c>
      <c r="G481" s="261" t="s">
        <v>190</v>
      </c>
      <c r="H481" s="262">
        <v>4</v>
      </c>
      <c r="I481" s="263"/>
      <c r="J481" s="264">
        <f>ROUND(I481*H481,2)</f>
        <v>0</v>
      </c>
      <c r="K481" s="260" t="s">
        <v>191</v>
      </c>
      <c r="L481" s="265"/>
      <c r="M481" s="266" t="s">
        <v>1</v>
      </c>
      <c r="N481" s="267" t="s">
        <v>38</v>
      </c>
      <c r="O481" s="72"/>
      <c r="P481" s="213">
        <f>O481*H481</f>
        <v>0</v>
      </c>
      <c r="Q481" s="213">
        <v>1.2999999999999999E-3</v>
      </c>
      <c r="R481" s="213">
        <f>Q481*H481</f>
        <v>5.1999999999999998E-3</v>
      </c>
      <c r="S481" s="213">
        <v>0</v>
      </c>
      <c r="T481" s="214">
        <f>S481*H481</f>
        <v>0</v>
      </c>
      <c r="U481" s="35"/>
      <c r="V481" s="35"/>
      <c r="W481" s="35"/>
      <c r="X481" s="35"/>
      <c r="Y481" s="35"/>
      <c r="Z481" s="35"/>
      <c r="AA481" s="35"/>
      <c r="AB481" s="35"/>
      <c r="AC481" s="35"/>
      <c r="AD481" s="35"/>
      <c r="AE481" s="35"/>
      <c r="AR481" s="215" t="s">
        <v>226</v>
      </c>
      <c r="AT481" s="215" t="s">
        <v>521</v>
      </c>
      <c r="AU481" s="215" t="s">
        <v>83</v>
      </c>
      <c r="AY481" s="18" t="s">
        <v>185</v>
      </c>
      <c r="BE481" s="216">
        <f>IF(N481="základní",J481,0)</f>
        <v>0</v>
      </c>
      <c r="BF481" s="216">
        <f>IF(N481="snížená",J481,0)</f>
        <v>0</v>
      </c>
      <c r="BG481" s="216">
        <f>IF(N481="zákl. přenesená",J481,0)</f>
        <v>0</v>
      </c>
      <c r="BH481" s="216">
        <f>IF(N481="sníž. přenesená",J481,0)</f>
        <v>0</v>
      </c>
      <c r="BI481" s="216">
        <f>IF(N481="nulová",J481,0)</f>
        <v>0</v>
      </c>
      <c r="BJ481" s="18" t="s">
        <v>81</v>
      </c>
      <c r="BK481" s="216">
        <f>ROUND(I481*H481,2)</f>
        <v>0</v>
      </c>
      <c r="BL481" s="18" t="s">
        <v>192</v>
      </c>
      <c r="BM481" s="215" t="s">
        <v>937</v>
      </c>
    </row>
    <row r="482" spans="1:65" s="2" customFormat="1" ht="10.199999999999999">
      <c r="A482" s="35"/>
      <c r="B482" s="36"/>
      <c r="C482" s="37"/>
      <c r="D482" s="217" t="s">
        <v>194</v>
      </c>
      <c r="E482" s="37"/>
      <c r="F482" s="218" t="s">
        <v>936</v>
      </c>
      <c r="G482" s="37"/>
      <c r="H482" s="37"/>
      <c r="I482" s="116"/>
      <c r="J482" s="37"/>
      <c r="K482" s="37"/>
      <c r="L482" s="40"/>
      <c r="M482" s="219"/>
      <c r="N482" s="220"/>
      <c r="O482" s="72"/>
      <c r="P482" s="72"/>
      <c r="Q482" s="72"/>
      <c r="R482" s="72"/>
      <c r="S482" s="72"/>
      <c r="T482" s="73"/>
      <c r="U482" s="35"/>
      <c r="V482" s="35"/>
      <c r="W482" s="35"/>
      <c r="X482" s="35"/>
      <c r="Y482" s="35"/>
      <c r="Z482" s="35"/>
      <c r="AA482" s="35"/>
      <c r="AB482" s="35"/>
      <c r="AC482" s="35"/>
      <c r="AD482" s="35"/>
      <c r="AE482" s="35"/>
      <c r="AT482" s="18" t="s">
        <v>194</v>
      </c>
      <c r="AU482" s="18" t="s">
        <v>83</v>
      </c>
    </row>
    <row r="483" spans="1:65" s="2" customFormat="1" ht="16.5" customHeight="1">
      <c r="A483" s="35"/>
      <c r="B483" s="36"/>
      <c r="C483" s="258" t="s">
        <v>938</v>
      </c>
      <c r="D483" s="258" t="s">
        <v>521</v>
      </c>
      <c r="E483" s="259" t="s">
        <v>939</v>
      </c>
      <c r="F483" s="260" t="s">
        <v>940</v>
      </c>
      <c r="G483" s="261" t="s">
        <v>190</v>
      </c>
      <c r="H483" s="262">
        <v>2</v>
      </c>
      <c r="I483" s="263"/>
      <c r="J483" s="264">
        <f>ROUND(I483*H483,2)</f>
        <v>0</v>
      </c>
      <c r="K483" s="260" t="s">
        <v>1</v>
      </c>
      <c r="L483" s="265"/>
      <c r="M483" s="266" t="s">
        <v>1</v>
      </c>
      <c r="N483" s="267" t="s">
        <v>38</v>
      </c>
      <c r="O483" s="72"/>
      <c r="P483" s="213">
        <f>O483*H483</f>
        <v>0</v>
      </c>
      <c r="Q483" s="213">
        <v>0</v>
      </c>
      <c r="R483" s="213">
        <f>Q483*H483</f>
        <v>0</v>
      </c>
      <c r="S483" s="213">
        <v>0</v>
      </c>
      <c r="T483" s="214">
        <f>S483*H483</f>
        <v>0</v>
      </c>
      <c r="U483" s="35"/>
      <c r="V483" s="35"/>
      <c r="W483" s="35"/>
      <c r="X483" s="35"/>
      <c r="Y483" s="35"/>
      <c r="Z483" s="35"/>
      <c r="AA483" s="35"/>
      <c r="AB483" s="35"/>
      <c r="AC483" s="35"/>
      <c r="AD483" s="35"/>
      <c r="AE483" s="35"/>
      <c r="AR483" s="215" t="s">
        <v>226</v>
      </c>
      <c r="AT483" s="215" t="s">
        <v>521</v>
      </c>
      <c r="AU483" s="215" t="s">
        <v>83</v>
      </c>
      <c r="AY483" s="18" t="s">
        <v>185</v>
      </c>
      <c r="BE483" s="216">
        <f>IF(N483="základní",J483,0)</f>
        <v>0</v>
      </c>
      <c r="BF483" s="216">
        <f>IF(N483="snížená",J483,0)</f>
        <v>0</v>
      </c>
      <c r="BG483" s="216">
        <f>IF(N483="zákl. přenesená",J483,0)</f>
        <v>0</v>
      </c>
      <c r="BH483" s="216">
        <f>IF(N483="sníž. přenesená",J483,0)</f>
        <v>0</v>
      </c>
      <c r="BI483" s="216">
        <f>IF(N483="nulová",J483,0)</f>
        <v>0</v>
      </c>
      <c r="BJ483" s="18" t="s">
        <v>81</v>
      </c>
      <c r="BK483" s="216">
        <f>ROUND(I483*H483,2)</f>
        <v>0</v>
      </c>
      <c r="BL483" s="18" t="s">
        <v>192</v>
      </c>
      <c r="BM483" s="215" t="s">
        <v>941</v>
      </c>
    </row>
    <row r="484" spans="1:65" s="2" customFormat="1" ht="10.199999999999999">
      <c r="A484" s="35"/>
      <c r="B484" s="36"/>
      <c r="C484" s="37"/>
      <c r="D484" s="217" t="s">
        <v>194</v>
      </c>
      <c r="E484" s="37"/>
      <c r="F484" s="218" t="s">
        <v>942</v>
      </c>
      <c r="G484" s="37"/>
      <c r="H484" s="37"/>
      <c r="I484" s="116"/>
      <c r="J484" s="37"/>
      <c r="K484" s="37"/>
      <c r="L484" s="40"/>
      <c r="M484" s="219"/>
      <c r="N484" s="220"/>
      <c r="O484" s="72"/>
      <c r="P484" s="72"/>
      <c r="Q484" s="72"/>
      <c r="R484" s="72"/>
      <c r="S484" s="72"/>
      <c r="T484" s="73"/>
      <c r="U484" s="35"/>
      <c r="V484" s="35"/>
      <c r="W484" s="35"/>
      <c r="X484" s="35"/>
      <c r="Y484" s="35"/>
      <c r="Z484" s="35"/>
      <c r="AA484" s="35"/>
      <c r="AB484" s="35"/>
      <c r="AC484" s="35"/>
      <c r="AD484" s="35"/>
      <c r="AE484" s="35"/>
      <c r="AT484" s="18" t="s">
        <v>194</v>
      </c>
      <c r="AU484" s="18" t="s">
        <v>83</v>
      </c>
    </row>
    <row r="485" spans="1:65" s="2" customFormat="1" ht="21.75" customHeight="1">
      <c r="A485" s="35"/>
      <c r="B485" s="36"/>
      <c r="C485" s="204" t="s">
        <v>943</v>
      </c>
      <c r="D485" s="204" t="s">
        <v>187</v>
      </c>
      <c r="E485" s="205" t="s">
        <v>944</v>
      </c>
      <c r="F485" s="206" t="s">
        <v>945</v>
      </c>
      <c r="G485" s="207" t="s">
        <v>190</v>
      </c>
      <c r="H485" s="208">
        <v>20</v>
      </c>
      <c r="I485" s="209"/>
      <c r="J485" s="210">
        <f>ROUND(I485*H485,2)</f>
        <v>0</v>
      </c>
      <c r="K485" s="206" t="s">
        <v>191</v>
      </c>
      <c r="L485" s="40"/>
      <c r="M485" s="211" t="s">
        <v>1</v>
      </c>
      <c r="N485" s="212" t="s">
        <v>38</v>
      </c>
      <c r="O485" s="72"/>
      <c r="P485" s="213">
        <f>O485*H485</f>
        <v>0</v>
      </c>
      <c r="Q485" s="213">
        <v>0.10940999999999999</v>
      </c>
      <c r="R485" s="213">
        <f>Q485*H485</f>
        <v>2.1881999999999997</v>
      </c>
      <c r="S485" s="213">
        <v>0</v>
      </c>
      <c r="T485" s="214">
        <f>S485*H485</f>
        <v>0</v>
      </c>
      <c r="U485" s="35"/>
      <c r="V485" s="35"/>
      <c r="W485" s="35"/>
      <c r="X485" s="35"/>
      <c r="Y485" s="35"/>
      <c r="Z485" s="35"/>
      <c r="AA485" s="35"/>
      <c r="AB485" s="35"/>
      <c r="AC485" s="35"/>
      <c r="AD485" s="35"/>
      <c r="AE485" s="35"/>
      <c r="AR485" s="215" t="s">
        <v>192</v>
      </c>
      <c r="AT485" s="215" t="s">
        <v>187</v>
      </c>
      <c r="AU485" s="215" t="s">
        <v>83</v>
      </c>
      <c r="AY485" s="18" t="s">
        <v>185</v>
      </c>
      <c r="BE485" s="216">
        <f>IF(N485="základní",J485,0)</f>
        <v>0</v>
      </c>
      <c r="BF485" s="216">
        <f>IF(N485="snížená",J485,0)</f>
        <v>0</v>
      </c>
      <c r="BG485" s="216">
        <f>IF(N485="zákl. přenesená",J485,0)</f>
        <v>0</v>
      </c>
      <c r="BH485" s="216">
        <f>IF(N485="sníž. přenesená",J485,0)</f>
        <v>0</v>
      </c>
      <c r="BI485" s="216">
        <f>IF(N485="nulová",J485,0)</f>
        <v>0</v>
      </c>
      <c r="BJ485" s="18" t="s">
        <v>81</v>
      </c>
      <c r="BK485" s="216">
        <f>ROUND(I485*H485,2)</f>
        <v>0</v>
      </c>
      <c r="BL485" s="18" t="s">
        <v>192</v>
      </c>
      <c r="BM485" s="215" t="s">
        <v>946</v>
      </c>
    </row>
    <row r="486" spans="1:65" s="2" customFormat="1" ht="19.2">
      <c r="A486" s="35"/>
      <c r="B486" s="36"/>
      <c r="C486" s="37"/>
      <c r="D486" s="217" t="s">
        <v>194</v>
      </c>
      <c r="E486" s="37"/>
      <c r="F486" s="218" t="s">
        <v>947</v>
      </c>
      <c r="G486" s="37"/>
      <c r="H486" s="37"/>
      <c r="I486" s="116"/>
      <c r="J486" s="37"/>
      <c r="K486" s="37"/>
      <c r="L486" s="40"/>
      <c r="M486" s="219"/>
      <c r="N486" s="220"/>
      <c r="O486" s="72"/>
      <c r="P486" s="72"/>
      <c r="Q486" s="72"/>
      <c r="R486" s="72"/>
      <c r="S486" s="72"/>
      <c r="T486" s="73"/>
      <c r="U486" s="35"/>
      <c r="V486" s="35"/>
      <c r="W486" s="35"/>
      <c r="X486" s="35"/>
      <c r="Y486" s="35"/>
      <c r="Z486" s="35"/>
      <c r="AA486" s="35"/>
      <c r="AB486" s="35"/>
      <c r="AC486" s="35"/>
      <c r="AD486" s="35"/>
      <c r="AE486" s="35"/>
      <c r="AT486" s="18" t="s">
        <v>194</v>
      </c>
      <c r="AU486" s="18" t="s">
        <v>83</v>
      </c>
    </row>
    <row r="487" spans="1:65" s="2" customFormat="1" ht="96">
      <c r="A487" s="35"/>
      <c r="B487" s="36"/>
      <c r="C487" s="37"/>
      <c r="D487" s="217" t="s">
        <v>196</v>
      </c>
      <c r="E487" s="37"/>
      <c r="F487" s="221" t="s">
        <v>948</v>
      </c>
      <c r="G487" s="37"/>
      <c r="H487" s="37"/>
      <c r="I487" s="116"/>
      <c r="J487" s="37"/>
      <c r="K487" s="37"/>
      <c r="L487" s="40"/>
      <c r="M487" s="219"/>
      <c r="N487" s="220"/>
      <c r="O487" s="72"/>
      <c r="P487" s="72"/>
      <c r="Q487" s="72"/>
      <c r="R487" s="72"/>
      <c r="S487" s="72"/>
      <c r="T487" s="73"/>
      <c r="U487" s="35"/>
      <c r="V487" s="35"/>
      <c r="W487" s="35"/>
      <c r="X487" s="35"/>
      <c r="Y487" s="35"/>
      <c r="Z487" s="35"/>
      <c r="AA487" s="35"/>
      <c r="AB487" s="35"/>
      <c r="AC487" s="35"/>
      <c r="AD487" s="35"/>
      <c r="AE487" s="35"/>
      <c r="AT487" s="18" t="s">
        <v>196</v>
      </c>
      <c r="AU487" s="18" t="s">
        <v>83</v>
      </c>
    </row>
    <row r="488" spans="1:65" s="2" customFormat="1" ht="16.5" customHeight="1">
      <c r="A488" s="35"/>
      <c r="B488" s="36"/>
      <c r="C488" s="258" t="s">
        <v>949</v>
      </c>
      <c r="D488" s="258" t="s">
        <v>521</v>
      </c>
      <c r="E488" s="259" t="s">
        <v>950</v>
      </c>
      <c r="F488" s="260" t="s">
        <v>951</v>
      </c>
      <c r="G488" s="261" t="s">
        <v>190</v>
      </c>
      <c r="H488" s="262">
        <v>20</v>
      </c>
      <c r="I488" s="263"/>
      <c r="J488" s="264">
        <f>ROUND(I488*H488,2)</f>
        <v>0</v>
      </c>
      <c r="K488" s="260" t="s">
        <v>191</v>
      </c>
      <c r="L488" s="265"/>
      <c r="M488" s="266" t="s">
        <v>1</v>
      </c>
      <c r="N488" s="267" t="s">
        <v>38</v>
      </c>
      <c r="O488" s="72"/>
      <c r="P488" s="213">
        <f>O488*H488</f>
        <v>0</v>
      </c>
      <c r="Q488" s="213">
        <v>6.1000000000000004E-3</v>
      </c>
      <c r="R488" s="213">
        <f>Q488*H488</f>
        <v>0.12200000000000001</v>
      </c>
      <c r="S488" s="213">
        <v>0</v>
      </c>
      <c r="T488" s="214">
        <f>S488*H488</f>
        <v>0</v>
      </c>
      <c r="U488" s="35"/>
      <c r="V488" s="35"/>
      <c r="W488" s="35"/>
      <c r="X488" s="35"/>
      <c r="Y488" s="35"/>
      <c r="Z488" s="35"/>
      <c r="AA488" s="35"/>
      <c r="AB488" s="35"/>
      <c r="AC488" s="35"/>
      <c r="AD488" s="35"/>
      <c r="AE488" s="35"/>
      <c r="AR488" s="215" t="s">
        <v>226</v>
      </c>
      <c r="AT488" s="215" t="s">
        <v>521</v>
      </c>
      <c r="AU488" s="215" t="s">
        <v>83</v>
      </c>
      <c r="AY488" s="18" t="s">
        <v>185</v>
      </c>
      <c r="BE488" s="216">
        <f>IF(N488="základní",J488,0)</f>
        <v>0</v>
      </c>
      <c r="BF488" s="216">
        <f>IF(N488="snížená",J488,0)</f>
        <v>0</v>
      </c>
      <c r="BG488" s="216">
        <f>IF(N488="zákl. přenesená",J488,0)</f>
        <v>0</v>
      </c>
      <c r="BH488" s="216">
        <f>IF(N488="sníž. přenesená",J488,0)</f>
        <v>0</v>
      </c>
      <c r="BI488" s="216">
        <f>IF(N488="nulová",J488,0)</f>
        <v>0</v>
      </c>
      <c r="BJ488" s="18" t="s">
        <v>81</v>
      </c>
      <c r="BK488" s="216">
        <f>ROUND(I488*H488,2)</f>
        <v>0</v>
      </c>
      <c r="BL488" s="18" t="s">
        <v>192</v>
      </c>
      <c r="BM488" s="215" t="s">
        <v>952</v>
      </c>
    </row>
    <row r="489" spans="1:65" s="2" customFormat="1" ht="10.199999999999999">
      <c r="A489" s="35"/>
      <c r="B489" s="36"/>
      <c r="C489" s="37"/>
      <c r="D489" s="217" t="s">
        <v>194</v>
      </c>
      <c r="E489" s="37"/>
      <c r="F489" s="218" t="s">
        <v>951</v>
      </c>
      <c r="G489" s="37"/>
      <c r="H489" s="37"/>
      <c r="I489" s="116"/>
      <c r="J489" s="37"/>
      <c r="K489" s="37"/>
      <c r="L489" s="40"/>
      <c r="M489" s="219"/>
      <c r="N489" s="220"/>
      <c r="O489" s="72"/>
      <c r="P489" s="72"/>
      <c r="Q489" s="72"/>
      <c r="R489" s="72"/>
      <c r="S489" s="72"/>
      <c r="T489" s="73"/>
      <c r="U489" s="35"/>
      <c r="V489" s="35"/>
      <c r="W489" s="35"/>
      <c r="X489" s="35"/>
      <c r="Y489" s="35"/>
      <c r="Z489" s="35"/>
      <c r="AA489" s="35"/>
      <c r="AB489" s="35"/>
      <c r="AC489" s="35"/>
      <c r="AD489" s="35"/>
      <c r="AE489" s="35"/>
      <c r="AT489" s="18" t="s">
        <v>194</v>
      </c>
      <c r="AU489" s="18" t="s">
        <v>83</v>
      </c>
    </row>
    <row r="490" spans="1:65" s="2" customFormat="1" ht="21.75" customHeight="1">
      <c r="A490" s="35"/>
      <c r="B490" s="36"/>
      <c r="C490" s="204" t="s">
        <v>953</v>
      </c>
      <c r="D490" s="204" t="s">
        <v>187</v>
      </c>
      <c r="E490" s="205" t="s">
        <v>954</v>
      </c>
      <c r="F490" s="206" t="s">
        <v>955</v>
      </c>
      <c r="G490" s="207" t="s">
        <v>316</v>
      </c>
      <c r="H490" s="208">
        <v>790</v>
      </c>
      <c r="I490" s="209"/>
      <c r="J490" s="210">
        <f>ROUND(I490*H490,2)</f>
        <v>0</v>
      </c>
      <c r="K490" s="206" t="s">
        <v>191</v>
      </c>
      <c r="L490" s="40"/>
      <c r="M490" s="211" t="s">
        <v>1</v>
      </c>
      <c r="N490" s="212" t="s">
        <v>38</v>
      </c>
      <c r="O490" s="72"/>
      <c r="P490" s="213">
        <f>O490*H490</f>
        <v>0</v>
      </c>
      <c r="Q490" s="213">
        <v>0.20219000000000001</v>
      </c>
      <c r="R490" s="213">
        <f>Q490*H490</f>
        <v>159.73009999999999</v>
      </c>
      <c r="S490" s="213">
        <v>0</v>
      </c>
      <c r="T490" s="214">
        <f>S490*H490</f>
        <v>0</v>
      </c>
      <c r="U490" s="35"/>
      <c r="V490" s="35"/>
      <c r="W490" s="35"/>
      <c r="X490" s="35"/>
      <c r="Y490" s="35"/>
      <c r="Z490" s="35"/>
      <c r="AA490" s="35"/>
      <c r="AB490" s="35"/>
      <c r="AC490" s="35"/>
      <c r="AD490" s="35"/>
      <c r="AE490" s="35"/>
      <c r="AR490" s="215" t="s">
        <v>192</v>
      </c>
      <c r="AT490" s="215" t="s">
        <v>187</v>
      </c>
      <c r="AU490" s="215" t="s">
        <v>83</v>
      </c>
      <c r="AY490" s="18" t="s">
        <v>185</v>
      </c>
      <c r="BE490" s="216">
        <f>IF(N490="základní",J490,0)</f>
        <v>0</v>
      </c>
      <c r="BF490" s="216">
        <f>IF(N490="snížená",J490,0)</f>
        <v>0</v>
      </c>
      <c r="BG490" s="216">
        <f>IF(N490="zákl. přenesená",J490,0)</f>
        <v>0</v>
      </c>
      <c r="BH490" s="216">
        <f>IF(N490="sníž. přenesená",J490,0)</f>
        <v>0</v>
      </c>
      <c r="BI490" s="216">
        <f>IF(N490="nulová",J490,0)</f>
        <v>0</v>
      </c>
      <c r="BJ490" s="18" t="s">
        <v>81</v>
      </c>
      <c r="BK490" s="216">
        <f>ROUND(I490*H490,2)</f>
        <v>0</v>
      </c>
      <c r="BL490" s="18" t="s">
        <v>192</v>
      </c>
      <c r="BM490" s="215" t="s">
        <v>956</v>
      </c>
    </row>
    <row r="491" spans="1:65" s="2" customFormat="1" ht="28.8">
      <c r="A491" s="35"/>
      <c r="B491" s="36"/>
      <c r="C491" s="37"/>
      <c r="D491" s="217" t="s">
        <v>194</v>
      </c>
      <c r="E491" s="37"/>
      <c r="F491" s="218" t="s">
        <v>957</v>
      </c>
      <c r="G491" s="37"/>
      <c r="H491" s="37"/>
      <c r="I491" s="116"/>
      <c r="J491" s="37"/>
      <c r="K491" s="37"/>
      <c r="L491" s="40"/>
      <c r="M491" s="219"/>
      <c r="N491" s="220"/>
      <c r="O491" s="72"/>
      <c r="P491" s="72"/>
      <c r="Q491" s="72"/>
      <c r="R491" s="72"/>
      <c r="S491" s="72"/>
      <c r="T491" s="73"/>
      <c r="U491" s="35"/>
      <c r="V491" s="35"/>
      <c r="W491" s="35"/>
      <c r="X491" s="35"/>
      <c r="Y491" s="35"/>
      <c r="Z491" s="35"/>
      <c r="AA491" s="35"/>
      <c r="AB491" s="35"/>
      <c r="AC491" s="35"/>
      <c r="AD491" s="35"/>
      <c r="AE491" s="35"/>
      <c r="AT491" s="18" t="s">
        <v>194</v>
      </c>
      <c r="AU491" s="18" t="s">
        <v>83</v>
      </c>
    </row>
    <row r="492" spans="1:65" s="2" customFormat="1" ht="105.6">
      <c r="A492" s="35"/>
      <c r="B492" s="36"/>
      <c r="C492" s="37"/>
      <c r="D492" s="217" t="s">
        <v>196</v>
      </c>
      <c r="E492" s="37"/>
      <c r="F492" s="221" t="s">
        <v>958</v>
      </c>
      <c r="G492" s="37"/>
      <c r="H492" s="37"/>
      <c r="I492" s="116"/>
      <c r="J492" s="37"/>
      <c r="K492" s="37"/>
      <c r="L492" s="40"/>
      <c r="M492" s="219"/>
      <c r="N492" s="220"/>
      <c r="O492" s="72"/>
      <c r="P492" s="72"/>
      <c r="Q492" s="72"/>
      <c r="R492" s="72"/>
      <c r="S492" s="72"/>
      <c r="T492" s="73"/>
      <c r="U492" s="35"/>
      <c r="V492" s="35"/>
      <c r="W492" s="35"/>
      <c r="X492" s="35"/>
      <c r="Y492" s="35"/>
      <c r="Z492" s="35"/>
      <c r="AA492" s="35"/>
      <c r="AB492" s="35"/>
      <c r="AC492" s="35"/>
      <c r="AD492" s="35"/>
      <c r="AE492" s="35"/>
      <c r="AT492" s="18" t="s">
        <v>196</v>
      </c>
      <c r="AU492" s="18" t="s">
        <v>83</v>
      </c>
    </row>
    <row r="493" spans="1:65" s="2" customFormat="1" ht="16.5" customHeight="1">
      <c r="A493" s="35"/>
      <c r="B493" s="36"/>
      <c r="C493" s="258" t="s">
        <v>959</v>
      </c>
      <c r="D493" s="258" t="s">
        <v>521</v>
      </c>
      <c r="E493" s="259" t="s">
        <v>960</v>
      </c>
      <c r="F493" s="260" t="s">
        <v>961</v>
      </c>
      <c r="G493" s="261" t="s">
        <v>316</v>
      </c>
      <c r="H493" s="262">
        <v>790</v>
      </c>
      <c r="I493" s="263"/>
      <c r="J493" s="264">
        <f>ROUND(I493*H493,2)</f>
        <v>0</v>
      </c>
      <c r="K493" s="260" t="s">
        <v>191</v>
      </c>
      <c r="L493" s="265"/>
      <c r="M493" s="266" t="s">
        <v>1</v>
      </c>
      <c r="N493" s="267" t="s">
        <v>38</v>
      </c>
      <c r="O493" s="72"/>
      <c r="P493" s="213">
        <f>O493*H493</f>
        <v>0</v>
      </c>
      <c r="Q493" s="213">
        <v>0.125</v>
      </c>
      <c r="R493" s="213">
        <f>Q493*H493</f>
        <v>98.75</v>
      </c>
      <c r="S493" s="213">
        <v>0</v>
      </c>
      <c r="T493" s="214">
        <f>S493*H493</f>
        <v>0</v>
      </c>
      <c r="U493" s="35"/>
      <c r="V493" s="35"/>
      <c r="W493" s="35"/>
      <c r="X493" s="35"/>
      <c r="Y493" s="35"/>
      <c r="Z493" s="35"/>
      <c r="AA493" s="35"/>
      <c r="AB493" s="35"/>
      <c r="AC493" s="35"/>
      <c r="AD493" s="35"/>
      <c r="AE493" s="35"/>
      <c r="AR493" s="215" t="s">
        <v>226</v>
      </c>
      <c r="AT493" s="215" t="s">
        <v>521</v>
      </c>
      <c r="AU493" s="215" t="s">
        <v>83</v>
      </c>
      <c r="AY493" s="18" t="s">
        <v>185</v>
      </c>
      <c r="BE493" s="216">
        <f>IF(N493="základní",J493,0)</f>
        <v>0</v>
      </c>
      <c r="BF493" s="216">
        <f>IF(N493="snížená",J493,0)</f>
        <v>0</v>
      </c>
      <c r="BG493" s="216">
        <f>IF(N493="zákl. přenesená",J493,0)</f>
        <v>0</v>
      </c>
      <c r="BH493" s="216">
        <f>IF(N493="sníž. přenesená",J493,0)</f>
        <v>0</v>
      </c>
      <c r="BI493" s="216">
        <f>IF(N493="nulová",J493,0)</f>
        <v>0</v>
      </c>
      <c r="BJ493" s="18" t="s">
        <v>81</v>
      </c>
      <c r="BK493" s="216">
        <f>ROUND(I493*H493,2)</f>
        <v>0</v>
      </c>
      <c r="BL493" s="18" t="s">
        <v>192</v>
      </c>
      <c r="BM493" s="215" t="s">
        <v>962</v>
      </c>
    </row>
    <row r="494" spans="1:65" s="2" customFormat="1" ht="10.199999999999999">
      <c r="A494" s="35"/>
      <c r="B494" s="36"/>
      <c r="C494" s="37"/>
      <c r="D494" s="217" t="s">
        <v>194</v>
      </c>
      <c r="E494" s="37"/>
      <c r="F494" s="218" t="s">
        <v>961</v>
      </c>
      <c r="G494" s="37"/>
      <c r="H494" s="37"/>
      <c r="I494" s="116"/>
      <c r="J494" s="37"/>
      <c r="K494" s="37"/>
      <c r="L494" s="40"/>
      <c r="M494" s="219"/>
      <c r="N494" s="220"/>
      <c r="O494" s="72"/>
      <c r="P494" s="72"/>
      <c r="Q494" s="72"/>
      <c r="R494" s="72"/>
      <c r="S494" s="72"/>
      <c r="T494" s="73"/>
      <c r="U494" s="35"/>
      <c r="V494" s="35"/>
      <c r="W494" s="35"/>
      <c r="X494" s="35"/>
      <c r="Y494" s="35"/>
      <c r="Z494" s="35"/>
      <c r="AA494" s="35"/>
      <c r="AB494" s="35"/>
      <c r="AC494" s="35"/>
      <c r="AD494" s="35"/>
      <c r="AE494" s="35"/>
      <c r="AT494" s="18" t="s">
        <v>194</v>
      </c>
      <c r="AU494" s="18" t="s">
        <v>83</v>
      </c>
    </row>
    <row r="495" spans="1:65" s="2" customFormat="1" ht="21.75" customHeight="1">
      <c r="A495" s="35"/>
      <c r="B495" s="36"/>
      <c r="C495" s="204" t="s">
        <v>963</v>
      </c>
      <c r="D495" s="204" t="s">
        <v>187</v>
      </c>
      <c r="E495" s="205" t="s">
        <v>964</v>
      </c>
      <c r="F495" s="206" t="s">
        <v>965</v>
      </c>
      <c r="G495" s="207" t="s">
        <v>316</v>
      </c>
      <c r="H495" s="208">
        <v>139</v>
      </c>
      <c r="I495" s="209"/>
      <c r="J495" s="210">
        <f>ROUND(I495*H495,2)</f>
        <v>0</v>
      </c>
      <c r="K495" s="206" t="s">
        <v>191</v>
      </c>
      <c r="L495" s="40"/>
      <c r="M495" s="211" t="s">
        <v>1</v>
      </c>
      <c r="N495" s="212" t="s">
        <v>38</v>
      </c>
      <c r="O495" s="72"/>
      <c r="P495" s="213">
        <f>O495*H495</f>
        <v>0</v>
      </c>
      <c r="Q495" s="213">
        <v>0.1295</v>
      </c>
      <c r="R495" s="213">
        <f>Q495*H495</f>
        <v>18.000499999999999</v>
      </c>
      <c r="S495" s="213">
        <v>0</v>
      </c>
      <c r="T495" s="214">
        <f>S495*H495</f>
        <v>0</v>
      </c>
      <c r="U495" s="35"/>
      <c r="V495" s="35"/>
      <c r="W495" s="35"/>
      <c r="X495" s="35"/>
      <c r="Y495" s="35"/>
      <c r="Z495" s="35"/>
      <c r="AA495" s="35"/>
      <c r="AB495" s="35"/>
      <c r="AC495" s="35"/>
      <c r="AD495" s="35"/>
      <c r="AE495" s="35"/>
      <c r="AR495" s="215" t="s">
        <v>192</v>
      </c>
      <c r="AT495" s="215" t="s">
        <v>187</v>
      </c>
      <c r="AU495" s="215" t="s">
        <v>83</v>
      </c>
      <c r="AY495" s="18" t="s">
        <v>185</v>
      </c>
      <c r="BE495" s="216">
        <f>IF(N495="základní",J495,0)</f>
        <v>0</v>
      </c>
      <c r="BF495" s="216">
        <f>IF(N495="snížená",J495,0)</f>
        <v>0</v>
      </c>
      <c r="BG495" s="216">
        <f>IF(N495="zákl. přenesená",J495,0)</f>
        <v>0</v>
      </c>
      <c r="BH495" s="216">
        <f>IF(N495="sníž. přenesená",J495,0)</f>
        <v>0</v>
      </c>
      <c r="BI495" s="216">
        <f>IF(N495="nulová",J495,0)</f>
        <v>0</v>
      </c>
      <c r="BJ495" s="18" t="s">
        <v>81</v>
      </c>
      <c r="BK495" s="216">
        <f>ROUND(I495*H495,2)</f>
        <v>0</v>
      </c>
      <c r="BL495" s="18" t="s">
        <v>192</v>
      </c>
      <c r="BM495" s="215" t="s">
        <v>966</v>
      </c>
    </row>
    <row r="496" spans="1:65" s="2" customFormat="1" ht="38.4">
      <c r="A496" s="35"/>
      <c r="B496" s="36"/>
      <c r="C496" s="37"/>
      <c r="D496" s="217" t="s">
        <v>194</v>
      </c>
      <c r="E496" s="37"/>
      <c r="F496" s="218" t="s">
        <v>967</v>
      </c>
      <c r="G496" s="37"/>
      <c r="H496" s="37"/>
      <c r="I496" s="116"/>
      <c r="J496" s="37"/>
      <c r="K496" s="37"/>
      <c r="L496" s="40"/>
      <c r="M496" s="219"/>
      <c r="N496" s="220"/>
      <c r="O496" s="72"/>
      <c r="P496" s="72"/>
      <c r="Q496" s="72"/>
      <c r="R496" s="72"/>
      <c r="S496" s="72"/>
      <c r="T496" s="73"/>
      <c r="U496" s="35"/>
      <c r="V496" s="35"/>
      <c r="W496" s="35"/>
      <c r="X496" s="35"/>
      <c r="Y496" s="35"/>
      <c r="Z496" s="35"/>
      <c r="AA496" s="35"/>
      <c r="AB496" s="35"/>
      <c r="AC496" s="35"/>
      <c r="AD496" s="35"/>
      <c r="AE496" s="35"/>
      <c r="AT496" s="18" t="s">
        <v>194</v>
      </c>
      <c r="AU496" s="18" t="s">
        <v>83</v>
      </c>
    </row>
    <row r="497" spans="1:65" s="2" customFormat="1" ht="105.6">
      <c r="A497" s="35"/>
      <c r="B497" s="36"/>
      <c r="C497" s="37"/>
      <c r="D497" s="217" t="s">
        <v>196</v>
      </c>
      <c r="E497" s="37"/>
      <c r="F497" s="221" t="s">
        <v>968</v>
      </c>
      <c r="G497" s="37"/>
      <c r="H497" s="37"/>
      <c r="I497" s="116"/>
      <c r="J497" s="37"/>
      <c r="K497" s="37"/>
      <c r="L497" s="40"/>
      <c r="M497" s="219"/>
      <c r="N497" s="220"/>
      <c r="O497" s="72"/>
      <c r="P497" s="72"/>
      <c r="Q497" s="72"/>
      <c r="R497" s="72"/>
      <c r="S497" s="72"/>
      <c r="T497" s="73"/>
      <c r="U497" s="35"/>
      <c r="V497" s="35"/>
      <c r="W497" s="35"/>
      <c r="X497" s="35"/>
      <c r="Y497" s="35"/>
      <c r="Z497" s="35"/>
      <c r="AA497" s="35"/>
      <c r="AB497" s="35"/>
      <c r="AC497" s="35"/>
      <c r="AD497" s="35"/>
      <c r="AE497" s="35"/>
      <c r="AT497" s="18" t="s">
        <v>196</v>
      </c>
      <c r="AU497" s="18" t="s">
        <v>83</v>
      </c>
    </row>
    <row r="498" spans="1:65" s="2" customFormat="1" ht="16.5" customHeight="1">
      <c r="A498" s="35"/>
      <c r="B498" s="36"/>
      <c r="C498" s="258" t="s">
        <v>969</v>
      </c>
      <c r="D498" s="258" t="s">
        <v>521</v>
      </c>
      <c r="E498" s="259" t="s">
        <v>970</v>
      </c>
      <c r="F498" s="260" t="s">
        <v>971</v>
      </c>
      <c r="G498" s="261" t="s">
        <v>316</v>
      </c>
      <c r="H498" s="262">
        <v>139</v>
      </c>
      <c r="I498" s="263"/>
      <c r="J498" s="264">
        <f>ROUND(I498*H498,2)</f>
        <v>0</v>
      </c>
      <c r="K498" s="260" t="s">
        <v>191</v>
      </c>
      <c r="L498" s="265"/>
      <c r="M498" s="266" t="s">
        <v>1</v>
      </c>
      <c r="N498" s="267" t="s">
        <v>38</v>
      </c>
      <c r="O498" s="72"/>
      <c r="P498" s="213">
        <f>O498*H498</f>
        <v>0</v>
      </c>
      <c r="Q498" s="213">
        <v>8.2000000000000003E-2</v>
      </c>
      <c r="R498" s="213">
        <f>Q498*H498</f>
        <v>11.398</v>
      </c>
      <c r="S498" s="213">
        <v>0</v>
      </c>
      <c r="T498" s="214">
        <f>S498*H498</f>
        <v>0</v>
      </c>
      <c r="U498" s="35"/>
      <c r="V498" s="35"/>
      <c r="W498" s="35"/>
      <c r="X498" s="35"/>
      <c r="Y498" s="35"/>
      <c r="Z498" s="35"/>
      <c r="AA498" s="35"/>
      <c r="AB498" s="35"/>
      <c r="AC498" s="35"/>
      <c r="AD498" s="35"/>
      <c r="AE498" s="35"/>
      <c r="AR498" s="215" t="s">
        <v>226</v>
      </c>
      <c r="AT498" s="215" t="s">
        <v>521</v>
      </c>
      <c r="AU498" s="215" t="s">
        <v>83</v>
      </c>
      <c r="AY498" s="18" t="s">
        <v>185</v>
      </c>
      <c r="BE498" s="216">
        <f>IF(N498="základní",J498,0)</f>
        <v>0</v>
      </c>
      <c r="BF498" s="216">
        <f>IF(N498="snížená",J498,0)</f>
        <v>0</v>
      </c>
      <c r="BG498" s="216">
        <f>IF(N498="zákl. přenesená",J498,0)</f>
        <v>0</v>
      </c>
      <c r="BH498" s="216">
        <f>IF(N498="sníž. přenesená",J498,0)</f>
        <v>0</v>
      </c>
      <c r="BI498" s="216">
        <f>IF(N498="nulová",J498,0)</f>
        <v>0</v>
      </c>
      <c r="BJ498" s="18" t="s">
        <v>81</v>
      </c>
      <c r="BK498" s="216">
        <f>ROUND(I498*H498,2)</f>
        <v>0</v>
      </c>
      <c r="BL498" s="18" t="s">
        <v>192</v>
      </c>
      <c r="BM498" s="215" t="s">
        <v>972</v>
      </c>
    </row>
    <row r="499" spans="1:65" s="2" customFormat="1" ht="10.199999999999999">
      <c r="A499" s="35"/>
      <c r="B499" s="36"/>
      <c r="C499" s="37"/>
      <c r="D499" s="217" t="s">
        <v>194</v>
      </c>
      <c r="E499" s="37"/>
      <c r="F499" s="218" t="s">
        <v>971</v>
      </c>
      <c r="G499" s="37"/>
      <c r="H499" s="37"/>
      <c r="I499" s="116"/>
      <c r="J499" s="37"/>
      <c r="K499" s="37"/>
      <c r="L499" s="40"/>
      <c r="M499" s="219"/>
      <c r="N499" s="220"/>
      <c r="O499" s="72"/>
      <c r="P499" s="72"/>
      <c r="Q499" s="72"/>
      <c r="R499" s="72"/>
      <c r="S499" s="72"/>
      <c r="T499" s="73"/>
      <c r="U499" s="35"/>
      <c r="V499" s="35"/>
      <c r="W499" s="35"/>
      <c r="X499" s="35"/>
      <c r="Y499" s="35"/>
      <c r="Z499" s="35"/>
      <c r="AA499" s="35"/>
      <c r="AB499" s="35"/>
      <c r="AC499" s="35"/>
      <c r="AD499" s="35"/>
      <c r="AE499" s="35"/>
      <c r="AT499" s="18" t="s">
        <v>194</v>
      </c>
      <c r="AU499" s="18" t="s">
        <v>83</v>
      </c>
    </row>
    <row r="500" spans="1:65" s="2" customFormat="1" ht="21.75" customHeight="1">
      <c r="A500" s="35"/>
      <c r="B500" s="36"/>
      <c r="C500" s="204" t="s">
        <v>973</v>
      </c>
      <c r="D500" s="204" t="s">
        <v>187</v>
      </c>
      <c r="E500" s="205" t="s">
        <v>974</v>
      </c>
      <c r="F500" s="206" t="s">
        <v>975</v>
      </c>
      <c r="G500" s="207" t="s">
        <v>210</v>
      </c>
      <c r="H500" s="208">
        <v>8876.4</v>
      </c>
      <c r="I500" s="209"/>
      <c r="J500" s="210">
        <f>ROUND(I500*H500,2)</f>
        <v>0</v>
      </c>
      <c r="K500" s="206" t="s">
        <v>191</v>
      </c>
      <c r="L500" s="40"/>
      <c r="M500" s="211" t="s">
        <v>1</v>
      </c>
      <c r="N500" s="212" t="s">
        <v>38</v>
      </c>
      <c r="O500" s="72"/>
      <c r="P500" s="213">
        <f>O500*H500</f>
        <v>0</v>
      </c>
      <c r="Q500" s="213">
        <v>3.6000000000000002E-4</v>
      </c>
      <c r="R500" s="213">
        <f>Q500*H500</f>
        <v>3.1955040000000001</v>
      </c>
      <c r="S500" s="213">
        <v>0</v>
      </c>
      <c r="T500" s="214">
        <f>S500*H500</f>
        <v>0</v>
      </c>
      <c r="U500" s="35"/>
      <c r="V500" s="35"/>
      <c r="W500" s="35"/>
      <c r="X500" s="35"/>
      <c r="Y500" s="35"/>
      <c r="Z500" s="35"/>
      <c r="AA500" s="35"/>
      <c r="AB500" s="35"/>
      <c r="AC500" s="35"/>
      <c r="AD500" s="35"/>
      <c r="AE500" s="35"/>
      <c r="AR500" s="215" t="s">
        <v>192</v>
      </c>
      <c r="AT500" s="215" t="s">
        <v>187</v>
      </c>
      <c r="AU500" s="215" t="s">
        <v>83</v>
      </c>
      <c r="AY500" s="18" t="s">
        <v>185</v>
      </c>
      <c r="BE500" s="216">
        <f>IF(N500="základní",J500,0)</f>
        <v>0</v>
      </c>
      <c r="BF500" s="216">
        <f>IF(N500="snížená",J500,0)</f>
        <v>0</v>
      </c>
      <c r="BG500" s="216">
        <f>IF(N500="zákl. přenesená",J500,0)</f>
        <v>0</v>
      </c>
      <c r="BH500" s="216">
        <f>IF(N500="sníž. přenesená",J500,0)</f>
        <v>0</v>
      </c>
      <c r="BI500" s="216">
        <f>IF(N500="nulová",J500,0)</f>
        <v>0</v>
      </c>
      <c r="BJ500" s="18" t="s">
        <v>81</v>
      </c>
      <c r="BK500" s="216">
        <f>ROUND(I500*H500,2)</f>
        <v>0</v>
      </c>
      <c r="BL500" s="18" t="s">
        <v>192</v>
      </c>
      <c r="BM500" s="215" t="s">
        <v>976</v>
      </c>
    </row>
    <row r="501" spans="1:65" s="2" customFormat="1" ht="19.2">
      <c r="A501" s="35"/>
      <c r="B501" s="36"/>
      <c r="C501" s="37"/>
      <c r="D501" s="217" t="s">
        <v>194</v>
      </c>
      <c r="E501" s="37"/>
      <c r="F501" s="218" t="s">
        <v>977</v>
      </c>
      <c r="G501" s="37"/>
      <c r="H501" s="37"/>
      <c r="I501" s="116"/>
      <c r="J501" s="37"/>
      <c r="K501" s="37"/>
      <c r="L501" s="40"/>
      <c r="M501" s="219"/>
      <c r="N501" s="220"/>
      <c r="O501" s="72"/>
      <c r="P501" s="72"/>
      <c r="Q501" s="72"/>
      <c r="R501" s="72"/>
      <c r="S501" s="72"/>
      <c r="T501" s="73"/>
      <c r="U501" s="35"/>
      <c r="V501" s="35"/>
      <c r="W501" s="35"/>
      <c r="X501" s="35"/>
      <c r="Y501" s="35"/>
      <c r="Z501" s="35"/>
      <c r="AA501" s="35"/>
      <c r="AB501" s="35"/>
      <c r="AC501" s="35"/>
      <c r="AD501" s="35"/>
      <c r="AE501" s="35"/>
      <c r="AT501" s="18" t="s">
        <v>194</v>
      </c>
      <c r="AU501" s="18" t="s">
        <v>83</v>
      </c>
    </row>
    <row r="502" spans="1:65" s="2" customFormat="1" ht="28.8">
      <c r="A502" s="35"/>
      <c r="B502" s="36"/>
      <c r="C502" s="37"/>
      <c r="D502" s="217" t="s">
        <v>196</v>
      </c>
      <c r="E502" s="37"/>
      <c r="F502" s="221" t="s">
        <v>978</v>
      </c>
      <c r="G502" s="37"/>
      <c r="H502" s="37"/>
      <c r="I502" s="116"/>
      <c r="J502" s="37"/>
      <c r="K502" s="37"/>
      <c r="L502" s="40"/>
      <c r="M502" s="219"/>
      <c r="N502" s="220"/>
      <c r="O502" s="72"/>
      <c r="P502" s="72"/>
      <c r="Q502" s="72"/>
      <c r="R502" s="72"/>
      <c r="S502" s="72"/>
      <c r="T502" s="73"/>
      <c r="U502" s="35"/>
      <c r="V502" s="35"/>
      <c r="W502" s="35"/>
      <c r="X502" s="35"/>
      <c r="Y502" s="35"/>
      <c r="Z502" s="35"/>
      <c r="AA502" s="35"/>
      <c r="AB502" s="35"/>
      <c r="AC502" s="35"/>
      <c r="AD502" s="35"/>
      <c r="AE502" s="35"/>
      <c r="AT502" s="18" t="s">
        <v>196</v>
      </c>
      <c r="AU502" s="18" t="s">
        <v>83</v>
      </c>
    </row>
    <row r="503" spans="1:65" s="13" customFormat="1" ht="10.199999999999999">
      <c r="B503" s="222"/>
      <c r="C503" s="223"/>
      <c r="D503" s="217" t="s">
        <v>214</v>
      </c>
      <c r="E503" s="224" t="s">
        <v>1</v>
      </c>
      <c r="F503" s="225" t="s">
        <v>666</v>
      </c>
      <c r="G503" s="223"/>
      <c r="H503" s="224" t="s">
        <v>1</v>
      </c>
      <c r="I503" s="226"/>
      <c r="J503" s="223"/>
      <c r="K503" s="223"/>
      <c r="L503" s="227"/>
      <c r="M503" s="228"/>
      <c r="N503" s="229"/>
      <c r="O503" s="229"/>
      <c r="P503" s="229"/>
      <c r="Q503" s="229"/>
      <c r="R503" s="229"/>
      <c r="S503" s="229"/>
      <c r="T503" s="230"/>
      <c r="AT503" s="231" t="s">
        <v>214</v>
      </c>
      <c r="AU503" s="231" t="s">
        <v>83</v>
      </c>
      <c r="AV503" s="13" t="s">
        <v>81</v>
      </c>
      <c r="AW503" s="13" t="s">
        <v>30</v>
      </c>
      <c r="AX503" s="13" t="s">
        <v>73</v>
      </c>
      <c r="AY503" s="231" t="s">
        <v>185</v>
      </c>
    </row>
    <row r="504" spans="1:65" s="14" customFormat="1" ht="10.199999999999999">
      <c r="B504" s="232"/>
      <c r="C504" s="233"/>
      <c r="D504" s="217" t="s">
        <v>214</v>
      </c>
      <c r="E504" s="234" t="s">
        <v>1</v>
      </c>
      <c r="F504" s="235" t="s">
        <v>979</v>
      </c>
      <c r="G504" s="233"/>
      <c r="H504" s="236">
        <v>726</v>
      </c>
      <c r="I504" s="237"/>
      <c r="J504" s="233"/>
      <c r="K504" s="233"/>
      <c r="L504" s="238"/>
      <c r="M504" s="239"/>
      <c r="N504" s="240"/>
      <c r="O504" s="240"/>
      <c r="P504" s="240"/>
      <c r="Q504" s="240"/>
      <c r="R504" s="240"/>
      <c r="S504" s="240"/>
      <c r="T504" s="241"/>
      <c r="AT504" s="242" t="s">
        <v>214</v>
      </c>
      <c r="AU504" s="242" t="s">
        <v>83</v>
      </c>
      <c r="AV504" s="14" t="s">
        <v>83</v>
      </c>
      <c r="AW504" s="14" t="s">
        <v>30</v>
      </c>
      <c r="AX504" s="14" t="s">
        <v>73</v>
      </c>
      <c r="AY504" s="242" t="s">
        <v>185</v>
      </c>
    </row>
    <row r="505" spans="1:65" s="13" customFormat="1" ht="10.199999999999999">
      <c r="B505" s="222"/>
      <c r="C505" s="223"/>
      <c r="D505" s="217" t="s">
        <v>214</v>
      </c>
      <c r="E505" s="224" t="s">
        <v>1</v>
      </c>
      <c r="F505" s="225" t="s">
        <v>659</v>
      </c>
      <c r="G505" s="223"/>
      <c r="H505" s="224" t="s">
        <v>1</v>
      </c>
      <c r="I505" s="226"/>
      <c r="J505" s="223"/>
      <c r="K505" s="223"/>
      <c r="L505" s="227"/>
      <c r="M505" s="228"/>
      <c r="N505" s="229"/>
      <c r="O505" s="229"/>
      <c r="P505" s="229"/>
      <c r="Q505" s="229"/>
      <c r="R505" s="229"/>
      <c r="S505" s="229"/>
      <c r="T505" s="230"/>
      <c r="AT505" s="231" t="s">
        <v>214</v>
      </c>
      <c r="AU505" s="231" t="s">
        <v>83</v>
      </c>
      <c r="AV505" s="13" t="s">
        <v>81</v>
      </c>
      <c r="AW505" s="13" t="s">
        <v>30</v>
      </c>
      <c r="AX505" s="13" t="s">
        <v>73</v>
      </c>
      <c r="AY505" s="231" t="s">
        <v>185</v>
      </c>
    </row>
    <row r="506" spans="1:65" s="14" customFormat="1" ht="10.199999999999999">
      <c r="B506" s="232"/>
      <c r="C506" s="233"/>
      <c r="D506" s="217" t="s">
        <v>214</v>
      </c>
      <c r="E506" s="234" t="s">
        <v>1</v>
      </c>
      <c r="F506" s="235" t="s">
        <v>980</v>
      </c>
      <c r="G506" s="233"/>
      <c r="H506" s="236">
        <v>616</v>
      </c>
      <c r="I506" s="237"/>
      <c r="J506" s="233"/>
      <c r="K506" s="233"/>
      <c r="L506" s="238"/>
      <c r="M506" s="239"/>
      <c r="N506" s="240"/>
      <c r="O506" s="240"/>
      <c r="P506" s="240"/>
      <c r="Q506" s="240"/>
      <c r="R506" s="240"/>
      <c r="S506" s="240"/>
      <c r="T506" s="241"/>
      <c r="AT506" s="242" t="s">
        <v>214</v>
      </c>
      <c r="AU506" s="242" t="s">
        <v>83</v>
      </c>
      <c r="AV506" s="14" t="s">
        <v>83</v>
      </c>
      <c r="AW506" s="14" t="s">
        <v>30</v>
      </c>
      <c r="AX506" s="14" t="s">
        <v>73</v>
      </c>
      <c r="AY506" s="242" t="s">
        <v>185</v>
      </c>
    </row>
    <row r="507" spans="1:65" s="13" customFormat="1" ht="10.199999999999999">
      <c r="B507" s="222"/>
      <c r="C507" s="223"/>
      <c r="D507" s="217" t="s">
        <v>214</v>
      </c>
      <c r="E507" s="224" t="s">
        <v>1</v>
      </c>
      <c r="F507" s="225" t="s">
        <v>661</v>
      </c>
      <c r="G507" s="223"/>
      <c r="H507" s="224" t="s">
        <v>1</v>
      </c>
      <c r="I507" s="226"/>
      <c r="J507" s="223"/>
      <c r="K507" s="223"/>
      <c r="L507" s="227"/>
      <c r="M507" s="228"/>
      <c r="N507" s="229"/>
      <c r="O507" s="229"/>
      <c r="P507" s="229"/>
      <c r="Q507" s="229"/>
      <c r="R507" s="229"/>
      <c r="S507" s="229"/>
      <c r="T507" s="230"/>
      <c r="AT507" s="231" t="s">
        <v>214</v>
      </c>
      <c r="AU507" s="231" t="s">
        <v>83</v>
      </c>
      <c r="AV507" s="13" t="s">
        <v>81</v>
      </c>
      <c r="AW507" s="13" t="s">
        <v>30</v>
      </c>
      <c r="AX507" s="13" t="s">
        <v>73</v>
      </c>
      <c r="AY507" s="231" t="s">
        <v>185</v>
      </c>
    </row>
    <row r="508" spans="1:65" s="14" customFormat="1" ht="10.199999999999999">
      <c r="B508" s="232"/>
      <c r="C508" s="233"/>
      <c r="D508" s="217" t="s">
        <v>214</v>
      </c>
      <c r="E508" s="234" t="s">
        <v>1</v>
      </c>
      <c r="F508" s="235" t="s">
        <v>981</v>
      </c>
      <c r="G508" s="233"/>
      <c r="H508" s="236">
        <v>56.4</v>
      </c>
      <c r="I508" s="237"/>
      <c r="J508" s="233"/>
      <c r="K508" s="233"/>
      <c r="L508" s="238"/>
      <c r="M508" s="239"/>
      <c r="N508" s="240"/>
      <c r="O508" s="240"/>
      <c r="P508" s="240"/>
      <c r="Q508" s="240"/>
      <c r="R508" s="240"/>
      <c r="S508" s="240"/>
      <c r="T508" s="241"/>
      <c r="AT508" s="242" t="s">
        <v>214</v>
      </c>
      <c r="AU508" s="242" t="s">
        <v>83</v>
      </c>
      <c r="AV508" s="14" t="s">
        <v>83</v>
      </c>
      <c r="AW508" s="14" t="s">
        <v>30</v>
      </c>
      <c r="AX508" s="14" t="s">
        <v>73</v>
      </c>
      <c r="AY508" s="242" t="s">
        <v>185</v>
      </c>
    </row>
    <row r="509" spans="1:65" s="13" customFormat="1" ht="10.199999999999999">
      <c r="B509" s="222"/>
      <c r="C509" s="223"/>
      <c r="D509" s="217" t="s">
        <v>214</v>
      </c>
      <c r="E509" s="224" t="s">
        <v>1</v>
      </c>
      <c r="F509" s="225" t="s">
        <v>301</v>
      </c>
      <c r="G509" s="223"/>
      <c r="H509" s="224" t="s">
        <v>1</v>
      </c>
      <c r="I509" s="226"/>
      <c r="J509" s="223"/>
      <c r="K509" s="223"/>
      <c r="L509" s="227"/>
      <c r="M509" s="228"/>
      <c r="N509" s="229"/>
      <c r="O509" s="229"/>
      <c r="P509" s="229"/>
      <c r="Q509" s="229"/>
      <c r="R509" s="229"/>
      <c r="S509" s="229"/>
      <c r="T509" s="230"/>
      <c r="AT509" s="231" t="s">
        <v>214</v>
      </c>
      <c r="AU509" s="231" t="s">
        <v>83</v>
      </c>
      <c r="AV509" s="13" t="s">
        <v>81</v>
      </c>
      <c r="AW509" s="13" t="s">
        <v>30</v>
      </c>
      <c r="AX509" s="13" t="s">
        <v>73</v>
      </c>
      <c r="AY509" s="231" t="s">
        <v>185</v>
      </c>
    </row>
    <row r="510" spans="1:65" s="14" customFormat="1" ht="10.199999999999999">
      <c r="B510" s="232"/>
      <c r="C510" s="233"/>
      <c r="D510" s="217" t="s">
        <v>214</v>
      </c>
      <c r="E510" s="234" t="s">
        <v>1</v>
      </c>
      <c r="F510" s="235" t="s">
        <v>651</v>
      </c>
      <c r="G510" s="233"/>
      <c r="H510" s="236">
        <v>5489</v>
      </c>
      <c r="I510" s="237"/>
      <c r="J510" s="233"/>
      <c r="K510" s="233"/>
      <c r="L510" s="238"/>
      <c r="M510" s="239"/>
      <c r="N510" s="240"/>
      <c r="O510" s="240"/>
      <c r="P510" s="240"/>
      <c r="Q510" s="240"/>
      <c r="R510" s="240"/>
      <c r="S510" s="240"/>
      <c r="T510" s="241"/>
      <c r="AT510" s="242" t="s">
        <v>214</v>
      </c>
      <c r="AU510" s="242" t="s">
        <v>83</v>
      </c>
      <c r="AV510" s="14" t="s">
        <v>83</v>
      </c>
      <c r="AW510" s="14" t="s">
        <v>30</v>
      </c>
      <c r="AX510" s="14" t="s">
        <v>73</v>
      </c>
      <c r="AY510" s="242" t="s">
        <v>185</v>
      </c>
    </row>
    <row r="511" spans="1:65" s="13" customFormat="1" ht="10.199999999999999">
      <c r="B511" s="222"/>
      <c r="C511" s="223"/>
      <c r="D511" s="217" t="s">
        <v>214</v>
      </c>
      <c r="E511" s="224" t="s">
        <v>1</v>
      </c>
      <c r="F511" s="225" t="s">
        <v>303</v>
      </c>
      <c r="G511" s="223"/>
      <c r="H511" s="224" t="s">
        <v>1</v>
      </c>
      <c r="I511" s="226"/>
      <c r="J511" s="223"/>
      <c r="K511" s="223"/>
      <c r="L511" s="227"/>
      <c r="M511" s="228"/>
      <c r="N511" s="229"/>
      <c r="O511" s="229"/>
      <c r="P511" s="229"/>
      <c r="Q511" s="229"/>
      <c r="R511" s="229"/>
      <c r="S511" s="229"/>
      <c r="T511" s="230"/>
      <c r="AT511" s="231" t="s">
        <v>214</v>
      </c>
      <c r="AU511" s="231" t="s">
        <v>83</v>
      </c>
      <c r="AV511" s="13" t="s">
        <v>81</v>
      </c>
      <c r="AW511" s="13" t="s">
        <v>30</v>
      </c>
      <c r="AX511" s="13" t="s">
        <v>73</v>
      </c>
      <c r="AY511" s="231" t="s">
        <v>185</v>
      </c>
    </row>
    <row r="512" spans="1:65" s="14" customFormat="1" ht="10.199999999999999">
      <c r="B512" s="232"/>
      <c r="C512" s="233"/>
      <c r="D512" s="217" t="s">
        <v>214</v>
      </c>
      <c r="E512" s="234" t="s">
        <v>1</v>
      </c>
      <c r="F512" s="235" t="s">
        <v>652</v>
      </c>
      <c r="G512" s="233"/>
      <c r="H512" s="236">
        <v>1989</v>
      </c>
      <c r="I512" s="237"/>
      <c r="J512" s="233"/>
      <c r="K512" s="233"/>
      <c r="L512" s="238"/>
      <c r="M512" s="239"/>
      <c r="N512" s="240"/>
      <c r="O512" s="240"/>
      <c r="P512" s="240"/>
      <c r="Q512" s="240"/>
      <c r="R512" s="240"/>
      <c r="S512" s="240"/>
      <c r="T512" s="241"/>
      <c r="AT512" s="242" t="s">
        <v>214</v>
      </c>
      <c r="AU512" s="242" t="s">
        <v>83</v>
      </c>
      <c r="AV512" s="14" t="s">
        <v>83</v>
      </c>
      <c r="AW512" s="14" t="s">
        <v>30</v>
      </c>
      <c r="AX512" s="14" t="s">
        <v>73</v>
      </c>
      <c r="AY512" s="242" t="s">
        <v>185</v>
      </c>
    </row>
    <row r="513" spans="1:65" s="15" customFormat="1" ht="10.199999999999999">
      <c r="B513" s="243"/>
      <c r="C513" s="244"/>
      <c r="D513" s="217" t="s">
        <v>214</v>
      </c>
      <c r="E513" s="245" t="s">
        <v>1</v>
      </c>
      <c r="F513" s="246" t="s">
        <v>219</v>
      </c>
      <c r="G513" s="244"/>
      <c r="H513" s="247">
        <v>8876.4</v>
      </c>
      <c r="I513" s="248"/>
      <c r="J513" s="244"/>
      <c r="K513" s="244"/>
      <c r="L513" s="249"/>
      <c r="M513" s="250"/>
      <c r="N513" s="251"/>
      <c r="O513" s="251"/>
      <c r="P513" s="251"/>
      <c r="Q513" s="251"/>
      <c r="R513" s="251"/>
      <c r="S513" s="251"/>
      <c r="T513" s="252"/>
      <c r="AT513" s="253" t="s">
        <v>214</v>
      </c>
      <c r="AU513" s="253" t="s">
        <v>83</v>
      </c>
      <c r="AV513" s="15" t="s">
        <v>192</v>
      </c>
      <c r="AW513" s="15" t="s">
        <v>30</v>
      </c>
      <c r="AX513" s="15" t="s">
        <v>81</v>
      </c>
      <c r="AY513" s="253" t="s">
        <v>185</v>
      </c>
    </row>
    <row r="514" spans="1:65" s="2" customFormat="1" ht="33" customHeight="1">
      <c r="A514" s="35"/>
      <c r="B514" s="36"/>
      <c r="C514" s="204" t="s">
        <v>982</v>
      </c>
      <c r="D514" s="204" t="s">
        <v>187</v>
      </c>
      <c r="E514" s="205" t="s">
        <v>983</v>
      </c>
      <c r="F514" s="206" t="s">
        <v>984</v>
      </c>
      <c r="G514" s="207" t="s">
        <v>316</v>
      </c>
      <c r="H514" s="208">
        <v>56.5</v>
      </c>
      <c r="I514" s="209"/>
      <c r="J514" s="210">
        <f>ROUND(I514*H514,2)</f>
        <v>0</v>
      </c>
      <c r="K514" s="206" t="s">
        <v>1</v>
      </c>
      <c r="L514" s="40"/>
      <c r="M514" s="211" t="s">
        <v>1</v>
      </c>
      <c r="N514" s="212" t="s">
        <v>38</v>
      </c>
      <c r="O514" s="72"/>
      <c r="P514" s="213">
        <f>O514*H514</f>
        <v>0</v>
      </c>
      <c r="Q514" s="213">
        <v>0</v>
      </c>
      <c r="R514" s="213">
        <f>Q514*H514</f>
        <v>0</v>
      </c>
      <c r="S514" s="213">
        <v>0</v>
      </c>
      <c r="T514" s="214">
        <f>S514*H514</f>
        <v>0</v>
      </c>
      <c r="U514" s="35"/>
      <c r="V514" s="35"/>
      <c r="W514" s="35"/>
      <c r="X514" s="35"/>
      <c r="Y514" s="35"/>
      <c r="Z514" s="35"/>
      <c r="AA514" s="35"/>
      <c r="AB514" s="35"/>
      <c r="AC514" s="35"/>
      <c r="AD514" s="35"/>
      <c r="AE514" s="35"/>
      <c r="AR514" s="215" t="s">
        <v>192</v>
      </c>
      <c r="AT514" s="215" t="s">
        <v>187</v>
      </c>
      <c r="AU514" s="215" t="s">
        <v>83</v>
      </c>
      <c r="AY514" s="18" t="s">
        <v>185</v>
      </c>
      <c r="BE514" s="216">
        <f>IF(N514="základní",J514,0)</f>
        <v>0</v>
      </c>
      <c r="BF514" s="216">
        <f>IF(N514="snížená",J514,0)</f>
        <v>0</v>
      </c>
      <c r="BG514" s="216">
        <f>IF(N514="zákl. přenesená",J514,0)</f>
        <v>0</v>
      </c>
      <c r="BH514" s="216">
        <f>IF(N514="sníž. přenesená",J514,0)</f>
        <v>0</v>
      </c>
      <c r="BI514" s="216">
        <f>IF(N514="nulová",J514,0)</f>
        <v>0</v>
      </c>
      <c r="BJ514" s="18" t="s">
        <v>81</v>
      </c>
      <c r="BK514" s="216">
        <f>ROUND(I514*H514,2)</f>
        <v>0</v>
      </c>
      <c r="BL514" s="18" t="s">
        <v>192</v>
      </c>
      <c r="BM514" s="215" t="s">
        <v>985</v>
      </c>
    </row>
    <row r="515" spans="1:65" s="2" customFormat="1" ht="10.199999999999999">
      <c r="A515" s="35"/>
      <c r="B515" s="36"/>
      <c r="C515" s="37"/>
      <c r="D515" s="217" t="s">
        <v>194</v>
      </c>
      <c r="E515" s="37"/>
      <c r="F515" s="218" t="s">
        <v>986</v>
      </c>
      <c r="G515" s="37"/>
      <c r="H515" s="37"/>
      <c r="I515" s="116"/>
      <c r="J515" s="37"/>
      <c r="K515" s="37"/>
      <c r="L515" s="40"/>
      <c r="M515" s="219"/>
      <c r="N515" s="220"/>
      <c r="O515" s="72"/>
      <c r="P515" s="72"/>
      <c r="Q515" s="72"/>
      <c r="R515" s="72"/>
      <c r="S515" s="72"/>
      <c r="T515" s="73"/>
      <c r="U515" s="35"/>
      <c r="V515" s="35"/>
      <c r="W515" s="35"/>
      <c r="X515" s="35"/>
      <c r="Y515" s="35"/>
      <c r="Z515" s="35"/>
      <c r="AA515" s="35"/>
      <c r="AB515" s="35"/>
      <c r="AC515" s="35"/>
      <c r="AD515" s="35"/>
      <c r="AE515" s="35"/>
      <c r="AT515" s="18" t="s">
        <v>194</v>
      </c>
      <c r="AU515" s="18" t="s">
        <v>83</v>
      </c>
    </row>
    <row r="516" spans="1:65" s="2" customFormat="1" ht="21.75" customHeight="1">
      <c r="A516" s="35"/>
      <c r="B516" s="36"/>
      <c r="C516" s="204" t="s">
        <v>987</v>
      </c>
      <c r="D516" s="204" t="s">
        <v>187</v>
      </c>
      <c r="E516" s="205" t="s">
        <v>988</v>
      </c>
      <c r="F516" s="206" t="s">
        <v>989</v>
      </c>
      <c r="G516" s="207" t="s">
        <v>990</v>
      </c>
      <c r="H516" s="208">
        <v>2</v>
      </c>
      <c r="I516" s="209"/>
      <c r="J516" s="210">
        <f>ROUND(I516*H516,2)</f>
        <v>0</v>
      </c>
      <c r="K516" s="206" t="s">
        <v>1</v>
      </c>
      <c r="L516" s="40"/>
      <c r="M516" s="211" t="s">
        <v>1</v>
      </c>
      <c r="N516" s="212" t="s">
        <v>38</v>
      </c>
      <c r="O516" s="72"/>
      <c r="P516" s="213">
        <f>O516*H516</f>
        <v>0</v>
      </c>
      <c r="Q516" s="213">
        <v>0</v>
      </c>
      <c r="R516" s="213">
        <f>Q516*H516</f>
        <v>0</v>
      </c>
      <c r="S516" s="213">
        <v>0</v>
      </c>
      <c r="T516" s="214">
        <f>S516*H516</f>
        <v>0</v>
      </c>
      <c r="U516" s="35"/>
      <c r="V516" s="35"/>
      <c r="W516" s="35"/>
      <c r="X516" s="35"/>
      <c r="Y516" s="35"/>
      <c r="Z516" s="35"/>
      <c r="AA516" s="35"/>
      <c r="AB516" s="35"/>
      <c r="AC516" s="35"/>
      <c r="AD516" s="35"/>
      <c r="AE516" s="35"/>
      <c r="AR516" s="215" t="s">
        <v>192</v>
      </c>
      <c r="AT516" s="215" t="s">
        <v>187</v>
      </c>
      <c r="AU516" s="215" t="s">
        <v>83</v>
      </c>
      <c r="AY516" s="18" t="s">
        <v>185</v>
      </c>
      <c r="BE516" s="216">
        <f>IF(N516="základní",J516,0)</f>
        <v>0</v>
      </c>
      <c r="BF516" s="216">
        <f>IF(N516="snížená",J516,0)</f>
        <v>0</v>
      </c>
      <c r="BG516" s="216">
        <f>IF(N516="zákl. přenesená",J516,0)</f>
        <v>0</v>
      </c>
      <c r="BH516" s="216">
        <f>IF(N516="sníž. přenesená",J516,0)</f>
        <v>0</v>
      </c>
      <c r="BI516" s="216">
        <f>IF(N516="nulová",J516,0)</f>
        <v>0</v>
      </c>
      <c r="BJ516" s="18" t="s">
        <v>81</v>
      </c>
      <c r="BK516" s="216">
        <f>ROUND(I516*H516,2)</f>
        <v>0</v>
      </c>
      <c r="BL516" s="18" t="s">
        <v>192</v>
      </c>
      <c r="BM516" s="215" t="s">
        <v>991</v>
      </c>
    </row>
    <row r="517" spans="1:65" s="2" customFormat="1" ht="10.199999999999999">
      <c r="A517" s="35"/>
      <c r="B517" s="36"/>
      <c r="C517" s="37"/>
      <c r="D517" s="217" t="s">
        <v>194</v>
      </c>
      <c r="E517" s="37"/>
      <c r="F517" s="218" t="s">
        <v>989</v>
      </c>
      <c r="G517" s="37"/>
      <c r="H517" s="37"/>
      <c r="I517" s="116"/>
      <c r="J517" s="37"/>
      <c r="K517" s="37"/>
      <c r="L517" s="40"/>
      <c r="M517" s="219"/>
      <c r="N517" s="220"/>
      <c r="O517" s="72"/>
      <c r="P517" s="72"/>
      <c r="Q517" s="72"/>
      <c r="R517" s="72"/>
      <c r="S517" s="72"/>
      <c r="T517" s="73"/>
      <c r="U517" s="35"/>
      <c r="V517" s="35"/>
      <c r="W517" s="35"/>
      <c r="X517" s="35"/>
      <c r="Y517" s="35"/>
      <c r="Z517" s="35"/>
      <c r="AA517" s="35"/>
      <c r="AB517" s="35"/>
      <c r="AC517" s="35"/>
      <c r="AD517" s="35"/>
      <c r="AE517" s="35"/>
      <c r="AT517" s="18" t="s">
        <v>194</v>
      </c>
      <c r="AU517" s="18" t="s">
        <v>83</v>
      </c>
    </row>
    <row r="518" spans="1:65" s="2" customFormat="1" ht="16.5" customHeight="1">
      <c r="A518" s="35"/>
      <c r="B518" s="36"/>
      <c r="C518" s="204" t="s">
        <v>992</v>
      </c>
      <c r="D518" s="204" t="s">
        <v>187</v>
      </c>
      <c r="E518" s="205" t="s">
        <v>993</v>
      </c>
      <c r="F518" s="206" t="s">
        <v>994</v>
      </c>
      <c r="G518" s="207" t="s">
        <v>995</v>
      </c>
      <c r="H518" s="208">
        <v>1</v>
      </c>
      <c r="I518" s="209"/>
      <c r="J518" s="210">
        <f>ROUND(I518*H518,2)</f>
        <v>0</v>
      </c>
      <c r="K518" s="206" t="s">
        <v>1</v>
      </c>
      <c r="L518" s="40"/>
      <c r="M518" s="211" t="s">
        <v>1</v>
      </c>
      <c r="N518" s="212" t="s">
        <v>38</v>
      </c>
      <c r="O518" s="72"/>
      <c r="P518" s="213">
        <f>O518*H518</f>
        <v>0</v>
      </c>
      <c r="Q518" s="213">
        <v>0</v>
      </c>
      <c r="R518" s="213">
        <f>Q518*H518</f>
        <v>0</v>
      </c>
      <c r="S518" s="213">
        <v>0</v>
      </c>
      <c r="T518" s="214">
        <f>S518*H518</f>
        <v>0</v>
      </c>
      <c r="U518" s="35"/>
      <c r="V518" s="35"/>
      <c r="W518" s="35"/>
      <c r="X518" s="35"/>
      <c r="Y518" s="35"/>
      <c r="Z518" s="35"/>
      <c r="AA518" s="35"/>
      <c r="AB518" s="35"/>
      <c r="AC518" s="35"/>
      <c r="AD518" s="35"/>
      <c r="AE518" s="35"/>
      <c r="AR518" s="215" t="s">
        <v>192</v>
      </c>
      <c r="AT518" s="215" t="s">
        <v>187</v>
      </c>
      <c r="AU518" s="215" t="s">
        <v>83</v>
      </c>
      <c r="AY518" s="18" t="s">
        <v>185</v>
      </c>
      <c r="BE518" s="216">
        <f>IF(N518="základní",J518,0)</f>
        <v>0</v>
      </c>
      <c r="BF518" s="216">
        <f>IF(N518="snížená",J518,0)</f>
        <v>0</v>
      </c>
      <c r="BG518" s="216">
        <f>IF(N518="zákl. přenesená",J518,0)</f>
        <v>0</v>
      </c>
      <c r="BH518" s="216">
        <f>IF(N518="sníž. přenesená",J518,0)</f>
        <v>0</v>
      </c>
      <c r="BI518" s="216">
        <f>IF(N518="nulová",J518,0)</f>
        <v>0</v>
      </c>
      <c r="BJ518" s="18" t="s">
        <v>81</v>
      </c>
      <c r="BK518" s="216">
        <f>ROUND(I518*H518,2)</f>
        <v>0</v>
      </c>
      <c r="BL518" s="18" t="s">
        <v>192</v>
      </c>
      <c r="BM518" s="215" t="s">
        <v>996</v>
      </c>
    </row>
    <row r="519" spans="1:65" s="2" customFormat="1" ht="10.199999999999999">
      <c r="A519" s="35"/>
      <c r="B519" s="36"/>
      <c r="C519" s="37"/>
      <c r="D519" s="217" t="s">
        <v>194</v>
      </c>
      <c r="E519" s="37"/>
      <c r="F519" s="218" t="s">
        <v>997</v>
      </c>
      <c r="G519" s="37"/>
      <c r="H519" s="37"/>
      <c r="I519" s="116"/>
      <c r="J519" s="37"/>
      <c r="K519" s="37"/>
      <c r="L519" s="40"/>
      <c r="M519" s="219"/>
      <c r="N519" s="220"/>
      <c r="O519" s="72"/>
      <c r="P519" s="72"/>
      <c r="Q519" s="72"/>
      <c r="R519" s="72"/>
      <c r="S519" s="72"/>
      <c r="T519" s="73"/>
      <c r="U519" s="35"/>
      <c r="V519" s="35"/>
      <c r="W519" s="35"/>
      <c r="X519" s="35"/>
      <c r="Y519" s="35"/>
      <c r="Z519" s="35"/>
      <c r="AA519" s="35"/>
      <c r="AB519" s="35"/>
      <c r="AC519" s="35"/>
      <c r="AD519" s="35"/>
      <c r="AE519" s="35"/>
      <c r="AT519" s="18" t="s">
        <v>194</v>
      </c>
      <c r="AU519" s="18" t="s">
        <v>83</v>
      </c>
    </row>
    <row r="520" spans="1:65" s="12" customFormat="1" ht="22.8" customHeight="1">
      <c r="B520" s="188"/>
      <c r="C520" s="189"/>
      <c r="D520" s="190" t="s">
        <v>72</v>
      </c>
      <c r="E520" s="202" t="s">
        <v>498</v>
      </c>
      <c r="F520" s="202" t="s">
        <v>499</v>
      </c>
      <c r="G520" s="189"/>
      <c r="H520" s="189"/>
      <c r="I520" s="192"/>
      <c r="J520" s="203">
        <f>BK520</f>
        <v>0</v>
      </c>
      <c r="K520" s="189"/>
      <c r="L520" s="194"/>
      <c r="M520" s="195"/>
      <c r="N520" s="196"/>
      <c r="O520" s="196"/>
      <c r="P520" s="197">
        <f>SUM(P521:P530)</f>
        <v>0</v>
      </c>
      <c r="Q520" s="196"/>
      <c r="R520" s="197">
        <f>SUM(R521:R530)</f>
        <v>0</v>
      </c>
      <c r="S520" s="196"/>
      <c r="T520" s="198">
        <f>SUM(T521:T530)</f>
        <v>0</v>
      </c>
      <c r="AR520" s="199" t="s">
        <v>81</v>
      </c>
      <c r="AT520" s="200" t="s">
        <v>72</v>
      </c>
      <c r="AU520" s="200" t="s">
        <v>81</v>
      </c>
      <c r="AY520" s="199" t="s">
        <v>185</v>
      </c>
      <c r="BK520" s="201">
        <f>SUM(BK521:BK530)</f>
        <v>0</v>
      </c>
    </row>
    <row r="521" spans="1:65" s="2" customFormat="1" ht="21.75" customHeight="1">
      <c r="A521" s="35"/>
      <c r="B521" s="36"/>
      <c r="C521" s="204" t="s">
        <v>998</v>
      </c>
      <c r="D521" s="204" t="s">
        <v>187</v>
      </c>
      <c r="E521" s="205" t="s">
        <v>501</v>
      </c>
      <c r="F521" s="206" t="s">
        <v>502</v>
      </c>
      <c r="G521" s="207" t="s">
        <v>449</v>
      </c>
      <c r="H521" s="208">
        <v>1.1970000000000001</v>
      </c>
      <c r="I521" s="209"/>
      <c r="J521" s="210">
        <f>ROUND(I521*H521,2)</f>
        <v>0</v>
      </c>
      <c r="K521" s="206" t="s">
        <v>191</v>
      </c>
      <c r="L521" s="40"/>
      <c r="M521" s="211" t="s">
        <v>1</v>
      </c>
      <c r="N521" s="212" t="s">
        <v>38</v>
      </c>
      <c r="O521" s="72"/>
      <c r="P521" s="213">
        <f>O521*H521</f>
        <v>0</v>
      </c>
      <c r="Q521" s="213">
        <v>0</v>
      </c>
      <c r="R521" s="213">
        <f>Q521*H521</f>
        <v>0</v>
      </c>
      <c r="S521" s="213">
        <v>0</v>
      </c>
      <c r="T521" s="214">
        <f>S521*H521</f>
        <v>0</v>
      </c>
      <c r="U521" s="35"/>
      <c r="V521" s="35"/>
      <c r="W521" s="35"/>
      <c r="X521" s="35"/>
      <c r="Y521" s="35"/>
      <c r="Z521" s="35"/>
      <c r="AA521" s="35"/>
      <c r="AB521" s="35"/>
      <c r="AC521" s="35"/>
      <c r="AD521" s="35"/>
      <c r="AE521" s="35"/>
      <c r="AR521" s="215" t="s">
        <v>192</v>
      </c>
      <c r="AT521" s="215" t="s">
        <v>187</v>
      </c>
      <c r="AU521" s="215" t="s">
        <v>83</v>
      </c>
      <c r="AY521" s="18" t="s">
        <v>185</v>
      </c>
      <c r="BE521" s="216">
        <f>IF(N521="základní",J521,0)</f>
        <v>0</v>
      </c>
      <c r="BF521" s="216">
        <f>IF(N521="snížená",J521,0)</f>
        <v>0</v>
      </c>
      <c r="BG521" s="216">
        <f>IF(N521="zákl. přenesená",J521,0)</f>
        <v>0</v>
      </c>
      <c r="BH521" s="216">
        <f>IF(N521="sníž. přenesená",J521,0)</f>
        <v>0</v>
      </c>
      <c r="BI521" s="216">
        <f>IF(N521="nulová",J521,0)</f>
        <v>0</v>
      </c>
      <c r="BJ521" s="18" t="s">
        <v>81</v>
      </c>
      <c r="BK521" s="216">
        <f>ROUND(I521*H521,2)</f>
        <v>0</v>
      </c>
      <c r="BL521" s="18" t="s">
        <v>192</v>
      </c>
      <c r="BM521" s="215" t="s">
        <v>999</v>
      </c>
    </row>
    <row r="522" spans="1:65" s="2" customFormat="1" ht="19.2">
      <c r="A522" s="35"/>
      <c r="B522" s="36"/>
      <c r="C522" s="37"/>
      <c r="D522" s="217" t="s">
        <v>194</v>
      </c>
      <c r="E522" s="37"/>
      <c r="F522" s="218" t="s">
        <v>504</v>
      </c>
      <c r="G522" s="37"/>
      <c r="H522" s="37"/>
      <c r="I522" s="116"/>
      <c r="J522" s="37"/>
      <c r="K522" s="37"/>
      <c r="L522" s="40"/>
      <c r="M522" s="219"/>
      <c r="N522" s="220"/>
      <c r="O522" s="72"/>
      <c r="P522" s="72"/>
      <c r="Q522" s="72"/>
      <c r="R522" s="72"/>
      <c r="S522" s="72"/>
      <c r="T522" s="73"/>
      <c r="U522" s="35"/>
      <c r="V522" s="35"/>
      <c r="W522" s="35"/>
      <c r="X522" s="35"/>
      <c r="Y522" s="35"/>
      <c r="Z522" s="35"/>
      <c r="AA522" s="35"/>
      <c r="AB522" s="35"/>
      <c r="AC522" s="35"/>
      <c r="AD522" s="35"/>
      <c r="AE522" s="35"/>
      <c r="AT522" s="18" t="s">
        <v>194</v>
      </c>
      <c r="AU522" s="18" t="s">
        <v>83</v>
      </c>
    </row>
    <row r="523" spans="1:65" s="2" customFormat="1" ht="86.4">
      <c r="A523" s="35"/>
      <c r="B523" s="36"/>
      <c r="C523" s="37"/>
      <c r="D523" s="217" t="s">
        <v>196</v>
      </c>
      <c r="E523" s="37"/>
      <c r="F523" s="221" t="s">
        <v>505</v>
      </c>
      <c r="G523" s="37"/>
      <c r="H523" s="37"/>
      <c r="I523" s="116"/>
      <c r="J523" s="37"/>
      <c r="K523" s="37"/>
      <c r="L523" s="40"/>
      <c r="M523" s="219"/>
      <c r="N523" s="220"/>
      <c r="O523" s="72"/>
      <c r="P523" s="72"/>
      <c r="Q523" s="72"/>
      <c r="R523" s="72"/>
      <c r="S523" s="72"/>
      <c r="T523" s="73"/>
      <c r="U523" s="35"/>
      <c r="V523" s="35"/>
      <c r="W523" s="35"/>
      <c r="X523" s="35"/>
      <c r="Y523" s="35"/>
      <c r="Z523" s="35"/>
      <c r="AA523" s="35"/>
      <c r="AB523" s="35"/>
      <c r="AC523" s="35"/>
      <c r="AD523" s="35"/>
      <c r="AE523" s="35"/>
      <c r="AT523" s="18" t="s">
        <v>196</v>
      </c>
      <c r="AU523" s="18" t="s">
        <v>83</v>
      </c>
    </row>
    <row r="524" spans="1:65" s="2" customFormat="1" ht="16.5" customHeight="1">
      <c r="A524" s="35"/>
      <c r="B524" s="36"/>
      <c r="C524" s="204" t="s">
        <v>1000</v>
      </c>
      <c r="D524" s="204" t="s">
        <v>187</v>
      </c>
      <c r="E524" s="205" t="s">
        <v>507</v>
      </c>
      <c r="F524" s="206" t="s">
        <v>508</v>
      </c>
      <c r="G524" s="207" t="s">
        <v>449</v>
      </c>
      <c r="H524" s="208">
        <v>28.728000000000002</v>
      </c>
      <c r="I524" s="209"/>
      <c r="J524" s="210">
        <f>ROUND(I524*H524,2)</f>
        <v>0</v>
      </c>
      <c r="K524" s="206" t="s">
        <v>191</v>
      </c>
      <c r="L524" s="40"/>
      <c r="M524" s="211" t="s">
        <v>1</v>
      </c>
      <c r="N524" s="212" t="s">
        <v>38</v>
      </c>
      <c r="O524" s="72"/>
      <c r="P524" s="213">
        <f>O524*H524</f>
        <v>0</v>
      </c>
      <c r="Q524" s="213">
        <v>0</v>
      </c>
      <c r="R524" s="213">
        <f>Q524*H524</f>
        <v>0</v>
      </c>
      <c r="S524" s="213">
        <v>0</v>
      </c>
      <c r="T524" s="214">
        <f>S524*H524</f>
        <v>0</v>
      </c>
      <c r="U524" s="35"/>
      <c r="V524" s="35"/>
      <c r="W524" s="35"/>
      <c r="X524" s="35"/>
      <c r="Y524" s="35"/>
      <c r="Z524" s="35"/>
      <c r="AA524" s="35"/>
      <c r="AB524" s="35"/>
      <c r="AC524" s="35"/>
      <c r="AD524" s="35"/>
      <c r="AE524" s="35"/>
      <c r="AR524" s="215" t="s">
        <v>192</v>
      </c>
      <c r="AT524" s="215" t="s">
        <v>187</v>
      </c>
      <c r="AU524" s="215" t="s">
        <v>83</v>
      </c>
      <c r="AY524" s="18" t="s">
        <v>185</v>
      </c>
      <c r="BE524" s="216">
        <f>IF(N524="základní",J524,0)</f>
        <v>0</v>
      </c>
      <c r="BF524" s="216">
        <f>IF(N524="snížená",J524,0)</f>
        <v>0</v>
      </c>
      <c r="BG524" s="216">
        <f>IF(N524="zákl. přenesená",J524,0)</f>
        <v>0</v>
      </c>
      <c r="BH524" s="216">
        <f>IF(N524="sníž. přenesená",J524,0)</f>
        <v>0</v>
      </c>
      <c r="BI524" s="216">
        <f>IF(N524="nulová",J524,0)</f>
        <v>0</v>
      </c>
      <c r="BJ524" s="18" t="s">
        <v>81</v>
      </c>
      <c r="BK524" s="216">
        <f>ROUND(I524*H524,2)</f>
        <v>0</v>
      </c>
      <c r="BL524" s="18" t="s">
        <v>192</v>
      </c>
      <c r="BM524" s="215" t="s">
        <v>1001</v>
      </c>
    </row>
    <row r="525" spans="1:65" s="2" customFormat="1" ht="28.8">
      <c r="A525" s="35"/>
      <c r="B525" s="36"/>
      <c r="C525" s="37"/>
      <c r="D525" s="217" t="s">
        <v>194</v>
      </c>
      <c r="E525" s="37"/>
      <c r="F525" s="218" t="s">
        <v>510</v>
      </c>
      <c r="G525" s="37"/>
      <c r="H525" s="37"/>
      <c r="I525" s="116"/>
      <c r="J525" s="37"/>
      <c r="K525" s="37"/>
      <c r="L525" s="40"/>
      <c r="M525" s="219"/>
      <c r="N525" s="220"/>
      <c r="O525" s="72"/>
      <c r="P525" s="72"/>
      <c r="Q525" s="72"/>
      <c r="R525" s="72"/>
      <c r="S525" s="72"/>
      <c r="T525" s="73"/>
      <c r="U525" s="35"/>
      <c r="V525" s="35"/>
      <c r="W525" s="35"/>
      <c r="X525" s="35"/>
      <c r="Y525" s="35"/>
      <c r="Z525" s="35"/>
      <c r="AA525" s="35"/>
      <c r="AB525" s="35"/>
      <c r="AC525" s="35"/>
      <c r="AD525" s="35"/>
      <c r="AE525" s="35"/>
      <c r="AT525" s="18" t="s">
        <v>194</v>
      </c>
      <c r="AU525" s="18" t="s">
        <v>83</v>
      </c>
    </row>
    <row r="526" spans="1:65" s="2" customFormat="1" ht="86.4">
      <c r="A526" s="35"/>
      <c r="B526" s="36"/>
      <c r="C526" s="37"/>
      <c r="D526" s="217" t="s">
        <v>196</v>
      </c>
      <c r="E526" s="37"/>
      <c r="F526" s="221" t="s">
        <v>505</v>
      </c>
      <c r="G526" s="37"/>
      <c r="H526" s="37"/>
      <c r="I526" s="116"/>
      <c r="J526" s="37"/>
      <c r="K526" s="37"/>
      <c r="L526" s="40"/>
      <c r="M526" s="219"/>
      <c r="N526" s="220"/>
      <c r="O526" s="72"/>
      <c r="P526" s="72"/>
      <c r="Q526" s="72"/>
      <c r="R526" s="72"/>
      <c r="S526" s="72"/>
      <c r="T526" s="73"/>
      <c r="U526" s="35"/>
      <c r="V526" s="35"/>
      <c r="W526" s="35"/>
      <c r="X526" s="35"/>
      <c r="Y526" s="35"/>
      <c r="Z526" s="35"/>
      <c r="AA526" s="35"/>
      <c r="AB526" s="35"/>
      <c r="AC526" s="35"/>
      <c r="AD526" s="35"/>
      <c r="AE526" s="35"/>
      <c r="AT526" s="18" t="s">
        <v>196</v>
      </c>
      <c r="AU526" s="18" t="s">
        <v>83</v>
      </c>
    </row>
    <row r="527" spans="1:65" s="14" customFormat="1" ht="10.199999999999999">
      <c r="B527" s="232"/>
      <c r="C527" s="233"/>
      <c r="D527" s="217" t="s">
        <v>214</v>
      </c>
      <c r="E527" s="234" t="s">
        <v>1</v>
      </c>
      <c r="F527" s="235" t="s">
        <v>1002</v>
      </c>
      <c r="G527" s="233"/>
      <c r="H527" s="236">
        <v>28.728000000000002</v>
      </c>
      <c r="I527" s="237"/>
      <c r="J527" s="233"/>
      <c r="K527" s="233"/>
      <c r="L527" s="238"/>
      <c r="M527" s="239"/>
      <c r="N527" s="240"/>
      <c r="O527" s="240"/>
      <c r="P527" s="240"/>
      <c r="Q527" s="240"/>
      <c r="R527" s="240"/>
      <c r="S527" s="240"/>
      <c r="T527" s="241"/>
      <c r="AT527" s="242" t="s">
        <v>214</v>
      </c>
      <c r="AU527" s="242" t="s">
        <v>83</v>
      </c>
      <c r="AV527" s="14" t="s">
        <v>83</v>
      </c>
      <c r="AW527" s="14" t="s">
        <v>30</v>
      </c>
      <c r="AX527" s="14" t="s">
        <v>81</v>
      </c>
      <c r="AY527" s="242" t="s">
        <v>185</v>
      </c>
    </row>
    <row r="528" spans="1:65" s="2" customFormat="1" ht="21.75" customHeight="1">
      <c r="A528" s="35"/>
      <c r="B528" s="36"/>
      <c r="C528" s="204" t="s">
        <v>1003</v>
      </c>
      <c r="D528" s="204" t="s">
        <v>187</v>
      </c>
      <c r="E528" s="205" t="s">
        <v>1004</v>
      </c>
      <c r="F528" s="206" t="s">
        <v>448</v>
      </c>
      <c r="G528" s="207" t="s">
        <v>449</v>
      </c>
      <c r="H528" s="208">
        <v>1.1970000000000001</v>
      </c>
      <c r="I528" s="209"/>
      <c r="J528" s="210">
        <f>ROUND(I528*H528,2)</f>
        <v>0</v>
      </c>
      <c r="K528" s="206" t="s">
        <v>191</v>
      </c>
      <c r="L528" s="40"/>
      <c r="M528" s="211" t="s">
        <v>1</v>
      </c>
      <c r="N528" s="212" t="s">
        <v>38</v>
      </c>
      <c r="O528" s="72"/>
      <c r="P528" s="213">
        <f>O528*H528</f>
        <v>0</v>
      </c>
      <c r="Q528" s="213">
        <v>0</v>
      </c>
      <c r="R528" s="213">
        <f>Q528*H528</f>
        <v>0</v>
      </c>
      <c r="S528" s="213">
        <v>0</v>
      </c>
      <c r="T528" s="214">
        <f>S528*H528</f>
        <v>0</v>
      </c>
      <c r="U528" s="35"/>
      <c r="V528" s="35"/>
      <c r="W528" s="35"/>
      <c r="X528" s="35"/>
      <c r="Y528" s="35"/>
      <c r="Z528" s="35"/>
      <c r="AA528" s="35"/>
      <c r="AB528" s="35"/>
      <c r="AC528" s="35"/>
      <c r="AD528" s="35"/>
      <c r="AE528" s="35"/>
      <c r="AR528" s="215" t="s">
        <v>192</v>
      </c>
      <c r="AT528" s="215" t="s">
        <v>187</v>
      </c>
      <c r="AU528" s="215" t="s">
        <v>83</v>
      </c>
      <c r="AY528" s="18" t="s">
        <v>185</v>
      </c>
      <c r="BE528" s="216">
        <f>IF(N528="základní",J528,0)</f>
        <v>0</v>
      </c>
      <c r="BF528" s="216">
        <f>IF(N528="snížená",J528,0)</f>
        <v>0</v>
      </c>
      <c r="BG528" s="216">
        <f>IF(N528="zákl. přenesená",J528,0)</f>
        <v>0</v>
      </c>
      <c r="BH528" s="216">
        <f>IF(N528="sníž. přenesená",J528,0)</f>
        <v>0</v>
      </c>
      <c r="BI528" s="216">
        <f>IF(N528="nulová",J528,0)</f>
        <v>0</v>
      </c>
      <c r="BJ528" s="18" t="s">
        <v>81</v>
      </c>
      <c r="BK528" s="216">
        <f>ROUND(I528*H528,2)</f>
        <v>0</v>
      </c>
      <c r="BL528" s="18" t="s">
        <v>192</v>
      </c>
      <c r="BM528" s="215" t="s">
        <v>1005</v>
      </c>
    </row>
    <row r="529" spans="1:65" s="2" customFormat="1" ht="28.8">
      <c r="A529" s="35"/>
      <c r="B529" s="36"/>
      <c r="C529" s="37"/>
      <c r="D529" s="217" t="s">
        <v>194</v>
      </c>
      <c r="E529" s="37"/>
      <c r="F529" s="218" t="s">
        <v>451</v>
      </c>
      <c r="G529" s="37"/>
      <c r="H529" s="37"/>
      <c r="I529" s="116"/>
      <c r="J529" s="37"/>
      <c r="K529" s="37"/>
      <c r="L529" s="40"/>
      <c r="M529" s="219"/>
      <c r="N529" s="220"/>
      <c r="O529" s="72"/>
      <c r="P529" s="72"/>
      <c r="Q529" s="72"/>
      <c r="R529" s="72"/>
      <c r="S529" s="72"/>
      <c r="T529" s="73"/>
      <c r="U529" s="35"/>
      <c r="V529" s="35"/>
      <c r="W529" s="35"/>
      <c r="X529" s="35"/>
      <c r="Y529" s="35"/>
      <c r="Z529" s="35"/>
      <c r="AA529" s="35"/>
      <c r="AB529" s="35"/>
      <c r="AC529" s="35"/>
      <c r="AD529" s="35"/>
      <c r="AE529" s="35"/>
      <c r="AT529" s="18" t="s">
        <v>194</v>
      </c>
      <c r="AU529" s="18" t="s">
        <v>83</v>
      </c>
    </row>
    <row r="530" spans="1:65" s="2" customFormat="1" ht="76.8">
      <c r="A530" s="35"/>
      <c r="B530" s="36"/>
      <c r="C530" s="37"/>
      <c r="D530" s="217" t="s">
        <v>196</v>
      </c>
      <c r="E530" s="37"/>
      <c r="F530" s="221" t="s">
        <v>1006</v>
      </c>
      <c r="G530" s="37"/>
      <c r="H530" s="37"/>
      <c r="I530" s="116"/>
      <c r="J530" s="37"/>
      <c r="K530" s="37"/>
      <c r="L530" s="40"/>
      <c r="M530" s="219"/>
      <c r="N530" s="220"/>
      <c r="O530" s="72"/>
      <c r="P530" s="72"/>
      <c r="Q530" s="72"/>
      <c r="R530" s="72"/>
      <c r="S530" s="72"/>
      <c r="T530" s="73"/>
      <c r="U530" s="35"/>
      <c r="V530" s="35"/>
      <c r="W530" s="35"/>
      <c r="X530" s="35"/>
      <c r="Y530" s="35"/>
      <c r="Z530" s="35"/>
      <c r="AA530" s="35"/>
      <c r="AB530" s="35"/>
      <c r="AC530" s="35"/>
      <c r="AD530" s="35"/>
      <c r="AE530" s="35"/>
      <c r="AT530" s="18" t="s">
        <v>196</v>
      </c>
      <c r="AU530" s="18" t="s">
        <v>83</v>
      </c>
    </row>
    <row r="531" spans="1:65" s="12" customFormat="1" ht="22.8" customHeight="1">
      <c r="B531" s="188"/>
      <c r="C531" s="189"/>
      <c r="D531" s="190" t="s">
        <v>72</v>
      </c>
      <c r="E531" s="202" t="s">
        <v>514</v>
      </c>
      <c r="F531" s="202" t="s">
        <v>515</v>
      </c>
      <c r="G531" s="189"/>
      <c r="H531" s="189"/>
      <c r="I531" s="192"/>
      <c r="J531" s="203">
        <f>BK531</f>
        <v>0</v>
      </c>
      <c r="K531" s="189"/>
      <c r="L531" s="194"/>
      <c r="M531" s="195"/>
      <c r="N531" s="196"/>
      <c r="O531" s="196"/>
      <c r="P531" s="197">
        <f>SUM(P532:P533)</f>
        <v>0</v>
      </c>
      <c r="Q531" s="196"/>
      <c r="R531" s="197">
        <f>SUM(R532:R533)</f>
        <v>0</v>
      </c>
      <c r="S531" s="196"/>
      <c r="T531" s="198">
        <f>SUM(T532:T533)</f>
        <v>0</v>
      </c>
      <c r="AR531" s="199" t="s">
        <v>81</v>
      </c>
      <c r="AT531" s="200" t="s">
        <v>72</v>
      </c>
      <c r="AU531" s="200" t="s">
        <v>81</v>
      </c>
      <c r="AY531" s="199" t="s">
        <v>185</v>
      </c>
      <c r="BK531" s="201">
        <f>SUM(BK532:BK533)</f>
        <v>0</v>
      </c>
    </row>
    <row r="532" spans="1:65" s="2" customFormat="1" ht="21.75" customHeight="1">
      <c r="A532" s="35"/>
      <c r="B532" s="36"/>
      <c r="C532" s="204" t="s">
        <v>1007</v>
      </c>
      <c r="D532" s="204" t="s">
        <v>187</v>
      </c>
      <c r="E532" s="205" t="s">
        <v>517</v>
      </c>
      <c r="F532" s="206" t="s">
        <v>518</v>
      </c>
      <c r="G532" s="207" t="s">
        <v>449</v>
      </c>
      <c r="H532" s="208">
        <v>2170.0940000000001</v>
      </c>
      <c r="I532" s="209"/>
      <c r="J532" s="210">
        <f>ROUND(I532*H532,2)</f>
        <v>0</v>
      </c>
      <c r="K532" s="206" t="s">
        <v>191</v>
      </c>
      <c r="L532" s="40"/>
      <c r="M532" s="211" t="s">
        <v>1</v>
      </c>
      <c r="N532" s="212" t="s">
        <v>38</v>
      </c>
      <c r="O532" s="72"/>
      <c r="P532" s="213">
        <f>O532*H532</f>
        <v>0</v>
      </c>
      <c r="Q532" s="213">
        <v>0</v>
      </c>
      <c r="R532" s="213">
        <f>Q532*H532</f>
        <v>0</v>
      </c>
      <c r="S532" s="213">
        <v>0</v>
      </c>
      <c r="T532" s="214">
        <f>S532*H532</f>
        <v>0</v>
      </c>
      <c r="U532" s="35"/>
      <c r="V532" s="35"/>
      <c r="W532" s="35"/>
      <c r="X532" s="35"/>
      <c r="Y532" s="35"/>
      <c r="Z532" s="35"/>
      <c r="AA532" s="35"/>
      <c r="AB532" s="35"/>
      <c r="AC532" s="35"/>
      <c r="AD532" s="35"/>
      <c r="AE532" s="35"/>
      <c r="AR532" s="215" t="s">
        <v>192</v>
      </c>
      <c r="AT532" s="215" t="s">
        <v>187</v>
      </c>
      <c r="AU532" s="215" t="s">
        <v>83</v>
      </c>
      <c r="AY532" s="18" t="s">
        <v>185</v>
      </c>
      <c r="BE532" s="216">
        <f>IF(N532="základní",J532,0)</f>
        <v>0</v>
      </c>
      <c r="BF532" s="216">
        <f>IF(N532="snížená",J532,0)</f>
        <v>0</v>
      </c>
      <c r="BG532" s="216">
        <f>IF(N532="zákl. přenesená",J532,0)</f>
        <v>0</v>
      </c>
      <c r="BH532" s="216">
        <f>IF(N532="sníž. přenesená",J532,0)</f>
        <v>0</v>
      </c>
      <c r="BI532" s="216">
        <f>IF(N532="nulová",J532,0)</f>
        <v>0</v>
      </c>
      <c r="BJ532" s="18" t="s">
        <v>81</v>
      </c>
      <c r="BK532" s="216">
        <f>ROUND(I532*H532,2)</f>
        <v>0</v>
      </c>
      <c r="BL532" s="18" t="s">
        <v>192</v>
      </c>
      <c r="BM532" s="215" t="s">
        <v>1008</v>
      </c>
    </row>
    <row r="533" spans="1:65" s="2" customFormat="1" ht="19.2">
      <c r="A533" s="35"/>
      <c r="B533" s="36"/>
      <c r="C533" s="37"/>
      <c r="D533" s="217" t="s">
        <v>194</v>
      </c>
      <c r="E533" s="37"/>
      <c r="F533" s="218" t="s">
        <v>520</v>
      </c>
      <c r="G533" s="37"/>
      <c r="H533" s="37"/>
      <c r="I533" s="116"/>
      <c r="J533" s="37"/>
      <c r="K533" s="37"/>
      <c r="L533" s="40"/>
      <c r="M533" s="219"/>
      <c r="N533" s="220"/>
      <c r="O533" s="72"/>
      <c r="P533" s="72"/>
      <c r="Q533" s="72"/>
      <c r="R533" s="72"/>
      <c r="S533" s="72"/>
      <c r="T533" s="73"/>
      <c r="U533" s="35"/>
      <c r="V533" s="35"/>
      <c r="W533" s="35"/>
      <c r="X533" s="35"/>
      <c r="Y533" s="35"/>
      <c r="Z533" s="35"/>
      <c r="AA533" s="35"/>
      <c r="AB533" s="35"/>
      <c r="AC533" s="35"/>
      <c r="AD533" s="35"/>
      <c r="AE533" s="35"/>
      <c r="AT533" s="18" t="s">
        <v>194</v>
      </c>
      <c r="AU533" s="18" t="s">
        <v>83</v>
      </c>
    </row>
    <row r="534" spans="1:65" s="12" customFormat="1" ht="25.95" customHeight="1">
      <c r="B534" s="188"/>
      <c r="C534" s="189"/>
      <c r="D534" s="190" t="s">
        <v>72</v>
      </c>
      <c r="E534" s="191" t="s">
        <v>1009</v>
      </c>
      <c r="F534" s="191" t="s">
        <v>1010</v>
      </c>
      <c r="G534" s="189"/>
      <c r="H534" s="189"/>
      <c r="I534" s="192"/>
      <c r="J534" s="193">
        <f>BK534</f>
        <v>0</v>
      </c>
      <c r="K534" s="189"/>
      <c r="L534" s="194"/>
      <c r="M534" s="195"/>
      <c r="N534" s="196"/>
      <c r="O534" s="196"/>
      <c r="P534" s="197">
        <f>P535+P548+P555</f>
        <v>0</v>
      </c>
      <c r="Q534" s="196"/>
      <c r="R534" s="197">
        <f>R535+R548+R555</f>
        <v>1.7330560000000002</v>
      </c>
      <c r="S534" s="196"/>
      <c r="T534" s="198">
        <f>T535+T548+T555</f>
        <v>1.1974800000000001</v>
      </c>
      <c r="AR534" s="199" t="s">
        <v>83</v>
      </c>
      <c r="AT534" s="200" t="s">
        <v>72</v>
      </c>
      <c r="AU534" s="200" t="s">
        <v>73</v>
      </c>
      <c r="AY534" s="199" t="s">
        <v>185</v>
      </c>
      <c r="BK534" s="201">
        <f>BK535+BK548+BK555</f>
        <v>0</v>
      </c>
    </row>
    <row r="535" spans="1:65" s="12" customFormat="1" ht="22.8" customHeight="1">
      <c r="B535" s="188"/>
      <c r="C535" s="189"/>
      <c r="D535" s="190" t="s">
        <v>72</v>
      </c>
      <c r="E535" s="202" t="s">
        <v>1011</v>
      </c>
      <c r="F535" s="202" t="s">
        <v>1012</v>
      </c>
      <c r="G535" s="189"/>
      <c r="H535" s="189"/>
      <c r="I535" s="192"/>
      <c r="J535" s="203">
        <f>BK535</f>
        <v>0</v>
      </c>
      <c r="K535" s="189"/>
      <c r="L535" s="194"/>
      <c r="M535" s="195"/>
      <c r="N535" s="196"/>
      <c r="O535" s="196"/>
      <c r="P535" s="197">
        <f>SUM(P536:P547)</f>
        <v>0</v>
      </c>
      <c r="Q535" s="196"/>
      <c r="R535" s="197">
        <f>SUM(R536:R547)</f>
        <v>0.22425600000000001</v>
      </c>
      <c r="S535" s="196"/>
      <c r="T535" s="198">
        <f>SUM(T536:T547)</f>
        <v>0</v>
      </c>
      <c r="AR535" s="199" t="s">
        <v>83</v>
      </c>
      <c r="AT535" s="200" t="s">
        <v>72</v>
      </c>
      <c r="AU535" s="200" t="s">
        <v>81</v>
      </c>
      <c r="AY535" s="199" t="s">
        <v>185</v>
      </c>
      <c r="BK535" s="201">
        <f>SUM(BK536:BK547)</f>
        <v>0</v>
      </c>
    </row>
    <row r="536" spans="1:65" s="2" customFormat="1" ht="21.75" customHeight="1">
      <c r="A536" s="35"/>
      <c r="B536" s="36"/>
      <c r="C536" s="204" t="s">
        <v>1013</v>
      </c>
      <c r="D536" s="204" t="s">
        <v>187</v>
      </c>
      <c r="E536" s="205" t="s">
        <v>1014</v>
      </c>
      <c r="F536" s="206" t="s">
        <v>1015</v>
      </c>
      <c r="G536" s="207" t="s">
        <v>210</v>
      </c>
      <c r="H536" s="208">
        <v>307.2</v>
      </c>
      <c r="I536" s="209"/>
      <c r="J536" s="210">
        <f>ROUND(I536*H536,2)</f>
        <v>0</v>
      </c>
      <c r="K536" s="206" t="s">
        <v>191</v>
      </c>
      <c r="L536" s="40"/>
      <c r="M536" s="211" t="s">
        <v>1</v>
      </c>
      <c r="N536" s="212" t="s">
        <v>38</v>
      </c>
      <c r="O536" s="72"/>
      <c r="P536" s="213">
        <f>O536*H536</f>
        <v>0</v>
      </c>
      <c r="Q536" s="213">
        <v>4.0000000000000003E-5</v>
      </c>
      <c r="R536" s="213">
        <f>Q536*H536</f>
        <v>1.2288E-2</v>
      </c>
      <c r="S536" s="213">
        <v>0</v>
      </c>
      <c r="T536" s="214">
        <f>S536*H536</f>
        <v>0</v>
      </c>
      <c r="U536" s="35"/>
      <c r="V536" s="35"/>
      <c r="W536" s="35"/>
      <c r="X536" s="35"/>
      <c r="Y536" s="35"/>
      <c r="Z536" s="35"/>
      <c r="AA536" s="35"/>
      <c r="AB536" s="35"/>
      <c r="AC536" s="35"/>
      <c r="AD536" s="35"/>
      <c r="AE536" s="35"/>
      <c r="AR536" s="215" t="s">
        <v>296</v>
      </c>
      <c r="AT536" s="215" t="s">
        <v>187</v>
      </c>
      <c r="AU536" s="215" t="s">
        <v>83</v>
      </c>
      <c r="AY536" s="18" t="s">
        <v>185</v>
      </c>
      <c r="BE536" s="216">
        <f>IF(N536="základní",J536,0)</f>
        <v>0</v>
      </c>
      <c r="BF536" s="216">
        <f>IF(N536="snížená",J536,0)</f>
        <v>0</v>
      </c>
      <c r="BG536" s="216">
        <f>IF(N536="zákl. přenesená",J536,0)</f>
        <v>0</v>
      </c>
      <c r="BH536" s="216">
        <f>IF(N536="sníž. přenesená",J536,0)</f>
        <v>0</v>
      </c>
      <c r="BI536" s="216">
        <f>IF(N536="nulová",J536,0)</f>
        <v>0</v>
      </c>
      <c r="BJ536" s="18" t="s">
        <v>81</v>
      </c>
      <c r="BK536" s="216">
        <f>ROUND(I536*H536,2)</f>
        <v>0</v>
      </c>
      <c r="BL536" s="18" t="s">
        <v>296</v>
      </c>
      <c r="BM536" s="215" t="s">
        <v>1016</v>
      </c>
    </row>
    <row r="537" spans="1:65" s="2" customFormat="1" ht="19.2">
      <c r="A537" s="35"/>
      <c r="B537" s="36"/>
      <c r="C537" s="37"/>
      <c r="D537" s="217" t="s">
        <v>194</v>
      </c>
      <c r="E537" s="37"/>
      <c r="F537" s="218" t="s">
        <v>1017</v>
      </c>
      <c r="G537" s="37"/>
      <c r="H537" s="37"/>
      <c r="I537" s="116"/>
      <c r="J537" s="37"/>
      <c r="K537" s="37"/>
      <c r="L537" s="40"/>
      <c r="M537" s="219"/>
      <c r="N537" s="220"/>
      <c r="O537" s="72"/>
      <c r="P537" s="72"/>
      <c r="Q537" s="72"/>
      <c r="R537" s="72"/>
      <c r="S537" s="72"/>
      <c r="T537" s="73"/>
      <c r="U537" s="35"/>
      <c r="V537" s="35"/>
      <c r="W537" s="35"/>
      <c r="X537" s="35"/>
      <c r="Y537" s="35"/>
      <c r="Z537" s="35"/>
      <c r="AA537" s="35"/>
      <c r="AB537" s="35"/>
      <c r="AC537" s="35"/>
      <c r="AD537" s="35"/>
      <c r="AE537" s="35"/>
      <c r="AT537" s="18" t="s">
        <v>194</v>
      </c>
      <c r="AU537" s="18" t="s">
        <v>83</v>
      </c>
    </row>
    <row r="538" spans="1:65" s="2" customFormat="1" ht="76.8">
      <c r="A538" s="35"/>
      <c r="B538" s="36"/>
      <c r="C538" s="37"/>
      <c r="D538" s="217" t="s">
        <v>196</v>
      </c>
      <c r="E538" s="37"/>
      <c r="F538" s="221" t="s">
        <v>1018</v>
      </c>
      <c r="G538" s="37"/>
      <c r="H538" s="37"/>
      <c r="I538" s="116"/>
      <c r="J538" s="37"/>
      <c r="K538" s="37"/>
      <c r="L538" s="40"/>
      <c r="M538" s="219"/>
      <c r="N538" s="220"/>
      <c r="O538" s="72"/>
      <c r="P538" s="72"/>
      <c r="Q538" s="72"/>
      <c r="R538" s="72"/>
      <c r="S538" s="72"/>
      <c r="T538" s="73"/>
      <c r="U538" s="35"/>
      <c r="V538" s="35"/>
      <c r="W538" s="35"/>
      <c r="X538" s="35"/>
      <c r="Y538" s="35"/>
      <c r="Z538" s="35"/>
      <c r="AA538" s="35"/>
      <c r="AB538" s="35"/>
      <c r="AC538" s="35"/>
      <c r="AD538" s="35"/>
      <c r="AE538" s="35"/>
      <c r="AT538" s="18" t="s">
        <v>196</v>
      </c>
      <c r="AU538" s="18" t="s">
        <v>83</v>
      </c>
    </row>
    <row r="539" spans="1:65" s="14" customFormat="1" ht="10.199999999999999">
      <c r="B539" s="232"/>
      <c r="C539" s="233"/>
      <c r="D539" s="217" t="s">
        <v>214</v>
      </c>
      <c r="E539" s="234" t="s">
        <v>1</v>
      </c>
      <c r="F539" s="235" t="s">
        <v>1019</v>
      </c>
      <c r="G539" s="233"/>
      <c r="H539" s="236">
        <v>307.2</v>
      </c>
      <c r="I539" s="237"/>
      <c r="J539" s="233"/>
      <c r="K539" s="233"/>
      <c r="L539" s="238"/>
      <c r="M539" s="239"/>
      <c r="N539" s="240"/>
      <c r="O539" s="240"/>
      <c r="P539" s="240"/>
      <c r="Q539" s="240"/>
      <c r="R539" s="240"/>
      <c r="S539" s="240"/>
      <c r="T539" s="241"/>
      <c r="AT539" s="242" t="s">
        <v>214</v>
      </c>
      <c r="AU539" s="242" t="s">
        <v>83</v>
      </c>
      <c r="AV539" s="14" t="s">
        <v>83</v>
      </c>
      <c r="AW539" s="14" t="s">
        <v>30</v>
      </c>
      <c r="AX539" s="14" t="s">
        <v>81</v>
      </c>
      <c r="AY539" s="242" t="s">
        <v>185</v>
      </c>
    </row>
    <row r="540" spans="1:65" s="2" customFormat="1" ht="21.75" customHeight="1">
      <c r="A540" s="35"/>
      <c r="B540" s="36"/>
      <c r="C540" s="258" t="s">
        <v>1020</v>
      </c>
      <c r="D540" s="258" t="s">
        <v>521</v>
      </c>
      <c r="E540" s="259" t="s">
        <v>1021</v>
      </c>
      <c r="F540" s="260" t="s">
        <v>1022</v>
      </c>
      <c r="G540" s="261" t="s">
        <v>210</v>
      </c>
      <c r="H540" s="262">
        <v>368.64</v>
      </c>
      <c r="I540" s="263"/>
      <c r="J540" s="264">
        <f>ROUND(I540*H540,2)</f>
        <v>0</v>
      </c>
      <c r="K540" s="260" t="s">
        <v>191</v>
      </c>
      <c r="L540" s="265"/>
      <c r="M540" s="266" t="s">
        <v>1</v>
      </c>
      <c r="N540" s="267" t="s">
        <v>38</v>
      </c>
      <c r="O540" s="72"/>
      <c r="P540" s="213">
        <f>O540*H540</f>
        <v>0</v>
      </c>
      <c r="Q540" s="213">
        <v>2.9999999999999997E-4</v>
      </c>
      <c r="R540" s="213">
        <f>Q540*H540</f>
        <v>0.11059199999999998</v>
      </c>
      <c r="S540" s="213">
        <v>0</v>
      </c>
      <c r="T540" s="214">
        <f>S540*H540</f>
        <v>0</v>
      </c>
      <c r="U540" s="35"/>
      <c r="V540" s="35"/>
      <c r="W540" s="35"/>
      <c r="X540" s="35"/>
      <c r="Y540" s="35"/>
      <c r="Z540" s="35"/>
      <c r="AA540" s="35"/>
      <c r="AB540" s="35"/>
      <c r="AC540" s="35"/>
      <c r="AD540" s="35"/>
      <c r="AE540" s="35"/>
      <c r="AR540" s="215" t="s">
        <v>416</v>
      </c>
      <c r="AT540" s="215" t="s">
        <v>521</v>
      </c>
      <c r="AU540" s="215" t="s">
        <v>83</v>
      </c>
      <c r="AY540" s="18" t="s">
        <v>185</v>
      </c>
      <c r="BE540" s="216">
        <f>IF(N540="základní",J540,0)</f>
        <v>0</v>
      </c>
      <c r="BF540" s="216">
        <f>IF(N540="snížená",J540,0)</f>
        <v>0</v>
      </c>
      <c r="BG540" s="216">
        <f>IF(N540="zákl. přenesená",J540,0)</f>
        <v>0</v>
      </c>
      <c r="BH540" s="216">
        <f>IF(N540="sníž. přenesená",J540,0)</f>
        <v>0</v>
      </c>
      <c r="BI540" s="216">
        <f>IF(N540="nulová",J540,0)</f>
        <v>0</v>
      </c>
      <c r="BJ540" s="18" t="s">
        <v>81</v>
      </c>
      <c r="BK540" s="216">
        <f>ROUND(I540*H540,2)</f>
        <v>0</v>
      </c>
      <c r="BL540" s="18" t="s">
        <v>296</v>
      </c>
      <c r="BM540" s="215" t="s">
        <v>1023</v>
      </c>
    </row>
    <row r="541" spans="1:65" s="2" customFormat="1" ht="10.199999999999999">
      <c r="A541" s="35"/>
      <c r="B541" s="36"/>
      <c r="C541" s="37"/>
      <c r="D541" s="217" t="s">
        <v>194</v>
      </c>
      <c r="E541" s="37"/>
      <c r="F541" s="218" t="s">
        <v>1022</v>
      </c>
      <c r="G541" s="37"/>
      <c r="H541" s="37"/>
      <c r="I541" s="116"/>
      <c r="J541" s="37"/>
      <c r="K541" s="37"/>
      <c r="L541" s="40"/>
      <c r="M541" s="219"/>
      <c r="N541" s="220"/>
      <c r="O541" s="72"/>
      <c r="P541" s="72"/>
      <c r="Q541" s="72"/>
      <c r="R541" s="72"/>
      <c r="S541" s="72"/>
      <c r="T541" s="73"/>
      <c r="U541" s="35"/>
      <c r="V541" s="35"/>
      <c r="W541" s="35"/>
      <c r="X541" s="35"/>
      <c r="Y541" s="35"/>
      <c r="Z541" s="35"/>
      <c r="AA541" s="35"/>
      <c r="AB541" s="35"/>
      <c r="AC541" s="35"/>
      <c r="AD541" s="35"/>
      <c r="AE541" s="35"/>
      <c r="AT541" s="18" t="s">
        <v>194</v>
      </c>
      <c r="AU541" s="18" t="s">
        <v>83</v>
      </c>
    </row>
    <row r="542" spans="1:65" s="14" customFormat="1" ht="10.199999999999999">
      <c r="B542" s="232"/>
      <c r="C542" s="233"/>
      <c r="D542" s="217" t="s">
        <v>214</v>
      </c>
      <c r="E542" s="233"/>
      <c r="F542" s="235" t="s">
        <v>1024</v>
      </c>
      <c r="G542" s="233"/>
      <c r="H542" s="236">
        <v>368.64</v>
      </c>
      <c r="I542" s="237"/>
      <c r="J542" s="233"/>
      <c r="K542" s="233"/>
      <c r="L542" s="238"/>
      <c r="M542" s="239"/>
      <c r="N542" s="240"/>
      <c r="O542" s="240"/>
      <c r="P542" s="240"/>
      <c r="Q542" s="240"/>
      <c r="R542" s="240"/>
      <c r="S542" s="240"/>
      <c r="T542" s="241"/>
      <c r="AT542" s="242" t="s">
        <v>214</v>
      </c>
      <c r="AU542" s="242" t="s">
        <v>83</v>
      </c>
      <c r="AV542" s="14" t="s">
        <v>83</v>
      </c>
      <c r="AW542" s="14" t="s">
        <v>4</v>
      </c>
      <c r="AX542" s="14" t="s">
        <v>81</v>
      </c>
      <c r="AY542" s="242" t="s">
        <v>185</v>
      </c>
    </row>
    <row r="543" spans="1:65" s="2" customFormat="1" ht="16.5" customHeight="1">
      <c r="A543" s="35"/>
      <c r="B543" s="36"/>
      <c r="C543" s="258" t="s">
        <v>1025</v>
      </c>
      <c r="D543" s="258" t="s">
        <v>521</v>
      </c>
      <c r="E543" s="259" t="s">
        <v>1026</v>
      </c>
      <c r="F543" s="260" t="s">
        <v>1027</v>
      </c>
      <c r="G543" s="261" t="s">
        <v>316</v>
      </c>
      <c r="H543" s="262">
        <v>563.20000000000005</v>
      </c>
      <c r="I543" s="263"/>
      <c r="J543" s="264">
        <f>ROUND(I543*H543,2)</f>
        <v>0</v>
      </c>
      <c r="K543" s="260" t="s">
        <v>191</v>
      </c>
      <c r="L543" s="265"/>
      <c r="M543" s="266" t="s">
        <v>1</v>
      </c>
      <c r="N543" s="267" t="s">
        <v>38</v>
      </c>
      <c r="O543" s="72"/>
      <c r="P543" s="213">
        <f>O543*H543</f>
        <v>0</v>
      </c>
      <c r="Q543" s="213">
        <v>1.8000000000000001E-4</v>
      </c>
      <c r="R543" s="213">
        <f>Q543*H543</f>
        <v>0.10137600000000001</v>
      </c>
      <c r="S543" s="213">
        <v>0</v>
      </c>
      <c r="T543" s="214">
        <f>S543*H543</f>
        <v>0</v>
      </c>
      <c r="U543" s="35"/>
      <c r="V543" s="35"/>
      <c r="W543" s="35"/>
      <c r="X543" s="35"/>
      <c r="Y543" s="35"/>
      <c r="Z543" s="35"/>
      <c r="AA543" s="35"/>
      <c r="AB543" s="35"/>
      <c r="AC543" s="35"/>
      <c r="AD543" s="35"/>
      <c r="AE543" s="35"/>
      <c r="AR543" s="215" t="s">
        <v>416</v>
      </c>
      <c r="AT543" s="215" t="s">
        <v>521</v>
      </c>
      <c r="AU543" s="215" t="s">
        <v>83</v>
      </c>
      <c r="AY543" s="18" t="s">
        <v>185</v>
      </c>
      <c r="BE543" s="216">
        <f>IF(N543="základní",J543,0)</f>
        <v>0</v>
      </c>
      <c r="BF543" s="216">
        <f>IF(N543="snížená",J543,0)</f>
        <v>0</v>
      </c>
      <c r="BG543" s="216">
        <f>IF(N543="zákl. přenesená",J543,0)</f>
        <v>0</v>
      </c>
      <c r="BH543" s="216">
        <f>IF(N543="sníž. přenesená",J543,0)</f>
        <v>0</v>
      </c>
      <c r="BI543" s="216">
        <f>IF(N543="nulová",J543,0)</f>
        <v>0</v>
      </c>
      <c r="BJ543" s="18" t="s">
        <v>81</v>
      </c>
      <c r="BK543" s="216">
        <f>ROUND(I543*H543,2)</f>
        <v>0</v>
      </c>
      <c r="BL543" s="18" t="s">
        <v>296</v>
      </c>
      <c r="BM543" s="215" t="s">
        <v>1028</v>
      </c>
    </row>
    <row r="544" spans="1:65" s="2" customFormat="1" ht="10.199999999999999">
      <c r="A544" s="35"/>
      <c r="B544" s="36"/>
      <c r="C544" s="37"/>
      <c r="D544" s="217" t="s">
        <v>194</v>
      </c>
      <c r="E544" s="37"/>
      <c r="F544" s="218" t="s">
        <v>1027</v>
      </c>
      <c r="G544" s="37"/>
      <c r="H544" s="37"/>
      <c r="I544" s="116"/>
      <c r="J544" s="37"/>
      <c r="K544" s="37"/>
      <c r="L544" s="40"/>
      <c r="M544" s="219"/>
      <c r="N544" s="220"/>
      <c r="O544" s="72"/>
      <c r="P544" s="72"/>
      <c r="Q544" s="72"/>
      <c r="R544" s="72"/>
      <c r="S544" s="72"/>
      <c r="T544" s="73"/>
      <c r="U544" s="35"/>
      <c r="V544" s="35"/>
      <c r="W544" s="35"/>
      <c r="X544" s="35"/>
      <c r="Y544" s="35"/>
      <c r="Z544" s="35"/>
      <c r="AA544" s="35"/>
      <c r="AB544" s="35"/>
      <c r="AC544" s="35"/>
      <c r="AD544" s="35"/>
      <c r="AE544" s="35"/>
      <c r="AT544" s="18" t="s">
        <v>194</v>
      </c>
      <c r="AU544" s="18" t="s">
        <v>83</v>
      </c>
    </row>
    <row r="545" spans="1:65" s="14" customFormat="1" ht="10.199999999999999">
      <c r="B545" s="232"/>
      <c r="C545" s="233"/>
      <c r="D545" s="217" t="s">
        <v>214</v>
      </c>
      <c r="E545" s="234" t="s">
        <v>1</v>
      </c>
      <c r="F545" s="235" t="s">
        <v>1029</v>
      </c>
      <c r="G545" s="233"/>
      <c r="H545" s="236">
        <v>563.20000000000005</v>
      </c>
      <c r="I545" s="237"/>
      <c r="J545" s="233"/>
      <c r="K545" s="233"/>
      <c r="L545" s="238"/>
      <c r="M545" s="239"/>
      <c r="N545" s="240"/>
      <c r="O545" s="240"/>
      <c r="P545" s="240"/>
      <c r="Q545" s="240"/>
      <c r="R545" s="240"/>
      <c r="S545" s="240"/>
      <c r="T545" s="241"/>
      <c r="AT545" s="242" t="s">
        <v>214</v>
      </c>
      <c r="AU545" s="242" t="s">
        <v>83</v>
      </c>
      <c r="AV545" s="14" t="s">
        <v>83</v>
      </c>
      <c r="AW545" s="14" t="s">
        <v>30</v>
      </c>
      <c r="AX545" s="14" t="s">
        <v>81</v>
      </c>
      <c r="AY545" s="242" t="s">
        <v>185</v>
      </c>
    </row>
    <row r="546" spans="1:65" s="2" customFormat="1" ht="21.75" customHeight="1">
      <c r="A546" s="35"/>
      <c r="B546" s="36"/>
      <c r="C546" s="204" t="s">
        <v>1030</v>
      </c>
      <c r="D546" s="204" t="s">
        <v>187</v>
      </c>
      <c r="E546" s="205" t="s">
        <v>1031</v>
      </c>
      <c r="F546" s="206" t="s">
        <v>1032</v>
      </c>
      <c r="G546" s="207" t="s">
        <v>995</v>
      </c>
      <c r="H546" s="208">
        <v>1</v>
      </c>
      <c r="I546" s="209"/>
      <c r="J546" s="210">
        <f>ROUND(I546*H546,2)</f>
        <v>0</v>
      </c>
      <c r="K546" s="206" t="s">
        <v>1</v>
      </c>
      <c r="L546" s="40"/>
      <c r="M546" s="211" t="s">
        <v>1</v>
      </c>
      <c r="N546" s="212" t="s">
        <v>38</v>
      </c>
      <c r="O546" s="72"/>
      <c r="P546" s="213">
        <f>O546*H546</f>
        <v>0</v>
      </c>
      <c r="Q546" s="213">
        <v>0</v>
      </c>
      <c r="R546" s="213">
        <f>Q546*H546</f>
        <v>0</v>
      </c>
      <c r="S546" s="213">
        <v>0</v>
      </c>
      <c r="T546" s="214">
        <f>S546*H546</f>
        <v>0</v>
      </c>
      <c r="U546" s="35"/>
      <c r="V546" s="35"/>
      <c r="W546" s="35"/>
      <c r="X546" s="35"/>
      <c r="Y546" s="35"/>
      <c r="Z546" s="35"/>
      <c r="AA546" s="35"/>
      <c r="AB546" s="35"/>
      <c r="AC546" s="35"/>
      <c r="AD546" s="35"/>
      <c r="AE546" s="35"/>
      <c r="AR546" s="215" t="s">
        <v>296</v>
      </c>
      <c r="AT546" s="215" t="s">
        <v>187</v>
      </c>
      <c r="AU546" s="215" t="s">
        <v>83</v>
      </c>
      <c r="AY546" s="18" t="s">
        <v>185</v>
      </c>
      <c r="BE546" s="216">
        <f>IF(N546="základní",J546,0)</f>
        <v>0</v>
      </c>
      <c r="BF546" s="216">
        <f>IF(N546="snížená",J546,0)</f>
        <v>0</v>
      </c>
      <c r="BG546" s="216">
        <f>IF(N546="zákl. přenesená",J546,0)</f>
        <v>0</v>
      </c>
      <c r="BH546" s="216">
        <f>IF(N546="sníž. přenesená",J546,0)</f>
        <v>0</v>
      </c>
      <c r="BI546" s="216">
        <f>IF(N546="nulová",J546,0)</f>
        <v>0</v>
      </c>
      <c r="BJ546" s="18" t="s">
        <v>81</v>
      </c>
      <c r="BK546" s="216">
        <f>ROUND(I546*H546,2)</f>
        <v>0</v>
      </c>
      <c r="BL546" s="18" t="s">
        <v>296</v>
      </c>
      <c r="BM546" s="215" t="s">
        <v>1033</v>
      </c>
    </row>
    <row r="547" spans="1:65" s="2" customFormat="1" ht="19.2">
      <c r="A547" s="35"/>
      <c r="B547" s="36"/>
      <c r="C547" s="37"/>
      <c r="D547" s="217" t="s">
        <v>194</v>
      </c>
      <c r="E547" s="37"/>
      <c r="F547" s="218" t="s">
        <v>1032</v>
      </c>
      <c r="G547" s="37"/>
      <c r="H547" s="37"/>
      <c r="I547" s="116"/>
      <c r="J547" s="37"/>
      <c r="K547" s="37"/>
      <c r="L547" s="40"/>
      <c r="M547" s="219"/>
      <c r="N547" s="220"/>
      <c r="O547" s="72"/>
      <c r="P547" s="72"/>
      <c r="Q547" s="72"/>
      <c r="R547" s="72"/>
      <c r="S547" s="72"/>
      <c r="T547" s="73"/>
      <c r="U547" s="35"/>
      <c r="V547" s="35"/>
      <c r="W547" s="35"/>
      <c r="X547" s="35"/>
      <c r="Y547" s="35"/>
      <c r="Z547" s="35"/>
      <c r="AA547" s="35"/>
      <c r="AB547" s="35"/>
      <c r="AC547" s="35"/>
      <c r="AD547" s="35"/>
      <c r="AE547" s="35"/>
      <c r="AT547" s="18" t="s">
        <v>194</v>
      </c>
      <c r="AU547" s="18" t="s">
        <v>83</v>
      </c>
    </row>
    <row r="548" spans="1:65" s="12" customFormat="1" ht="22.8" customHeight="1">
      <c r="B548" s="188"/>
      <c r="C548" s="189"/>
      <c r="D548" s="190" t="s">
        <v>72</v>
      </c>
      <c r="E548" s="202" t="s">
        <v>1034</v>
      </c>
      <c r="F548" s="202" t="s">
        <v>1035</v>
      </c>
      <c r="G548" s="189"/>
      <c r="H548" s="189"/>
      <c r="I548" s="192"/>
      <c r="J548" s="203">
        <f>BK548</f>
        <v>0</v>
      </c>
      <c r="K548" s="189"/>
      <c r="L548" s="194"/>
      <c r="M548" s="195"/>
      <c r="N548" s="196"/>
      <c r="O548" s="196"/>
      <c r="P548" s="197">
        <f>SUM(P549:P554)</f>
        <v>0</v>
      </c>
      <c r="Q548" s="196"/>
      <c r="R548" s="197">
        <f>SUM(R549:R554)</f>
        <v>1.2978000000000001</v>
      </c>
      <c r="S548" s="196"/>
      <c r="T548" s="198">
        <f>SUM(T549:T554)</f>
        <v>1.1974800000000001</v>
      </c>
      <c r="AR548" s="199" t="s">
        <v>83</v>
      </c>
      <c r="AT548" s="200" t="s">
        <v>72</v>
      </c>
      <c r="AU548" s="200" t="s">
        <v>81</v>
      </c>
      <c r="AY548" s="199" t="s">
        <v>185</v>
      </c>
      <c r="BK548" s="201">
        <f>SUM(BK549:BK554)</f>
        <v>0</v>
      </c>
    </row>
    <row r="549" spans="1:65" s="2" customFormat="1" ht="16.5" customHeight="1">
      <c r="A549" s="35"/>
      <c r="B549" s="36"/>
      <c r="C549" s="204" t="s">
        <v>1036</v>
      </c>
      <c r="D549" s="204" t="s">
        <v>187</v>
      </c>
      <c r="E549" s="205" t="s">
        <v>1037</v>
      </c>
      <c r="F549" s="206" t="s">
        <v>1038</v>
      </c>
      <c r="G549" s="207" t="s">
        <v>190</v>
      </c>
      <c r="H549" s="208">
        <v>42</v>
      </c>
      <c r="I549" s="209"/>
      <c r="J549" s="210">
        <f>ROUND(I549*H549,2)</f>
        <v>0</v>
      </c>
      <c r="K549" s="206" t="s">
        <v>191</v>
      </c>
      <c r="L549" s="40"/>
      <c r="M549" s="211" t="s">
        <v>1</v>
      </c>
      <c r="N549" s="212" t="s">
        <v>38</v>
      </c>
      <c r="O549" s="72"/>
      <c r="P549" s="213">
        <f>O549*H549</f>
        <v>0</v>
      </c>
      <c r="Q549" s="213">
        <v>3.09E-2</v>
      </c>
      <c r="R549" s="213">
        <f>Q549*H549</f>
        <v>1.2978000000000001</v>
      </c>
      <c r="S549" s="213">
        <v>0</v>
      </c>
      <c r="T549" s="214">
        <f>S549*H549</f>
        <v>0</v>
      </c>
      <c r="U549" s="35"/>
      <c r="V549" s="35"/>
      <c r="W549" s="35"/>
      <c r="X549" s="35"/>
      <c r="Y549" s="35"/>
      <c r="Z549" s="35"/>
      <c r="AA549" s="35"/>
      <c r="AB549" s="35"/>
      <c r="AC549" s="35"/>
      <c r="AD549" s="35"/>
      <c r="AE549" s="35"/>
      <c r="AR549" s="215" t="s">
        <v>296</v>
      </c>
      <c r="AT549" s="215" t="s">
        <v>187</v>
      </c>
      <c r="AU549" s="215" t="s">
        <v>83</v>
      </c>
      <c r="AY549" s="18" t="s">
        <v>185</v>
      </c>
      <c r="BE549" s="216">
        <f>IF(N549="základní",J549,0)</f>
        <v>0</v>
      </c>
      <c r="BF549" s="216">
        <f>IF(N549="snížená",J549,0)</f>
        <v>0</v>
      </c>
      <c r="BG549" s="216">
        <f>IF(N549="zákl. přenesená",J549,0)</f>
        <v>0</v>
      </c>
      <c r="BH549" s="216">
        <f>IF(N549="sníž. přenesená",J549,0)</f>
        <v>0</v>
      </c>
      <c r="BI549" s="216">
        <f>IF(N549="nulová",J549,0)</f>
        <v>0</v>
      </c>
      <c r="BJ549" s="18" t="s">
        <v>81</v>
      </c>
      <c r="BK549" s="216">
        <f>ROUND(I549*H549,2)</f>
        <v>0</v>
      </c>
      <c r="BL549" s="18" t="s">
        <v>296</v>
      </c>
      <c r="BM549" s="215" t="s">
        <v>1039</v>
      </c>
    </row>
    <row r="550" spans="1:65" s="2" customFormat="1" ht="10.199999999999999">
      <c r="A550" s="35"/>
      <c r="B550" s="36"/>
      <c r="C550" s="37"/>
      <c r="D550" s="217" t="s">
        <v>194</v>
      </c>
      <c r="E550" s="37"/>
      <c r="F550" s="218" t="s">
        <v>1040</v>
      </c>
      <c r="G550" s="37"/>
      <c r="H550" s="37"/>
      <c r="I550" s="116"/>
      <c r="J550" s="37"/>
      <c r="K550" s="37"/>
      <c r="L550" s="40"/>
      <c r="M550" s="219"/>
      <c r="N550" s="220"/>
      <c r="O550" s="72"/>
      <c r="P550" s="72"/>
      <c r="Q550" s="72"/>
      <c r="R550" s="72"/>
      <c r="S550" s="72"/>
      <c r="T550" s="73"/>
      <c r="U550" s="35"/>
      <c r="V550" s="35"/>
      <c r="W550" s="35"/>
      <c r="X550" s="35"/>
      <c r="Y550" s="35"/>
      <c r="Z550" s="35"/>
      <c r="AA550" s="35"/>
      <c r="AB550" s="35"/>
      <c r="AC550" s="35"/>
      <c r="AD550" s="35"/>
      <c r="AE550" s="35"/>
      <c r="AT550" s="18" t="s">
        <v>194</v>
      </c>
      <c r="AU550" s="18" t="s">
        <v>83</v>
      </c>
    </row>
    <row r="551" spans="1:65" s="14" customFormat="1" ht="10.199999999999999">
      <c r="B551" s="232"/>
      <c r="C551" s="233"/>
      <c r="D551" s="217" t="s">
        <v>214</v>
      </c>
      <c r="E551" s="234" t="s">
        <v>1</v>
      </c>
      <c r="F551" s="235" t="s">
        <v>1041</v>
      </c>
      <c r="G551" s="233"/>
      <c r="H551" s="236">
        <v>42</v>
      </c>
      <c r="I551" s="237"/>
      <c r="J551" s="233"/>
      <c r="K551" s="233"/>
      <c r="L551" s="238"/>
      <c r="M551" s="239"/>
      <c r="N551" s="240"/>
      <c r="O551" s="240"/>
      <c r="P551" s="240"/>
      <c r="Q551" s="240"/>
      <c r="R551" s="240"/>
      <c r="S551" s="240"/>
      <c r="T551" s="241"/>
      <c r="AT551" s="242" t="s">
        <v>214</v>
      </c>
      <c r="AU551" s="242" t="s">
        <v>83</v>
      </c>
      <c r="AV551" s="14" t="s">
        <v>83</v>
      </c>
      <c r="AW551" s="14" t="s">
        <v>30</v>
      </c>
      <c r="AX551" s="14" t="s">
        <v>81</v>
      </c>
      <c r="AY551" s="242" t="s">
        <v>185</v>
      </c>
    </row>
    <row r="552" spans="1:65" s="2" customFormat="1" ht="16.5" customHeight="1">
      <c r="A552" s="35"/>
      <c r="B552" s="36"/>
      <c r="C552" s="204" t="s">
        <v>1042</v>
      </c>
      <c r="D552" s="204" t="s">
        <v>187</v>
      </c>
      <c r="E552" s="205" t="s">
        <v>1043</v>
      </c>
      <c r="F552" s="206" t="s">
        <v>1044</v>
      </c>
      <c r="G552" s="207" t="s">
        <v>190</v>
      </c>
      <c r="H552" s="208">
        <v>34</v>
      </c>
      <c r="I552" s="209"/>
      <c r="J552" s="210">
        <f>ROUND(I552*H552,2)</f>
        <v>0</v>
      </c>
      <c r="K552" s="206" t="s">
        <v>191</v>
      </c>
      <c r="L552" s="40"/>
      <c r="M552" s="211" t="s">
        <v>1</v>
      </c>
      <c r="N552" s="212" t="s">
        <v>38</v>
      </c>
      <c r="O552" s="72"/>
      <c r="P552" s="213">
        <f>O552*H552</f>
        <v>0</v>
      </c>
      <c r="Q552" s="213">
        <v>0</v>
      </c>
      <c r="R552" s="213">
        <f>Q552*H552</f>
        <v>0</v>
      </c>
      <c r="S552" s="213">
        <v>3.5220000000000001E-2</v>
      </c>
      <c r="T552" s="214">
        <f>S552*H552</f>
        <v>1.1974800000000001</v>
      </c>
      <c r="U552" s="35"/>
      <c r="V552" s="35"/>
      <c r="W552" s="35"/>
      <c r="X552" s="35"/>
      <c r="Y552" s="35"/>
      <c r="Z552" s="35"/>
      <c r="AA552" s="35"/>
      <c r="AB552" s="35"/>
      <c r="AC552" s="35"/>
      <c r="AD552" s="35"/>
      <c r="AE552" s="35"/>
      <c r="AR552" s="215" t="s">
        <v>296</v>
      </c>
      <c r="AT552" s="215" t="s">
        <v>187</v>
      </c>
      <c r="AU552" s="215" t="s">
        <v>83</v>
      </c>
      <c r="AY552" s="18" t="s">
        <v>185</v>
      </c>
      <c r="BE552" s="216">
        <f>IF(N552="základní",J552,0)</f>
        <v>0</v>
      </c>
      <c r="BF552" s="216">
        <f>IF(N552="snížená",J552,0)</f>
        <v>0</v>
      </c>
      <c r="BG552" s="216">
        <f>IF(N552="zákl. přenesená",J552,0)</f>
        <v>0</v>
      </c>
      <c r="BH552" s="216">
        <f>IF(N552="sníž. přenesená",J552,0)</f>
        <v>0</v>
      </c>
      <c r="BI552" s="216">
        <f>IF(N552="nulová",J552,0)</f>
        <v>0</v>
      </c>
      <c r="BJ552" s="18" t="s">
        <v>81</v>
      </c>
      <c r="BK552" s="216">
        <f>ROUND(I552*H552,2)</f>
        <v>0</v>
      </c>
      <c r="BL552" s="18" t="s">
        <v>296</v>
      </c>
      <c r="BM552" s="215" t="s">
        <v>1045</v>
      </c>
    </row>
    <row r="553" spans="1:65" s="2" customFormat="1" ht="10.199999999999999">
      <c r="A553" s="35"/>
      <c r="B553" s="36"/>
      <c r="C553" s="37"/>
      <c r="D553" s="217" t="s">
        <v>194</v>
      </c>
      <c r="E553" s="37"/>
      <c r="F553" s="218" t="s">
        <v>1046</v>
      </c>
      <c r="G553" s="37"/>
      <c r="H553" s="37"/>
      <c r="I553" s="116"/>
      <c r="J553" s="37"/>
      <c r="K553" s="37"/>
      <c r="L553" s="40"/>
      <c r="M553" s="219"/>
      <c r="N553" s="220"/>
      <c r="O553" s="72"/>
      <c r="P553" s="72"/>
      <c r="Q553" s="72"/>
      <c r="R553" s="72"/>
      <c r="S553" s="72"/>
      <c r="T553" s="73"/>
      <c r="U553" s="35"/>
      <c r="V553" s="35"/>
      <c r="W553" s="35"/>
      <c r="X553" s="35"/>
      <c r="Y553" s="35"/>
      <c r="Z553" s="35"/>
      <c r="AA553" s="35"/>
      <c r="AB553" s="35"/>
      <c r="AC553" s="35"/>
      <c r="AD553" s="35"/>
      <c r="AE553" s="35"/>
      <c r="AT553" s="18" t="s">
        <v>194</v>
      </c>
      <c r="AU553" s="18" t="s">
        <v>83</v>
      </c>
    </row>
    <row r="554" spans="1:65" s="14" customFormat="1" ht="10.199999999999999">
      <c r="B554" s="232"/>
      <c r="C554" s="233"/>
      <c r="D554" s="217" t="s">
        <v>214</v>
      </c>
      <c r="E554" s="234" t="s">
        <v>1</v>
      </c>
      <c r="F554" s="235" t="s">
        <v>427</v>
      </c>
      <c r="G554" s="233"/>
      <c r="H554" s="236">
        <v>34</v>
      </c>
      <c r="I554" s="237"/>
      <c r="J554" s="233"/>
      <c r="K554" s="233"/>
      <c r="L554" s="238"/>
      <c r="M554" s="239"/>
      <c r="N554" s="240"/>
      <c r="O554" s="240"/>
      <c r="P554" s="240"/>
      <c r="Q554" s="240"/>
      <c r="R554" s="240"/>
      <c r="S554" s="240"/>
      <c r="T554" s="241"/>
      <c r="AT554" s="242" t="s">
        <v>214</v>
      </c>
      <c r="AU554" s="242" t="s">
        <v>83</v>
      </c>
      <c r="AV554" s="14" t="s">
        <v>83</v>
      </c>
      <c r="AW554" s="14" t="s">
        <v>30</v>
      </c>
      <c r="AX554" s="14" t="s">
        <v>81</v>
      </c>
      <c r="AY554" s="242" t="s">
        <v>185</v>
      </c>
    </row>
    <row r="555" spans="1:65" s="12" customFormat="1" ht="22.8" customHeight="1">
      <c r="B555" s="188"/>
      <c r="C555" s="189"/>
      <c r="D555" s="190" t="s">
        <v>72</v>
      </c>
      <c r="E555" s="202" t="s">
        <v>1047</v>
      </c>
      <c r="F555" s="202" t="s">
        <v>1048</v>
      </c>
      <c r="G555" s="189"/>
      <c r="H555" s="189"/>
      <c r="I555" s="192"/>
      <c r="J555" s="203">
        <f>BK555</f>
        <v>0</v>
      </c>
      <c r="K555" s="189"/>
      <c r="L555" s="194"/>
      <c r="M555" s="195"/>
      <c r="N555" s="196"/>
      <c r="O555" s="196"/>
      <c r="P555" s="197">
        <f>SUM(P556:P563)</f>
        <v>0</v>
      </c>
      <c r="Q555" s="196"/>
      <c r="R555" s="197">
        <f>SUM(R556:R563)</f>
        <v>0.21099999999999999</v>
      </c>
      <c r="S555" s="196"/>
      <c r="T555" s="198">
        <f>SUM(T556:T563)</f>
        <v>0</v>
      </c>
      <c r="AR555" s="199" t="s">
        <v>83</v>
      </c>
      <c r="AT555" s="200" t="s">
        <v>72</v>
      </c>
      <c r="AU555" s="200" t="s">
        <v>81</v>
      </c>
      <c r="AY555" s="199" t="s">
        <v>185</v>
      </c>
      <c r="BK555" s="201">
        <f>SUM(BK556:BK563)</f>
        <v>0</v>
      </c>
    </row>
    <row r="556" spans="1:65" s="2" customFormat="1" ht="21.75" customHeight="1">
      <c r="A556" s="35"/>
      <c r="B556" s="36"/>
      <c r="C556" s="204" t="s">
        <v>1049</v>
      </c>
      <c r="D556" s="204" t="s">
        <v>187</v>
      </c>
      <c r="E556" s="205" t="s">
        <v>1050</v>
      </c>
      <c r="F556" s="206" t="s">
        <v>1051</v>
      </c>
      <c r="G556" s="207" t="s">
        <v>316</v>
      </c>
      <c r="H556" s="208">
        <v>59</v>
      </c>
      <c r="I556" s="209"/>
      <c r="J556" s="210">
        <f>ROUND(I556*H556,2)</f>
        <v>0</v>
      </c>
      <c r="K556" s="206" t="s">
        <v>191</v>
      </c>
      <c r="L556" s="40"/>
      <c r="M556" s="211" t="s">
        <v>1</v>
      </c>
      <c r="N556" s="212" t="s">
        <v>38</v>
      </c>
      <c r="O556" s="72"/>
      <c r="P556" s="213">
        <f>O556*H556</f>
        <v>0</v>
      </c>
      <c r="Q556" s="213">
        <v>0</v>
      </c>
      <c r="R556" s="213">
        <f>Q556*H556</f>
        <v>0</v>
      </c>
      <c r="S556" s="213">
        <v>0</v>
      </c>
      <c r="T556" s="214">
        <f>S556*H556</f>
        <v>0</v>
      </c>
      <c r="U556" s="35"/>
      <c r="V556" s="35"/>
      <c r="W556" s="35"/>
      <c r="X556" s="35"/>
      <c r="Y556" s="35"/>
      <c r="Z556" s="35"/>
      <c r="AA556" s="35"/>
      <c r="AB556" s="35"/>
      <c r="AC556" s="35"/>
      <c r="AD556" s="35"/>
      <c r="AE556" s="35"/>
      <c r="AR556" s="215" t="s">
        <v>296</v>
      </c>
      <c r="AT556" s="215" t="s">
        <v>187</v>
      </c>
      <c r="AU556" s="215" t="s">
        <v>83</v>
      </c>
      <c r="AY556" s="18" t="s">
        <v>185</v>
      </c>
      <c r="BE556" s="216">
        <f>IF(N556="základní",J556,0)</f>
        <v>0</v>
      </c>
      <c r="BF556" s="216">
        <f>IF(N556="snížená",J556,0)</f>
        <v>0</v>
      </c>
      <c r="BG556" s="216">
        <f>IF(N556="zákl. přenesená",J556,0)</f>
        <v>0</v>
      </c>
      <c r="BH556" s="216">
        <f>IF(N556="sníž. přenesená",J556,0)</f>
        <v>0</v>
      </c>
      <c r="BI556" s="216">
        <f>IF(N556="nulová",J556,0)</f>
        <v>0</v>
      </c>
      <c r="BJ556" s="18" t="s">
        <v>81</v>
      </c>
      <c r="BK556" s="216">
        <f>ROUND(I556*H556,2)</f>
        <v>0</v>
      </c>
      <c r="BL556" s="18" t="s">
        <v>296</v>
      </c>
      <c r="BM556" s="215" t="s">
        <v>1052</v>
      </c>
    </row>
    <row r="557" spans="1:65" s="2" customFormat="1" ht="19.2">
      <c r="A557" s="35"/>
      <c r="B557" s="36"/>
      <c r="C557" s="37"/>
      <c r="D557" s="217" t="s">
        <v>194</v>
      </c>
      <c r="E557" s="37"/>
      <c r="F557" s="218" t="s">
        <v>1053</v>
      </c>
      <c r="G557" s="37"/>
      <c r="H557" s="37"/>
      <c r="I557" s="116"/>
      <c r="J557" s="37"/>
      <c r="K557" s="37"/>
      <c r="L557" s="40"/>
      <c r="M557" s="219"/>
      <c r="N557" s="220"/>
      <c r="O557" s="72"/>
      <c r="P557" s="72"/>
      <c r="Q557" s="72"/>
      <c r="R557" s="72"/>
      <c r="S557" s="72"/>
      <c r="T557" s="73"/>
      <c r="U557" s="35"/>
      <c r="V557" s="35"/>
      <c r="W557" s="35"/>
      <c r="X557" s="35"/>
      <c r="Y557" s="35"/>
      <c r="Z557" s="35"/>
      <c r="AA557" s="35"/>
      <c r="AB557" s="35"/>
      <c r="AC557" s="35"/>
      <c r="AD557" s="35"/>
      <c r="AE557" s="35"/>
      <c r="AT557" s="18" t="s">
        <v>194</v>
      </c>
      <c r="AU557" s="18" t="s">
        <v>83</v>
      </c>
    </row>
    <row r="558" spans="1:65" s="13" customFormat="1" ht="10.199999999999999">
      <c r="B558" s="222"/>
      <c r="C558" s="223"/>
      <c r="D558" s="217" t="s">
        <v>214</v>
      </c>
      <c r="E558" s="224" t="s">
        <v>1</v>
      </c>
      <c r="F558" s="225" t="s">
        <v>1054</v>
      </c>
      <c r="G558" s="223"/>
      <c r="H558" s="224" t="s">
        <v>1</v>
      </c>
      <c r="I558" s="226"/>
      <c r="J558" s="223"/>
      <c r="K558" s="223"/>
      <c r="L558" s="227"/>
      <c r="M558" s="228"/>
      <c r="N558" s="229"/>
      <c r="O558" s="229"/>
      <c r="P558" s="229"/>
      <c r="Q558" s="229"/>
      <c r="R558" s="229"/>
      <c r="S558" s="229"/>
      <c r="T558" s="230"/>
      <c r="AT558" s="231" t="s">
        <v>214</v>
      </c>
      <c r="AU558" s="231" t="s">
        <v>83</v>
      </c>
      <c r="AV558" s="13" t="s">
        <v>81</v>
      </c>
      <c r="AW558" s="13" t="s">
        <v>30</v>
      </c>
      <c r="AX558" s="13" t="s">
        <v>73</v>
      </c>
      <c r="AY558" s="231" t="s">
        <v>185</v>
      </c>
    </row>
    <row r="559" spans="1:65" s="14" customFormat="1" ht="10.199999999999999">
      <c r="B559" s="232"/>
      <c r="C559" s="233"/>
      <c r="D559" s="217" t="s">
        <v>214</v>
      </c>
      <c r="E559" s="234" t="s">
        <v>1</v>
      </c>
      <c r="F559" s="235" t="s">
        <v>1055</v>
      </c>
      <c r="G559" s="233"/>
      <c r="H559" s="236">
        <v>59</v>
      </c>
      <c r="I559" s="237"/>
      <c r="J559" s="233"/>
      <c r="K559" s="233"/>
      <c r="L559" s="238"/>
      <c r="M559" s="239"/>
      <c r="N559" s="240"/>
      <c r="O559" s="240"/>
      <c r="P559" s="240"/>
      <c r="Q559" s="240"/>
      <c r="R559" s="240"/>
      <c r="S559" s="240"/>
      <c r="T559" s="241"/>
      <c r="AT559" s="242" t="s">
        <v>214</v>
      </c>
      <c r="AU559" s="242" t="s">
        <v>83</v>
      </c>
      <c r="AV559" s="14" t="s">
        <v>83</v>
      </c>
      <c r="AW559" s="14" t="s">
        <v>30</v>
      </c>
      <c r="AX559" s="14" t="s">
        <v>81</v>
      </c>
      <c r="AY559" s="242" t="s">
        <v>185</v>
      </c>
    </row>
    <row r="560" spans="1:65" s="2" customFormat="1" ht="21.75" customHeight="1">
      <c r="A560" s="35"/>
      <c r="B560" s="36"/>
      <c r="C560" s="258" t="s">
        <v>1056</v>
      </c>
      <c r="D560" s="258" t="s">
        <v>521</v>
      </c>
      <c r="E560" s="259" t="s">
        <v>1057</v>
      </c>
      <c r="F560" s="260" t="s">
        <v>1058</v>
      </c>
      <c r="G560" s="261" t="s">
        <v>449</v>
      </c>
      <c r="H560" s="262">
        <v>0.21099999999999999</v>
      </c>
      <c r="I560" s="263"/>
      <c r="J560" s="264">
        <f>ROUND(I560*H560,2)</f>
        <v>0</v>
      </c>
      <c r="K560" s="260" t="s">
        <v>191</v>
      </c>
      <c r="L560" s="265"/>
      <c r="M560" s="266" t="s">
        <v>1</v>
      </c>
      <c r="N560" s="267" t="s">
        <v>38</v>
      </c>
      <c r="O560" s="72"/>
      <c r="P560" s="213">
        <f>O560*H560</f>
        <v>0</v>
      </c>
      <c r="Q560" s="213">
        <v>1</v>
      </c>
      <c r="R560" s="213">
        <f>Q560*H560</f>
        <v>0.21099999999999999</v>
      </c>
      <c r="S560" s="213">
        <v>0</v>
      </c>
      <c r="T560" s="214">
        <f>S560*H560</f>
        <v>0</v>
      </c>
      <c r="U560" s="35"/>
      <c r="V560" s="35"/>
      <c r="W560" s="35"/>
      <c r="X560" s="35"/>
      <c r="Y560" s="35"/>
      <c r="Z560" s="35"/>
      <c r="AA560" s="35"/>
      <c r="AB560" s="35"/>
      <c r="AC560" s="35"/>
      <c r="AD560" s="35"/>
      <c r="AE560" s="35"/>
      <c r="AR560" s="215" t="s">
        <v>416</v>
      </c>
      <c r="AT560" s="215" t="s">
        <v>521</v>
      </c>
      <c r="AU560" s="215" t="s">
        <v>83</v>
      </c>
      <c r="AY560" s="18" t="s">
        <v>185</v>
      </c>
      <c r="BE560" s="216">
        <f>IF(N560="základní",J560,0)</f>
        <v>0</v>
      </c>
      <c r="BF560" s="216">
        <f>IF(N560="snížená",J560,0)</f>
        <v>0</v>
      </c>
      <c r="BG560" s="216">
        <f>IF(N560="zákl. přenesená",J560,0)</f>
        <v>0</v>
      </c>
      <c r="BH560" s="216">
        <f>IF(N560="sníž. přenesená",J560,0)</f>
        <v>0</v>
      </c>
      <c r="BI560" s="216">
        <f>IF(N560="nulová",J560,0)</f>
        <v>0</v>
      </c>
      <c r="BJ560" s="18" t="s">
        <v>81</v>
      </c>
      <c r="BK560" s="216">
        <f>ROUND(I560*H560,2)</f>
        <v>0</v>
      </c>
      <c r="BL560" s="18" t="s">
        <v>296</v>
      </c>
      <c r="BM560" s="215" t="s">
        <v>1059</v>
      </c>
    </row>
    <row r="561" spans="1:51" s="2" customFormat="1" ht="10.199999999999999">
      <c r="A561" s="35"/>
      <c r="B561" s="36"/>
      <c r="C561" s="37"/>
      <c r="D561" s="217" t="s">
        <v>194</v>
      </c>
      <c r="E561" s="37"/>
      <c r="F561" s="218" t="s">
        <v>1058</v>
      </c>
      <c r="G561" s="37"/>
      <c r="H561" s="37"/>
      <c r="I561" s="116"/>
      <c r="J561" s="37"/>
      <c r="K561" s="37"/>
      <c r="L561" s="40"/>
      <c r="M561" s="219"/>
      <c r="N561" s="220"/>
      <c r="O561" s="72"/>
      <c r="P561" s="72"/>
      <c r="Q561" s="72"/>
      <c r="R561" s="72"/>
      <c r="S561" s="72"/>
      <c r="T561" s="73"/>
      <c r="U561" s="35"/>
      <c r="V561" s="35"/>
      <c r="W561" s="35"/>
      <c r="X561" s="35"/>
      <c r="Y561" s="35"/>
      <c r="Z561" s="35"/>
      <c r="AA561" s="35"/>
      <c r="AB561" s="35"/>
      <c r="AC561" s="35"/>
      <c r="AD561" s="35"/>
      <c r="AE561" s="35"/>
      <c r="AT561" s="18" t="s">
        <v>194</v>
      </c>
      <c r="AU561" s="18" t="s">
        <v>83</v>
      </c>
    </row>
    <row r="562" spans="1:51" s="14" customFormat="1" ht="10.199999999999999">
      <c r="B562" s="232"/>
      <c r="C562" s="233"/>
      <c r="D562" s="217" t="s">
        <v>214</v>
      </c>
      <c r="E562" s="234" t="s">
        <v>1</v>
      </c>
      <c r="F562" s="235" t="s">
        <v>1060</v>
      </c>
      <c r="G562" s="233"/>
      <c r="H562" s="236">
        <v>0.20699999999999999</v>
      </c>
      <c r="I562" s="237"/>
      <c r="J562" s="233"/>
      <c r="K562" s="233"/>
      <c r="L562" s="238"/>
      <c r="M562" s="239"/>
      <c r="N562" s="240"/>
      <c r="O562" s="240"/>
      <c r="P562" s="240"/>
      <c r="Q562" s="240"/>
      <c r="R562" s="240"/>
      <c r="S562" s="240"/>
      <c r="T562" s="241"/>
      <c r="AT562" s="242" t="s">
        <v>214</v>
      </c>
      <c r="AU562" s="242" t="s">
        <v>83</v>
      </c>
      <c r="AV562" s="14" t="s">
        <v>83</v>
      </c>
      <c r="AW562" s="14" t="s">
        <v>30</v>
      </c>
      <c r="AX562" s="14" t="s">
        <v>81</v>
      </c>
      <c r="AY562" s="242" t="s">
        <v>185</v>
      </c>
    </row>
    <row r="563" spans="1:51" s="14" customFormat="1" ht="10.199999999999999">
      <c r="B563" s="232"/>
      <c r="C563" s="233"/>
      <c r="D563" s="217" t="s">
        <v>214</v>
      </c>
      <c r="E563" s="233"/>
      <c r="F563" s="235" t="s">
        <v>1061</v>
      </c>
      <c r="G563" s="233"/>
      <c r="H563" s="236">
        <v>0.21099999999999999</v>
      </c>
      <c r="I563" s="237"/>
      <c r="J563" s="233"/>
      <c r="K563" s="233"/>
      <c r="L563" s="238"/>
      <c r="M563" s="268"/>
      <c r="N563" s="269"/>
      <c r="O563" s="269"/>
      <c r="P563" s="269"/>
      <c r="Q563" s="269"/>
      <c r="R563" s="269"/>
      <c r="S563" s="269"/>
      <c r="T563" s="270"/>
      <c r="AT563" s="242" t="s">
        <v>214</v>
      </c>
      <c r="AU563" s="242" t="s">
        <v>83</v>
      </c>
      <c r="AV563" s="14" t="s">
        <v>83</v>
      </c>
      <c r="AW563" s="14" t="s">
        <v>4</v>
      </c>
      <c r="AX563" s="14" t="s">
        <v>81</v>
      </c>
      <c r="AY563" s="242" t="s">
        <v>185</v>
      </c>
    </row>
    <row r="564" spans="1:51" s="2" customFormat="1" ht="6.9" customHeight="1">
      <c r="A564" s="35"/>
      <c r="B564" s="55"/>
      <c r="C564" s="56"/>
      <c r="D564" s="56"/>
      <c r="E564" s="56"/>
      <c r="F564" s="56"/>
      <c r="G564" s="56"/>
      <c r="H564" s="56"/>
      <c r="I564" s="153"/>
      <c r="J564" s="56"/>
      <c r="K564" s="56"/>
      <c r="L564" s="40"/>
      <c r="M564" s="35"/>
      <c r="O564" s="35"/>
      <c r="P564" s="35"/>
      <c r="Q564" s="35"/>
      <c r="R564" s="35"/>
      <c r="S564" s="35"/>
      <c r="T564" s="35"/>
      <c r="U564" s="35"/>
      <c r="V564" s="35"/>
      <c r="W564" s="35"/>
      <c r="X564" s="35"/>
      <c r="Y564" s="35"/>
      <c r="Z564" s="35"/>
      <c r="AA564" s="35"/>
      <c r="AB564" s="35"/>
      <c r="AC564" s="35"/>
      <c r="AD564" s="35"/>
      <c r="AE564" s="35"/>
    </row>
  </sheetData>
  <sheetProtection algorithmName="SHA-512" hashValue="HcnZVYOMSyDI+A4/tQ+ljCDU2xwRtPEm5uQnZbRDE5YYVOUmFGTDJgoSXaNYyX7CWJ23eDJhAqTDOn6d0p9Srw==" saltValue="YCZCaDvSbRaM0/MLODZJscoxj73UlgNy2oEVhkIFeG0kyNcCBPmooQf6W8wK+4o6MvDN9T8aCrEbC3BmyaD4hQ==" spinCount="100000" sheet="1" objects="1" scenarios="1" formatColumns="0" formatRows="0" autoFilter="0"/>
  <autoFilter ref="C129:K563"/>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8"/>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89</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1062</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ROUND(J121,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ROUND((SUM(BE121:BE207)),  2)</f>
        <v>0</v>
      </c>
      <c r="G33" s="35"/>
      <c r="H33" s="35"/>
      <c r="I33" s="132">
        <v>0.21</v>
      </c>
      <c r="J33" s="131">
        <f>ROUND(((SUM(BE121:BE207))*I33),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ROUND((SUM(BF121:BF207)),  2)</f>
        <v>0</v>
      </c>
      <c r="G34" s="35"/>
      <c r="H34" s="35"/>
      <c r="I34" s="132">
        <v>0.15</v>
      </c>
      <c r="J34" s="131">
        <f>ROUND(((SUM(BF121:BF207))*I34),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ROUND((SUM(BG121:BG207)),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ROUND((SUM(BH121:BH207)),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ROUND((SUM(BI121:BI207)),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301 - Dešťové kanalizace</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J121</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163</v>
      </c>
      <c r="E97" s="165"/>
      <c r="F97" s="165"/>
      <c r="G97" s="165"/>
      <c r="H97" s="165"/>
      <c r="I97" s="166"/>
      <c r="J97" s="167">
        <f>J122</f>
        <v>0</v>
      </c>
      <c r="K97" s="163"/>
      <c r="L97" s="168"/>
    </row>
    <row r="98" spans="1:31" s="10" customFormat="1" ht="19.95" customHeight="1">
      <c r="B98" s="169"/>
      <c r="C98" s="170"/>
      <c r="D98" s="171" t="s">
        <v>164</v>
      </c>
      <c r="E98" s="172"/>
      <c r="F98" s="172"/>
      <c r="G98" s="172"/>
      <c r="H98" s="172"/>
      <c r="I98" s="173"/>
      <c r="J98" s="174">
        <f>J125</f>
        <v>0</v>
      </c>
      <c r="K98" s="170"/>
      <c r="L98" s="175"/>
    </row>
    <row r="99" spans="1:31" s="10" customFormat="1" ht="19.95" customHeight="1">
      <c r="B99" s="169"/>
      <c r="C99" s="170"/>
      <c r="D99" s="171" t="s">
        <v>534</v>
      </c>
      <c r="E99" s="172"/>
      <c r="F99" s="172"/>
      <c r="G99" s="172"/>
      <c r="H99" s="172"/>
      <c r="I99" s="173"/>
      <c r="J99" s="174">
        <f>J162</f>
        <v>0</v>
      </c>
      <c r="K99" s="170"/>
      <c r="L99" s="175"/>
    </row>
    <row r="100" spans="1:31" s="10" customFormat="1" ht="19.95" customHeight="1">
      <c r="B100" s="169"/>
      <c r="C100" s="170"/>
      <c r="D100" s="171" t="s">
        <v>537</v>
      </c>
      <c r="E100" s="172"/>
      <c r="F100" s="172"/>
      <c r="G100" s="172"/>
      <c r="H100" s="172"/>
      <c r="I100" s="173"/>
      <c r="J100" s="174">
        <f>J167</f>
        <v>0</v>
      </c>
      <c r="K100" s="170"/>
      <c r="L100" s="175"/>
    </row>
    <row r="101" spans="1:31" s="10" customFormat="1" ht="19.95" customHeight="1">
      <c r="B101" s="169"/>
      <c r="C101" s="170"/>
      <c r="D101" s="171" t="s">
        <v>167</v>
      </c>
      <c r="E101" s="172"/>
      <c r="F101" s="172"/>
      <c r="G101" s="172"/>
      <c r="H101" s="172"/>
      <c r="I101" s="173"/>
      <c r="J101" s="174">
        <f>J205</f>
        <v>0</v>
      </c>
      <c r="K101" s="170"/>
      <c r="L101" s="175"/>
    </row>
    <row r="102" spans="1:31" s="2" customFormat="1" ht="21.75" customHeight="1">
      <c r="A102" s="35"/>
      <c r="B102" s="36"/>
      <c r="C102" s="37"/>
      <c r="D102" s="37"/>
      <c r="E102" s="37"/>
      <c r="F102" s="37"/>
      <c r="G102" s="37"/>
      <c r="H102" s="37"/>
      <c r="I102" s="116"/>
      <c r="J102" s="37"/>
      <c r="K102" s="37"/>
      <c r="L102" s="52"/>
      <c r="S102" s="35"/>
      <c r="T102" s="35"/>
      <c r="U102" s="35"/>
      <c r="V102" s="35"/>
      <c r="W102" s="35"/>
      <c r="X102" s="35"/>
      <c r="Y102" s="35"/>
      <c r="Z102" s="35"/>
      <c r="AA102" s="35"/>
      <c r="AB102" s="35"/>
      <c r="AC102" s="35"/>
      <c r="AD102" s="35"/>
      <c r="AE102" s="35"/>
    </row>
    <row r="103" spans="1:31" s="2" customFormat="1" ht="6.9" customHeight="1">
      <c r="A103" s="35"/>
      <c r="B103" s="55"/>
      <c r="C103" s="56"/>
      <c r="D103" s="56"/>
      <c r="E103" s="56"/>
      <c r="F103" s="56"/>
      <c r="G103" s="56"/>
      <c r="H103" s="56"/>
      <c r="I103" s="153"/>
      <c r="J103" s="56"/>
      <c r="K103" s="56"/>
      <c r="L103" s="52"/>
      <c r="S103" s="35"/>
      <c r="T103" s="35"/>
      <c r="U103" s="35"/>
      <c r="V103" s="35"/>
      <c r="W103" s="35"/>
      <c r="X103" s="35"/>
      <c r="Y103" s="35"/>
      <c r="Z103" s="35"/>
      <c r="AA103" s="35"/>
      <c r="AB103" s="35"/>
      <c r="AC103" s="35"/>
      <c r="AD103" s="35"/>
      <c r="AE103" s="35"/>
    </row>
    <row r="107" spans="1:31" s="2" customFormat="1" ht="6.9" customHeight="1">
      <c r="A107" s="35"/>
      <c r="B107" s="57"/>
      <c r="C107" s="58"/>
      <c r="D107" s="58"/>
      <c r="E107" s="58"/>
      <c r="F107" s="58"/>
      <c r="G107" s="58"/>
      <c r="H107" s="58"/>
      <c r="I107" s="156"/>
      <c r="J107" s="58"/>
      <c r="K107" s="58"/>
      <c r="L107" s="52"/>
      <c r="S107" s="35"/>
      <c r="T107" s="35"/>
      <c r="U107" s="35"/>
      <c r="V107" s="35"/>
      <c r="W107" s="35"/>
      <c r="X107" s="35"/>
      <c r="Y107" s="35"/>
      <c r="Z107" s="35"/>
      <c r="AA107" s="35"/>
      <c r="AB107" s="35"/>
      <c r="AC107" s="35"/>
      <c r="AD107" s="35"/>
      <c r="AE107" s="35"/>
    </row>
    <row r="108" spans="1:31" s="2" customFormat="1" ht="24.9" customHeight="1">
      <c r="A108" s="35"/>
      <c r="B108" s="36"/>
      <c r="C108" s="24" t="s">
        <v>170</v>
      </c>
      <c r="D108" s="37"/>
      <c r="E108" s="37"/>
      <c r="F108" s="37"/>
      <c r="G108" s="37"/>
      <c r="H108" s="37"/>
      <c r="I108" s="116"/>
      <c r="J108" s="37"/>
      <c r="K108" s="37"/>
      <c r="L108" s="52"/>
      <c r="S108" s="35"/>
      <c r="T108" s="35"/>
      <c r="U108" s="35"/>
      <c r="V108" s="35"/>
      <c r="W108" s="35"/>
      <c r="X108" s="35"/>
      <c r="Y108" s="35"/>
      <c r="Z108" s="35"/>
      <c r="AA108" s="35"/>
      <c r="AB108" s="35"/>
      <c r="AC108" s="35"/>
      <c r="AD108" s="35"/>
      <c r="AE108" s="35"/>
    </row>
    <row r="109" spans="1:31" s="2" customFormat="1" ht="6.9" customHeight="1">
      <c r="A109" s="35"/>
      <c r="B109" s="36"/>
      <c r="C109" s="37"/>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34" t="str">
        <f>E7</f>
        <v>Revitalizace náměstí ve Valašském Meziříčí</v>
      </c>
      <c r="F111" s="335"/>
      <c r="G111" s="335"/>
      <c r="H111" s="335"/>
      <c r="I111" s="116"/>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154</v>
      </c>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3" t="str">
        <f>E9</f>
        <v>SO 301 - Dešťové kanalizace</v>
      </c>
      <c r="F113" s="336"/>
      <c r="G113" s="336"/>
      <c r="H113" s="336"/>
      <c r="I113" s="116"/>
      <c r="J113" s="37"/>
      <c r="K113" s="37"/>
      <c r="L113" s="52"/>
      <c r="S113" s="35"/>
      <c r="T113" s="35"/>
      <c r="U113" s="35"/>
      <c r="V113" s="35"/>
      <c r="W113" s="35"/>
      <c r="X113" s="35"/>
      <c r="Y113" s="35"/>
      <c r="Z113" s="35"/>
      <c r="AA113" s="35"/>
      <c r="AB113" s="35"/>
      <c r="AC113" s="35"/>
      <c r="AD113" s="35"/>
      <c r="AE113" s="35"/>
    </row>
    <row r="114" spans="1:65" s="2" customFormat="1" ht="6.9" customHeight="1">
      <c r="A114" s="35"/>
      <c r="B114" s="36"/>
      <c r="C114" s="37"/>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Valašské Meziříčí</v>
      </c>
      <c r="G115" s="37"/>
      <c r="H115" s="37"/>
      <c r="I115" s="118" t="s">
        <v>22</v>
      </c>
      <c r="J115" s="67" t="str">
        <f>IF(J12="","",J12)</f>
        <v>16. 10. 2020</v>
      </c>
      <c r="K115" s="37"/>
      <c r="L115" s="52"/>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2" customFormat="1" ht="25.65" customHeight="1">
      <c r="A117" s="35"/>
      <c r="B117" s="36"/>
      <c r="C117" s="30" t="s">
        <v>24</v>
      </c>
      <c r="D117" s="37"/>
      <c r="E117" s="37"/>
      <c r="F117" s="28" t="str">
        <f>E15</f>
        <v xml:space="preserve"> </v>
      </c>
      <c r="G117" s="37"/>
      <c r="H117" s="37"/>
      <c r="I117" s="118" t="s">
        <v>29</v>
      </c>
      <c r="J117" s="33" t="str">
        <f>E21</f>
        <v>360 DEGREES CONSTRUCT s.r.o.</v>
      </c>
      <c r="K117" s="37"/>
      <c r="L117" s="52"/>
      <c r="S117" s="35"/>
      <c r="T117" s="35"/>
      <c r="U117" s="35"/>
      <c r="V117" s="35"/>
      <c r="W117" s="35"/>
      <c r="X117" s="35"/>
      <c r="Y117" s="35"/>
      <c r="Z117" s="35"/>
      <c r="AA117" s="35"/>
      <c r="AB117" s="35"/>
      <c r="AC117" s="35"/>
      <c r="AD117" s="35"/>
      <c r="AE117" s="35"/>
    </row>
    <row r="118" spans="1:65" s="2" customFormat="1" ht="25.65" customHeight="1">
      <c r="A118" s="35"/>
      <c r="B118" s="36"/>
      <c r="C118" s="30" t="s">
        <v>27</v>
      </c>
      <c r="D118" s="37"/>
      <c r="E118" s="37"/>
      <c r="F118" s="28" t="str">
        <f>IF(E18="","",E18)</f>
        <v>Vyplň údaj</v>
      </c>
      <c r="G118" s="37"/>
      <c r="H118" s="37"/>
      <c r="I118" s="118" t="s">
        <v>31</v>
      </c>
      <c r="J118" s="33" t="str">
        <f>E24</f>
        <v>360 DEGREES CONSTRUCT s.r.o.</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16"/>
      <c r="J119" s="37"/>
      <c r="K119" s="37"/>
      <c r="L119" s="52"/>
      <c r="S119" s="35"/>
      <c r="T119" s="35"/>
      <c r="U119" s="35"/>
      <c r="V119" s="35"/>
      <c r="W119" s="35"/>
      <c r="X119" s="35"/>
      <c r="Y119" s="35"/>
      <c r="Z119" s="35"/>
      <c r="AA119" s="35"/>
      <c r="AB119" s="35"/>
      <c r="AC119" s="35"/>
      <c r="AD119" s="35"/>
      <c r="AE119" s="35"/>
    </row>
    <row r="120" spans="1:65" s="11" customFormat="1" ht="29.25" customHeight="1">
      <c r="A120" s="176"/>
      <c r="B120" s="177"/>
      <c r="C120" s="178" t="s">
        <v>171</v>
      </c>
      <c r="D120" s="179" t="s">
        <v>58</v>
      </c>
      <c r="E120" s="179" t="s">
        <v>54</v>
      </c>
      <c r="F120" s="179" t="s">
        <v>55</v>
      </c>
      <c r="G120" s="179" t="s">
        <v>172</v>
      </c>
      <c r="H120" s="179" t="s">
        <v>173</v>
      </c>
      <c r="I120" s="180" t="s">
        <v>174</v>
      </c>
      <c r="J120" s="179" t="s">
        <v>160</v>
      </c>
      <c r="K120" s="181" t="s">
        <v>175</v>
      </c>
      <c r="L120" s="182"/>
      <c r="M120" s="76" t="s">
        <v>1</v>
      </c>
      <c r="N120" s="77" t="s">
        <v>37</v>
      </c>
      <c r="O120" s="77" t="s">
        <v>176</v>
      </c>
      <c r="P120" s="77" t="s">
        <v>177</v>
      </c>
      <c r="Q120" s="77" t="s">
        <v>178</v>
      </c>
      <c r="R120" s="77" t="s">
        <v>179</v>
      </c>
      <c r="S120" s="77" t="s">
        <v>180</v>
      </c>
      <c r="T120" s="78" t="s">
        <v>181</v>
      </c>
      <c r="U120" s="176"/>
      <c r="V120" s="176"/>
      <c r="W120" s="176"/>
      <c r="X120" s="176"/>
      <c r="Y120" s="176"/>
      <c r="Z120" s="176"/>
      <c r="AA120" s="176"/>
      <c r="AB120" s="176"/>
      <c r="AC120" s="176"/>
      <c r="AD120" s="176"/>
      <c r="AE120" s="176"/>
    </row>
    <row r="121" spans="1:65" s="2" customFormat="1" ht="22.8" customHeight="1">
      <c r="A121" s="35"/>
      <c r="B121" s="36"/>
      <c r="C121" s="83" t="s">
        <v>182</v>
      </c>
      <c r="D121" s="37"/>
      <c r="E121" s="37"/>
      <c r="F121" s="37"/>
      <c r="G121" s="37"/>
      <c r="H121" s="37"/>
      <c r="I121" s="116"/>
      <c r="J121" s="183">
        <f>BK121</f>
        <v>0</v>
      </c>
      <c r="K121" s="37"/>
      <c r="L121" s="40"/>
      <c r="M121" s="79"/>
      <c r="N121" s="184"/>
      <c r="O121" s="80"/>
      <c r="P121" s="185">
        <f>P122</f>
        <v>0</v>
      </c>
      <c r="Q121" s="80"/>
      <c r="R121" s="185">
        <f>R122</f>
        <v>74.208024499999993</v>
      </c>
      <c r="S121" s="80"/>
      <c r="T121" s="186">
        <f>T122</f>
        <v>0</v>
      </c>
      <c r="U121" s="35"/>
      <c r="V121" s="35"/>
      <c r="W121" s="35"/>
      <c r="X121" s="35"/>
      <c r="Y121" s="35"/>
      <c r="Z121" s="35"/>
      <c r="AA121" s="35"/>
      <c r="AB121" s="35"/>
      <c r="AC121" s="35"/>
      <c r="AD121" s="35"/>
      <c r="AE121" s="35"/>
      <c r="AT121" s="18" t="s">
        <v>72</v>
      </c>
      <c r="AU121" s="18" t="s">
        <v>162</v>
      </c>
      <c r="BK121" s="187">
        <f>BK122</f>
        <v>0</v>
      </c>
    </row>
    <row r="122" spans="1:65" s="12" customFormat="1" ht="25.95" customHeight="1">
      <c r="B122" s="188"/>
      <c r="C122" s="189"/>
      <c r="D122" s="190" t="s">
        <v>72</v>
      </c>
      <c r="E122" s="191" t="s">
        <v>183</v>
      </c>
      <c r="F122" s="191" t="s">
        <v>184</v>
      </c>
      <c r="G122" s="189"/>
      <c r="H122" s="189"/>
      <c r="I122" s="192"/>
      <c r="J122" s="193">
        <f>BK122</f>
        <v>0</v>
      </c>
      <c r="K122" s="189"/>
      <c r="L122" s="194"/>
      <c r="M122" s="195"/>
      <c r="N122" s="196"/>
      <c r="O122" s="196"/>
      <c r="P122" s="197">
        <f>P123+P124+P125+P162+P167+P205</f>
        <v>0</v>
      </c>
      <c r="Q122" s="196"/>
      <c r="R122" s="197">
        <f>R123+R124+R125+R162+R167+R205</f>
        <v>74.208024499999993</v>
      </c>
      <c r="S122" s="196"/>
      <c r="T122" s="198">
        <f>T123+T124+T125+T162+T167+T205</f>
        <v>0</v>
      </c>
      <c r="AR122" s="199" t="s">
        <v>81</v>
      </c>
      <c r="AT122" s="200" t="s">
        <v>72</v>
      </c>
      <c r="AU122" s="200" t="s">
        <v>73</v>
      </c>
      <c r="AY122" s="199" t="s">
        <v>185</v>
      </c>
      <c r="BK122" s="201">
        <f>BK123+BK124+BK125+BK162+BK167+BK205</f>
        <v>0</v>
      </c>
    </row>
    <row r="123" spans="1:65" s="2" customFormat="1" ht="16.5" customHeight="1">
      <c r="A123" s="35"/>
      <c r="B123" s="36"/>
      <c r="C123" s="204" t="s">
        <v>81</v>
      </c>
      <c r="D123" s="204" t="s">
        <v>187</v>
      </c>
      <c r="E123" s="205" t="s">
        <v>472</v>
      </c>
      <c r="F123" s="206" t="s">
        <v>1063</v>
      </c>
      <c r="G123" s="207" t="s">
        <v>995</v>
      </c>
      <c r="H123" s="208">
        <v>1</v>
      </c>
      <c r="I123" s="209"/>
      <c r="J123" s="210">
        <f>ROUND(I123*H123,2)</f>
        <v>0</v>
      </c>
      <c r="K123" s="206" t="s">
        <v>1</v>
      </c>
      <c r="L123" s="40"/>
      <c r="M123" s="211" t="s">
        <v>1</v>
      </c>
      <c r="N123" s="212" t="s">
        <v>38</v>
      </c>
      <c r="O123" s="72"/>
      <c r="P123" s="213">
        <f>O123*H123</f>
        <v>0</v>
      </c>
      <c r="Q123" s="213">
        <v>0</v>
      </c>
      <c r="R123" s="213">
        <f>Q123*H123</f>
        <v>0</v>
      </c>
      <c r="S123" s="213">
        <v>0</v>
      </c>
      <c r="T123" s="214">
        <f>S123*H123</f>
        <v>0</v>
      </c>
      <c r="U123" s="35"/>
      <c r="V123" s="35"/>
      <c r="W123" s="35"/>
      <c r="X123" s="35"/>
      <c r="Y123" s="35"/>
      <c r="Z123" s="35"/>
      <c r="AA123" s="35"/>
      <c r="AB123" s="35"/>
      <c r="AC123" s="35"/>
      <c r="AD123" s="35"/>
      <c r="AE123" s="35"/>
      <c r="AR123" s="215" t="s">
        <v>192</v>
      </c>
      <c r="AT123" s="215" t="s">
        <v>187</v>
      </c>
      <c r="AU123" s="215" t="s">
        <v>81</v>
      </c>
      <c r="AY123" s="18" t="s">
        <v>185</v>
      </c>
      <c r="BE123" s="216">
        <f>IF(N123="základní",J123,0)</f>
        <v>0</v>
      </c>
      <c r="BF123" s="216">
        <f>IF(N123="snížená",J123,0)</f>
        <v>0</v>
      </c>
      <c r="BG123" s="216">
        <f>IF(N123="zákl. přenesená",J123,0)</f>
        <v>0</v>
      </c>
      <c r="BH123" s="216">
        <f>IF(N123="sníž. přenesená",J123,0)</f>
        <v>0</v>
      </c>
      <c r="BI123" s="216">
        <f>IF(N123="nulová",J123,0)</f>
        <v>0</v>
      </c>
      <c r="BJ123" s="18" t="s">
        <v>81</v>
      </c>
      <c r="BK123" s="216">
        <f>ROUND(I123*H123,2)</f>
        <v>0</v>
      </c>
      <c r="BL123" s="18" t="s">
        <v>192</v>
      </c>
      <c r="BM123" s="215" t="s">
        <v>1064</v>
      </c>
    </row>
    <row r="124" spans="1:65" s="2" customFormat="1" ht="10.199999999999999">
      <c r="A124" s="35"/>
      <c r="B124" s="36"/>
      <c r="C124" s="37"/>
      <c r="D124" s="217" t="s">
        <v>194</v>
      </c>
      <c r="E124" s="37"/>
      <c r="F124" s="218" t="s">
        <v>1063</v>
      </c>
      <c r="G124" s="37"/>
      <c r="H124" s="37"/>
      <c r="I124" s="116"/>
      <c r="J124" s="37"/>
      <c r="K124" s="37"/>
      <c r="L124" s="40"/>
      <c r="M124" s="219"/>
      <c r="N124" s="220"/>
      <c r="O124" s="72"/>
      <c r="P124" s="72"/>
      <c r="Q124" s="72"/>
      <c r="R124" s="72"/>
      <c r="S124" s="72"/>
      <c r="T124" s="73"/>
      <c r="U124" s="35"/>
      <c r="V124" s="35"/>
      <c r="W124" s="35"/>
      <c r="X124" s="35"/>
      <c r="Y124" s="35"/>
      <c r="Z124" s="35"/>
      <c r="AA124" s="35"/>
      <c r="AB124" s="35"/>
      <c r="AC124" s="35"/>
      <c r="AD124" s="35"/>
      <c r="AE124" s="35"/>
      <c r="AT124" s="18" t="s">
        <v>194</v>
      </c>
      <c r="AU124" s="18" t="s">
        <v>81</v>
      </c>
    </row>
    <row r="125" spans="1:65" s="12" customFormat="1" ht="22.8" customHeight="1">
      <c r="B125" s="188"/>
      <c r="C125" s="189"/>
      <c r="D125" s="190" t="s">
        <v>72</v>
      </c>
      <c r="E125" s="202" t="s">
        <v>81</v>
      </c>
      <c r="F125" s="202" t="s">
        <v>186</v>
      </c>
      <c r="G125" s="189"/>
      <c r="H125" s="189"/>
      <c r="I125" s="192"/>
      <c r="J125" s="203">
        <f>BK125</f>
        <v>0</v>
      </c>
      <c r="K125" s="189"/>
      <c r="L125" s="194"/>
      <c r="M125" s="195"/>
      <c r="N125" s="196"/>
      <c r="O125" s="196"/>
      <c r="P125" s="197">
        <f>SUM(P126:P161)</f>
        <v>0</v>
      </c>
      <c r="Q125" s="196"/>
      <c r="R125" s="197">
        <f>SUM(R126:R161)</f>
        <v>72.384</v>
      </c>
      <c r="S125" s="196"/>
      <c r="T125" s="198">
        <f>SUM(T126:T161)</f>
        <v>0</v>
      </c>
      <c r="AR125" s="199" t="s">
        <v>81</v>
      </c>
      <c r="AT125" s="200" t="s">
        <v>72</v>
      </c>
      <c r="AU125" s="200" t="s">
        <v>81</v>
      </c>
      <c r="AY125" s="199" t="s">
        <v>185</v>
      </c>
      <c r="BK125" s="201">
        <f>SUM(BK126:BK161)</f>
        <v>0</v>
      </c>
    </row>
    <row r="126" spans="1:65" s="2" customFormat="1" ht="21.75" customHeight="1">
      <c r="A126" s="35"/>
      <c r="B126" s="36"/>
      <c r="C126" s="204" t="s">
        <v>83</v>
      </c>
      <c r="D126" s="204" t="s">
        <v>187</v>
      </c>
      <c r="E126" s="205" t="s">
        <v>542</v>
      </c>
      <c r="F126" s="206" t="s">
        <v>543</v>
      </c>
      <c r="G126" s="207" t="s">
        <v>325</v>
      </c>
      <c r="H126" s="208">
        <v>4.5</v>
      </c>
      <c r="I126" s="209"/>
      <c r="J126" s="210">
        <f>ROUND(I126*H126,2)</f>
        <v>0</v>
      </c>
      <c r="K126" s="206" t="s">
        <v>191</v>
      </c>
      <c r="L126" s="40"/>
      <c r="M126" s="211" t="s">
        <v>1</v>
      </c>
      <c r="N126" s="212" t="s">
        <v>38</v>
      </c>
      <c r="O126" s="72"/>
      <c r="P126" s="213">
        <f>O126*H126</f>
        <v>0</v>
      </c>
      <c r="Q126" s="213">
        <v>0</v>
      </c>
      <c r="R126" s="213">
        <f>Q126*H126</f>
        <v>0</v>
      </c>
      <c r="S126" s="213">
        <v>0</v>
      </c>
      <c r="T126" s="214">
        <f>S126*H126</f>
        <v>0</v>
      </c>
      <c r="U126" s="35"/>
      <c r="V126" s="35"/>
      <c r="W126" s="35"/>
      <c r="X126" s="35"/>
      <c r="Y126" s="35"/>
      <c r="Z126" s="35"/>
      <c r="AA126" s="35"/>
      <c r="AB126" s="35"/>
      <c r="AC126" s="35"/>
      <c r="AD126" s="35"/>
      <c r="AE126" s="35"/>
      <c r="AR126" s="215" t="s">
        <v>192</v>
      </c>
      <c r="AT126" s="215" t="s">
        <v>187</v>
      </c>
      <c r="AU126" s="215" t="s">
        <v>83</v>
      </c>
      <c r="AY126" s="18" t="s">
        <v>185</v>
      </c>
      <c r="BE126" s="216">
        <f>IF(N126="základní",J126,0)</f>
        <v>0</v>
      </c>
      <c r="BF126" s="216">
        <f>IF(N126="snížená",J126,0)</f>
        <v>0</v>
      </c>
      <c r="BG126" s="216">
        <f>IF(N126="zákl. přenesená",J126,0)</f>
        <v>0</v>
      </c>
      <c r="BH126" s="216">
        <f>IF(N126="sníž. přenesená",J126,0)</f>
        <v>0</v>
      </c>
      <c r="BI126" s="216">
        <f>IF(N126="nulová",J126,0)</f>
        <v>0</v>
      </c>
      <c r="BJ126" s="18" t="s">
        <v>81</v>
      </c>
      <c r="BK126" s="216">
        <f>ROUND(I126*H126,2)</f>
        <v>0</v>
      </c>
      <c r="BL126" s="18" t="s">
        <v>192</v>
      </c>
      <c r="BM126" s="215" t="s">
        <v>1065</v>
      </c>
    </row>
    <row r="127" spans="1:65" s="2" customFormat="1" ht="28.8">
      <c r="A127" s="35"/>
      <c r="B127" s="36"/>
      <c r="C127" s="37"/>
      <c r="D127" s="217" t="s">
        <v>194</v>
      </c>
      <c r="E127" s="37"/>
      <c r="F127" s="218" t="s">
        <v>545</v>
      </c>
      <c r="G127" s="37"/>
      <c r="H127" s="37"/>
      <c r="I127" s="116"/>
      <c r="J127" s="37"/>
      <c r="K127" s="37"/>
      <c r="L127" s="40"/>
      <c r="M127" s="219"/>
      <c r="N127" s="220"/>
      <c r="O127" s="72"/>
      <c r="P127" s="72"/>
      <c r="Q127" s="72"/>
      <c r="R127" s="72"/>
      <c r="S127" s="72"/>
      <c r="T127" s="73"/>
      <c r="U127" s="35"/>
      <c r="V127" s="35"/>
      <c r="W127" s="35"/>
      <c r="X127" s="35"/>
      <c r="Y127" s="35"/>
      <c r="Z127" s="35"/>
      <c r="AA127" s="35"/>
      <c r="AB127" s="35"/>
      <c r="AC127" s="35"/>
      <c r="AD127" s="35"/>
      <c r="AE127" s="35"/>
      <c r="AT127" s="18" t="s">
        <v>194</v>
      </c>
      <c r="AU127" s="18" t="s">
        <v>83</v>
      </c>
    </row>
    <row r="128" spans="1:65" s="2" customFormat="1" ht="57.6">
      <c r="A128" s="35"/>
      <c r="B128" s="36"/>
      <c r="C128" s="37"/>
      <c r="D128" s="217" t="s">
        <v>196</v>
      </c>
      <c r="E128" s="37"/>
      <c r="F128" s="221" t="s">
        <v>546</v>
      </c>
      <c r="G128" s="37"/>
      <c r="H128" s="37"/>
      <c r="I128" s="116"/>
      <c r="J128" s="37"/>
      <c r="K128" s="37"/>
      <c r="L128" s="40"/>
      <c r="M128" s="219"/>
      <c r="N128" s="220"/>
      <c r="O128" s="72"/>
      <c r="P128" s="72"/>
      <c r="Q128" s="72"/>
      <c r="R128" s="72"/>
      <c r="S128" s="72"/>
      <c r="T128" s="73"/>
      <c r="U128" s="35"/>
      <c r="V128" s="35"/>
      <c r="W128" s="35"/>
      <c r="X128" s="35"/>
      <c r="Y128" s="35"/>
      <c r="Z128" s="35"/>
      <c r="AA128" s="35"/>
      <c r="AB128" s="35"/>
      <c r="AC128" s="35"/>
      <c r="AD128" s="35"/>
      <c r="AE128" s="35"/>
      <c r="AT128" s="18" t="s">
        <v>196</v>
      </c>
      <c r="AU128" s="18" t="s">
        <v>83</v>
      </c>
    </row>
    <row r="129" spans="1:65" s="13" customFormat="1" ht="10.199999999999999">
      <c r="B129" s="222"/>
      <c r="C129" s="223"/>
      <c r="D129" s="217" t="s">
        <v>214</v>
      </c>
      <c r="E129" s="224" t="s">
        <v>1</v>
      </c>
      <c r="F129" s="225" t="s">
        <v>1066</v>
      </c>
      <c r="G129" s="223"/>
      <c r="H129" s="224" t="s">
        <v>1</v>
      </c>
      <c r="I129" s="226"/>
      <c r="J129" s="223"/>
      <c r="K129" s="223"/>
      <c r="L129" s="227"/>
      <c r="M129" s="228"/>
      <c r="N129" s="229"/>
      <c r="O129" s="229"/>
      <c r="P129" s="229"/>
      <c r="Q129" s="229"/>
      <c r="R129" s="229"/>
      <c r="S129" s="229"/>
      <c r="T129" s="230"/>
      <c r="AT129" s="231" t="s">
        <v>214</v>
      </c>
      <c r="AU129" s="231" t="s">
        <v>83</v>
      </c>
      <c r="AV129" s="13" t="s">
        <v>81</v>
      </c>
      <c r="AW129" s="13" t="s">
        <v>30</v>
      </c>
      <c r="AX129" s="13" t="s">
        <v>73</v>
      </c>
      <c r="AY129" s="231" t="s">
        <v>185</v>
      </c>
    </row>
    <row r="130" spans="1:65" s="14" customFormat="1" ht="10.199999999999999">
      <c r="B130" s="232"/>
      <c r="C130" s="233"/>
      <c r="D130" s="217" t="s">
        <v>214</v>
      </c>
      <c r="E130" s="234" t="s">
        <v>1</v>
      </c>
      <c r="F130" s="235" t="s">
        <v>1067</v>
      </c>
      <c r="G130" s="233"/>
      <c r="H130" s="236">
        <v>4.5</v>
      </c>
      <c r="I130" s="237"/>
      <c r="J130" s="233"/>
      <c r="K130" s="233"/>
      <c r="L130" s="238"/>
      <c r="M130" s="239"/>
      <c r="N130" s="240"/>
      <c r="O130" s="240"/>
      <c r="P130" s="240"/>
      <c r="Q130" s="240"/>
      <c r="R130" s="240"/>
      <c r="S130" s="240"/>
      <c r="T130" s="241"/>
      <c r="AT130" s="242" t="s">
        <v>214</v>
      </c>
      <c r="AU130" s="242" t="s">
        <v>83</v>
      </c>
      <c r="AV130" s="14" t="s">
        <v>83</v>
      </c>
      <c r="AW130" s="14" t="s">
        <v>30</v>
      </c>
      <c r="AX130" s="14" t="s">
        <v>81</v>
      </c>
      <c r="AY130" s="242" t="s">
        <v>185</v>
      </c>
    </row>
    <row r="131" spans="1:65" s="2" customFormat="1" ht="33" customHeight="1">
      <c r="A131" s="35"/>
      <c r="B131" s="36"/>
      <c r="C131" s="204" t="s">
        <v>202</v>
      </c>
      <c r="D131" s="204" t="s">
        <v>187</v>
      </c>
      <c r="E131" s="205" t="s">
        <v>564</v>
      </c>
      <c r="F131" s="206" t="s">
        <v>565</v>
      </c>
      <c r="G131" s="207" t="s">
        <v>325</v>
      </c>
      <c r="H131" s="208">
        <v>48.72</v>
      </c>
      <c r="I131" s="209"/>
      <c r="J131" s="210">
        <f>ROUND(I131*H131,2)</f>
        <v>0</v>
      </c>
      <c r="K131" s="206" t="s">
        <v>191</v>
      </c>
      <c r="L131" s="40"/>
      <c r="M131" s="211" t="s">
        <v>1</v>
      </c>
      <c r="N131" s="212" t="s">
        <v>38</v>
      </c>
      <c r="O131" s="72"/>
      <c r="P131" s="213">
        <f>O131*H131</f>
        <v>0</v>
      </c>
      <c r="Q131" s="213">
        <v>0</v>
      </c>
      <c r="R131" s="213">
        <f>Q131*H131</f>
        <v>0</v>
      </c>
      <c r="S131" s="213">
        <v>0</v>
      </c>
      <c r="T131" s="214">
        <f>S131*H131</f>
        <v>0</v>
      </c>
      <c r="U131" s="35"/>
      <c r="V131" s="35"/>
      <c r="W131" s="35"/>
      <c r="X131" s="35"/>
      <c r="Y131" s="35"/>
      <c r="Z131" s="35"/>
      <c r="AA131" s="35"/>
      <c r="AB131" s="35"/>
      <c r="AC131" s="35"/>
      <c r="AD131" s="35"/>
      <c r="AE131" s="35"/>
      <c r="AR131" s="215" t="s">
        <v>192</v>
      </c>
      <c r="AT131" s="215" t="s">
        <v>187</v>
      </c>
      <c r="AU131" s="215" t="s">
        <v>83</v>
      </c>
      <c r="AY131" s="18" t="s">
        <v>185</v>
      </c>
      <c r="BE131" s="216">
        <f>IF(N131="základní",J131,0)</f>
        <v>0</v>
      </c>
      <c r="BF131" s="216">
        <f>IF(N131="snížená",J131,0)</f>
        <v>0</v>
      </c>
      <c r="BG131" s="216">
        <f>IF(N131="zákl. přenesená",J131,0)</f>
        <v>0</v>
      </c>
      <c r="BH131" s="216">
        <f>IF(N131="sníž. přenesená",J131,0)</f>
        <v>0</v>
      </c>
      <c r="BI131" s="216">
        <f>IF(N131="nulová",J131,0)</f>
        <v>0</v>
      </c>
      <c r="BJ131" s="18" t="s">
        <v>81</v>
      </c>
      <c r="BK131" s="216">
        <f>ROUND(I131*H131,2)</f>
        <v>0</v>
      </c>
      <c r="BL131" s="18" t="s">
        <v>192</v>
      </c>
      <c r="BM131" s="215" t="s">
        <v>1068</v>
      </c>
    </row>
    <row r="132" spans="1:65" s="2" customFormat="1" ht="28.8">
      <c r="A132" s="35"/>
      <c r="B132" s="36"/>
      <c r="C132" s="37"/>
      <c r="D132" s="217" t="s">
        <v>194</v>
      </c>
      <c r="E132" s="37"/>
      <c r="F132" s="218" t="s">
        <v>567</v>
      </c>
      <c r="G132" s="37"/>
      <c r="H132" s="37"/>
      <c r="I132" s="116"/>
      <c r="J132" s="37"/>
      <c r="K132" s="37"/>
      <c r="L132" s="40"/>
      <c r="M132" s="219"/>
      <c r="N132" s="220"/>
      <c r="O132" s="72"/>
      <c r="P132" s="72"/>
      <c r="Q132" s="72"/>
      <c r="R132" s="72"/>
      <c r="S132" s="72"/>
      <c r="T132" s="73"/>
      <c r="U132" s="35"/>
      <c r="V132" s="35"/>
      <c r="W132" s="35"/>
      <c r="X132" s="35"/>
      <c r="Y132" s="35"/>
      <c r="Z132" s="35"/>
      <c r="AA132" s="35"/>
      <c r="AB132" s="35"/>
      <c r="AC132" s="35"/>
      <c r="AD132" s="35"/>
      <c r="AE132" s="35"/>
      <c r="AT132" s="18" t="s">
        <v>194</v>
      </c>
      <c r="AU132" s="18" t="s">
        <v>83</v>
      </c>
    </row>
    <row r="133" spans="1:65" s="2" customFormat="1" ht="38.4">
      <c r="A133" s="35"/>
      <c r="B133" s="36"/>
      <c r="C133" s="37"/>
      <c r="D133" s="217" t="s">
        <v>196</v>
      </c>
      <c r="E133" s="37"/>
      <c r="F133" s="221" t="s">
        <v>568</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196</v>
      </c>
      <c r="AU133" s="18" t="s">
        <v>83</v>
      </c>
    </row>
    <row r="134" spans="1:65" s="14" customFormat="1" ht="10.199999999999999">
      <c r="B134" s="232"/>
      <c r="C134" s="233"/>
      <c r="D134" s="217" t="s">
        <v>214</v>
      </c>
      <c r="E134" s="234" t="s">
        <v>1</v>
      </c>
      <c r="F134" s="235" t="s">
        <v>1069</v>
      </c>
      <c r="G134" s="233"/>
      <c r="H134" s="236">
        <v>48.72</v>
      </c>
      <c r="I134" s="237"/>
      <c r="J134" s="233"/>
      <c r="K134" s="233"/>
      <c r="L134" s="238"/>
      <c r="M134" s="239"/>
      <c r="N134" s="240"/>
      <c r="O134" s="240"/>
      <c r="P134" s="240"/>
      <c r="Q134" s="240"/>
      <c r="R134" s="240"/>
      <c r="S134" s="240"/>
      <c r="T134" s="241"/>
      <c r="AT134" s="242" t="s">
        <v>214</v>
      </c>
      <c r="AU134" s="242" t="s">
        <v>83</v>
      </c>
      <c r="AV134" s="14" t="s">
        <v>83</v>
      </c>
      <c r="AW134" s="14" t="s">
        <v>30</v>
      </c>
      <c r="AX134" s="14" t="s">
        <v>81</v>
      </c>
      <c r="AY134" s="242" t="s">
        <v>185</v>
      </c>
    </row>
    <row r="135" spans="1:65" s="2" customFormat="1" ht="21.75" customHeight="1">
      <c r="A135" s="35"/>
      <c r="B135" s="36"/>
      <c r="C135" s="204" t="s">
        <v>192</v>
      </c>
      <c r="D135" s="204" t="s">
        <v>187</v>
      </c>
      <c r="E135" s="205" t="s">
        <v>596</v>
      </c>
      <c r="F135" s="206" t="s">
        <v>597</v>
      </c>
      <c r="G135" s="207" t="s">
        <v>325</v>
      </c>
      <c r="H135" s="208">
        <v>53.22</v>
      </c>
      <c r="I135" s="209"/>
      <c r="J135" s="210">
        <f>ROUND(I135*H135,2)</f>
        <v>0</v>
      </c>
      <c r="K135" s="206" t="s">
        <v>191</v>
      </c>
      <c r="L135" s="40"/>
      <c r="M135" s="211" t="s">
        <v>1</v>
      </c>
      <c r="N135" s="212" t="s">
        <v>38</v>
      </c>
      <c r="O135" s="72"/>
      <c r="P135" s="213">
        <f>O135*H135</f>
        <v>0</v>
      </c>
      <c r="Q135" s="213">
        <v>0</v>
      </c>
      <c r="R135" s="213">
        <f>Q135*H135</f>
        <v>0</v>
      </c>
      <c r="S135" s="213">
        <v>0</v>
      </c>
      <c r="T135" s="214">
        <f>S135*H135</f>
        <v>0</v>
      </c>
      <c r="U135" s="35"/>
      <c r="V135" s="35"/>
      <c r="W135" s="35"/>
      <c r="X135" s="35"/>
      <c r="Y135" s="35"/>
      <c r="Z135" s="35"/>
      <c r="AA135" s="35"/>
      <c r="AB135" s="35"/>
      <c r="AC135" s="35"/>
      <c r="AD135" s="35"/>
      <c r="AE135" s="35"/>
      <c r="AR135" s="215" t="s">
        <v>192</v>
      </c>
      <c r="AT135" s="215" t="s">
        <v>187</v>
      </c>
      <c r="AU135" s="215" t="s">
        <v>83</v>
      </c>
      <c r="AY135" s="18" t="s">
        <v>185</v>
      </c>
      <c r="BE135" s="216">
        <f>IF(N135="základní",J135,0)</f>
        <v>0</v>
      </c>
      <c r="BF135" s="216">
        <f>IF(N135="snížená",J135,0)</f>
        <v>0</v>
      </c>
      <c r="BG135" s="216">
        <f>IF(N135="zákl. přenesená",J135,0)</f>
        <v>0</v>
      </c>
      <c r="BH135" s="216">
        <f>IF(N135="sníž. přenesená",J135,0)</f>
        <v>0</v>
      </c>
      <c r="BI135" s="216">
        <f>IF(N135="nulová",J135,0)</f>
        <v>0</v>
      </c>
      <c r="BJ135" s="18" t="s">
        <v>81</v>
      </c>
      <c r="BK135" s="216">
        <f>ROUND(I135*H135,2)</f>
        <v>0</v>
      </c>
      <c r="BL135" s="18" t="s">
        <v>192</v>
      </c>
      <c r="BM135" s="215" t="s">
        <v>1070</v>
      </c>
    </row>
    <row r="136" spans="1:65" s="2" customFormat="1" ht="38.4">
      <c r="A136" s="35"/>
      <c r="B136" s="36"/>
      <c r="C136" s="37"/>
      <c r="D136" s="217" t="s">
        <v>194</v>
      </c>
      <c r="E136" s="37"/>
      <c r="F136" s="218" t="s">
        <v>599</v>
      </c>
      <c r="G136" s="37"/>
      <c r="H136" s="37"/>
      <c r="I136" s="116"/>
      <c r="J136" s="37"/>
      <c r="K136" s="37"/>
      <c r="L136" s="40"/>
      <c r="M136" s="219"/>
      <c r="N136" s="220"/>
      <c r="O136" s="72"/>
      <c r="P136" s="72"/>
      <c r="Q136" s="72"/>
      <c r="R136" s="72"/>
      <c r="S136" s="72"/>
      <c r="T136" s="73"/>
      <c r="U136" s="35"/>
      <c r="V136" s="35"/>
      <c r="W136" s="35"/>
      <c r="X136" s="35"/>
      <c r="Y136" s="35"/>
      <c r="Z136" s="35"/>
      <c r="AA136" s="35"/>
      <c r="AB136" s="35"/>
      <c r="AC136" s="35"/>
      <c r="AD136" s="35"/>
      <c r="AE136" s="35"/>
      <c r="AT136" s="18" t="s">
        <v>194</v>
      </c>
      <c r="AU136" s="18" t="s">
        <v>83</v>
      </c>
    </row>
    <row r="137" spans="1:65" s="2" customFormat="1" ht="67.2">
      <c r="A137" s="35"/>
      <c r="B137" s="36"/>
      <c r="C137" s="37"/>
      <c r="D137" s="217" t="s">
        <v>196</v>
      </c>
      <c r="E137" s="37"/>
      <c r="F137" s="221" t="s">
        <v>443</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196</v>
      </c>
      <c r="AU137" s="18" t="s">
        <v>83</v>
      </c>
    </row>
    <row r="138" spans="1:65" s="14" customFormat="1" ht="10.199999999999999">
      <c r="B138" s="232"/>
      <c r="C138" s="233"/>
      <c r="D138" s="217" t="s">
        <v>214</v>
      </c>
      <c r="E138" s="234" t="s">
        <v>1</v>
      </c>
      <c r="F138" s="235" t="s">
        <v>1071</v>
      </c>
      <c r="G138" s="233"/>
      <c r="H138" s="236">
        <v>53.22</v>
      </c>
      <c r="I138" s="237"/>
      <c r="J138" s="233"/>
      <c r="K138" s="233"/>
      <c r="L138" s="238"/>
      <c r="M138" s="239"/>
      <c r="N138" s="240"/>
      <c r="O138" s="240"/>
      <c r="P138" s="240"/>
      <c r="Q138" s="240"/>
      <c r="R138" s="240"/>
      <c r="S138" s="240"/>
      <c r="T138" s="241"/>
      <c r="AT138" s="242" t="s">
        <v>214</v>
      </c>
      <c r="AU138" s="242" t="s">
        <v>83</v>
      </c>
      <c r="AV138" s="14" t="s">
        <v>83</v>
      </c>
      <c r="AW138" s="14" t="s">
        <v>30</v>
      </c>
      <c r="AX138" s="14" t="s">
        <v>81</v>
      </c>
      <c r="AY138" s="242" t="s">
        <v>185</v>
      </c>
    </row>
    <row r="139" spans="1:65" s="2" customFormat="1" ht="33" customHeight="1">
      <c r="A139" s="35"/>
      <c r="B139" s="36"/>
      <c r="C139" s="204" t="s">
        <v>220</v>
      </c>
      <c r="D139" s="204" t="s">
        <v>187</v>
      </c>
      <c r="E139" s="205" t="s">
        <v>608</v>
      </c>
      <c r="F139" s="206" t="s">
        <v>609</v>
      </c>
      <c r="G139" s="207" t="s">
        <v>325</v>
      </c>
      <c r="H139" s="208">
        <v>798.3</v>
      </c>
      <c r="I139" s="209"/>
      <c r="J139" s="210">
        <f>ROUND(I139*H139,2)</f>
        <v>0</v>
      </c>
      <c r="K139" s="206" t="s">
        <v>191</v>
      </c>
      <c r="L139" s="40"/>
      <c r="M139" s="211" t="s">
        <v>1</v>
      </c>
      <c r="N139" s="212" t="s">
        <v>38</v>
      </c>
      <c r="O139" s="72"/>
      <c r="P139" s="213">
        <f>O139*H139</f>
        <v>0</v>
      </c>
      <c r="Q139" s="213">
        <v>0</v>
      </c>
      <c r="R139" s="213">
        <f>Q139*H139</f>
        <v>0</v>
      </c>
      <c r="S139" s="213">
        <v>0</v>
      </c>
      <c r="T139" s="214">
        <f>S139*H139</f>
        <v>0</v>
      </c>
      <c r="U139" s="35"/>
      <c r="V139" s="35"/>
      <c r="W139" s="35"/>
      <c r="X139" s="35"/>
      <c r="Y139" s="35"/>
      <c r="Z139" s="35"/>
      <c r="AA139" s="35"/>
      <c r="AB139" s="35"/>
      <c r="AC139" s="35"/>
      <c r="AD139" s="35"/>
      <c r="AE139" s="35"/>
      <c r="AR139" s="215" t="s">
        <v>192</v>
      </c>
      <c r="AT139" s="215" t="s">
        <v>187</v>
      </c>
      <c r="AU139" s="215" t="s">
        <v>83</v>
      </c>
      <c r="AY139" s="18" t="s">
        <v>185</v>
      </c>
      <c r="BE139" s="216">
        <f>IF(N139="základní",J139,0)</f>
        <v>0</v>
      </c>
      <c r="BF139" s="216">
        <f>IF(N139="snížená",J139,0)</f>
        <v>0</v>
      </c>
      <c r="BG139" s="216">
        <f>IF(N139="zákl. přenesená",J139,0)</f>
        <v>0</v>
      </c>
      <c r="BH139" s="216">
        <f>IF(N139="sníž. přenesená",J139,0)</f>
        <v>0</v>
      </c>
      <c r="BI139" s="216">
        <f>IF(N139="nulová",J139,0)</f>
        <v>0</v>
      </c>
      <c r="BJ139" s="18" t="s">
        <v>81</v>
      </c>
      <c r="BK139" s="216">
        <f>ROUND(I139*H139,2)</f>
        <v>0</v>
      </c>
      <c r="BL139" s="18" t="s">
        <v>192</v>
      </c>
      <c r="BM139" s="215" t="s">
        <v>1072</v>
      </c>
    </row>
    <row r="140" spans="1:65" s="2" customFormat="1" ht="48">
      <c r="A140" s="35"/>
      <c r="B140" s="36"/>
      <c r="C140" s="37"/>
      <c r="D140" s="217" t="s">
        <v>194</v>
      </c>
      <c r="E140" s="37"/>
      <c r="F140" s="218" t="s">
        <v>611</v>
      </c>
      <c r="G140" s="37"/>
      <c r="H140" s="37"/>
      <c r="I140" s="116"/>
      <c r="J140" s="37"/>
      <c r="K140" s="37"/>
      <c r="L140" s="40"/>
      <c r="M140" s="219"/>
      <c r="N140" s="220"/>
      <c r="O140" s="72"/>
      <c r="P140" s="72"/>
      <c r="Q140" s="72"/>
      <c r="R140" s="72"/>
      <c r="S140" s="72"/>
      <c r="T140" s="73"/>
      <c r="U140" s="35"/>
      <c r="V140" s="35"/>
      <c r="W140" s="35"/>
      <c r="X140" s="35"/>
      <c r="Y140" s="35"/>
      <c r="Z140" s="35"/>
      <c r="AA140" s="35"/>
      <c r="AB140" s="35"/>
      <c r="AC140" s="35"/>
      <c r="AD140" s="35"/>
      <c r="AE140" s="35"/>
      <c r="AT140" s="18" t="s">
        <v>194</v>
      </c>
      <c r="AU140" s="18" t="s">
        <v>83</v>
      </c>
    </row>
    <row r="141" spans="1:65" s="2" customFormat="1" ht="67.2">
      <c r="A141" s="35"/>
      <c r="B141" s="36"/>
      <c r="C141" s="37"/>
      <c r="D141" s="217" t="s">
        <v>196</v>
      </c>
      <c r="E141" s="37"/>
      <c r="F141" s="221" t="s">
        <v>443</v>
      </c>
      <c r="G141" s="37"/>
      <c r="H141" s="37"/>
      <c r="I141" s="116"/>
      <c r="J141" s="37"/>
      <c r="K141" s="37"/>
      <c r="L141" s="40"/>
      <c r="M141" s="219"/>
      <c r="N141" s="220"/>
      <c r="O141" s="72"/>
      <c r="P141" s="72"/>
      <c r="Q141" s="72"/>
      <c r="R141" s="72"/>
      <c r="S141" s="72"/>
      <c r="T141" s="73"/>
      <c r="U141" s="35"/>
      <c r="V141" s="35"/>
      <c r="W141" s="35"/>
      <c r="X141" s="35"/>
      <c r="Y141" s="35"/>
      <c r="Z141" s="35"/>
      <c r="AA141" s="35"/>
      <c r="AB141" s="35"/>
      <c r="AC141" s="35"/>
      <c r="AD141" s="35"/>
      <c r="AE141" s="35"/>
      <c r="AT141" s="18" t="s">
        <v>196</v>
      </c>
      <c r="AU141" s="18" t="s">
        <v>83</v>
      </c>
    </row>
    <row r="142" spans="1:65" s="14" customFormat="1" ht="10.199999999999999">
      <c r="B142" s="232"/>
      <c r="C142" s="233"/>
      <c r="D142" s="217" t="s">
        <v>214</v>
      </c>
      <c r="E142" s="234" t="s">
        <v>1</v>
      </c>
      <c r="F142" s="235" t="s">
        <v>1073</v>
      </c>
      <c r="G142" s="233"/>
      <c r="H142" s="236">
        <v>798.3</v>
      </c>
      <c r="I142" s="237"/>
      <c r="J142" s="233"/>
      <c r="K142" s="233"/>
      <c r="L142" s="238"/>
      <c r="M142" s="239"/>
      <c r="N142" s="240"/>
      <c r="O142" s="240"/>
      <c r="P142" s="240"/>
      <c r="Q142" s="240"/>
      <c r="R142" s="240"/>
      <c r="S142" s="240"/>
      <c r="T142" s="241"/>
      <c r="AT142" s="242" t="s">
        <v>214</v>
      </c>
      <c r="AU142" s="242" t="s">
        <v>83</v>
      </c>
      <c r="AV142" s="14" t="s">
        <v>83</v>
      </c>
      <c r="AW142" s="14" t="s">
        <v>30</v>
      </c>
      <c r="AX142" s="14" t="s">
        <v>81</v>
      </c>
      <c r="AY142" s="242" t="s">
        <v>185</v>
      </c>
    </row>
    <row r="143" spans="1:65" s="2" customFormat="1" ht="21.75" customHeight="1">
      <c r="A143" s="35"/>
      <c r="B143" s="36"/>
      <c r="C143" s="204" t="s">
        <v>227</v>
      </c>
      <c r="D143" s="204" t="s">
        <v>187</v>
      </c>
      <c r="E143" s="205" t="s">
        <v>447</v>
      </c>
      <c r="F143" s="206" t="s">
        <v>448</v>
      </c>
      <c r="G143" s="207" t="s">
        <v>449</v>
      </c>
      <c r="H143" s="208">
        <v>95.796000000000006</v>
      </c>
      <c r="I143" s="209"/>
      <c r="J143" s="210">
        <f>ROUND(I143*H143,2)</f>
        <v>0</v>
      </c>
      <c r="K143" s="206" t="s">
        <v>191</v>
      </c>
      <c r="L143" s="40"/>
      <c r="M143" s="211" t="s">
        <v>1</v>
      </c>
      <c r="N143" s="212" t="s">
        <v>38</v>
      </c>
      <c r="O143" s="72"/>
      <c r="P143" s="213">
        <f>O143*H143</f>
        <v>0</v>
      </c>
      <c r="Q143" s="213">
        <v>0</v>
      </c>
      <c r="R143" s="213">
        <f>Q143*H143</f>
        <v>0</v>
      </c>
      <c r="S143" s="213">
        <v>0</v>
      </c>
      <c r="T143" s="214">
        <f>S143*H143</f>
        <v>0</v>
      </c>
      <c r="U143" s="35"/>
      <c r="V143" s="35"/>
      <c r="W143" s="35"/>
      <c r="X143" s="35"/>
      <c r="Y143" s="35"/>
      <c r="Z143" s="35"/>
      <c r="AA143" s="35"/>
      <c r="AB143" s="35"/>
      <c r="AC143" s="35"/>
      <c r="AD143" s="35"/>
      <c r="AE143" s="35"/>
      <c r="AR143" s="215" t="s">
        <v>192</v>
      </c>
      <c r="AT143" s="215" t="s">
        <v>187</v>
      </c>
      <c r="AU143" s="215" t="s">
        <v>83</v>
      </c>
      <c r="AY143" s="18" t="s">
        <v>185</v>
      </c>
      <c r="BE143" s="216">
        <f>IF(N143="základní",J143,0)</f>
        <v>0</v>
      </c>
      <c r="BF143" s="216">
        <f>IF(N143="snížená",J143,0)</f>
        <v>0</v>
      </c>
      <c r="BG143" s="216">
        <f>IF(N143="zákl. přenesená",J143,0)</f>
        <v>0</v>
      </c>
      <c r="BH143" s="216">
        <f>IF(N143="sníž. přenesená",J143,0)</f>
        <v>0</v>
      </c>
      <c r="BI143" s="216">
        <f>IF(N143="nulová",J143,0)</f>
        <v>0</v>
      </c>
      <c r="BJ143" s="18" t="s">
        <v>81</v>
      </c>
      <c r="BK143" s="216">
        <f>ROUND(I143*H143,2)</f>
        <v>0</v>
      </c>
      <c r="BL143" s="18" t="s">
        <v>192</v>
      </c>
      <c r="BM143" s="215" t="s">
        <v>1074</v>
      </c>
    </row>
    <row r="144" spans="1:65" s="2" customFormat="1" ht="28.8">
      <c r="A144" s="35"/>
      <c r="B144" s="36"/>
      <c r="C144" s="37"/>
      <c r="D144" s="217" t="s">
        <v>194</v>
      </c>
      <c r="E144" s="37"/>
      <c r="F144" s="218" t="s">
        <v>451</v>
      </c>
      <c r="G144" s="37"/>
      <c r="H144" s="37"/>
      <c r="I144" s="116"/>
      <c r="J144" s="37"/>
      <c r="K144" s="37"/>
      <c r="L144" s="40"/>
      <c r="M144" s="219"/>
      <c r="N144" s="220"/>
      <c r="O144" s="72"/>
      <c r="P144" s="72"/>
      <c r="Q144" s="72"/>
      <c r="R144" s="72"/>
      <c r="S144" s="72"/>
      <c r="T144" s="73"/>
      <c r="U144" s="35"/>
      <c r="V144" s="35"/>
      <c r="W144" s="35"/>
      <c r="X144" s="35"/>
      <c r="Y144" s="35"/>
      <c r="Z144" s="35"/>
      <c r="AA144" s="35"/>
      <c r="AB144" s="35"/>
      <c r="AC144" s="35"/>
      <c r="AD144" s="35"/>
      <c r="AE144" s="35"/>
      <c r="AT144" s="18" t="s">
        <v>194</v>
      </c>
      <c r="AU144" s="18" t="s">
        <v>83</v>
      </c>
    </row>
    <row r="145" spans="1:65" s="2" customFormat="1" ht="48">
      <c r="A145" s="35"/>
      <c r="B145" s="36"/>
      <c r="C145" s="37"/>
      <c r="D145" s="217" t="s">
        <v>196</v>
      </c>
      <c r="E145" s="37"/>
      <c r="F145" s="221" t="s">
        <v>452</v>
      </c>
      <c r="G145" s="37"/>
      <c r="H145" s="37"/>
      <c r="I145" s="116"/>
      <c r="J145" s="37"/>
      <c r="K145" s="37"/>
      <c r="L145" s="40"/>
      <c r="M145" s="219"/>
      <c r="N145" s="220"/>
      <c r="O145" s="72"/>
      <c r="P145" s="72"/>
      <c r="Q145" s="72"/>
      <c r="R145" s="72"/>
      <c r="S145" s="72"/>
      <c r="T145" s="73"/>
      <c r="U145" s="35"/>
      <c r="V145" s="35"/>
      <c r="W145" s="35"/>
      <c r="X145" s="35"/>
      <c r="Y145" s="35"/>
      <c r="Z145" s="35"/>
      <c r="AA145" s="35"/>
      <c r="AB145" s="35"/>
      <c r="AC145" s="35"/>
      <c r="AD145" s="35"/>
      <c r="AE145" s="35"/>
      <c r="AT145" s="18" t="s">
        <v>196</v>
      </c>
      <c r="AU145" s="18" t="s">
        <v>83</v>
      </c>
    </row>
    <row r="146" spans="1:65" s="14" customFormat="1" ht="10.199999999999999">
      <c r="B146" s="232"/>
      <c r="C146" s="233"/>
      <c r="D146" s="217" t="s">
        <v>214</v>
      </c>
      <c r="E146" s="234" t="s">
        <v>1</v>
      </c>
      <c r="F146" s="235" t="s">
        <v>1075</v>
      </c>
      <c r="G146" s="233"/>
      <c r="H146" s="236">
        <v>95.796000000000006</v>
      </c>
      <c r="I146" s="237"/>
      <c r="J146" s="233"/>
      <c r="K146" s="233"/>
      <c r="L146" s="238"/>
      <c r="M146" s="239"/>
      <c r="N146" s="240"/>
      <c r="O146" s="240"/>
      <c r="P146" s="240"/>
      <c r="Q146" s="240"/>
      <c r="R146" s="240"/>
      <c r="S146" s="240"/>
      <c r="T146" s="241"/>
      <c r="AT146" s="242" t="s">
        <v>214</v>
      </c>
      <c r="AU146" s="242" t="s">
        <v>83</v>
      </c>
      <c r="AV146" s="14" t="s">
        <v>83</v>
      </c>
      <c r="AW146" s="14" t="s">
        <v>30</v>
      </c>
      <c r="AX146" s="14" t="s">
        <v>81</v>
      </c>
      <c r="AY146" s="242" t="s">
        <v>185</v>
      </c>
    </row>
    <row r="147" spans="1:65" s="2" customFormat="1" ht="21.75" customHeight="1">
      <c r="A147" s="35"/>
      <c r="B147" s="36"/>
      <c r="C147" s="204" t="s">
        <v>235</v>
      </c>
      <c r="D147" s="204" t="s">
        <v>187</v>
      </c>
      <c r="E147" s="205" t="s">
        <v>626</v>
      </c>
      <c r="F147" s="206" t="s">
        <v>627</v>
      </c>
      <c r="G147" s="207" t="s">
        <v>325</v>
      </c>
      <c r="H147" s="208">
        <v>13.92</v>
      </c>
      <c r="I147" s="209"/>
      <c r="J147" s="210">
        <f>ROUND(I147*H147,2)</f>
        <v>0</v>
      </c>
      <c r="K147" s="206" t="s">
        <v>191</v>
      </c>
      <c r="L147" s="40"/>
      <c r="M147" s="211" t="s">
        <v>1</v>
      </c>
      <c r="N147" s="212" t="s">
        <v>38</v>
      </c>
      <c r="O147" s="72"/>
      <c r="P147" s="213">
        <f>O147*H147</f>
        <v>0</v>
      </c>
      <c r="Q147" s="213">
        <v>0</v>
      </c>
      <c r="R147" s="213">
        <f>Q147*H147</f>
        <v>0</v>
      </c>
      <c r="S147" s="213">
        <v>0</v>
      </c>
      <c r="T147" s="214">
        <f>S147*H147</f>
        <v>0</v>
      </c>
      <c r="U147" s="35"/>
      <c r="V147" s="35"/>
      <c r="W147" s="35"/>
      <c r="X147" s="35"/>
      <c r="Y147" s="35"/>
      <c r="Z147" s="35"/>
      <c r="AA147" s="35"/>
      <c r="AB147" s="35"/>
      <c r="AC147" s="35"/>
      <c r="AD147" s="35"/>
      <c r="AE147" s="35"/>
      <c r="AR147" s="215" t="s">
        <v>192</v>
      </c>
      <c r="AT147" s="215" t="s">
        <v>187</v>
      </c>
      <c r="AU147" s="215" t="s">
        <v>83</v>
      </c>
      <c r="AY147" s="18" t="s">
        <v>185</v>
      </c>
      <c r="BE147" s="216">
        <f>IF(N147="základní",J147,0)</f>
        <v>0</v>
      </c>
      <c r="BF147" s="216">
        <f>IF(N147="snížená",J147,0)</f>
        <v>0</v>
      </c>
      <c r="BG147" s="216">
        <f>IF(N147="zákl. přenesená",J147,0)</f>
        <v>0</v>
      </c>
      <c r="BH147" s="216">
        <f>IF(N147="sníž. přenesená",J147,0)</f>
        <v>0</v>
      </c>
      <c r="BI147" s="216">
        <f>IF(N147="nulová",J147,0)</f>
        <v>0</v>
      </c>
      <c r="BJ147" s="18" t="s">
        <v>81</v>
      </c>
      <c r="BK147" s="216">
        <f>ROUND(I147*H147,2)</f>
        <v>0</v>
      </c>
      <c r="BL147" s="18" t="s">
        <v>192</v>
      </c>
      <c r="BM147" s="215" t="s">
        <v>1076</v>
      </c>
    </row>
    <row r="148" spans="1:65" s="2" customFormat="1" ht="28.8">
      <c r="A148" s="35"/>
      <c r="B148" s="36"/>
      <c r="C148" s="37"/>
      <c r="D148" s="217" t="s">
        <v>194</v>
      </c>
      <c r="E148" s="37"/>
      <c r="F148" s="218" t="s">
        <v>629</v>
      </c>
      <c r="G148" s="37"/>
      <c r="H148" s="37"/>
      <c r="I148" s="116"/>
      <c r="J148" s="37"/>
      <c r="K148" s="37"/>
      <c r="L148" s="40"/>
      <c r="M148" s="219"/>
      <c r="N148" s="220"/>
      <c r="O148" s="72"/>
      <c r="P148" s="72"/>
      <c r="Q148" s="72"/>
      <c r="R148" s="72"/>
      <c r="S148" s="72"/>
      <c r="T148" s="73"/>
      <c r="U148" s="35"/>
      <c r="V148" s="35"/>
      <c r="W148" s="35"/>
      <c r="X148" s="35"/>
      <c r="Y148" s="35"/>
      <c r="Z148" s="35"/>
      <c r="AA148" s="35"/>
      <c r="AB148" s="35"/>
      <c r="AC148" s="35"/>
      <c r="AD148" s="35"/>
      <c r="AE148" s="35"/>
      <c r="AT148" s="18" t="s">
        <v>194</v>
      </c>
      <c r="AU148" s="18" t="s">
        <v>83</v>
      </c>
    </row>
    <row r="149" spans="1:65" s="2" customFormat="1" ht="211.2">
      <c r="A149" s="35"/>
      <c r="B149" s="36"/>
      <c r="C149" s="37"/>
      <c r="D149" s="217" t="s">
        <v>196</v>
      </c>
      <c r="E149" s="37"/>
      <c r="F149" s="221" t="s">
        <v>630</v>
      </c>
      <c r="G149" s="37"/>
      <c r="H149" s="37"/>
      <c r="I149" s="116"/>
      <c r="J149" s="37"/>
      <c r="K149" s="37"/>
      <c r="L149" s="40"/>
      <c r="M149" s="219"/>
      <c r="N149" s="220"/>
      <c r="O149" s="72"/>
      <c r="P149" s="72"/>
      <c r="Q149" s="72"/>
      <c r="R149" s="72"/>
      <c r="S149" s="72"/>
      <c r="T149" s="73"/>
      <c r="U149" s="35"/>
      <c r="V149" s="35"/>
      <c r="W149" s="35"/>
      <c r="X149" s="35"/>
      <c r="Y149" s="35"/>
      <c r="Z149" s="35"/>
      <c r="AA149" s="35"/>
      <c r="AB149" s="35"/>
      <c r="AC149" s="35"/>
      <c r="AD149" s="35"/>
      <c r="AE149" s="35"/>
      <c r="AT149" s="18" t="s">
        <v>196</v>
      </c>
      <c r="AU149" s="18" t="s">
        <v>83</v>
      </c>
    </row>
    <row r="150" spans="1:65" s="14" customFormat="1" ht="10.199999999999999">
      <c r="B150" s="232"/>
      <c r="C150" s="233"/>
      <c r="D150" s="217" t="s">
        <v>214</v>
      </c>
      <c r="E150" s="234" t="s">
        <v>1</v>
      </c>
      <c r="F150" s="235" t="s">
        <v>1077</v>
      </c>
      <c r="G150" s="233"/>
      <c r="H150" s="236">
        <v>13.92</v>
      </c>
      <c r="I150" s="237"/>
      <c r="J150" s="233"/>
      <c r="K150" s="233"/>
      <c r="L150" s="238"/>
      <c r="M150" s="239"/>
      <c r="N150" s="240"/>
      <c r="O150" s="240"/>
      <c r="P150" s="240"/>
      <c r="Q150" s="240"/>
      <c r="R150" s="240"/>
      <c r="S150" s="240"/>
      <c r="T150" s="241"/>
      <c r="AT150" s="242" t="s">
        <v>214</v>
      </c>
      <c r="AU150" s="242" t="s">
        <v>83</v>
      </c>
      <c r="AV150" s="14" t="s">
        <v>83</v>
      </c>
      <c r="AW150" s="14" t="s">
        <v>30</v>
      </c>
      <c r="AX150" s="14" t="s">
        <v>81</v>
      </c>
      <c r="AY150" s="242" t="s">
        <v>185</v>
      </c>
    </row>
    <row r="151" spans="1:65" s="2" customFormat="1" ht="21.75" customHeight="1">
      <c r="A151" s="35"/>
      <c r="B151" s="36"/>
      <c r="C151" s="204" t="s">
        <v>226</v>
      </c>
      <c r="D151" s="204" t="s">
        <v>187</v>
      </c>
      <c r="E151" s="205" t="s">
        <v>632</v>
      </c>
      <c r="F151" s="206" t="s">
        <v>633</v>
      </c>
      <c r="G151" s="207" t="s">
        <v>325</v>
      </c>
      <c r="H151" s="208">
        <v>10.44</v>
      </c>
      <c r="I151" s="209"/>
      <c r="J151" s="210">
        <f>ROUND(I151*H151,2)</f>
        <v>0</v>
      </c>
      <c r="K151" s="206" t="s">
        <v>191</v>
      </c>
      <c r="L151" s="40"/>
      <c r="M151" s="211" t="s">
        <v>1</v>
      </c>
      <c r="N151" s="212" t="s">
        <v>38</v>
      </c>
      <c r="O151" s="72"/>
      <c r="P151" s="213">
        <f>O151*H151</f>
        <v>0</v>
      </c>
      <c r="Q151" s="213">
        <v>0</v>
      </c>
      <c r="R151" s="213">
        <f>Q151*H151</f>
        <v>0</v>
      </c>
      <c r="S151" s="213">
        <v>0</v>
      </c>
      <c r="T151" s="214">
        <f>S151*H151</f>
        <v>0</v>
      </c>
      <c r="U151" s="35"/>
      <c r="V151" s="35"/>
      <c r="W151" s="35"/>
      <c r="X151" s="35"/>
      <c r="Y151" s="35"/>
      <c r="Z151" s="35"/>
      <c r="AA151" s="35"/>
      <c r="AB151" s="35"/>
      <c r="AC151" s="35"/>
      <c r="AD151" s="35"/>
      <c r="AE151" s="35"/>
      <c r="AR151" s="215" t="s">
        <v>192</v>
      </c>
      <c r="AT151" s="215" t="s">
        <v>187</v>
      </c>
      <c r="AU151" s="215" t="s">
        <v>83</v>
      </c>
      <c r="AY151" s="18" t="s">
        <v>185</v>
      </c>
      <c r="BE151" s="216">
        <f>IF(N151="základní",J151,0)</f>
        <v>0</v>
      </c>
      <c r="BF151" s="216">
        <f>IF(N151="snížená",J151,0)</f>
        <v>0</v>
      </c>
      <c r="BG151" s="216">
        <f>IF(N151="zákl. přenesená",J151,0)</f>
        <v>0</v>
      </c>
      <c r="BH151" s="216">
        <f>IF(N151="sníž. přenesená",J151,0)</f>
        <v>0</v>
      </c>
      <c r="BI151" s="216">
        <f>IF(N151="nulová",J151,0)</f>
        <v>0</v>
      </c>
      <c r="BJ151" s="18" t="s">
        <v>81</v>
      </c>
      <c r="BK151" s="216">
        <f>ROUND(I151*H151,2)</f>
        <v>0</v>
      </c>
      <c r="BL151" s="18" t="s">
        <v>192</v>
      </c>
      <c r="BM151" s="215" t="s">
        <v>1078</v>
      </c>
    </row>
    <row r="152" spans="1:65" s="2" customFormat="1" ht="48">
      <c r="A152" s="35"/>
      <c r="B152" s="36"/>
      <c r="C152" s="37"/>
      <c r="D152" s="217" t="s">
        <v>194</v>
      </c>
      <c r="E152" s="37"/>
      <c r="F152" s="218" t="s">
        <v>635</v>
      </c>
      <c r="G152" s="37"/>
      <c r="H152" s="37"/>
      <c r="I152" s="116"/>
      <c r="J152" s="37"/>
      <c r="K152" s="37"/>
      <c r="L152" s="40"/>
      <c r="M152" s="219"/>
      <c r="N152" s="220"/>
      <c r="O152" s="72"/>
      <c r="P152" s="72"/>
      <c r="Q152" s="72"/>
      <c r="R152" s="72"/>
      <c r="S152" s="72"/>
      <c r="T152" s="73"/>
      <c r="U152" s="35"/>
      <c r="V152" s="35"/>
      <c r="W152" s="35"/>
      <c r="X152" s="35"/>
      <c r="Y152" s="35"/>
      <c r="Z152" s="35"/>
      <c r="AA152" s="35"/>
      <c r="AB152" s="35"/>
      <c r="AC152" s="35"/>
      <c r="AD152" s="35"/>
      <c r="AE152" s="35"/>
      <c r="AT152" s="18" t="s">
        <v>194</v>
      </c>
      <c r="AU152" s="18" t="s">
        <v>83</v>
      </c>
    </row>
    <row r="153" spans="1:65" s="2" customFormat="1" ht="96">
      <c r="A153" s="35"/>
      <c r="B153" s="36"/>
      <c r="C153" s="37"/>
      <c r="D153" s="217" t="s">
        <v>196</v>
      </c>
      <c r="E153" s="37"/>
      <c r="F153" s="221" t="s">
        <v>636</v>
      </c>
      <c r="G153" s="37"/>
      <c r="H153" s="37"/>
      <c r="I153" s="116"/>
      <c r="J153" s="37"/>
      <c r="K153" s="37"/>
      <c r="L153" s="40"/>
      <c r="M153" s="219"/>
      <c r="N153" s="220"/>
      <c r="O153" s="72"/>
      <c r="P153" s="72"/>
      <c r="Q153" s="72"/>
      <c r="R153" s="72"/>
      <c r="S153" s="72"/>
      <c r="T153" s="73"/>
      <c r="U153" s="35"/>
      <c r="V153" s="35"/>
      <c r="W153" s="35"/>
      <c r="X153" s="35"/>
      <c r="Y153" s="35"/>
      <c r="Z153" s="35"/>
      <c r="AA153" s="35"/>
      <c r="AB153" s="35"/>
      <c r="AC153" s="35"/>
      <c r="AD153" s="35"/>
      <c r="AE153" s="35"/>
      <c r="AT153" s="18" t="s">
        <v>196</v>
      </c>
      <c r="AU153" s="18" t="s">
        <v>83</v>
      </c>
    </row>
    <row r="154" spans="1:65" s="14" customFormat="1" ht="10.199999999999999">
      <c r="B154" s="232"/>
      <c r="C154" s="233"/>
      <c r="D154" s="217" t="s">
        <v>214</v>
      </c>
      <c r="E154" s="234" t="s">
        <v>1</v>
      </c>
      <c r="F154" s="235" t="s">
        <v>1079</v>
      </c>
      <c r="G154" s="233"/>
      <c r="H154" s="236">
        <v>10.44</v>
      </c>
      <c r="I154" s="237"/>
      <c r="J154" s="233"/>
      <c r="K154" s="233"/>
      <c r="L154" s="238"/>
      <c r="M154" s="239"/>
      <c r="N154" s="240"/>
      <c r="O154" s="240"/>
      <c r="P154" s="240"/>
      <c r="Q154" s="240"/>
      <c r="R154" s="240"/>
      <c r="S154" s="240"/>
      <c r="T154" s="241"/>
      <c r="AT154" s="242" t="s">
        <v>214</v>
      </c>
      <c r="AU154" s="242" t="s">
        <v>83</v>
      </c>
      <c r="AV154" s="14" t="s">
        <v>83</v>
      </c>
      <c r="AW154" s="14" t="s">
        <v>30</v>
      </c>
      <c r="AX154" s="14" t="s">
        <v>81</v>
      </c>
      <c r="AY154" s="242" t="s">
        <v>185</v>
      </c>
    </row>
    <row r="155" spans="1:65" s="2" customFormat="1" ht="16.5" customHeight="1">
      <c r="A155" s="35"/>
      <c r="B155" s="36"/>
      <c r="C155" s="258" t="s">
        <v>248</v>
      </c>
      <c r="D155" s="258" t="s">
        <v>521</v>
      </c>
      <c r="E155" s="259" t="s">
        <v>640</v>
      </c>
      <c r="F155" s="260" t="s">
        <v>641</v>
      </c>
      <c r="G155" s="261" t="s">
        <v>449</v>
      </c>
      <c r="H155" s="262">
        <v>45.936</v>
      </c>
      <c r="I155" s="263"/>
      <c r="J155" s="264">
        <f>ROUND(I155*H155,2)</f>
        <v>0</v>
      </c>
      <c r="K155" s="260" t="s">
        <v>191</v>
      </c>
      <c r="L155" s="265"/>
      <c r="M155" s="266" t="s">
        <v>1</v>
      </c>
      <c r="N155" s="267" t="s">
        <v>38</v>
      </c>
      <c r="O155" s="72"/>
      <c r="P155" s="213">
        <f>O155*H155</f>
        <v>0</v>
      </c>
      <c r="Q155" s="213">
        <v>1</v>
      </c>
      <c r="R155" s="213">
        <f>Q155*H155</f>
        <v>45.936</v>
      </c>
      <c r="S155" s="213">
        <v>0</v>
      </c>
      <c r="T155" s="214">
        <f>S155*H155</f>
        <v>0</v>
      </c>
      <c r="U155" s="35"/>
      <c r="V155" s="35"/>
      <c r="W155" s="35"/>
      <c r="X155" s="35"/>
      <c r="Y155" s="35"/>
      <c r="Z155" s="35"/>
      <c r="AA155" s="35"/>
      <c r="AB155" s="35"/>
      <c r="AC155" s="35"/>
      <c r="AD155" s="35"/>
      <c r="AE155" s="35"/>
      <c r="AR155" s="215" t="s">
        <v>226</v>
      </c>
      <c r="AT155" s="215" t="s">
        <v>521</v>
      </c>
      <c r="AU155" s="215" t="s">
        <v>83</v>
      </c>
      <c r="AY155" s="18" t="s">
        <v>185</v>
      </c>
      <c r="BE155" s="216">
        <f>IF(N155="základní",J155,0)</f>
        <v>0</v>
      </c>
      <c r="BF155" s="216">
        <f>IF(N155="snížená",J155,0)</f>
        <v>0</v>
      </c>
      <c r="BG155" s="216">
        <f>IF(N155="zákl. přenesená",J155,0)</f>
        <v>0</v>
      </c>
      <c r="BH155" s="216">
        <f>IF(N155="sníž. přenesená",J155,0)</f>
        <v>0</v>
      </c>
      <c r="BI155" s="216">
        <f>IF(N155="nulová",J155,0)</f>
        <v>0</v>
      </c>
      <c r="BJ155" s="18" t="s">
        <v>81</v>
      </c>
      <c r="BK155" s="216">
        <f>ROUND(I155*H155,2)</f>
        <v>0</v>
      </c>
      <c r="BL155" s="18" t="s">
        <v>192</v>
      </c>
      <c r="BM155" s="215" t="s">
        <v>1080</v>
      </c>
    </row>
    <row r="156" spans="1:65" s="2" customFormat="1" ht="10.199999999999999">
      <c r="A156" s="35"/>
      <c r="B156" s="36"/>
      <c r="C156" s="37"/>
      <c r="D156" s="217" t="s">
        <v>194</v>
      </c>
      <c r="E156" s="37"/>
      <c r="F156" s="218" t="s">
        <v>641</v>
      </c>
      <c r="G156" s="37"/>
      <c r="H156" s="37"/>
      <c r="I156" s="116"/>
      <c r="J156" s="37"/>
      <c r="K156" s="37"/>
      <c r="L156" s="40"/>
      <c r="M156" s="219"/>
      <c r="N156" s="220"/>
      <c r="O156" s="72"/>
      <c r="P156" s="72"/>
      <c r="Q156" s="72"/>
      <c r="R156" s="72"/>
      <c r="S156" s="72"/>
      <c r="T156" s="73"/>
      <c r="U156" s="35"/>
      <c r="V156" s="35"/>
      <c r="W156" s="35"/>
      <c r="X156" s="35"/>
      <c r="Y156" s="35"/>
      <c r="Z156" s="35"/>
      <c r="AA156" s="35"/>
      <c r="AB156" s="35"/>
      <c r="AC156" s="35"/>
      <c r="AD156" s="35"/>
      <c r="AE156" s="35"/>
      <c r="AT156" s="18" t="s">
        <v>194</v>
      </c>
      <c r="AU156" s="18" t="s">
        <v>83</v>
      </c>
    </row>
    <row r="157" spans="1:65" s="14" customFormat="1" ht="10.199999999999999">
      <c r="B157" s="232"/>
      <c r="C157" s="233"/>
      <c r="D157" s="217" t="s">
        <v>214</v>
      </c>
      <c r="E157" s="234" t="s">
        <v>1</v>
      </c>
      <c r="F157" s="235" t="s">
        <v>1081</v>
      </c>
      <c r="G157" s="233"/>
      <c r="H157" s="236">
        <v>22.968</v>
      </c>
      <c r="I157" s="237"/>
      <c r="J157" s="233"/>
      <c r="K157" s="233"/>
      <c r="L157" s="238"/>
      <c r="M157" s="239"/>
      <c r="N157" s="240"/>
      <c r="O157" s="240"/>
      <c r="P157" s="240"/>
      <c r="Q157" s="240"/>
      <c r="R157" s="240"/>
      <c r="S157" s="240"/>
      <c r="T157" s="241"/>
      <c r="AT157" s="242" t="s">
        <v>214</v>
      </c>
      <c r="AU157" s="242" t="s">
        <v>83</v>
      </c>
      <c r="AV157" s="14" t="s">
        <v>83</v>
      </c>
      <c r="AW157" s="14" t="s">
        <v>30</v>
      </c>
      <c r="AX157" s="14" t="s">
        <v>81</v>
      </c>
      <c r="AY157" s="242" t="s">
        <v>185</v>
      </c>
    </row>
    <row r="158" spans="1:65" s="14" customFormat="1" ht="10.199999999999999">
      <c r="B158" s="232"/>
      <c r="C158" s="233"/>
      <c r="D158" s="217" t="s">
        <v>214</v>
      </c>
      <c r="E158" s="233"/>
      <c r="F158" s="235" t="s">
        <v>1082</v>
      </c>
      <c r="G158" s="233"/>
      <c r="H158" s="236">
        <v>45.936</v>
      </c>
      <c r="I158" s="237"/>
      <c r="J158" s="233"/>
      <c r="K158" s="233"/>
      <c r="L158" s="238"/>
      <c r="M158" s="239"/>
      <c r="N158" s="240"/>
      <c r="O158" s="240"/>
      <c r="P158" s="240"/>
      <c r="Q158" s="240"/>
      <c r="R158" s="240"/>
      <c r="S158" s="240"/>
      <c r="T158" s="241"/>
      <c r="AT158" s="242" t="s">
        <v>214</v>
      </c>
      <c r="AU158" s="242" t="s">
        <v>83</v>
      </c>
      <c r="AV158" s="14" t="s">
        <v>83</v>
      </c>
      <c r="AW158" s="14" t="s">
        <v>4</v>
      </c>
      <c r="AX158" s="14" t="s">
        <v>81</v>
      </c>
      <c r="AY158" s="242" t="s">
        <v>185</v>
      </c>
    </row>
    <row r="159" spans="1:65" s="2" customFormat="1" ht="16.5" customHeight="1">
      <c r="A159" s="35"/>
      <c r="B159" s="36"/>
      <c r="C159" s="258" t="s">
        <v>254</v>
      </c>
      <c r="D159" s="258" t="s">
        <v>521</v>
      </c>
      <c r="E159" s="259" t="s">
        <v>1083</v>
      </c>
      <c r="F159" s="260" t="s">
        <v>1084</v>
      </c>
      <c r="G159" s="261" t="s">
        <v>449</v>
      </c>
      <c r="H159" s="262">
        <v>26.448</v>
      </c>
      <c r="I159" s="263"/>
      <c r="J159" s="264">
        <f>ROUND(I159*H159,2)</f>
        <v>0</v>
      </c>
      <c r="K159" s="260" t="s">
        <v>191</v>
      </c>
      <c r="L159" s="265"/>
      <c r="M159" s="266" t="s">
        <v>1</v>
      </c>
      <c r="N159" s="267" t="s">
        <v>38</v>
      </c>
      <c r="O159" s="72"/>
      <c r="P159" s="213">
        <f>O159*H159</f>
        <v>0</v>
      </c>
      <c r="Q159" s="213">
        <v>1</v>
      </c>
      <c r="R159" s="213">
        <f>Q159*H159</f>
        <v>26.448</v>
      </c>
      <c r="S159" s="213">
        <v>0</v>
      </c>
      <c r="T159" s="214">
        <f>S159*H159</f>
        <v>0</v>
      </c>
      <c r="U159" s="35"/>
      <c r="V159" s="35"/>
      <c r="W159" s="35"/>
      <c r="X159" s="35"/>
      <c r="Y159" s="35"/>
      <c r="Z159" s="35"/>
      <c r="AA159" s="35"/>
      <c r="AB159" s="35"/>
      <c r="AC159" s="35"/>
      <c r="AD159" s="35"/>
      <c r="AE159" s="35"/>
      <c r="AR159" s="215" t="s">
        <v>226</v>
      </c>
      <c r="AT159" s="215" t="s">
        <v>521</v>
      </c>
      <c r="AU159" s="215" t="s">
        <v>83</v>
      </c>
      <c r="AY159" s="18" t="s">
        <v>185</v>
      </c>
      <c r="BE159" s="216">
        <f>IF(N159="základní",J159,0)</f>
        <v>0</v>
      </c>
      <c r="BF159" s="216">
        <f>IF(N159="snížená",J159,0)</f>
        <v>0</v>
      </c>
      <c r="BG159" s="216">
        <f>IF(N159="zákl. přenesená",J159,0)</f>
        <v>0</v>
      </c>
      <c r="BH159" s="216">
        <f>IF(N159="sníž. přenesená",J159,0)</f>
        <v>0</v>
      </c>
      <c r="BI159" s="216">
        <f>IF(N159="nulová",J159,0)</f>
        <v>0</v>
      </c>
      <c r="BJ159" s="18" t="s">
        <v>81</v>
      </c>
      <c r="BK159" s="216">
        <f>ROUND(I159*H159,2)</f>
        <v>0</v>
      </c>
      <c r="BL159" s="18" t="s">
        <v>192</v>
      </c>
      <c r="BM159" s="215" t="s">
        <v>1085</v>
      </c>
    </row>
    <row r="160" spans="1:65" s="2" customFormat="1" ht="10.199999999999999">
      <c r="A160" s="35"/>
      <c r="B160" s="36"/>
      <c r="C160" s="37"/>
      <c r="D160" s="217" t="s">
        <v>194</v>
      </c>
      <c r="E160" s="37"/>
      <c r="F160" s="218" t="s">
        <v>1084</v>
      </c>
      <c r="G160" s="37"/>
      <c r="H160" s="37"/>
      <c r="I160" s="116"/>
      <c r="J160" s="37"/>
      <c r="K160" s="37"/>
      <c r="L160" s="40"/>
      <c r="M160" s="219"/>
      <c r="N160" s="220"/>
      <c r="O160" s="72"/>
      <c r="P160" s="72"/>
      <c r="Q160" s="72"/>
      <c r="R160" s="72"/>
      <c r="S160" s="72"/>
      <c r="T160" s="73"/>
      <c r="U160" s="35"/>
      <c r="V160" s="35"/>
      <c r="W160" s="35"/>
      <c r="X160" s="35"/>
      <c r="Y160" s="35"/>
      <c r="Z160" s="35"/>
      <c r="AA160" s="35"/>
      <c r="AB160" s="35"/>
      <c r="AC160" s="35"/>
      <c r="AD160" s="35"/>
      <c r="AE160" s="35"/>
      <c r="AT160" s="18" t="s">
        <v>194</v>
      </c>
      <c r="AU160" s="18" t="s">
        <v>83</v>
      </c>
    </row>
    <row r="161" spans="1:65" s="14" customFormat="1" ht="10.199999999999999">
      <c r="B161" s="232"/>
      <c r="C161" s="233"/>
      <c r="D161" s="217" t="s">
        <v>214</v>
      </c>
      <c r="E161" s="234" t="s">
        <v>1</v>
      </c>
      <c r="F161" s="235" t="s">
        <v>1086</v>
      </c>
      <c r="G161" s="233"/>
      <c r="H161" s="236">
        <v>26.448</v>
      </c>
      <c r="I161" s="237"/>
      <c r="J161" s="233"/>
      <c r="K161" s="233"/>
      <c r="L161" s="238"/>
      <c r="M161" s="239"/>
      <c r="N161" s="240"/>
      <c r="O161" s="240"/>
      <c r="P161" s="240"/>
      <c r="Q161" s="240"/>
      <c r="R161" s="240"/>
      <c r="S161" s="240"/>
      <c r="T161" s="241"/>
      <c r="AT161" s="242" t="s">
        <v>214</v>
      </c>
      <c r="AU161" s="242" t="s">
        <v>83</v>
      </c>
      <c r="AV161" s="14" t="s">
        <v>83</v>
      </c>
      <c r="AW161" s="14" t="s">
        <v>30</v>
      </c>
      <c r="AX161" s="14" t="s">
        <v>81</v>
      </c>
      <c r="AY161" s="242" t="s">
        <v>185</v>
      </c>
    </row>
    <row r="162" spans="1:65" s="12" customFormat="1" ht="22.8" customHeight="1">
      <c r="B162" s="188"/>
      <c r="C162" s="189"/>
      <c r="D162" s="190" t="s">
        <v>72</v>
      </c>
      <c r="E162" s="202" t="s">
        <v>192</v>
      </c>
      <c r="F162" s="202" t="s">
        <v>715</v>
      </c>
      <c r="G162" s="189"/>
      <c r="H162" s="189"/>
      <c r="I162" s="192"/>
      <c r="J162" s="203">
        <f>BK162</f>
        <v>0</v>
      </c>
      <c r="K162" s="189"/>
      <c r="L162" s="194"/>
      <c r="M162" s="195"/>
      <c r="N162" s="196"/>
      <c r="O162" s="196"/>
      <c r="P162" s="197">
        <f>SUM(P163:P166)</f>
        <v>0</v>
      </c>
      <c r="Q162" s="196"/>
      <c r="R162" s="197">
        <f>SUM(R163:R166)</f>
        <v>0</v>
      </c>
      <c r="S162" s="196"/>
      <c r="T162" s="198">
        <f>SUM(T163:T166)</f>
        <v>0</v>
      </c>
      <c r="AR162" s="199" t="s">
        <v>81</v>
      </c>
      <c r="AT162" s="200" t="s">
        <v>72</v>
      </c>
      <c r="AU162" s="200" t="s">
        <v>81</v>
      </c>
      <c r="AY162" s="199" t="s">
        <v>185</v>
      </c>
      <c r="BK162" s="201">
        <f>SUM(BK163:BK166)</f>
        <v>0</v>
      </c>
    </row>
    <row r="163" spans="1:65" s="2" customFormat="1" ht="16.5" customHeight="1">
      <c r="A163" s="35"/>
      <c r="B163" s="36"/>
      <c r="C163" s="204" t="s">
        <v>260</v>
      </c>
      <c r="D163" s="204" t="s">
        <v>187</v>
      </c>
      <c r="E163" s="205" t="s">
        <v>727</v>
      </c>
      <c r="F163" s="206" t="s">
        <v>728</v>
      </c>
      <c r="G163" s="207" t="s">
        <v>325</v>
      </c>
      <c r="H163" s="208">
        <v>3.48</v>
      </c>
      <c r="I163" s="209"/>
      <c r="J163" s="210">
        <f>ROUND(I163*H163,2)</f>
        <v>0</v>
      </c>
      <c r="K163" s="206" t="s">
        <v>191</v>
      </c>
      <c r="L163" s="40"/>
      <c r="M163" s="211" t="s">
        <v>1</v>
      </c>
      <c r="N163" s="212" t="s">
        <v>38</v>
      </c>
      <c r="O163" s="72"/>
      <c r="P163" s="213">
        <f>O163*H163</f>
        <v>0</v>
      </c>
      <c r="Q163" s="213">
        <v>0</v>
      </c>
      <c r="R163" s="213">
        <f>Q163*H163</f>
        <v>0</v>
      </c>
      <c r="S163" s="213">
        <v>0</v>
      </c>
      <c r="T163" s="214">
        <f>S163*H163</f>
        <v>0</v>
      </c>
      <c r="U163" s="35"/>
      <c r="V163" s="35"/>
      <c r="W163" s="35"/>
      <c r="X163" s="35"/>
      <c r="Y163" s="35"/>
      <c r="Z163" s="35"/>
      <c r="AA163" s="35"/>
      <c r="AB163" s="35"/>
      <c r="AC163" s="35"/>
      <c r="AD163" s="35"/>
      <c r="AE163" s="35"/>
      <c r="AR163" s="215" t="s">
        <v>192</v>
      </c>
      <c r="AT163" s="215" t="s">
        <v>187</v>
      </c>
      <c r="AU163" s="215" t="s">
        <v>83</v>
      </c>
      <c r="AY163" s="18" t="s">
        <v>185</v>
      </c>
      <c r="BE163" s="216">
        <f>IF(N163="základní",J163,0)</f>
        <v>0</v>
      </c>
      <c r="BF163" s="216">
        <f>IF(N163="snížená",J163,0)</f>
        <v>0</v>
      </c>
      <c r="BG163" s="216">
        <f>IF(N163="zákl. přenesená",J163,0)</f>
        <v>0</v>
      </c>
      <c r="BH163" s="216">
        <f>IF(N163="sníž. přenesená",J163,0)</f>
        <v>0</v>
      </c>
      <c r="BI163" s="216">
        <f>IF(N163="nulová",J163,0)</f>
        <v>0</v>
      </c>
      <c r="BJ163" s="18" t="s">
        <v>81</v>
      </c>
      <c r="BK163" s="216">
        <f>ROUND(I163*H163,2)</f>
        <v>0</v>
      </c>
      <c r="BL163" s="18" t="s">
        <v>192</v>
      </c>
      <c r="BM163" s="215" t="s">
        <v>1087</v>
      </c>
    </row>
    <row r="164" spans="1:65" s="2" customFormat="1" ht="19.2">
      <c r="A164" s="35"/>
      <c r="B164" s="36"/>
      <c r="C164" s="37"/>
      <c r="D164" s="217" t="s">
        <v>194</v>
      </c>
      <c r="E164" s="37"/>
      <c r="F164" s="218" t="s">
        <v>730</v>
      </c>
      <c r="G164" s="37"/>
      <c r="H164" s="37"/>
      <c r="I164" s="116"/>
      <c r="J164" s="37"/>
      <c r="K164" s="37"/>
      <c r="L164" s="40"/>
      <c r="M164" s="219"/>
      <c r="N164" s="220"/>
      <c r="O164" s="72"/>
      <c r="P164" s="72"/>
      <c r="Q164" s="72"/>
      <c r="R164" s="72"/>
      <c r="S164" s="72"/>
      <c r="T164" s="73"/>
      <c r="U164" s="35"/>
      <c r="V164" s="35"/>
      <c r="W164" s="35"/>
      <c r="X164" s="35"/>
      <c r="Y164" s="35"/>
      <c r="Z164" s="35"/>
      <c r="AA164" s="35"/>
      <c r="AB164" s="35"/>
      <c r="AC164" s="35"/>
      <c r="AD164" s="35"/>
      <c r="AE164" s="35"/>
      <c r="AT164" s="18" t="s">
        <v>194</v>
      </c>
      <c r="AU164" s="18" t="s">
        <v>83</v>
      </c>
    </row>
    <row r="165" spans="1:65" s="2" customFormat="1" ht="48">
      <c r="A165" s="35"/>
      <c r="B165" s="36"/>
      <c r="C165" s="37"/>
      <c r="D165" s="217" t="s">
        <v>196</v>
      </c>
      <c r="E165" s="37"/>
      <c r="F165" s="221" t="s">
        <v>731</v>
      </c>
      <c r="G165" s="37"/>
      <c r="H165" s="37"/>
      <c r="I165" s="116"/>
      <c r="J165" s="37"/>
      <c r="K165" s="37"/>
      <c r="L165" s="40"/>
      <c r="M165" s="219"/>
      <c r="N165" s="220"/>
      <c r="O165" s="72"/>
      <c r="P165" s="72"/>
      <c r="Q165" s="72"/>
      <c r="R165" s="72"/>
      <c r="S165" s="72"/>
      <c r="T165" s="73"/>
      <c r="U165" s="35"/>
      <c r="V165" s="35"/>
      <c r="W165" s="35"/>
      <c r="X165" s="35"/>
      <c r="Y165" s="35"/>
      <c r="Z165" s="35"/>
      <c r="AA165" s="35"/>
      <c r="AB165" s="35"/>
      <c r="AC165" s="35"/>
      <c r="AD165" s="35"/>
      <c r="AE165" s="35"/>
      <c r="AT165" s="18" t="s">
        <v>196</v>
      </c>
      <c r="AU165" s="18" t="s">
        <v>83</v>
      </c>
    </row>
    <row r="166" spans="1:65" s="14" customFormat="1" ht="10.199999999999999">
      <c r="B166" s="232"/>
      <c r="C166" s="233"/>
      <c r="D166" s="217" t="s">
        <v>214</v>
      </c>
      <c r="E166" s="234" t="s">
        <v>1</v>
      </c>
      <c r="F166" s="235" t="s">
        <v>1088</v>
      </c>
      <c r="G166" s="233"/>
      <c r="H166" s="236">
        <v>3.48</v>
      </c>
      <c r="I166" s="237"/>
      <c r="J166" s="233"/>
      <c r="K166" s="233"/>
      <c r="L166" s="238"/>
      <c r="M166" s="239"/>
      <c r="N166" s="240"/>
      <c r="O166" s="240"/>
      <c r="P166" s="240"/>
      <c r="Q166" s="240"/>
      <c r="R166" s="240"/>
      <c r="S166" s="240"/>
      <c r="T166" s="241"/>
      <c r="AT166" s="242" t="s">
        <v>214</v>
      </c>
      <c r="AU166" s="242" t="s">
        <v>83</v>
      </c>
      <c r="AV166" s="14" t="s">
        <v>83</v>
      </c>
      <c r="AW166" s="14" t="s">
        <v>30</v>
      </c>
      <c r="AX166" s="14" t="s">
        <v>81</v>
      </c>
      <c r="AY166" s="242" t="s">
        <v>185</v>
      </c>
    </row>
    <row r="167" spans="1:65" s="12" customFormat="1" ht="22.8" customHeight="1">
      <c r="B167" s="188"/>
      <c r="C167" s="189"/>
      <c r="D167" s="190" t="s">
        <v>72</v>
      </c>
      <c r="E167" s="202" t="s">
        <v>226</v>
      </c>
      <c r="F167" s="202" t="s">
        <v>848</v>
      </c>
      <c r="G167" s="189"/>
      <c r="H167" s="189"/>
      <c r="I167" s="192"/>
      <c r="J167" s="203">
        <f>BK167</f>
        <v>0</v>
      </c>
      <c r="K167" s="189"/>
      <c r="L167" s="194"/>
      <c r="M167" s="195"/>
      <c r="N167" s="196"/>
      <c r="O167" s="196"/>
      <c r="P167" s="197">
        <f>SUM(P168:P204)</f>
        <v>0</v>
      </c>
      <c r="Q167" s="196"/>
      <c r="R167" s="197">
        <f>SUM(R168:R204)</f>
        <v>1.8240245000000002</v>
      </c>
      <c r="S167" s="196"/>
      <c r="T167" s="198">
        <f>SUM(T168:T204)</f>
        <v>0</v>
      </c>
      <c r="AR167" s="199" t="s">
        <v>81</v>
      </c>
      <c r="AT167" s="200" t="s">
        <v>72</v>
      </c>
      <c r="AU167" s="200" t="s">
        <v>81</v>
      </c>
      <c r="AY167" s="199" t="s">
        <v>185</v>
      </c>
      <c r="BK167" s="201">
        <f>SUM(BK168:BK204)</f>
        <v>0</v>
      </c>
    </row>
    <row r="168" spans="1:65" s="2" customFormat="1" ht="21.75" customHeight="1">
      <c r="A168" s="35"/>
      <c r="B168" s="36"/>
      <c r="C168" s="204" t="s">
        <v>268</v>
      </c>
      <c r="D168" s="204" t="s">
        <v>187</v>
      </c>
      <c r="E168" s="205" t="s">
        <v>1089</v>
      </c>
      <c r="F168" s="206" t="s">
        <v>1090</v>
      </c>
      <c r="G168" s="207" t="s">
        <v>316</v>
      </c>
      <c r="H168" s="208">
        <v>8</v>
      </c>
      <c r="I168" s="209"/>
      <c r="J168" s="210">
        <f>ROUND(I168*H168,2)</f>
        <v>0</v>
      </c>
      <c r="K168" s="206" t="s">
        <v>191</v>
      </c>
      <c r="L168" s="40"/>
      <c r="M168" s="211" t="s">
        <v>1</v>
      </c>
      <c r="N168" s="212" t="s">
        <v>38</v>
      </c>
      <c r="O168" s="72"/>
      <c r="P168" s="213">
        <f>O168*H168</f>
        <v>0</v>
      </c>
      <c r="Q168" s="213">
        <v>1.0000000000000001E-5</v>
      </c>
      <c r="R168" s="213">
        <f>Q168*H168</f>
        <v>8.0000000000000007E-5</v>
      </c>
      <c r="S168" s="213">
        <v>0</v>
      </c>
      <c r="T168" s="214">
        <f>S168*H168</f>
        <v>0</v>
      </c>
      <c r="U168" s="35"/>
      <c r="V168" s="35"/>
      <c r="W168" s="35"/>
      <c r="X168" s="35"/>
      <c r="Y168" s="35"/>
      <c r="Z168" s="35"/>
      <c r="AA168" s="35"/>
      <c r="AB168" s="35"/>
      <c r="AC168" s="35"/>
      <c r="AD168" s="35"/>
      <c r="AE168" s="35"/>
      <c r="AR168" s="215" t="s">
        <v>192</v>
      </c>
      <c r="AT168" s="215" t="s">
        <v>187</v>
      </c>
      <c r="AU168" s="215" t="s">
        <v>83</v>
      </c>
      <c r="AY168" s="18" t="s">
        <v>185</v>
      </c>
      <c r="BE168" s="216">
        <f>IF(N168="základní",J168,0)</f>
        <v>0</v>
      </c>
      <c r="BF168" s="216">
        <f>IF(N168="snížená",J168,0)</f>
        <v>0</v>
      </c>
      <c r="BG168" s="216">
        <f>IF(N168="zákl. přenesená",J168,0)</f>
        <v>0</v>
      </c>
      <c r="BH168" s="216">
        <f>IF(N168="sníž. přenesená",J168,0)</f>
        <v>0</v>
      </c>
      <c r="BI168" s="216">
        <f>IF(N168="nulová",J168,0)</f>
        <v>0</v>
      </c>
      <c r="BJ168" s="18" t="s">
        <v>81</v>
      </c>
      <c r="BK168" s="216">
        <f>ROUND(I168*H168,2)</f>
        <v>0</v>
      </c>
      <c r="BL168" s="18" t="s">
        <v>192</v>
      </c>
      <c r="BM168" s="215" t="s">
        <v>1091</v>
      </c>
    </row>
    <row r="169" spans="1:65" s="2" customFormat="1" ht="28.8">
      <c r="A169" s="35"/>
      <c r="B169" s="36"/>
      <c r="C169" s="37"/>
      <c r="D169" s="217" t="s">
        <v>194</v>
      </c>
      <c r="E169" s="37"/>
      <c r="F169" s="218" t="s">
        <v>1092</v>
      </c>
      <c r="G169" s="37"/>
      <c r="H169" s="37"/>
      <c r="I169" s="116"/>
      <c r="J169" s="37"/>
      <c r="K169" s="37"/>
      <c r="L169" s="40"/>
      <c r="M169" s="219"/>
      <c r="N169" s="220"/>
      <c r="O169" s="72"/>
      <c r="P169" s="72"/>
      <c r="Q169" s="72"/>
      <c r="R169" s="72"/>
      <c r="S169" s="72"/>
      <c r="T169" s="73"/>
      <c r="U169" s="35"/>
      <c r="V169" s="35"/>
      <c r="W169" s="35"/>
      <c r="X169" s="35"/>
      <c r="Y169" s="35"/>
      <c r="Z169" s="35"/>
      <c r="AA169" s="35"/>
      <c r="AB169" s="35"/>
      <c r="AC169" s="35"/>
      <c r="AD169" s="35"/>
      <c r="AE169" s="35"/>
      <c r="AT169" s="18" t="s">
        <v>194</v>
      </c>
      <c r="AU169" s="18" t="s">
        <v>83</v>
      </c>
    </row>
    <row r="170" spans="1:65" s="2" customFormat="1" ht="96">
      <c r="A170" s="35"/>
      <c r="B170" s="36"/>
      <c r="C170" s="37"/>
      <c r="D170" s="217" t="s">
        <v>196</v>
      </c>
      <c r="E170" s="37"/>
      <c r="F170" s="221" t="s">
        <v>853</v>
      </c>
      <c r="G170" s="37"/>
      <c r="H170" s="37"/>
      <c r="I170" s="116"/>
      <c r="J170" s="37"/>
      <c r="K170" s="37"/>
      <c r="L170" s="40"/>
      <c r="M170" s="219"/>
      <c r="N170" s="220"/>
      <c r="O170" s="72"/>
      <c r="P170" s="72"/>
      <c r="Q170" s="72"/>
      <c r="R170" s="72"/>
      <c r="S170" s="72"/>
      <c r="T170" s="73"/>
      <c r="U170" s="35"/>
      <c r="V170" s="35"/>
      <c r="W170" s="35"/>
      <c r="X170" s="35"/>
      <c r="Y170" s="35"/>
      <c r="Z170" s="35"/>
      <c r="AA170" s="35"/>
      <c r="AB170" s="35"/>
      <c r="AC170" s="35"/>
      <c r="AD170" s="35"/>
      <c r="AE170" s="35"/>
      <c r="AT170" s="18" t="s">
        <v>196</v>
      </c>
      <c r="AU170" s="18" t="s">
        <v>83</v>
      </c>
    </row>
    <row r="171" spans="1:65" s="2" customFormat="1" ht="16.5" customHeight="1">
      <c r="A171" s="35"/>
      <c r="B171" s="36"/>
      <c r="C171" s="258" t="s">
        <v>274</v>
      </c>
      <c r="D171" s="258" t="s">
        <v>521</v>
      </c>
      <c r="E171" s="259" t="s">
        <v>1093</v>
      </c>
      <c r="F171" s="260" t="s">
        <v>1094</v>
      </c>
      <c r="G171" s="261" t="s">
        <v>316</v>
      </c>
      <c r="H171" s="262">
        <v>8.24</v>
      </c>
      <c r="I171" s="263"/>
      <c r="J171" s="264">
        <f>ROUND(I171*H171,2)</f>
        <v>0</v>
      </c>
      <c r="K171" s="260" t="s">
        <v>191</v>
      </c>
      <c r="L171" s="265"/>
      <c r="M171" s="266" t="s">
        <v>1</v>
      </c>
      <c r="N171" s="267" t="s">
        <v>38</v>
      </c>
      <c r="O171" s="72"/>
      <c r="P171" s="213">
        <f>O171*H171</f>
        <v>0</v>
      </c>
      <c r="Q171" s="213">
        <v>1.8400000000000001E-3</v>
      </c>
      <c r="R171" s="213">
        <f>Q171*H171</f>
        <v>1.5161600000000001E-2</v>
      </c>
      <c r="S171" s="213">
        <v>0</v>
      </c>
      <c r="T171" s="214">
        <f>S171*H171</f>
        <v>0</v>
      </c>
      <c r="U171" s="35"/>
      <c r="V171" s="35"/>
      <c r="W171" s="35"/>
      <c r="X171" s="35"/>
      <c r="Y171" s="35"/>
      <c r="Z171" s="35"/>
      <c r="AA171" s="35"/>
      <c r="AB171" s="35"/>
      <c r="AC171" s="35"/>
      <c r="AD171" s="35"/>
      <c r="AE171" s="35"/>
      <c r="AR171" s="215" t="s">
        <v>226</v>
      </c>
      <c r="AT171" s="215" t="s">
        <v>521</v>
      </c>
      <c r="AU171" s="215" t="s">
        <v>83</v>
      </c>
      <c r="AY171" s="18" t="s">
        <v>185</v>
      </c>
      <c r="BE171" s="216">
        <f>IF(N171="základní",J171,0)</f>
        <v>0</v>
      </c>
      <c r="BF171" s="216">
        <f>IF(N171="snížená",J171,0)</f>
        <v>0</v>
      </c>
      <c r="BG171" s="216">
        <f>IF(N171="zákl. přenesená",J171,0)</f>
        <v>0</v>
      </c>
      <c r="BH171" s="216">
        <f>IF(N171="sníž. přenesená",J171,0)</f>
        <v>0</v>
      </c>
      <c r="BI171" s="216">
        <f>IF(N171="nulová",J171,0)</f>
        <v>0</v>
      </c>
      <c r="BJ171" s="18" t="s">
        <v>81</v>
      </c>
      <c r="BK171" s="216">
        <f>ROUND(I171*H171,2)</f>
        <v>0</v>
      </c>
      <c r="BL171" s="18" t="s">
        <v>192</v>
      </c>
      <c r="BM171" s="215" t="s">
        <v>1095</v>
      </c>
    </row>
    <row r="172" spans="1:65" s="2" customFormat="1" ht="10.199999999999999">
      <c r="A172" s="35"/>
      <c r="B172" s="36"/>
      <c r="C172" s="37"/>
      <c r="D172" s="217" t="s">
        <v>194</v>
      </c>
      <c r="E172" s="37"/>
      <c r="F172" s="218" t="s">
        <v>1094</v>
      </c>
      <c r="G172" s="37"/>
      <c r="H172" s="37"/>
      <c r="I172" s="116"/>
      <c r="J172" s="37"/>
      <c r="K172" s="37"/>
      <c r="L172" s="40"/>
      <c r="M172" s="219"/>
      <c r="N172" s="220"/>
      <c r="O172" s="72"/>
      <c r="P172" s="72"/>
      <c r="Q172" s="72"/>
      <c r="R172" s="72"/>
      <c r="S172" s="72"/>
      <c r="T172" s="73"/>
      <c r="U172" s="35"/>
      <c r="V172" s="35"/>
      <c r="W172" s="35"/>
      <c r="X172" s="35"/>
      <c r="Y172" s="35"/>
      <c r="Z172" s="35"/>
      <c r="AA172" s="35"/>
      <c r="AB172" s="35"/>
      <c r="AC172" s="35"/>
      <c r="AD172" s="35"/>
      <c r="AE172" s="35"/>
      <c r="AT172" s="18" t="s">
        <v>194</v>
      </c>
      <c r="AU172" s="18" t="s">
        <v>83</v>
      </c>
    </row>
    <row r="173" spans="1:65" s="14" customFormat="1" ht="10.199999999999999">
      <c r="B173" s="232"/>
      <c r="C173" s="233"/>
      <c r="D173" s="217" t="s">
        <v>214</v>
      </c>
      <c r="E173" s="233"/>
      <c r="F173" s="235" t="s">
        <v>1096</v>
      </c>
      <c r="G173" s="233"/>
      <c r="H173" s="236">
        <v>8.24</v>
      </c>
      <c r="I173" s="237"/>
      <c r="J173" s="233"/>
      <c r="K173" s="233"/>
      <c r="L173" s="238"/>
      <c r="M173" s="239"/>
      <c r="N173" s="240"/>
      <c r="O173" s="240"/>
      <c r="P173" s="240"/>
      <c r="Q173" s="240"/>
      <c r="R173" s="240"/>
      <c r="S173" s="240"/>
      <c r="T173" s="241"/>
      <c r="AT173" s="242" t="s">
        <v>214</v>
      </c>
      <c r="AU173" s="242" t="s">
        <v>83</v>
      </c>
      <c r="AV173" s="14" t="s">
        <v>83</v>
      </c>
      <c r="AW173" s="14" t="s">
        <v>4</v>
      </c>
      <c r="AX173" s="14" t="s">
        <v>81</v>
      </c>
      <c r="AY173" s="242" t="s">
        <v>185</v>
      </c>
    </row>
    <row r="174" spans="1:65" s="2" customFormat="1" ht="21.75" customHeight="1">
      <c r="A174" s="35"/>
      <c r="B174" s="36"/>
      <c r="C174" s="204" t="s">
        <v>282</v>
      </c>
      <c r="D174" s="204" t="s">
        <v>187</v>
      </c>
      <c r="E174" s="205" t="s">
        <v>849</v>
      </c>
      <c r="F174" s="206" t="s">
        <v>850</v>
      </c>
      <c r="G174" s="207" t="s">
        <v>316</v>
      </c>
      <c r="H174" s="208">
        <v>14.6</v>
      </c>
      <c r="I174" s="209"/>
      <c r="J174" s="210">
        <f>ROUND(I174*H174,2)</f>
        <v>0</v>
      </c>
      <c r="K174" s="206" t="s">
        <v>191</v>
      </c>
      <c r="L174" s="40"/>
      <c r="M174" s="211" t="s">
        <v>1</v>
      </c>
      <c r="N174" s="212" t="s">
        <v>38</v>
      </c>
      <c r="O174" s="72"/>
      <c r="P174" s="213">
        <f>O174*H174</f>
        <v>0</v>
      </c>
      <c r="Q174" s="213">
        <v>1.0000000000000001E-5</v>
      </c>
      <c r="R174" s="213">
        <f>Q174*H174</f>
        <v>1.46E-4</v>
      </c>
      <c r="S174" s="213">
        <v>0</v>
      </c>
      <c r="T174" s="214">
        <f>S174*H174</f>
        <v>0</v>
      </c>
      <c r="U174" s="35"/>
      <c r="V174" s="35"/>
      <c r="W174" s="35"/>
      <c r="X174" s="35"/>
      <c r="Y174" s="35"/>
      <c r="Z174" s="35"/>
      <c r="AA174" s="35"/>
      <c r="AB174" s="35"/>
      <c r="AC174" s="35"/>
      <c r="AD174" s="35"/>
      <c r="AE174" s="35"/>
      <c r="AR174" s="215" t="s">
        <v>192</v>
      </c>
      <c r="AT174" s="215" t="s">
        <v>187</v>
      </c>
      <c r="AU174" s="215" t="s">
        <v>83</v>
      </c>
      <c r="AY174" s="18" t="s">
        <v>185</v>
      </c>
      <c r="BE174" s="216">
        <f>IF(N174="základní",J174,0)</f>
        <v>0</v>
      </c>
      <c r="BF174" s="216">
        <f>IF(N174="snížená",J174,0)</f>
        <v>0</v>
      </c>
      <c r="BG174" s="216">
        <f>IF(N174="zákl. přenesená",J174,0)</f>
        <v>0</v>
      </c>
      <c r="BH174" s="216">
        <f>IF(N174="sníž. přenesená",J174,0)</f>
        <v>0</v>
      </c>
      <c r="BI174" s="216">
        <f>IF(N174="nulová",J174,0)</f>
        <v>0</v>
      </c>
      <c r="BJ174" s="18" t="s">
        <v>81</v>
      </c>
      <c r="BK174" s="216">
        <f>ROUND(I174*H174,2)</f>
        <v>0</v>
      </c>
      <c r="BL174" s="18" t="s">
        <v>192</v>
      </c>
      <c r="BM174" s="215" t="s">
        <v>1097</v>
      </c>
    </row>
    <row r="175" spans="1:65" s="2" customFormat="1" ht="28.8">
      <c r="A175" s="35"/>
      <c r="B175" s="36"/>
      <c r="C175" s="37"/>
      <c r="D175" s="217" t="s">
        <v>194</v>
      </c>
      <c r="E175" s="37"/>
      <c r="F175" s="218" t="s">
        <v>852</v>
      </c>
      <c r="G175" s="37"/>
      <c r="H175" s="37"/>
      <c r="I175" s="116"/>
      <c r="J175" s="37"/>
      <c r="K175" s="37"/>
      <c r="L175" s="40"/>
      <c r="M175" s="219"/>
      <c r="N175" s="220"/>
      <c r="O175" s="72"/>
      <c r="P175" s="72"/>
      <c r="Q175" s="72"/>
      <c r="R175" s="72"/>
      <c r="S175" s="72"/>
      <c r="T175" s="73"/>
      <c r="U175" s="35"/>
      <c r="V175" s="35"/>
      <c r="W175" s="35"/>
      <c r="X175" s="35"/>
      <c r="Y175" s="35"/>
      <c r="Z175" s="35"/>
      <c r="AA175" s="35"/>
      <c r="AB175" s="35"/>
      <c r="AC175" s="35"/>
      <c r="AD175" s="35"/>
      <c r="AE175" s="35"/>
      <c r="AT175" s="18" t="s">
        <v>194</v>
      </c>
      <c r="AU175" s="18" t="s">
        <v>83</v>
      </c>
    </row>
    <row r="176" spans="1:65" s="2" customFormat="1" ht="96">
      <c r="A176" s="35"/>
      <c r="B176" s="36"/>
      <c r="C176" s="37"/>
      <c r="D176" s="217" t="s">
        <v>196</v>
      </c>
      <c r="E176" s="37"/>
      <c r="F176" s="221" t="s">
        <v>853</v>
      </c>
      <c r="G176" s="37"/>
      <c r="H176" s="37"/>
      <c r="I176" s="116"/>
      <c r="J176" s="37"/>
      <c r="K176" s="37"/>
      <c r="L176" s="40"/>
      <c r="M176" s="219"/>
      <c r="N176" s="220"/>
      <c r="O176" s="72"/>
      <c r="P176" s="72"/>
      <c r="Q176" s="72"/>
      <c r="R176" s="72"/>
      <c r="S176" s="72"/>
      <c r="T176" s="73"/>
      <c r="U176" s="35"/>
      <c r="V176" s="35"/>
      <c r="W176" s="35"/>
      <c r="X176" s="35"/>
      <c r="Y176" s="35"/>
      <c r="Z176" s="35"/>
      <c r="AA176" s="35"/>
      <c r="AB176" s="35"/>
      <c r="AC176" s="35"/>
      <c r="AD176" s="35"/>
      <c r="AE176" s="35"/>
      <c r="AT176" s="18" t="s">
        <v>196</v>
      </c>
      <c r="AU176" s="18" t="s">
        <v>83</v>
      </c>
    </row>
    <row r="177" spans="1:65" s="2" customFormat="1" ht="21.75" customHeight="1">
      <c r="A177" s="35"/>
      <c r="B177" s="36"/>
      <c r="C177" s="258" t="s">
        <v>8</v>
      </c>
      <c r="D177" s="258" t="s">
        <v>521</v>
      </c>
      <c r="E177" s="259" t="s">
        <v>1098</v>
      </c>
      <c r="F177" s="260" t="s">
        <v>1099</v>
      </c>
      <c r="G177" s="261" t="s">
        <v>190</v>
      </c>
      <c r="H177" s="262">
        <v>15.038</v>
      </c>
      <c r="I177" s="263"/>
      <c r="J177" s="264">
        <f>ROUND(I177*H177,2)</f>
        <v>0</v>
      </c>
      <c r="K177" s="260" t="s">
        <v>1</v>
      </c>
      <c r="L177" s="265"/>
      <c r="M177" s="266" t="s">
        <v>1</v>
      </c>
      <c r="N177" s="267" t="s">
        <v>38</v>
      </c>
      <c r="O177" s="72"/>
      <c r="P177" s="213">
        <f>O177*H177</f>
        <v>0</v>
      </c>
      <c r="Q177" s="213">
        <v>2.58E-2</v>
      </c>
      <c r="R177" s="213">
        <f>Q177*H177</f>
        <v>0.3879804</v>
      </c>
      <c r="S177" s="213">
        <v>0</v>
      </c>
      <c r="T177" s="214">
        <f>S177*H177</f>
        <v>0</v>
      </c>
      <c r="U177" s="35"/>
      <c r="V177" s="35"/>
      <c r="W177" s="35"/>
      <c r="X177" s="35"/>
      <c r="Y177" s="35"/>
      <c r="Z177" s="35"/>
      <c r="AA177" s="35"/>
      <c r="AB177" s="35"/>
      <c r="AC177" s="35"/>
      <c r="AD177" s="35"/>
      <c r="AE177" s="35"/>
      <c r="AR177" s="215" t="s">
        <v>226</v>
      </c>
      <c r="AT177" s="215" t="s">
        <v>521</v>
      </c>
      <c r="AU177" s="215" t="s">
        <v>83</v>
      </c>
      <c r="AY177" s="18" t="s">
        <v>185</v>
      </c>
      <c r="BE177" s="216">
        <f>IF(N177="základní",J177,0)</f>
        <v>0</v>
      </c>
      <c r="BF177" s="216">
        <f>IF(N177="snížená",J177,0)</f>
        <v>0</v>
      </c>
      <c r="BG177" s="216">
        <f>IF(N177="zákl. přenesená",J177,0)</f>
        <v>0</v>
      </c>
      <c r="BH177" s="216">
        <f>IF(N177="sníž. přenesená",J177,0)</f>
        <v>0</v>
      </c>
      <c r="BI177" s="216">
        <f>IF(N177="nulová",J177,0)</f>
        <v>0</v>
      </c>
      <c r="BJ177" s="18" t="s">
        <v>81</v>
      </c>
      <c r="BK177" s="216">
        <f>ROUND(I177*H177,2)</f>
        <v>0</v>
      </c>
      <c r="BL177" s="18" t="s">
        <v>192</v>
      </c>
      <c r="BM177" s="215" t="s">
        <v>1100</v>
      </c>
    </row>
    <row r="178" spans="1:65" s="2" customFormat="1" ht="10.199999999999999">
      <c r="A178" s="35"/>
      <c r="B178" s="36"/>
      <c r="C178" s="37"/>
      <c r="D178" s="217" t="s">
        <v>194</v>
      </c>
      <c r="E178" s="37"/>
      <c r="F178" s="218" t="s">
        <v>1099</v>
      </c>
      <c r="G178" s="37"/>
      <c r="H178" s="37"/>
      <c r="I178" s="116"/>
      <c r="J178" s="37"/>
      <c r="K178" s="37"/>
      <c r="L178" s="40"/>
      <c r="M178" s="219"/>
      <c r="N178" s="220"/>
      <c r="O178" s="72"/>
      <c r="P178" s="72"/>
      <c r="Q178" s="72"/>
      <c r="R178" s="72"/>
      <c r="S178" s="72"/>
      <c r="T178" s="73"/>
      <c r="U178" s="35"/>
      <c r="V178" s="35"/>
      <c r="W178" s="35"/>
      <c r="X178" s="35"/>
      <c r="Y178" s="35"/>
      <c r="Z178" s="35"/>
      <c r="AA178" s="35"/>
      <c r="AB178" s="35"/>
      <c r="AC178" s="35"/>
      <c r="AD178" s="35"/>
      <c r="AE178" s="35"/>
      <c r="AT178" s="18" t="s">
        <v>194</v>
      </c>
      <c r="AU178" s="18" t="s">
        <v>83</v>
      </c>
    </row>
    <row r="179" spans="1:65" s="14" customFormat="1" ht="10.199999999999999">
      <c r="B179" s="232"/>
      <c r="C179" s="233"/>
      <c r="D179" s="217" t="s">
        <v>214</v>
      </c>
      <c r="E179" s="233"/>
      <c r="F179" s="235" t="s">
        <v>1101</v>
      </c>
      <c r="G179" s="233"/>
      <c r="H179" s="236">
        <v>15.038</v>
      </c>
      <c r="I179" s="237"/>
      <c r="J179" s="233"/>
      <c r="K179" s="233"/>
      <c r="L179" s="238"/>
      <c r="M179" s="239"/>
      <c r="N179" s="240"/>
      <c r="O179" s="240"/>
      <c r="P179" s="240"/>
      <c r="Q179" s="240"/>
      <c r="R179" s="240"/>
      <c r="S179" s="240"/>
      <c r="T179" s="241"/>
      <c r="AT179" s="242" t="s">
        <v>214</v>
      </c>
      <c r="AU179" s="242" t="s">
        <v>83</v>
      </c>
      <c r="AV179" s="14" t="s">
        <v>83</v>
      </c>
      <c r="AW179" s="14" t="s">
        <v>4</v>
      </c>
      <c r="AX179" s="14" t="s">
        <v>81</v>
      </c>
      <c r="AY179" s="242" t="s">
        <v>185</v>
      </c>
    </row>
    <row r="180" spans="1:65" s="2" customFormat="1" ht="21.75" customHeight="1">
      <c r="A180" s="35"/>
      <c r="B180" s="36"/>
      <c r="C180" s="204" t="s">
        <v>296</v>
      </c>
      <c r="D180" s="204" t="s">
        <v>187</v>
      </c>
      <c r="E180" s="205" t="s">
        <v>1102</v>
      </c>
      <c r="F180" s="206" t="s">
        <v>1103</v>
      </c>
      <c r="G180" s="207" t="s">
        <v>316</v>
      </c>
      <c r="H180" s="208">
        <v>35</v>
      </c>
      <c r="I180" s="209"/>
      <c r="J180" s="210">
        <f>ROUND(I180*H180,2)</f>
        <v>0</v>
      </c>
      <c r="K180" s="206" t="s">
        <v>191</v>
      </c>
      <c r="L180" s="40"/>
      <c r="M180" s="211" t="s">
        <v>1</v>
      </c>
      <c r="N180" s="212" t="s">
        <v>38</v>
      </c>
      <c r="O180" s="72"/>
      <c r="P180" s="213">
        <f>O180*H180</f>
        <v>0</v>
      </c>
      <c r="Q180" s="213">
        <v>1.0000000000000001E-5</v>
      </c>
      <c r="R180" s="213">
        <f>Q180*H180</f>
        <v>3.5000000000000005E-4</v>
      </c>
      <c r="S180" s="213">
        <v>0</v>
      </c>
      <c r="T180" s="214">
        <f>S180*H180</f>
        <v>0</v>
      </c>
      <c r="U180" s="35"/>
      <c r="V180" s="35"/>
      <c r="W180" s="35"/>
      <c r="X180" s="35"/>
      <c r="Y180" s="35"/>
      <c r="Z180" s="35"/>
      <c r="AA180" s="35"/>
      <c r="AB180" s="35"/>
      <c r="AC180" s="35"/>
      <c r="AD180" s="35"/>
      <c r="AE180" s="35"/>
      <c r="AR180" s="215" t="s">
        <v>192</v>
      </c>
      <c r="AT180" s="215" t="s">
        <v>187</v>
      </c>
      <c r="AU180" s="215" t="s">
        <v>83</v>
      </c>
      <c r="AY180" s="18" t="s">
        <v>185</v>
      </c>
      <c r="BE180" s="216">
        <f>IF(N180="základní",J180,0)</f>
        <v>0</v>
      </c>
      <c r="BF180" s="216">
        <f>IF(N180="snížená",J180,0)</f>
        <v>0</v>
      </c>
      <c r="BG180" s="216">
        <f>IF(N180="zákl. přenesená",J180,0)</f>
        <v>0</v>
      </c>
      <c r="BH180" s="216">
        <f>IF(N180="sníž. přenesená",J180,0)</f>
        <v>0</v>
      </c>
      <c r="BI180" s="216">
        <f>IF(N180="nulová",J180,0)</f>
        <v>0</v>
      </c>
      <c r="BJ180" s="18" t="s">
        <v>81</v>
      </c>
      <c r="BK180" s="216">
        <f>ROUND(I180*H180,2)</f>
        <v>0</v>
      </c>
      <c r="BL180" s="18" t="s">
        <v>192</v>
      </c>
      <c r="BM180" s="215" t="s">
        <v>1104</v>
      </c>
    </row>
    <row r="181" spans="1:65" s="2" customFormat="1" ht="28.8">
      <c r="A181" s="35"/>
      <c r="B181" s="36"/>
      <c r="C181" s="37"/>
      <c r="D181" s="217" t="s">
        <v>194</v>
      </c>
      <c r="E181" s="37"/>
      <c r="F181" s="218" t="s">
        <v>1105</v>
      </c>
      <c r="G181" s="37"/>
      <c r="H181" s="37"/>
      <c r="I181" s="116"/>
      <c r="J181" s="37"/>
      <c r="K181" s="37"/>
      <c r="L181" s="40"/>
      <c r="M181" s="219"/>
      <c r="N181" s="220"/>
      <c r="O181" s="72"/>
      <c r="P181" s="72"/>
      <c r="Q181" s="72"/>
      <c r="R181" s="72"/>
      <c r="S181" s="72"/>
      <c r="T181" s="73"/>
      <c r="U181" s="35"/>
      <c r="V181" s="35"/>
      <c r="W181" s="35"/>
      <c r="X181" s="35"/>
      <c r="Y181" s="35"/>
      <c r="Z181" s="35"/>
      <c r="AA181" s="35"/>
      <c r="AB181" s="35"/>
      <c r="AC181" s="35"/>
      <c r="AD181" s="35"/>
      <c r="AE181" s="35"/>
      <c r="AT181" s="18" t="s">
        <v>194</v>
      </c>
      <c r="AU181" s="18" t="s">
        <v>83</v>
      </c>
    </row>
    <row r="182" spans="1:65" s="2" customFormat="1" ht="96">
      <c r="A182" s="35"/>
      <c r="B182" s="36"/>
      <c r="C182" s="37"/>
      <c r="D182" s="217" t="s">
        <v>196</v>
      </c>
      <c r="E182" s="37"/>
      <c r="F182" s="221" t="s">
        <v>853</v>
      </c>
      <c r="G182" s="37"/>
      <c r="H182" s="37"/>
      <c r="I182" s="116"/>
      <c r="J182" s="37"/>
      <c r="K182" s="37"/>
      <c r="L182" s="40"/>
      <c r="M182" s="219"/>
      <c r="N182" s="220"/>
      <c r="O182" s="72"/>
      <c r="P182" s="72"/>
      <c r="Q182" s="72"/>
      <c r="R182" s="72"/>
      <c r="S182" s="72"/>
      <c r="T182" s="73"/>
      <c r="U182" s="35"/>
      <c r="V182" s="35"/>
      <c r="W182" s="35"/>
      <c r="X182" s="35"/>
      <c r="Y182" s="35"/>
      <c r="Z182" s="35"/>
      <c r="AA182" s="35"/>
      <c r="AB182" s="35"/>
      <c r="AC182" s="35"/>
      <c r="AD182" s="35"/>
      <c r="AE182" s="35"/>
      <c r="AT182" s="18" t="s">
        <v>196</v>
      </c>
      <c r="AU182" s="18" t="s">
        <v>83</v>
      </c>
    </row>
    <row r="183" spans="1:65" s="2" customFormat="1" ht="16.5" customHeight="1">
      <c r="A183" s="35"/>
      <c r="B183" s="36"/>
      <c r="C183" s="258" t="s">
        <v>305</v>
      </c>
      <c r="D183" s="258" t="s">
        <v>521</v>
      </c>
      <c r="E183" s="259" t="s">
        <v>1106</v>
      </c>
      <c r="F183" s="260" t="s">
        <v>1107</v>
      </c>
      <c r="G183" s="261" t="s">
        <v>316</v>
      </c>
      <c r="H183" s="262">
        <v>36.049999999999997</v>
      </c>
      <c r="I183" s="263"/>
      <c r="J183" s="264">
        <f>ROUND(I183*H183,2)</f>
        <v>0</v>
      </c>
      <c r="K183" s="260" t="s">
        <v>191</v>
      </c>
      <c r="L183" s="265"/>
      <c r="M183" s="266" t="s">
        <v>1</v>
      </c>
      <c r="N183" s="267" t="s">
        <v>38</v>
      </c>
      <c r="O183" s="72"/>
      <c r="P183" s="213">
        <f>O183*H183</f>
        <v>0</v>
      </c>
      <c r="Q183" s="213">
        <v>6.7299999999999999E-3</v>
      </c>
      <c r="R183" s="213">
        <f>Q183*H183</f>
        <v>0.24261649999999998</v>
      </c>
      <c r="S183" s="213">
        <v>0</v>
      </c>
      <c r="T183" s="214">
        <f>S183*H183</f>
        <v>0</v>
      </c>
      <c r="U183" s="35"/>
      <c r="V183" s="35"/>
      <c r="W183" s="35"/>
      <c r="X183" s="35"/>
      <c r="Y183" s="35"/>
      <c r="Z183" s="35"/>
      <c r="AA183" s="35"/>
      <c r="AB183" s="35"/>
      <c r="AC183" s="35"/>
      <c r="AD183" s="35"/>
      <c r="AE183" s="35"/>
      <c r="AR183" s="215" t="s">
        <v>226</v>
      </c>
      <c r="AT183" s="215" t="s">
        <v>521</v>
      </c>
      <c r="AU183" s="215" t="s">
        <v>83</v>
      </c>
      <c r="AY183" s="18" t="s">
        <v>185</v>
      </c>
      <c r="BE183" s="216">
        <f>IF(N183="základní",J183,0)</f>
        <v>0</v>
      </c>
      <c r="BF183" s="216">
        <f>IF(N183="snížená",J183,0)</f>
        <v>0</v>
      </c>
      <c r="BG183" s="216">
        <f>IF(N183="zákl. přenesená",J183,0)</f>
        <v>0</v>
      </c>
      <c r="BH183" s="216">
        <f>IF(N183="sníž. přenesená",J183,0)</f>
        <v>0</v>
      </c>
      <c r="BI183" s="216">
        <f>IF(N183="nulová",J183,0)</f>
        <v>0</v>
      </c>
      <c r="BJ183" s="18" t="s">
        <v>81</v>
      </c>
      <c r="BK183" s="216">
        <f>ROUND(I183*H183,2)</f>
        <v>0</v>
      </c>
      <c r="BL183" s="18" t="s">
        <v>192</v>
      </c>
      <c r="BM183" s="215" t="s">
        <v>1108</v>
      </c>
    </row>
    <row r="184" spans="1:65" s="2" customFormat="1" ht="10.199999999999999">
      <c r="A184" s="35"/>
      <c r="B184" s="36"/>
      <c r="C184" s="37"/>
      <c r="D184" s="217" t="s">
        <v>194</v>
      </c>
      <c r="E184" s="37"/>
      <c r="F184" s="218" t="s">
        <v>1107</v>
      </c>
      <c r="G184" s="37"/>
      <c r="H184" s="37"/>
      <c r="I184" s="116"/>
      <c r="J184" s="37"/>
      <c r="K184" s="37"/>
      <c r="L184" s="40"/>
      <c r="M184" s="219"/>
      <c r="N184" s="220"/>
      <c r="O184" s="72"/>
      <c r="P184" s="72"/>
      <c r="Q184" s="72"/>
      <c r="R184" s="72"/>
      <c r="S184" s="72"/>
      <c r="T184" s="73"/>
      <c r="U184" s="35"/>
      <c r="V184" s="35"/>
      <c r="W184" s="35"/>
      <c r="X184" s="35"/>
      <c r="Y184" s="35"/>
      <c r="Z184" s="35"/>
      <c r="AA184" s="35"/>
      <c r="AB184" s="35"/>
      <c r="AC184" s="35"/>
      <c r="AD184" s="35"/>
      <c r="AE184" s="35"/>
      <c r="AT184" s="18" t="s">
        <v>194</v>
      </c>
      <c r="AU184" s="18" t="s">
        <v>83</v>
      </c>
    </row>
    <row r="185" spans="1:65" s="14" customFormat="1" ht="10.199999999999999">
      <c r="B185" s="232"/>
      <c r="C185" s="233"/>
      <c r="D185" s="217" t="s">
        <v>214</v>
      </c>
      <c r="E185" s="233"/>
      <c r="F185" s="235" t="s">
        <v>1109</v>
      </c>
      <c r="G185" s="233"/>
      <c r="H185" s="236">
        <v>36.049999999999997</v>
      </c>
      <c r="I185" s="237"/>
      <c r="J185" s="233"/>
      <c r="K185" s="233"/>
      <c r="L185" s="238"/>
      <c r="M185" s="239"/>
      <c r="N185" s="240"/>
      <c r="O185" s="240"/>
      <c r="P185" s="240"/>
      <c r="Q185" s="240"/>
      <c r="R185" s="240"/>
      <c r="S185" s="240"/>
      <c r="T185" s="241"/>
      <c r="AT185" s="242" t="s">
        <v>214</v>
      </c>
      <c r="AU185" s="242" t="s">
        <v>83</v>
      </c>
      <c r="AV185" s="14" t="s">
        <v>83</v>
      </c>
      <c r="AW185" s="14" t="s">
        <v>4</v>
      </c>
      <c r="AX185" s="14" t="s">
        <v>81</v>
      </c>
      <c r="AY185" s="242" t="s">
        <v>185</v>
      </c>
    </row>
    <row r="186" spans="1:65" s="2" customFormat="1" ht="21.75" customHeight="1">
      <c r="A186" s="35"/>
      <c r="B186" s="36"/>
      <c r="C186" s="204" t="s">
        <v>313</v>
      </c>
      <c r="D186" s="204" t="s">
        <v>187</v>
      </c>
      <c r="E186" s="205" t="s">
        <v>862</v>
      </c>
      <c r="F186" s="206" t="s">
        <v>863</v>
      </c>
      <c r="G186" s="207" t="s">
        <v>190</v>
      </c>
      <c r="H186" s="208">
        <v>1</v>
      </c>
      <c r="I186" s="209"/>
      <c r="J186" s="210">
        <f>ROUND(I186*H186,2)</f>
        <v>0</v>
      </c>
      <c r="K186" s="206" t="s">
        <v>191</v>
      </c>
      <c r="L186" s="40"/>
      <c r="M186" s="211" t="s">
        <v>1</v>
      </c>
      <c r="N186" s="212" t="s">
        <v>38</v>
      </c>
      <c r="O186" s="72"/>
      <c r="P186" s="213">
        <f>O186*H186</f>
        <v>0</v>
      </c>
      <c r="Q186" s="213">
        <v>3.841E-2</v>
      </c>
      <c r="R186" s="213">
        <f>Q186*H186</f>
        <v>3.841E-2</v>
      </c>
      <c r="S186" s="213">
        <v>0</v>
      </c>
      <c r="T186" s="214">
        <f>S186*H186</f>
        <v>0</v>
      </c>
      <c r="U186" s="35"/>
      <c r="V186" s="35"/>
      <c r="W186" s="35"/>
      <c r="X186" s="35"/>
      <c r="Y186" s="35"/>
      <c r="Z186" s="35"/>
      <c r="AA186" s="35"/>
      <c r="AB186" s="35"/>
      <c r="AC186" s="35"/>
      <c r="AD186" s="35"/>
      <c r="AE186" s="35"/>
      <c r="AR186" s="215" t="s">
        <v>192</v>
      </c>
      <c r="AT186" s="215" t="s">
        <v>187</v>
      </c>
      <c r="AU186" s="215" t="s">
        <v>83</v>
      </c>
      <c r="AY186" s="18" t="s">
        <v>185</v>
      </c>
      <c r="BE186" s="216">
        <f>IF(N186="základní",J186,0)</f>
        <v>0</v>
      </c>
      <c r="BF186" s="216">
        <f>IF(N186="snížená",J186,0)</f>
        <v>0</v>
      </c>
      <c r="BG186" s="216">
        <f>IF(N186="zákl. přenesená",J186,0)</f>
        <v>0</v>
      </c>
      <c r="BH186" s="216">
        <f>IF(N186="sníž. přenesená",J186,0)</f>
        <v>0</v>
      </c>
      <c r="BI186" s="216">
        <f>IF(N186="nulová",J186,0)</f>
        <v>0</v>
      </c>
      <c r="BJ186" s="18" t="s">
        <v>81</v>
      </c>
      <c r="BK186" s="216">
        <f>ROUND(I186*H186,2)</f>
        <v>0</v>
      </c>
      <c r="BL186" s="18" t="s">
        <v>192</v>
      </c>
      <c r="BM186" s="215" t="s">
        <v>1110</v>
      </c>
    </row>
    <row r="187" spans="1:65" s="2" customFormat="1" ht="28.8">
      <c r="A187" s="35"/>
      <c r="B187" s="36"/>
      <c r="C187" s="37"/>
      <c r="D187" s="217" t="s">
        <v>194</v>
      </c>
      <c r="E187" s="37"/>
      <c r="F187" s="218" t="s">
        <v>865</v>
      </c>
      <c r="G187" s="37"/>
      <c r="H187" s="37"/>
      <c r="I187" s="116"/>
      <c r="J187" s="37"/>
      <c r="K187" s="37"/>
      <c r="L187" s="40"/>
      <c r="M187" s="219"/>
      <c r="N187" s="220"/>
      <c r="O187" s="72"/>
      <c r="P187" s="72"/>
      <c r="Q187" s="72"/>
      <c r="R187" s="72"/>
      <c r="S187" s="72"/>
      <c r="T187" s="73"/>
      <c r="U187" s="35"/>
      <c r="V187" s="35"/>
      <c r="W187" s="35"/>
      <c r="X187" s="35"/>
      <c r="Y187" s="35"/>
      <c r="Z187" s="35"/>
      <c r="AA187" s="35"/>
      <c r="AB187" s="35"/>
      <c r="AC187" s="35"/>
      <c r="AD187" s="35"/>
      <c r="AE187" s="35"/>
      <c r="AT187" s="18" t="s">
        <v>194</v>
      </c>
      <c r="AU187" s="18" t="s">
        <v>83</v>
      </c>
    </row>
    <row r="188" spans="1:65" s="2" customFormat="1" ht="76.8">
      <c r="A188" s="35"/>
      <c r="B188" s="36"/>
      <c r="C188" s="37"/>
      <c r="D188" s="217" t="s">
        <v>196</v>
      </c>
      <c r="E188" s="37"/>
      <c r="F188" s="221" t="s">
        <v>866</v>
      </c>
      <c r="G188" s="37"/>
      <c r="H188" s="37"/>
      <c r="I188" s="116"/>
      <c r="J188" s="37"/>
      <c r="K188" s="37"/>
      <c r="L188" s="40"/>
      <c r="M188" s="219"/>
      <c r="N188" s="220"/>
      <c r="O188" s="72"/>
      <c r="P188" s="72"/>
      <c r="Q188" s="72"/>
      <c r="R188" s="72"/>
      <c r="S188" s="72"/>
      <c r="T188" s="73"/>
      <c r="U188" s="35"/>
      <c r="V188" s="35"/>
      <c r="W188" s="35"/>
      <c r="X188" s="35"/>
      <c r="Y188" s="35"/>
      <c r="Z188" s="35"/>
      <c r="AA188" s="35"/>
      <c r="AB188" s="35"/>
      <c r="AC188" s="35"/>
      <c r="AD188" s="35"/>
      <c r="AE188" s="35"/>
      <c r="AT188" s="18" t="s">
        <v>196</v>
      </c>
      <c r="AU188" s="18" t="s">
        <v>83</v>
      </c>
    </row>
    <row r="189" spans="1:65" s="2" customFormat="1" ht="21.75" customHeight="1">
      <c r="A189" s="35"/>
      <c r="B189" s="36"/>
      <c r="C189" s="204" t="s">
        <v>322</v>
      </c>
      <c r="D189" s="204" t="s">
        <v>187</v>
      </c>
      <c r="E189" s="205" t="s">
        <v>1111</v>
      </c>
      <c r="F189" s="206" t="s">
        <v>1112</v>
      </c>
      <c r="G189" s="207" t="s">
        <v>190</v>
      </c>
      <c r="H189" s="208">
        <v>1</v>
      </c>
      <c r="I189" s="209"/>
      <c r="J189" s="210">
        <f>ROUND(I189*H189,2)</f>
        <v>0</v>
      </c>
      <c r="K189" s="206" t="s">
        <v>191</v>
      </c>
      <c r="L189" s="40"/>
      <c r="M189" s="211" t="s">
        <v>1</v>
      </c>
      <c r="N189" s="212" t="s">
        <v>38</v>
      </c>
      <c r="O189" s="72"/>
      <c r="P189" s="213">
        <f>O189*H189</f>
        <v>0</v>
      </c>
      <c r="Q189" s="213">
        <v>4.5069999999999999E-2</v>
      </c>
      <c r="R189" s="213">
        <f>Q189*H189</f>
        <v>4.5069999999999999E-2</v>
      </c>
      <c r="S189" s="213">
        <v>0</v>
      </c>
      <c r="T189" s="214">
        <f>S189*H189</f>
        <v>0</v>
      </c>
      <c r="U189" s="35"/>
      <c r="V189" s="35"/>
      <c r="W189" s="35"/>
      <c r="X189" s="35"/>
      <c r="Y189" s="35"/>
      <c r="Z189" s="35"/>
      <c r="AA189" s="35"/>
      <c r="AB189" s="35"/>
      <c r="AC189" s="35"/>
      <c r="AD189" s="35"/>
      <c r="AE189" s="35"/>
      <c r="AR189" s="215" t="s">
        <v>192</v>
      </c>
      <c r="AT189" s="215" t="s">
        <v>187</v>
      </c>
      <c r="AU189" s="215" t="s">
        <v>83</v>
      </c>
      <c r="AY189" s="18" t="s">
        <v>185</v>
      </c>
      <c r="BE189" s="216">
        <f>IF(N189="základní",J189,0)</f>
        <v>0</v>
      </c>
      <c r="BF189" s="216">
        <f>IF(N189="snížená",J189,0)</f>
        <v>0</v>
      </c>
      <c r="BG189" s="216">
        <f>IF(N189="zákl. přenesená",J189,0)</f>
        <v>0</v>
      </c>
      <c r="BH189" s="216">
        <f>IF(N189="sníž. přenesená",J189,0)</f>
        <v>0</v>
      </c>
      <c r="BI189" s="216">
        <f>IF(N189="nulová",J189,0)</f>
        <v>0</v>
      </c>
      <c r="BJ189" s="18" t="s">
        <v>81</v>
      </c>
      <c r="BK189" s="216">
        <f>ROUND(I189*H189,2)</f>
        <v>0</v>
      </c>
      <c r="BL189" s="18" t="s">
        <v>192</v>
      </c>
      <c r="BM189" s="215" t="s">
        <v>1113</v>
      </c>
    </row>
    <row r="190" spans="1:65" s="2" customFormat="1" ht="28.8">
      <c r="A190" s="35"/>
      <c r="B190" s="36"/>
      <c r="C190" s="37"/>
      <c r="D190" s="217" t="s">
        <v>194</v>
      </c>
      <c r="E190" s="37"/>
      <c r="F190" s="218" t="s">
        <v>1114</v>
      </c>
      <c r="G190" s="37"/>
      <c r="H190" s="37"/>
      <c r="I190" s="116"/>
      <c r="J190" s="37"/>
      <c r="K190" s="37"/>
      <c r="L190" s="40"/>
      <c r="M190" s="219"/>
      <c r="N190" s="220"/>
      <c r="O190" s="72"/>
      <c r="P190" s="72"/>
      <c r="Q190" s="72"/>
      <c r="R190" s="72"/>
      <c r="S190" s="72"/>
      <c r="T190" s="73"/>
      <c r="U190" s="35"/>
      <c r="V190" s="35"/>
      <c r="W190" s="35"/>
      <c r="X190" s="35"/>
      <c r="Y190" s="35"/>
      <c r="Z190" s="35"/>
      <c r="AA190" s="35"/>
      <c r="AB190" s="35"/>
      <c r="AC190" s="35"/>
      <c r="AD190" s="35"/>
      <c r="AE190" s="35"/>
      <c r="AT190" s="18" t="s">
        <v>194</v>
      </c>
      <c r="AU190" s="18" t="s">
        <v>83</v>
      </c>
    </row>
    <row r="191" spans="1:65" s="2" customFormat="1" ht="76.8">
      <c r="A191" s="35"/>
      <c r="B191" s="36"/>
      <c r="C191" s="37"/>
      <c r="D191" s="217" t="s">
        <v>196</v>
      </c>
      <c r="E191" s="37"/>
      <c r="F191" s="221" t="s">
        <v>866</v>
      </c>
      <c r="G191" s="37"/>
      <c r="H191" s="37"/>
      <c r="I191" s="116"/>
      <c r="J191" s="37"/>
      <c r="K191" s="37"/>
      <c r="L191" s="40"/>
      <c r="M191" s="219"/>
      <c r="N191" s="220"/>
      <c r="O191" s="72"/>
      <c r="P191" s="72"/>
      <c r="Q191" s="72"/>
      <c r="R191" s="72"/>
      <c r="S191" s="72"/>
      <c r="T191" s="73"/>
      <c r="U191" s="35"/>
      <c r="V191" s="35"/>
      <c r="W191" s="35"/>
      <c r="X191" s="35"/>
      <c r="Y191" s="35"/>
      <c r="Z191" s="35"/>
      <c r="AA191" s="35"/>
      <c r="AB191" s="35"/>
      <c r="AC191" s="35"/>
      <c r="AD191" s="35"/>
      <c r="AE191" s="35"/>
      <c r="AT191" s="18" t="s">
        <v>196</v>
      </c>
      <c r="AU191" s="18" t="s">
        <v>83</v>
      </c>
    </row>
    <row r="192" spans="1:65" s="2" customFormat="1" ht="33" customHeight="1">
      <c r="A192" s="35"/>
      <c r="B192" s="36"/>
      <c r="C192" s="258" t="s">
        <v>335</v>
      </c>
      <c r="D192" s="258" t="s">
        <v>521</v>
      </c>
      <c r="E192" s="259" t="s">
        <v>1115</v>
      </c>
      <c r="F192" s="260" t="s">
        <v>1116</v>
      </c>
      <c r="G192" s="261" t="s">
        <v>190</v>
      </c>
      <c r="H192" s="262">
        <v>2</v>
      </c>
      <c r="I192" s="263"/>
      <c r="J192" s="264">
        <f>ROUND(I192*H192,2)</f>
        <v>0</v>
      </c>
      <c r="K192" s="260" t="s">
        <v>191</v>
      </c>
      <c r="L192" s="265"/>
      <c r="M192" s="266" t="s">
        <v>1</v>
      </c>
      <c r="N192" s="267" t="s">
        <v>38</v>
      </c>
      <c r="O192" s="72"/>
      <c r="P192" s="213">
        <f>O192*H192</f>
        <v>0</v>
      </c>
      <c r="Q192" s="213">
        <v>5.3800000000000001E-2</v>
      </c>
      <c r="R192" s="213">
        <f>Q192*H192</f>
        <v>0.1076</v>
      </c>
      <c r="S192" s="213">
        <v>0</v>
      </c>
      <c r="T192" s="214">
        <f>S192*H192</f>
        <v>0</v>
      </c>
      <c r="U192" s="35"/>
      <c r="V192" s="35"/>
      <c r="W192" s="35"/>
      <c r="X192" s="35"/>
      <c r="Y192" s="35"/>
      <c r="Z192" s="35"/>
      <c r="AA192" s="35"/>
      <c r="AB192" s="35"/>
      <c r="AC192" s="35"/>
      <c r="AD192" s="35"/>
      <c r="AE192" s="35"/>
      <c r="AR192" s="215" t="s">
        <v>226</v>
      </c>
      <c r="AT192" s="215" t="s">
        <v>521</v>
      </c>
      <c r="AU192" s="215" t="s">
        <v>83</v>
      </c>
      <c r="AY192" s="18" t="s">
        <v>185</v>
      </c>
      <c r="BE192" s="216">
        <f>IF(N192="základní",J192,0)</f>
        <v>0</v>
      </c>
      <c r="BF192" s="216">
        <f>IF(N192="snížená",J192,0)</f>
        <v>0</v>
      </c>
      <c r="BG192" s="216">
        <f>IF(N192="zákl. přenesená",J192,0)</f>
        <v>0</v>
      </c>
      <c r="BH192" s="216">
        <f>IF(N192="sníž. přenesená",J192,0)</f>
        <v>0</v>
      </c>
      <c r="BI192" s="216">
        <f>IF(N192="nulová",J192,0)</f>
        <v>0</v>
      </c>
      <c r="BJ192" s="18" t="s">
        <v>81</v>
      </c>
      <c r="BK192" s="216">
        <f>ROUND(I192*H192,2)</f>
        <v>0</v>
      </c>
      <c r="BL192" s="18" t="s">
        <v>192</v>
      </c>
      <c r="BM192" s="215" t="s">
        <v>1117</v>
      </c>
    </row>
    <row r="193" spans="1:65" s="2" customFormat="1" ht="28.8">
      <c r="A193" s="35"/>
      <c r="B193" s="36"/>
      <c r="C193" s="37"/>
      <c r="D193" s="217" t="s">
        <v>194</v>
      </c>
      <c r="E193" s="37"/>
      <c r="F193" s="218" t="s">
        <v>1116</v>
      </c>
      <c r="G193" s="37"/>
      <c r="H193" s="37"/>
      <c r="I193" s="116"/>
      <c r="J193" s="37"/>
      <c r="K193" s="37"/>
      <c r="L193" s="40"/>
      <c r="M193" s="219"/>
      <c r="N193" s="220"/>
      <c r="O193" s="72"/>
      <c r="P193" s="72"/>
      <c r="Q193" s="72"/>
      <c r="R193" s="72"/>
      <c r="S193" s="72"/>
      <c r="T193" s="73"/>
      <c r="U193" s="35"/>
      <c r="V193" s="35"/>
      <c r="W193" s="35"/>
      <c r="X193" s="35"/>
      <c r="Y193" s="35"/>
      <c r="Z193" s="35"/>
      <c r="AA193" s="35"/>
      <c r="AB193" s="35"/>
      <c r="AC193" s="35"/>
      <c r="AD193" s="35"/>
      <c r="AE193" s="35"/>
      <c r="AT193" s="18" t="s">
        <v>194</v>
      </c>
      <c r="AU193" s="18" t="s">
        <v>83</v>
      </c>
    </row>
    <row r="194" spans="1:65" s="2" customFormat="1" ht="21.75" customHeight="1">
      <c r="A194" s="35"/>
      <c r="B194" s="36"/>
      <c r="C194" s="204" t="s">
        <v>7</v>
      </c>
      <c r="D194" s="204" t="s">
        <v>187</v>
      </c>
      <c r="E194" s="205" t="s">
        <v>1118</v>
      </c>
      <c r="F194" s="206" t="s">
        <v>1119</v>
      </c>
      <c r="G194" s="207" t="s">
        <v>190</v>
      </c>
      <c r="H194" s="208">
        <v>3</v>
      </c>
      <c r="I194" s="209"/>
      <c r="J194" s="210">
        <f>ROUND(I194*H194,2)</f>
        <v>0</v>
      </c>
      <c r="K194" s="206" t="s">
        <v>191</v>
      </c>
      <c r="L194" s="40"/>
      <c r="M194" s="211" t="s">
        <v>1</v>
      </c>
      <c r="N194" s="212" t="s">
        <v>38</v>
      </c>
      <c r="O194" s="72"/>
      <c r="P194" s="213">
        <f>O194*H194</f>
        <v>0</v>
      </c>
      <c r="Q194" s="213">
        <v>0.10863</v>
      </c>
      <c r="R194" s="213">
        <f>Q194*H194</f>
        <v>0.32589000000000001</v>
      </c>
      <c r="S194" s="213">
        <v>0</v>
      </c>
      <c r="T194" s="214">
        <f>S194*H194</f>
        <v>0</v>
      </c>
      <c r="U194" s="35"/>
      <c r="V194" s="35"/>
      <c r="W194" s="35"/>
      <c r="X194" s="35"/>
      <c r="Y194" s="35"/>
      <c r="Z194" s="35"/>
      <c r="AA194" s="35"/>
      <c r="AB194" s="35"/>
      <c r="AC194" s="35"/>
      <c r="AD194" s="35"/>
      <c r="AE194" s="35"/>
      <c r="AR194" s="215" t="s">
        <v>192</v>
      </c>
      <c r="AT194" s="215" t="s">
        <v>187</v>
      </c>
      <c r="AU194" s="215" t="s">
        <v>83</v>
      </c>
      <c r="AY194" s="18" t="s">
        <v>185</v>
      </c>
      <c r="BE194" s="216">
        <f>IF(N194="základní",J194,0)</f>
        <v>0</v>
      </c>
      <c r="BF194" s="216">
        <f>IF(N194="snížená",J194,0)</f>
        <v>0</v>
      </c>
      <c r="BG194" s="216">
        <f>IF(N194="zákl. přenesená",J194,0)</f>
        <v>0</v>
      </c>
      <c r="BH194" s="216">
        <f>IF(N194="sníž. přenesená",J194,0)</f>
        <v>0</v>
      </c>
      <c r="BI194" s="216">
        <f>IF(N194="nulová",J194,0)</f>
        <v>0</v>
      </c>
      <c r="BJ194" s="18" t="s">
        <v>81</v>
      </c>
      <c r="BK194" s="216">
        <f>ROUND(I194*H194,2)</f>
        <v>0</v>
      </c>
      <c r="BL194" s="18" t="s">
        <v>192</v>
      </c>
      <c r="BM194" s="215" t="s">
        <v>1120</v>
      </c>
    </row>
    <row r="195" spans="1:65" s="2" customFormat="1" ht="28.8">
      <c r="A195" s="35"/>
      <c r="B195" s="36"/>
      <c r="C195" s="37"/>
      <c r="D195" s="217" t="s">
        <v>194</v>
      </c>
      <c r="E195" s="37"/>
      <c r="F195" s="218" t="s">
        <v>1121</v>
      </c>
      <c r="G195" s="37"/>
      <c r="H195" s="37"/>
      <c r="I195" s="116"/>
      <c r="J195" s="37"/>
      <c r="K195" s="37"/>
      <c r="L195" s="40"/>
      <c r="M195" s="219"/>
      <c r="N195" s="220"/>
      <c r="O195" s="72"/>
      <c r="P195" s="72"/>
      <c r="Q195" s="72"/>
      <c r="R195" s="72"/>
      <c r="S195" s="72"/>
      <c r="T195" s="73"/>
      <c r="U195" s="35"/>
      <c r="V195" s="35"/>
      <c r="W195" s="35"/>
      <c r="X195" s="35"/>
      <c r="Y195" s="35"/>
      <c r="Z195" s="35"/>
      <c r="AA195" s="35"/>
      <c r="AB195" s="35"/>
      <c r="AC195" s="35"/>
      <c r="AD195" s="35"/>
      <c r="AE195" s="35"/>
      <c r="AT195" s="18" t="s">
        <v>194</v>
      </c>
      <c r="AU195" s="18" t="s">
        <v>83</v>
      </c>
    </row>
    <row r="196" spans="1:65" s="2" customFormat="1" ht="86.4">
      <c r="A196" s="35"/>
      <c r="B196" s="36"/>
      <c r="C196" s="37"/>
      <c r="D196" s="217" t="s">
        <v>196</v>
      </c>
      <c r="E196" s="37"/>
      <c r="F196" s="221" t="s">
        <v>1122</v>
      </c>
      <c r="G196" s="37"/>
      <c r="H196" s="37"/>
      <c r="I196" s="116"/>
      <c r="J196" s="37"/>
      <c r="K196" s="37"/>
      <c r="L196" s="40"/>
      <c r="M196" s="219"/>
      <c r="N196" s="220"/>
      <c r="O196" s="72"/>
      <c r="P196" s="72"/>
      <c r="Q196" s="72"/>
      <c r="R196" s="72"/>
      <c r="S196" s="72"/>
      <c r="T196" s="73"/>
      <c r="U196" s="35"/>
      <c r="V196" s="35"/>
      <c r="W196" s="35"/>
      <c r="X196" s="35"/>
      <c r="Y196" s="35"/>
      <c r="Z196" s="35"/>
      <c r="AA196" s="35"/>
      <c r="AB196" s="35"/>
      <c r="AC196" s="35"/>
      <c r="AD196" s="35"/>
      <c r="AE196" s="35"/>
      <c r="AT196" s="18" t="s">
        <v>196</v>
      </c>
      <c r="AU196" s="18" t="s">
        <v>83</v>
      </c>
    </row>
    <row r="197" spans="1:65" s="2" customFormat="1" ht="21.75" customHeight="1">
      <c r="A197" s="35"/>
      <c r="B197" s="36"/>
      <c r="C197" s="204" t="s">
        <v>347</v>
      </c>
      <c r="D197" s="204" t="s">
        <v>187</v>
      </c>
      <c r="E197" s="205" t="s">
        <v>1123</v>
      </c>
      <c r="F197" s="206" t="s">
        <v>1124</v>
      </c>
      <c r="G197" s="207" t="s">
        <v>190</v>
      </c>
      <c r="H197" s="208">
        <v>3</v>
      </c>
      <c r="I197" s="209"/>
      <c r="J197" s="210">
        <f>ROUND(I197*H197,2)</f>
        <v>0</v>
      </c>
      <c r="K197" s="206" t="s">
        <v>191</v>
      </c>
      <c r="L197" s="40"/>
      <c r="M197" s="211" t="s">
        <v>1</v>
      </c>
      <c r="N197" s="212" t="s">
        <v>38</v>
      </c>
      <c r="O197" s="72"/>
      <c r="P197" s="213">
        <f>O197*H197</f>
        <v>0</v>
      </c>
      <c r="Q197" s="213">
        <v>2.4240000000000001E-2</v>
      </c>
      <c r="R197" s="213">
        <f>Q197*H197</f>
        <v>7.2720000000000007E-2</v>
      </c>
      <c r="S197" s="213">
        <v>0</v>
      </c>
      <c r="T197" s="214">
        <f>S197*H197</f>
        <v>0</v>
      </c>
      <c r="U197" s="35"/>
      <c r="V197" s="35"/>
      <c r="W197" s="35"/>
      <c r="X197" s="35"/>
      <c r="Y197" s="35"/>
      <c r="Z197" s="35"/>
      <c r="AA197" s="35"/>
      <c r="AB197" s="35"/>
      <c r="AC197" s="35"/>
      <c r="AD197" s="35"/>
      <c r="AE197" s="35"/>
      <c r="AR197" s="215" t="s">
        <v>192</v>
      </c>
      <c r="AT197" s="215" t="s">
        <v>187</v>
      </c>
      <c r="AU197" s="215" t="s">
        <v>83</v>
      </c>
      <c r="AY197" s="18" t="s">
        <v>185</v>
      </c>
      <c r="BE197" s="216">
        <f>IF(N197="základní",J197,0)</f>
        <v>0</v>
      </c>
      <c r="BF197" s="216">
        <f>IF(N197="snížená",J197,0)</f>
        <v>0</v>
      </c>
      <c r="BG197" s="216">
        <f>IF(N197="zákl. přenesená",J197,0)</f>
        <v>0</v>
      </c>
      <c r="BH197" s="216">
        <f>IF(N197="sníž. přenesená",J197,0)</f>
        <v>0</v>
      </c>
      <c r="BI197" s="216">
        <f>IF(N197="nulová",J197,0)</f>
        <v>0</v>
      </c>
      <c r="BJ197" s="18" t="s">
        <v>81</v>
      </c>
      <c r="BK197" s="216">
        <f>ROUND(I197*H197,2)</f>
        <v>0</v>
      </c>
      <c r="BL197" s="18" t="s">
        <v>192</v>
      </c>
      <c r="BM197" s="215" t="s">
        <v>1125</v>
      </c>
    </row>
    <row r="198" spans="1:65" s="2" customFormat="1" ht="19.2">
      <c r="A198" s="35"/>
      <c r="B198" s="36"/>
      <c r="C198" s="37"/>
      <c r="D198" s="217" t="s">
        <v>194</v>
      </c>
      <c r="E198" s="37"/>
      <c r="F198" s="218" t="s">
        <v>1126</v>
      </c>
      <c r="G198" s="37"/>
      <c r="H198" s="37"/>
      <c r="I198" s="116"/>
      <c r="J198" s="37"/>
      <c r="K198" s="37"/>
      <c r="L198" s="40"/>
      <c r="M198" s="219"/>
      <c r="N198" s="220"/>
      <c r="O198" s="72"/>
      <c r="P198" s="72"/>
      <c r="Q198" s="72"/>
      <c r="R198" s="72"/>
      <c r="S198" s="72"/>
      <c r="T198" s="73"/>
      <c r="U198" s="35"/>
      <c r="V198" s="35"/>
      <c r="W198" s="35"/>
      <c r="X198" s="35"/>
      <c r="Y198" s="35"/>
      <c r="Z198" s="35"/>
      <c r="AA198" s="35"/>
      <c r="AB198" s="35"/>
      <c r="AC198" s="35"/>
      <c r="AD198" s="35"/>
      <c r="AE198" s="35"/>
      <c r="AT198" s="18" t="s">
        <v>194</v>
      </c>
      <c r="AU198" s="18" t="s">
        <v>83</v>
      </c>
    </row>
    <row r="199" spans="1:65" s="2" customFormat="1" ht="86.4">
      <c r="A199" s="35"/>
      <c r="B199" s="36"/>
      <c r="C199" s="37"/>
      <c r="D199" s="217" t="s">
        <v>196</v>
      </c>
      <c r="E199" s="37"/>
      <c r="F199" s="221" t="s">
        <v>1122</v>
      </c>
      <c r="G199" s="37"/>
      <c r="H199" s="37"/>
      <c r="I199" s="116"/>
      <c r="J199" s="37"/>
      <c r="K199" s="37"/>
      <c r="L199" s="40"/>
      <c r="M199" s="219"/>
      <c r="N199" s="220"/>
      <c r="O199" s="72"/>
      <c r="P199" s="72"/>
      <c r="Q199" s="72"/>
      <c r="R199" s="72"/>
      <c r="S199" s="72"/>
      <c r="T199" s="73"/>
      <c r="U199" s="35"/>
      <c r="V199" s="35"/>
      <c r="W199" s="35"/>
      <c r="X199" s="35"/>
      <c r="Y199" s="35"/>
      <c r="Z199" s="35"/>
      <c r="AA199" s="35"/>
      <c r="AB199" s="35"/>
      <c r="AC199" s="35"/>
      <c r="AD199" s="35"/>
      <c r="AE199" s="35"/>
      <c r="AT199" s="18" t="s">
        <v>196</v>
      </c>
      <c r="AU199" s="18" t="s">
        <v>83</v>
      </c>
    </row>
    <row r="200" spans="1:65" s="2" customFormat="1" ht="21.75" customHeight="1">
      <c r="A200" s="35"/>
      <c r="B200" s="36"/>
      <c r="C200" s="258" t="s">
        <v>355</v>
      </c>
      <c r="D200" s="258" t="s">
        <v>521</v>
      </c>
      <c r="E200" s="259" t="s">
        <v>1127</v>
      </c>
      <c r="F200" s="260" t="s">
        <v>1128</v>
      </c>
      <c r="G200" s="261" t="s">
        <v>190</v>
      </c>
      <c r="H200" s="262">
        <v>3</v>
      </c>
      <c r="I200" s="263"/>
      <c r="J200" s="264">
        <f>ROUND(I200*H200,2)</f>
        <v>0</v>
      </c>
      <c r="K200" s="260" t="s">
        <v>191</v>
      </c>
      <c r="L200" s="265"/>
      <c r="M200" s="266" t="s">
        <v>1</v>
      </c>
      <c r="N200" s="267" t="s">
        <v>38</v>
      </c>
      <c r="O200" s="72"/>
      <c r="P200" s="213">
        <f>O200*H200</f>
        <v>0</v>
      </c>
      <c r="Q200" s="213">
        <v>0.19600000000000001</v>
      </c>
      <c r="R200" s="213">
        <f>Q200*H200</f>
        <v>0.58800000000000008</v>
      </c>
      <c r="S200" s="213">
        <v>0</v>
      </c>
      <c r="T200" s="214">
        <f>S200*H200</f>
        <v>0</v>
      </c>
      <c r="U200" s="35"/>
      <c r="V200" s="35"/>
      <c r="W200" s="35"/>
      <c r="X200" s="35"/>
      <c r="Y200" s="35"/>
      <c r="Z200" s="35"/>
      <c r="AA200" s="35"/>
      <c r="AB200" s="35"/>
      <c r="AC200" s="35"/>
      <c r="AD200" s="35"/>
      <c r="AE200" s="35"/>
      <c r="AR200" s="215" t="s">
        <v>226</v>
      </c>
      <c r="AT200" s="215" t="s">
        <v>521</v>
      </c>
      <c r="AU200" s="215" t="s">
        <v>83</v>
      </c>
      <c r="AY200" s="18" t="s">
        <v>185</v>
      </c>
      <c r="BE200" s="216">
        <f>IF(N200="základní",J200,0)</f>
        <v>0</v>
      </c>
      <c r="BF200" s="216">
        <f>IF(N200="snížená",J200,0)</f>
        <v>0</v>
      </c>
      <c r="BG200" s="216">
        <f>IF(N200="zákl. přenesená",J200,0)</f>
        <v>0</v>
      </c>
      <c r="BH200" s="216">
        <f>IF(N200="sníž. přenesená",J200,0)</f>
        <v>0</v>
      </c>
      <c r="BI200" s="216">
        <f>IF(N200="nulová",J200,0)</f>
        <v>0</v>
      </c>
      <c r="BJ200" s="18" t="s">
        <v>81</v>
      </c>
      <c r="BK200" s="216">
        <f>ROUND(I200*H200,2)</f>
        <v>0</v>
      </c>
      <c r="BL200" s="18" t="s">
        <v>192</v>
      </c>
      <c r="BM200" s="215" t="s">
        <v>1129</v>
      </c>
    </row>
    <row r="201" spans="1:65" s="2" customFormat="1" ht="10.199999999999999">
      <c r="A201" s="35"/>
      <c r="B201" s="36"/>
      <c r="C201" s="37"/>
      <c r="D201" s="217" t="s">
        <v>194</v>
      </c>
      <c r="E201" s="37"/>
      <c r="F201" s="218" t="s">
        <v>1128</v>
      </c>
      <c r="G201" s="37"/>
      <c r="H201" s="37"/>
      <c r="I201" s="116"/>
      <c r="J201" s="37"/>
      <c r="K201" s="37"/>
      <c r="L201" s="40"/>
      <c r="M201" s="219"/>
      <c r="N201" s="220"/>
      <c r="O201" s="72"/>
      <c r="P201" s="72"/>
      <c r="Q201" s="72"/>
      <c r="R201" s="72"/>
      <c r="S201" s="72"/>
      <c r="T201" s="73"/>
      <c r="U201" s="35"/>
      <c r="V201" s="35"/>
      <c r="W201" s="35"/>
      <c r="X201" s="35"/>
      <c r="Y201" s="35"/>
      <c r="Z201" s="35"/>
      <c r="AA201" s="35"/>
      <c r="AB201" s="35"/>
      <c r="AC201" s="35"/>
      <c r="AD201" s="35"/>
      <c r="AE201" s="35"/>
      <c r="AT201" s="18" t="s">
        <v>194</v>
      </c>
      <c r="AU201" s="18" t="s">
        <v>83</v>
      </c>
    </row>
    <row r="202" spans="1:65" s="2" customFormat="1" ht="21.75" customHeight="1">
      <c r="A202" s="35"/>
      <c r="B202" s="36"/>
      <c r="C202" s="204" t="s">
        <v>363</v>
      </c>
      <c r="D202" s="204" t="s">
        <v>187</v>
      </c>
      <c r="E202" s="205" t="s">
        <v>1130</v>
      </c>
      <c r="F202" s="206" t="s">
        <v>1131</v>
      </c>
      <c r="G202" s="207" t="s">
        <v>190</v>
      </c>
      <c r="H202" s="208">
        <v>10</v>
      </c>
      <c r="I202" s="209"/>
      <c r="J202" s="210">
        <f>ROUND(I202*H202,2)</f>
        <v>0</v>
      </c>
      <c r="K202" s="206" t="s">
        <v>191</v>
      </c>
      <c r="L202" s="40"/>
      <c r="M202" s="211" t="s">
        <v>1</v>
      </c>
      <c r="N202" s="212" t="s">
        <v>38</v>
      </c>
      <c r="O202" s="72"/>
      <c r="P202" s="213">
        <f>O202*H202</f>
        <v>0</v>
      </c>
      <c r="Q202" s="213">
        <v>0</v>
      </c>
      <c r="R202" s="213">
        <f>Q202*H202</f>
        <v>0</v>
      </c>
      <c r="S202" s="213">
        <v>0</v>
      </c>
      <c r="T202" s="214">
        <f>S202*H202</f>
        <v>0</v>
      </c>
      <c r="U202" s="35"/>
      <c r="V202" s="35"/>
      <c r="W202" s="35"/>
      <c r="X202" s="35"/>
      <c r="Y202" s="35"/>
      <c r="Z202" s="35"/>
      <c r="AA202" s="35"/>
      <c r="AB202" s="35"/>
      <c r="AC202" s="35"/>
      <c r="AD202" s="35"/>
      <c r="AE202" s="35"/>
      <c r="AR202" s="215" t="s">
        <v>192</v>
      </c>
      <c r="AT202" s="215" t="s">
        <v>187</v>
      </c>
      <c r="AU202" s="215" t="s">
        <v>83</v>
      </c>
      <c r="AY202" s="18" t="s">
        <v>185</v>
      </c>
      <c r="BE202" s="216">
        <f>IF(N202="základní",J202,0)</f>
        <v>0</v>
      </c>
      <c r="BF202" s="216">
        <f>IF(N202="snížená",J202,0)</f>
        <v>0</v>
      </c>
      <c r="BG202" s="216">
        <f>IF(N202="zákl. přenesená",J202,0)</f>
        <v>0</v>
      </c>
      <c r="BH202" s="216">
        <f>IF(N202="sníž. přenesená",J202,0)</f>
        <v>0</v>
      </c>
      <c r="BI202" s="216">
        <f>IF(N202="nulová",J202,0)</f>
        <v>0</v>
      </c>
      <c r="BJ202" s="18" t="s">
        <v>81</v>
      </c>
      <c r="BK202" s="216">
        <f>ROUND(I202*H202,2)</f>
        <v>0</v>
      </c>
      <c r="BL202" s="18" t="s">
        <v>192</v>
      </c>
      <c r="BM202" s="215" t="s">
        <v>1132</v>
      </c>
    </row>
    <row r="203" spans="1:65" s="2" customFormat="1" ht="28.8">
      <c r="A203" s="35"/>
      <c r="B203" s="36"/>
      <c r="C203" s="37"/>
      <c r="D203" s="217" t="s">
        <v>194</v>
      </c>
      <c r="E203" s="37"/>
      <c r="F203" s="218" t="s">
        <v>1133</v>
      </c>
      <c r="G203" s="37"/>
      <c r="H203" s="37"/>
      <c r="I203" s="116"/>
      <c r="J203" s="37"/>
      <c r="K203" s="37"/>
      <c r="L203" s="40"/>
      <c r="M203" s="219"/>
      <c r="N203" s="220"/>
      <c r="O203" s="72"/>
      <c r="P203" s="72"/>
      <c r="Q203" s="72"/>
      <c r="R203" s="72"/>
      <c r="S203" s="72"/>
      <c r="T203" s="73"/>
      <c r="U203" s="35"/>
      <c r="V203" s="35"/>
      <c r="W203" s="35"/>
      <c r="X203" s="35"/>
      <c r="Y203" s="35"/>
      <c r="Z203" s="35"/>
      <c r="AA203" s="35"/>
      <c r="AB203" s="35"/>
      <c r="AC203" s="35"/>
      <c r="AD203" s="35"/>
      <c r="AE203" s="35"/>
      <c r="AT203" s="18" t="s">
        <v>194</v>
      </c>
      <c r="AU203" s="18" t="s">
        <v>83</v>
      </c>
    </row>
    <row r="204" spans="1:65" s="2" customFormat="1" ht="86.4">
      <c r="A204" s="35"/>
      <c r="B204" s="36"/>
      <c r="C204" s="37"/>
      <c r="D204" s="217" t="s">
        <v>196</v>
      </c>
      <c r="E204" s="37"/>
      <c r="F204" s="221" t="s">
        <v>1122</v>
      </c>
      <c r="G204" s="37"/>
      <c r="H204" s="37"/>
      <c r="I204" s="116"/>
      <c r="J204" s="37"/>
      <c r="K204" s="37"/>
      <c r="L204" s="40"/>
      <c r="M204" s="219"/>
      <c r="N204" s="220"/>
      <c r="O204" s="72"/>
      <c r="P204" s="72"/>
      <c r="Q204" s="72"/>
      <c r="R204" s="72"/>
      <c r="S204" s="72"/>
      <c r="T204" s="73"/>
      <c r="U204" s="35"/>
      <c r="V204" s="35"/>
      <c r="W204" s="35"/>
      <c r="X204" s="35"/>
      <c r="Y204" s="35"/>
      <c r="Z204" s="35"/>
      <c r="AA204" s="35"/>
      <c r="AB204" s="35"/>
      <c r="AC204" s="35"/>
      <c r="AD204" s="35"/>
      <c r="AE204" s="35"/>
      <c r="AT204" s="18" t="s">
        <v>196</v>
      </c>
      <c r="AU204" s="18" t="s">
        <v>83</v>
      </c>
    </row>
    <row r="205" spans="1:65" s="12" customFormat="1" ht="22.8" customHeight="1">
      <c r="B205" s="188"/>
      <c r="C205" s="189"/>
      <c r="D205" s="190" t="s">
        <v>72</v>
      </c>
      <c r="E205" s="202" t="s">
        <v>514</v>
      </c>
      <c r="F205" s="202" t="s">
        <v>515</v>
      </c>
      <c r="G205" s="189"/>
      <c r="H205" s="189"/>
      <c r="I205" s="192"/>
      <c r="J205" s="203">
        <f>BK205</f>
        <v>0</v>
      </c>
      <c r="K205" s="189"/>
      <c r="L205" s="194"/>
      <c r="M205" s="195"/>
      <c r="N205" s="196"/>
      <c r="O205" s="196"/>
      <c r="P205" s="197">
        <f>SUM(P206:P207)</f>
        <v>0</v>
      </c>
      <c r="Q205" s="196"/>
      <c r="R205" s="197">
        <f>SUM(R206:R207)</f>
        <v>0</v>
      </c>
      <c r="S205" s="196"/>
      <c r="T205" s="198">
        <f>SUM(T206:T207)</f>
        <v>0</v>
      </c>
      <c r="AR205" s="199" t="s">
        <v>81</v>
      </c>
      <c r="AT205" s="200" t="s">
        <v>72</v>
      </c>
      <c r="AU205" s="200" t="s">
        <v>81</v>
      </c>
      <c r="AY205" s="199" t="s">
        <v>185</v>
      </c>
      <c r="BK205" s="201">
        <f>SUM(BK206:BK207)</f>
        <v>0</v>
      </c>
    </row>
    <row r="206" spans="1:65" s="2" customFormat="1" ht="21.75" customHeight="1">
      <c r="A206" s="35"/>
      <c r="B206" s="36"/>
      <c r="C206" s="204" t="s">
        <v>378</v>
      </c>
      <c r="D206" s="204" t="s">
        <v>187</v>
      </c>
      <c r="E206" s="205" t="s">
        <v>517</v>
      </c>
      <c r="F206" s="206" t="s">
        <v>518</v>
      </c>
      <c r="G206" s="207" t="s">
        <v>449</v>
      </c>
      <c r="H206" s="208">
        <v>74.207999999999998</v>
      </c>
      <c r="I206" s="209"/>
      <c r="J206" s="210">
        <f>ROUND(I206*H206,2)</f>
        <v>0</v>
      </c>
      <c r="K206" s="206" t="s">
        <v>191</v>
      </c>
      <c r="L206" s="40"/>
      <c r="M206" s="211" t="s">
        <v>1</v>
      </c>
      <c r="N206" s="212" t="s">
        <v>38</v>
      </c>
      <c r="O206" s="72"/>
      <c r="P206" s="213">
        <f>O206*H206</f>
        <v>0</v>
      </c>
      <c r="Q206" s="213">
        <v>0</v>
      </c>
      <c r="R206" s="213">
        <f>Q206*H206</f>
        <v>0</v>
      </c>
      <c r="S206" s="213">
        <v>0</v>
      </c>
      <c r="T206" s="214">
        <f>S206*H206</f>
        <v>0</v>
      </c>
      <c r="U206" s="35"/>
      <c r="V206" s="35"/>
      <c r="W206" s="35"/>
      <c r="X206" s="35"/>
      <c r="Y206" s="35"/>
      <c r="Z206" s="35"/>
      <c r="AA206" s="35"/>
      <c r="AB206" s="35"/>
      <c r="AC206" s="35"/>
      <c r="AD206" s="35"/>
      <c r="AE206" s="35"/>
      <c r="AR206" s="215" t="s">
        <v>192</v>
      </c>
      <c r="AT206" s="215" t="s">
        <v>187</v>
      </c>
      <c r="AU206" s="215" t="s">
        <v>83</v>
      </c>
      <c r="AY206" s="18" t="s">
        <v>185</v>
      </c>
      <c r="BE206" s="216">
        <f>IF(N206="základní",J206,0)</f>
        <v>0</v>
      </c>
      <c r="BF206" s="216">
        <f>IF(N206="snížená",J206,0)</f>
        <v>0</v>
      </c>
      <c r="BG206" s="216">
        <f>IF(N206="zákl. přenesená",J206,0)</f>
        <v>0</v>
      </c>
      <c r="BH206" s="216">
        <f>IF(N206="sníž. přenesená",J206,0)</f>
        <v>0</v>
      </c>
      <c r="BI206" s="216">
        <f>IF(N206="nulová",J206,0)</f>
        <v>0</v>
      </c>
      <c r="BJ206" s="18" t="s">
        <v>81</v>
      </c>
      <c r="BK206" s="216">
        <f>ROUND(I206*H206,2)</f>
        <v>0</v>
      </c>
      <c r="BL206" s="18" t="s">
        <v>192</v>
      </c>
      <c r="BM206" s="215" t="s">
        <v>1134</v>
      </c>
    </row>
    <row r="207" spans="1:65" s="2" customFormat="1" ht="19.2">
      <c r="A207" s="35"/>
      <c r="B207" s="36"/>
      <c r="C207" s="37"/>
      <c r="D207" s="217" t="s">
        <v>194</v>
      </c>
      <c r="E207" s="37"/>
      <c r="F207" s="218" t="s">
        <v>520</v>
      </c>
      <c r="G207" s="37"/>
      <c r="H207" s="37"/>
      <c r="I207" s="116"/>
      <c r="J207" s="37"/>
      <c r="K207" s="37"/>
      <c r="L207" s="40"/>
      <c r="M207" s="254"/>
      <c r="N207" s="255"/>
      <c r="O207" s="256"/>
      <c r="P207" s="256"/>
      <c r="Q207" s="256"/>
      <c r="R207" s="256"/>
      <c r="S207" s="256"/>
      <c r="T207" s="257"/>
      <c r="U207" s="35"/>
      <c r="V207" s="35"/>
      <c r="W207" s="35"/>
      <c r="X207" s="35"/>
      <c r="Y207" s="35"/>
      <c r="Z207" s="35"/>
      <c r="AA207" s="35"/>
      <c r="AB207" s="35"/>
      <c r="AC207" s="35"/>
      <c r="AD207" s="35"/>
      <c r="AE207" s="35"/>
      <c r="AT207" s="18" t="s">
        <v>194</v>
      </c>
      <c r="AU207" s="18" t="s">
        <v>83</v>
      </c>
    </row>
    <row r="208" spans="1:65" s="2" customFormat="1" ht="6.9" customHeight="1">
      <c r="A208" s="35"/>
      <c r="B208" s="55"/>
      <c r="C208" s="56"/>
      <c r="D208" s="56"/>
      <c r="E208" s="56"/>
      <c r="F208" s="56"/>
      <c r="G208" s="56"/>
      <c r="H208" s="56"/>
      <c r="I208" s="153"/>
      <c r="J208" s="56"/>
      <c r="K208" s="56"/>
      <c r="L208" s="40"/>
      <c r="M208" s="35"/>
      <c r="O208" s="35"/>
      <c r="P208" s="35"/>
      <c r="Q208" s="35"/>
      <c r="R208" s="35"/>
      <c r="S208" s="35"/>
      <c r="T208" s="35"/>
      <c r="U208" s="35"/>
      <c r="V208" s="35"/>
      <c r="W208" s="35"/>
      <c r="X208" s="35"/>
      <c r="Y208" s="35"/>
      <c r="Z208" s="35"/>
      <c r="AA208" s="35"/>
      <c r="AB208" s="35"/>
      <c r="AC208" s="35"/>
      <c r="AD208" s="35"/>
      <c r="AE208" s="35"/>
    </row>
  </sheetData>
  <sheetProtection algorithmName="SHA-512" hashValue="OeqbKWvvjoECCtu9VgVO48FGzI6ZvD4Ub9Pr5iJOOJOMyvPYXqVb/ad5KdgasBoYUasp7a7siovOOOSJdTwTFw==" saltValue="hH87A6bcUaJaWip1RnPwF58GWwp6TQmRuPyboVIB+hz+krDqCB+79wcgXB4RK0SXpePEz9rE9odceXjkxF1yDw==" spinCount="100000" sheet="1" objects="1" scenarios="1" formatColumns="0" formatRows="0" autoFilter="0"/>
  <autoFilter ref="C120:K207"/>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9"/>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92</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1135</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ROUND(J129,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ROUND((SUM(BE129:BE418)),  2)</f>
        <v>0</v>
      </c>
      <c r="G33" s="35"/>
      <c r="H33" s="35"/>
      <c r="I33" s="132">
        <v>0.21</v>
      </c>
      <c r="J33" s="131">
        <f>ROUND(((SUM(BE129:BE418))*I33),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ROUND((SUM(BF129:BF418)),  2)</f>
        <v>0</v>
      </c>
      <c r="G34" s="35"/>
      <c r="H34" s="35"/>
      <c r="I34" s="132">
        <v>0.15</v>
      </c>
      <c r="J34" s="131">
        <f>ROUND(((SUM(BF129:BF418))*I34),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ROUND((SUM(BG129:BG418)),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ROUND((SUM(BH129:BH418)),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ROUND((SUM(BI129:BI418)),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302 - Vodní prvek - stavební část</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J129</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163</v>
      </c>
      <c r="E97" s="165"/>
      <c r="F97" s="165"/>
      <c r="G97" s="165"/>
      <c r="H97" s="165"/>
      <c r="I97" s="166"/>
      <c r="J97" s="167">
        <f>J130</f>
        <v>0</v>
      </c>
      <c r="K97" s="163"/>
      <c r="L97" s="168"/>
    </row>
    <row r="98" spans="1:31" s="10" customFormat="1" ht="19.95" customHeight="1">
      <c r="B98" s="169"/>
      <c r="C98" s="170"/>
      <c r="D98" s="171" t="s">
        <v>164</v>
      </c>
      <c r="E98" s="172"/>
      <c r="F98" s="172"/>
      <c r="G98" s="172"/>
      <c r="H98" s="172"/>
      <c r="I98" s="173"/>
      <c r="J98" s="174">
        <f>J131</f>
        <v>0</v>
      </c>
      <c r="K98" s="170"/>
      <c r="L98" s="175"/>
    </row>
    <row r="99" spans="1:31" s="10" customFormat="1" ht="19.95" customHeight="1">
      <c r="B99" s="169"/>
      <c r="C99" s="170"/>
      <c r="D99" s="171" t="s">
        <v>533</v>
      </c>
      <c r="E99" s="172"/>
      <c r="F99" s="172"/>
      <c r="G99" s="172"/>
      <c r="H99" s="172"/>
      <c r="I99" s="173"/>
      <c r="J99" s="174">
        <f>J181</f>
        <v>0</v>
      </c>
      <c r="K99" s="170"/>
      <c r="L99" s="175"/>
    </row>
    <row r="100" spans="1:31" s="10" customFormat="1" ht="19.95" customHeight="1">
      <c r="B100" s="169"/>
      <c r="C100" s="170"/>
      <c r="D100" s="171" t="s">
        <v>1136</v>
      </c>
      <c r="E100" s="172"/>
      <c r="F100" s="172"/>
      <c r="G100" s="172"/>
      <c r="H100" s="172"/>
      <c r="I100" s="173"/>
      <c r="J100" s="174">
        <f>J229</f>
        <v>0</v>
      </c>
      <c r="K100" s="170"/>
      <c r="L100" s="175"/>
    </row>
    <row r="101" spans="1:31" s="10" customFormat="1" ht="19.95" customHeight="1">
      <c r="B101" s="169"/>
      <c r="C101" s="170"/>
      <c r="D101" s="171" t="s">
        <v>534</v>
      </c>
      <c r="E101" s="172"/>
      <c r="F101" s="172"/>
      <c r="G101" s="172"/>
      <c r="H101" s="172"/>
      <c r="I101" s="173"/>
      <c r="J101" s="174">
        <f>J249</f>
        <v>0</v>
      </c>
      <c r="K101" s="170"/>
      <c r="L101" s="175"/>
    </row>
    <row r="102" spans="1:31" s="10" customFormat="1" ht="19.95" customHeight="1">
      <c r="B102" s="169"/>
      <c r="C102" s="170"/>
      <c r="D102" s="171" t="s">
        <v>535</v>
      </c>
      <c r="E102" s="172"/>
      <c r="F102" s="172"/>
      <c r="G102" s="172"/>
      <c r="H102" s="172"/>
      <c r="I102" s="173"/>
      <c r="J102" s="174">
        <f>J273</f>
        <v>0</v>
      </c>
      <c r="K102" s="170"/>
      <c r="L102" s="175"/>
    </row>
    <row r="103" spans="1:31" s="10" customFormat="1" ht="19.95" customHeight="1">
      <c r="B103" s="169"/>
      <c r="C103" s="170"/>
      <c r="D103" s="171" t="s">
        <v>536</v>
      </c>
      <c r="E103" s="172"/>
      <c r="F103" s="172"/>
      <c r="G103" s="172"/>
      <c r="H103" s="172"/>
      <c r="I103" s="173"/>
      <c r="J103" s="174">
        <f>J291</f>
        <v>0</v>
      </c>
      <c r="K103" s="170"/>
      <c r="L103" s="175"/>
    </row>
    <row r="104" spans="1:31" s="10" customFormat="1" ht="19.95" customHeight="1">
      <c r="B104" s="169"/>
      <c r="C104" s="170"/>
      <c r="D104" s="171" t="s">
        <v>537</v>
      </c>
      <c r="E104" s="172"/>
      <c r="F104" s="172"/>
      <c r="G104" s="172"/>
      <c r="H104" s="172"/>
      <c r="I104" s="173"/>
      <c r="J104" s="174">
        <f>J302</f>
        <v>0</v>
      </c>
      <c r="K104" s="170"/>
      <c r="L104" s="175"/>
    </row>
    <row r="105" spans="1:31" s="10" customFormat="1" ht="19.95" customHeight="1">
      <c r="B105" s="169"/>
      <c r="C105" s="170"/>
      <c r="D105" s="171" t="s">
        <v>165</v>
      </c>
      <c r="E105" s="172"/>
      <c r="F105" s="172"/>
      <c r="G105" s="172"/>
      <c r="H105" s="172"/>
      <c r="I105" s="173"/>
      <c r="J105" s="174">
        <f>J326</f>
        <v>0</v>
      </c>
      <c r="K105" s="170"/>
      <c r="L105" s="175"/>
    </row>
    <row r="106" spans="1:31" s="10" customFormat="1" ht="19.95" customHeight="1">
      <c r="B106" s="169"/>
      <c r="C106" s="170"/>
      <c r="D106" s="171" t="s">
        <v>167</v>
      </c>
      <c r="E106" s="172"/>
      <c r="F106" s="172"/>
      <c r="G106" s="172"/>
      <c r="H106" s="172"/>
      <c r="I106" s="173"/>
      <c r="J106" s="174">
        <f>J351</f>
        <v>0</v>
      </c>
      <c r="K106" s="170"/>
      <c r="L106" s="175"/>
    </row>
    <row r="107" spans="1:31" s="9" customFormat="1" ht="24.9" customHeight="1">
      <c r="B107" s="162"/>
      <c r="C107" s="163"/>
      <c r="D107" s="164" t="s">
        <v>538</v>
      </c>
      <c r="E107" s="165"/>
      <c r="F107" s="165"/>
      <c r="G107" s="165"/>
      <c r="H107" s="165"/>
      <c r="I107" s="166"/>
      <c r="J107" s="167">
        <f>J354</f>
        <v>0</v>
      </c>
      <c r="K107" s="163"/>
      <c r="L107" s="168"/>
    </row>
    <row r="108" spans="1:31" s="10" customFormat="1" ht="19.95" customHeight="1">
      <c r="B108" s="169"/>
      <c r="C108" s="170"/>
      <c r="D108" s="171" t="s">
        <v>539</v>
      </c>
      <c r="E108" s="172"/>
      <c r="F108" s="172"/>
      <c r="G108" s="172"/>
      <c r="H108" s="172"/>
      <c r="I108" s="173"/>
      <c r="J108" s="174">
        <f>J355</f>
        <v>0</v>
      </c>
      <c r="K108" s="170"/>
      <c r="L108" s="175"/>
    </row>
    <row r="109" spans="1:31" s="10" customFormat="1" ht="19.95" customHeight="1">
      <c r="B109" s="169"/>
      <c r="C109" s="170"/>
      <c r="D109" s="171" t="s">
        <v>540</v>
      </c>
      <c r="E109" s="172"/>
      <c r="F109" s="172"/>
      <c r="G109" s="172"/>
      <c r="H109" s="172"/>
      <c r="I109" s="173"/>
      <c r="J109" s="174">
        <f>J399</f>
        <v>0</v>
      </c>
      <c r="K109" s="170"/>
      <c r="L109" s="175"/>
    </row>
    <row r="110" spans="1:31" s="2" customFormat="1" ht="21.75" customHeight="1">
      <c r="A110" s="35"/>
      <c r="B110" s="36"/>
      <c r="C110" s="37"/>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6.9" customHeight="1">
      <c r="A111" s="35"/>
      <c r="B111" s="55"/>
      <c r="C111" s="56"/>
      <c r="D111" s="56"/>
      <c r="E111" s="56"/>
      <c r="F111" s="56"/>
      <c r="G111" s="56"/>
      <c r="H111" s="56"/>
      <c r="I111" s="153"/>
      <c r="J111" s="56"/>
      <c r="K111" s="56"/>
      <c r="L111" s="52"/>
      <c r="S111" s="35"/>
      <c r="T111" s="35"/>
      <c r="U111" s="35"/>
      <c r="V111" s="35"/>
      <c r="W111" s="35"/>
      <c r="X111" s="35"/>
      <c r="Y111" s="35"/>
      <c r="Z111" s="35"/>
      <c r="AA111" s="35"/>
      <c r="AB111" s="35"/>
      <c r="AC111" s="35"/>
      <c r="AD111" s="35"/>
      <c r="AE111" s="35"/>
    </row>
    <row r="115" spans="1:31" s="2" customFormat="1" ht="6.9" customHeight="1">
      <c r="A115" s="35"/>
      <c r="B115" s="57"/>
      <c r="C115" s="58"/>
      <c r="D115" s="58"/>
      <c r="E115" s="58"/>
      <c r="F115" s="58"/>
      <c r="G115" s="58"/>
      <c r="H115" s="58"/>
      <c r="I115" s="156"/>
      <c r="J115" s="58"/>
      <c r="K115" s="58"/>
      <c r="L115" s="52"/>
      <c r="S115" s="35"/>
      <c r="T115" s="35"/>
      <c r="U115" s="35"/>
      <c r="V115" s="35"/>
      <c r="W115" s="35"/>
      <c r="X115" s="35"/>
      <c r="Y115" s="35"/>
      <c r="Z115" s="35"/>
      <c r="AA115" s="35"/>
      <c r="AB115" s="35"/>
      <c r="AC115" s="35"/>
      <c r="AD115" s="35"/>
      <c r="AE115" s="35"/>
    </row>
    <row r="116" spans="1:31" s="2" customFormat="1" ht="24.9" customHeight="1">
      <c r="A116" s="35"/>
      <c r="B116" s="36"/>
      <c r="C116" s="24" t="s">
        <v>170</v>
      </c>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31" s="2" customFormat="1" ht="6.9" customHeight="1">
      <c r="A117" s="35"/>
      <c r="B117" s="36"/>
      <c r="C117" s="37"/>
      <c r="D117" s="37"/>
      <c r="E117" s="37"/>
      <c r="F117" s="37"/>
      <c r="G117" s="37"/>
      <c r="H117" s="37"/>
      <c r="I117" s="116"/>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116"/>
      <c r="J118" s="37"/>
      <c r="K118" s="37"/>
      <c r="L118" s="52"/>
      <c r="S118" s="35"/>
      <c r="T118" s="35"/>
      <c r="U118" s="35"/>
      <c r="V118" s="35"/>
      <c r="W118" s="35"/>
      <c r="X118" s="35"/>
      <c r="Y118" s="35"/>
      <c r="Z118" s="35"/>
      <c r="AA118" s="35"/>
      <c r="AB118" s="35"/>
      <c r="AC118" s="35"/>
      <c r="AD118" s="35"/>
      <c r="AE118" s="35"/>
    </row>
    <row r="119" spans="1:31" s="2" customFormat="1" ht="16.5" customHeight="1">
      <c r="A119" s="35"/>
      <c r="B119" s="36"/>
      <c r="C119" s="37"/>
      <c r="D119" s="37"/>
      <c r="E119" s="334" t="str">
        <f>E7</f>
        <v>Revitalizace náměstí ve Valašském Meziříčí</v>
      </c>
      <c r="F119" s="335"/>
      <c r="G119" s="335"/>
      <c r="H119" s="335"/>
      <c r="I119" s="116"/>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154</v>
      </c>
      <c r="D120" s="37"/>
      <c r="E120" s="37"/>
      <c r="F120" s="37"/>
      <c r="G120" s="37"/>
      <c r="H120" s="37"/>
      <c r="I120" s="116"/>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23" t="str">
        <f>E9</f>
        <v>SO 302 - Vodní prvek - stavební část</v>
      </c>
      <c r="F121" s="336"/>
      <c r="G121" s="336"/>
      <c r="H121" s="336"/>
      <c r="I121" s="116"/>
      <c r="J121" s="37"/>
      <c r="K121" s="37"/>
      <c r="L121" s="52"/>
      <c r="S121" s="35"/>
      <c r="T121" s="35"/>
      <c r="U121" s="35"/>
      <c r="V121" s="35"/>
      <c r="W121" s="35"/>
      <c r="X121" s="35"/>
      <c r="Y121" s="35"/>
      <c r="Z121" s="35"/>
      <c r="AA121" s="35"/>
      <c r="AB121" s="35"/>
      <c r="AC121" s="35"/>
      <c r="AD121" s="35"/>
      <c r="AE121" s="35"/>
    </row>
    <row r="122" spans="1:31" s="2" customFormat="1" ht="6.9" customHeight="1">
      <c r="A122" s="35"/>
      <c r="B122" s="36"/>
      <c r="C122" s="37"/>
      <c r="D122" s="37"/>
      <c r="E122" s="37"/>
      <c r="F122" s="37"/>
      <c r="G122" s="37"/>
      <c r="H122" s="37"/>
      <c r="I122" s="116"/>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F12</f>
        <v>Valašské Meziříčí</v>
      </c>
      <c r="G123" s="37"/>
      <c r="H123" s="37"/>
      <c r="I123" s="118" t="s">
        <v>22</v>
      </c>
      <c r="J123" s="67" t="str">
        <f>IF(J12="","",J12)</f>
        <v>16. 10. 2020</v>
      </c>
      <c r="K123" s="37"/>
      <c r="L123" s="52"/>
      <c r="S123" s="35"/>
      <c r="T123" s="35"/>
      <c r="U123" s="35"/>
      <c r="V123" s="35"/>
      <c r="W123" s="35"/>
      <c r="X123" s="35"/>
      <c r="Y123" s="35"/>
      <c r="Z123" s="35"/>
      <c r="AA123" s="35"/>
      <c r="AB123" s="35"/>
      <c r="AC123" s="35"/>
      <c r="AD123" s="35"/>
      <c r="AE123" s="35"/>
    </row>
    <row r="124" spans="1:31" s="2" customFormat="1" ht="6.9" customHeight="1">
      <c r="A124" s="35"/>
      <c r="B124" s="36"/>
      <c r="C124" s="37"/>
      <c r="D124" s="37"/>
      <c r="E124" s="37"/>
      <c r="F124" s="37"/>
      <c r="G124" s="37"/>
      <c r="H124" s="37"/>
      <c r="I124" s="116"/>
      <c r="J124" s="37"/>
      <c r="K124" s="37"/>
      <c r="L124" s="52"/>
      <c r="S124" s="35"/>
      <c r="T124" s="35"/>
      <c r="U124" s="35"/>
      <c r="V124" s="35"/>
      <c r="W124" s="35"/>
      <c r="X124" s="35"/>
      <c r="Y124" s="35"/>
      <c r="Z124" s="35"/>
      <c r="AA124" s="35"/>
      <c r="AB124" s="35"/>
      <c r="AC124" s="35"/>
      <c r="AD124" s="35"/>
      <c r="AE124" s="35"/>
    </row>
    <row r="125" spans="1:31" s="2" customFormat="1" ht="25.65" customHeight="1">
      <c r="A125" s="35"/>
      <c r="B125" s="36"/>
      <c r="C125" s="30" t="s">
        <v>24</v>
      </c>
      <c r="D125" s="37"/>
      <c r="E125" s="37"/>
      <c r="F125" s="28" t="str">
        <f>E15</f>
        <v xml:space="preserve"> </v>
      </c>
      <c r="G125" s="37"/>
      <c r="H125" s="37"/>
      <c r="I125" s="118" t="s">
        <v>29</v>
      </c>
      <c r="J125" s="33" t="str">
        <f>E21</f>
        <v>360 DEGREES CONSTRUCT s.r.o.</v>
      </c>
      <c r="K125" s="37"/>
      <c r="L125" s="52"/>
      <c r="S125" s="35"/>
      <c r="T125" s="35"/>
      <c r="U125" s="35"/>
      <c r="V125" s="35"/>
      <c r="W125" s="35"/>
      <c r="X125" s="35"/>
      <c r="Y125" s="35"/>
      <c r="Z125" s="35"/>
      <c r="AA125" s="35"/>
      <c r="AB125" s="35"/>
      <c r="AC125" s="35"/>
      <c r="AD125" s="35"/>
      <c r="AE125" s="35"/>
    </row>
    <row r="126" spans="1:31" s="2" customFormat="1" ht="25.65" customHeight="1">
      <c r="A126" s="35"/>
      <c r="B126" s="36"/>
      <c r="C126" s="30" t="s">
        <v>27</v>
      </c>
      <c r="D126" s="37"/>
      <c r="E126" s="37"/>
      <c r="F126" s="28" t="str">
        <f>IF(E18="","",E18)</f>
        <v>Vyplň údaj</v>
      </c>
      <c r="G126" s="37"/>
      <c r="H126" s="37"/>
      <c r="I126" s="118" t="s">
        <v>31</v>
      </c>
      <c r="J126" s="33" t="str">
        <f>E24</f>
        <v>360 DEGREES CONSTRUCT s.r.o.</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116"/>
      <c r="J127" s="37"/>
      <c r="K127" s="37"/>
      <c r="L127" s="52"/>
      <c r="S127" s="35"/>
      <c r="T127" s="35"/>
      <c r="U127" s="35"/>
      <c r="V127" s="35"/>
      <c r="W127" s="35"/>
      <c r="X127" s="35"/>
      <c r="Y127" s="35"/>
      <c r="Z127" s="35"/>
      <c r="AA127" s="35"/>
      <c r="AB127" s="35"/>
      <c r="AC127" s="35"/>
      <c r="AD127" s="35"/>
      <c r="AE127" s="35"/>
    </row>
    <row r="128" spans="1:31" s="11" customFormat="1" ht="29.25" customHeight="1">
      <c r="A128" s="176"/>
      <c r="B128" s="177"/>
      <c r="C128" s="178" t="s">
        <v>171</v>
      </c>
      <c r="D128" s="179" t="s">
        <v>58</v>
      </c>
      <c r="E128" s="179" t="s">
        <v>54</v>
      </c>
      <c r="F128" s="179" t="s">
        <v>55</v>
      </c>
      <c r="G128" s="179" t="s">
        <v>172</v>
      </c>
      <c r="H128" s="179" t="s">
        <v>173</v>
      </c>
      <c r="I128" s="180" t="s">
        <v>174</v>
      </c>
      <c r="J128" s="179" t="s">
        <v>160</v>
      </c>
      <c r="K128" s="181" t="s">
        <v>175</v>
      </c>
      <c r="L128" s="182"/>
      <c r="M128" s="76" t="s">
        <v>1</v>
      </c>
      <c r="N128" s="77" t="s">
        <v>37</v>
      </c>
      <c r="O128" s="77" t="s">
        <v>176</v>
      </c>
      <c r="P128" s="77" t="s">
        <v>177</v>
      </c>
      <c r="Q128" s="77" t="s">
        <v>178</v>
      </c>
      <c r="R128" s="77" t="s">
        <v>179</v>
      </c>
      <c r="S128" s="77" t="s">
        <v>180</v>
      </c>
      <c r="T128" s="78" t="s">
        <v>181</v>
      </c>
      <c r="U128" s="176"/>
      <c r="V128" s="176"/>
      <c r="W128" s="176"/>
      <c r="X128" s="176"/>
      <c r="Y128" s="176"/>
      <c r="Z128" s="176"/>
      <c r="AA128" s="176"/>
      <c r="AB128" s="176"/>
      <c r="AC128" s="176"/>
      <c r="AD128" s="176"/>
      <c r="AE128" s="176"/>
    </row>
    <row r="129" spans="1:65" s="2" customFormat="1" ht="22.8" customHeight="1">
      <c r="A129" s="35"/>
      <c r="B129" s="36"/>
      <c r="C129" s="83" t="s">
        <v>182</v>
      </c>
      <c r="D129" s="37"/>
      <c r="E129" s="37"/>
      <c r="F129" s="37"/>
      <c r="G129" s="37"/>
      <c r="H129" s="37"/>
      <c r="I129" s="116"/>
      <c r="J129" s="183">
        <f>BK129</f>
        <v>0</v>
      </c>
      <c r="K129" s="37"/>
      <c r="L129" s="40"/>
      <c r="M129" s="79"/>
      <c r="N129" s="184"/>
      <c r="O129" s="80"/>
      <c r="P129" s="185">
        <f>P130+P354</f>
        <v>0</v>
      </c>
      <c r="Q129" s="80"/>
      <c r="R129" s="185">
        <f>R130+R354</f>
        <v>184.39201589000001</v>
      </c>
      <c r="S129" s="80"/>
      <c r="T129" s="186">
        <f>T130+T354</f>
        <v>1.9830000000000001</v>
      </c>
      <c r="U129" s="35"/>
      <c r="V129" s="35"/>
      <c r="W129" s="35"/>
      <c r="X129" s="35"/>
      <c r="Y129" s="35"/>
      <c r="Z129" s="35"/>
      <c r="AA129" s="35"/>
      <c r="AB129" s="35"/>
      <c r="AC129" s="35"/>
      <c r="AD129" s="35"/>
      <c r="AE129" s="35"/>
      <c r="AT129" s="18" t="s">
        <v>72</v>
      </c>
      <c r="AU129" s="18" t="s">
        <v>162</v>
      </c>
      <c r="BK129" s="187">
        <f>BK130+BK354</f>
        <v>0</v>
      </c>
    </row>
    <row r="130" spans="1:65" s="12" customFormat="1" ht="25.95" customHeight="1">
      <c r="B130" s="188"/>
      <c r="C130" s="189"/>
      <c r="D130" s="190" t="s">
        <v>72</v>
      </c>
      <c r="E130" s="191" t="s">
        <v>183</v>
      </c>
      <c r="F130" s="191" t="s">
        <v>184</v>
      </c>
      <c r="G130" s="189"/>
      <c r="H130" s="189"/>
      <c r="I130" s="192"/>
      <c r="J130" s="193">
        <f>BK130</f>
        <v>0</v>
      </c>
      <c r="K130" s="189"/>
      <c r="L130" s="194"/>
      <c r="M130" s="195"/>
      <c r="N130" s="196"/>
      <c r="O130" s="196"/>
      <c r="P130" s="197">
        <f>P131+P181+P229+P249+P273+P291+P302+P326+P351</f>
        <v>0</v>
      </c>
      <c r="Q130" s="196"/>
      <c r="R130" s="197">
        <f>R131+R181+R229+R249+R273+R291+R302+R326+R351</f>
        <v>183.31101689000002</v>
      </c>
      <c r="S130" s="196"/>
      <c r="T130" s="198">
        <f>T131+T181+T229+T249+T273+T291+T302+T326+T351</f>
        <v>1.9830000000000001</v>
      </c>
      <c r="AR130" s="199" t="s">
        <v>81</v>
      </c>
      <c r="AT130" s="200" t="s">
        <v>72</v>
      </c>
      <c r="AU130" s="200" t="s">
        <v>73</v>
      </c>
      <c r="AY130" s="199" t="s">
        <v>185</v>
      </c>
      <c r="BK130" s="201">
        <f>BK131+BK181+BK229+BK249+BK273+BK291+BK302+BK326+BK351</f>
        <v>0</v>
      </c>
    </row>
    <row r="131" spans="1:65" s="12" customFormat="1" ht="22.8" customHeight="1">
      <c r="B131" s="188"/>
      <c r="C131" s="189"/>
      <c r="D131" s="190" t="s">
        <v>72</v>
      </c>
      <c r="E131" s="202" t="s">
        <v>81</v>
      </c>
      <c r="F131" s="202" t="s">
        <v>186</v>
      </c>
      <c r="G131" s="189"/>
      <c r="H131" s="189"/>
      <c r="I131" s="192"/>
      <c r="J131" s="203">
        <f>BK131</f>
        <v>0</v>
      </c>
      <c r="K131" s="189"/>
      <c r="L131" s="194"/>
      <c r="M131" s="195"/>
      <c r="N131" s="196"/>
      <c r="O131" s="196"/>
      <c r="P131" s="197">
        <f>SUM(P132:P180)</f>
        <v>0</v>
      </c>
      <c r="Q131" s="196"/>
      <c r="R131" s="197">
        <f>SUM(R132:R180)</f>
        <v>165</v>
      </c>
      <c r="S131" s="196"/>
      <c r="T131" s="198">
        <f>SUM(T132:T180)</f>
        <v>0</v>
      </c>
      <c r="AR131" s="199" t="s">
        <v>81</v>
      </c>
      <c r="AT131" s="200" t="s">
        <v>72</v>
      </c>
      <c r="AU131" s="200" t="s">
        <v>81</v>
      </c>
      <c r="AY131" s="199" t="s">
        <v>185</v>
      </c>
      <c r="BK131" s="201">
        <f>SUM(BK132:BK180)</f>
        <v>0</v>
      </c>
    </row>
    <row r="132" spans="1:65" s="2" customFormat="1" ht="21.75" customHeight="1">
      <c r="A132" s="35"/>
      <c r="B132" s="36"/>
      <c r="C132" s="204" t="s">
        <v>81</v>
      </c>
      <c r="D132" s="204" t="s">
        <v>187</v>
      </c>
      <c r="E132" s="205" t="s">
        <v>542</v>
      </c>
      <c r="F132" s="206" t="s">
        <v>543</v>
      </c>
      <c r="G132" s="207" t="s">
        <v>325</v>
      </c>
      <c r="H132" s="208">
        <v>87.6</v>
      </c>
      <c r="I132" s="209"/>
      <c r="J132" s="210">
        <f>ROUND(I132*H132,2)</f>
        <v>0</v>
      </c>
      <c r="K132" s="206" t="s">
        <v>191</v>
      </c>
      <c r="L132" s="40"/>
      <c r="M132" s="211" t="s">
        <v>1</v>
      </c>
      <c r="N132" s="212" t="s">
        <v>38</v>
      </c>
      <c r="O132" s="72"/>
      <c r="P132" s="213">
        <f>O132*H132</f>
        <v>0</v>
      </c>
      <c r="Q132" s="213">
        <v>0</v>
      </c>
      <c r="R132" s="213">
        <f>Q132*H132</f>
        <v>0</v>
      </c>
      <c r="S132" s="213">
        <v>0</v>
      </c>
      <c r="T132" s="214">
        <f>S132*H132</f>
        <v>0</v>
      </c>
      <c r="U132" s="35"/>
      <c r="V132" s="35"/>
      <c r="W132" s="35"/>
      <c r="X132" s="35"/>
      <c r="Y132" s="35"/>
      <c r="Z132" s="35"/>
      <c r="AA132" s="35"/>
      <c r="AB132" s="35"/>
      <c r="AC132" s="35"/>
      <c r="AD132" s="35"/>
      <c r="AE132" s="35"/>
      <c r="AR132" s="215" t="s">
        <v>192</v>
      </c>
      <c r="AT132" s="215" t="s">
        <v>187</v>
      </c>
      <c r="AU132" s="215" t="s">
        <v>83</v>
      </c>
      <c r="AY132" s="18" t="s">
        <v>185</v>
      </c>
      <c r="BE132" s="216">
        <f>IF(N132="základní",J132,0)</f>
        <v>0</v>
      </c>
      <c r="BF132" s="216">
        <f>IF(N132="snížená",J132,0)</f>
        <v>0</v>
      </c>
      <c r="BG132" s="216">
        <f>IF(N132="zákl. přenesená",J132,0)</f>
        <v>0</v>
      </c>
      <c r="BH132" s="216">
        <f>IF(N132="sníž. přenesená",J132,0)</f>
        <v>0</v>
      </c>
      <c r="BI132" s="216">
        <f>IF(N132="nulová",J132,0)</f>
        <v>0</v>
      </c>
      <c r="BJ132" s="18" t="s">
        <v>81</v>
      </c>
      <c r="BK132" s="216">
        <f>ROUND(I132*H132,2)</f>
        <v>0</v>
      </c>
      <c r="BL132" s="18" t="s">
        <v>192</v>
      </c>
      <c r="BM132" s="215" t="s">
        <v>1137</v>
      </c>
    </row>
    <row r="133" spans="1:65" s="2" customFormat="1" ht="28.8">
      <c r="A133" s="35"/>
      <c r="B133" s="36"/>
      <c r="C133" s="37"/>
      <c r="D133" s="217" t="s">
        <v>194</v>
      </c>
      <c r="E133" s="37"/>
      <c r="F133" s="218" t="s">
        <v>545</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194</v>
      </c>
      <c r="AU133" s="18" t="s">
        <v>83</v>
      </c>
    </row>
    <row r="134" spans="1:65" s="2" customFormat="1" ht="57.6">
      <c r="A134" s="35"/>
      <c r="B134" s="36"/>
      <c r="C134" s="37"/>
      <c r="D134" s="217" t="s">
        <v>196</v>
      </c>
      <c r="E134" s="37"/>
      <c r="F134" s="221" t="s">
        <v>546</v>
      </c>
      <c r="G134" s="37"/>
      <c r="H134" s="37"/>
      <c r="I134" s="116"/>
      <c r="J134" s="37"/>
      <c r="K134" s="37"/>
      <c r="L134" s="40"/>
      <c r="M134" s="219"/>
      <c r="N134" s="220"/>
      <c r="O134" s="72"/>
      <c r="P134" s="72"/>
      <c r="Q134" s="72"/>
      <c r="R134" s="72"/>
      <c r="S134" s="72"/>
      <c r="T134" s="73"/>
      <c r="U134" s="35"/>
      <c r="V134" s="35"/>
      <c r="W134" s="35"/>
      <c r="X134" s="35"/>
      <c r="Y134" s="35"/>
      <c r="Z134" s="35"/>
      <c r="AA134" s="35"/>
      <c r="AB134" s="35"/>
      <c r="AC134" s="35"/>
      <c r="AD134" s="35"/>
      <c r="AE134" s="35"/>
      <c r="AT134" s="18" t="s">
        <v>196</v>
      </c>
      <c r="AU134" s="18" t="s">
        <v>83</v>
      </c>
    </row>
    <row r="135" spans="1:65" s="14" customFormat="1" ht="10.199999999999999">
      <c r="B135" s="232"/>
      <c r="C135" s="233"/>
      <c r="D135" s="217" t="s">
        <v>214</v>
      </c>
      <c r="E135" s="234" t="s">
        <v>1</v>
      </c>
      <c r="F135" s="235" t="s">
        <v>1138</v>
      </c>
      <c r="G135" s="233"/>
      <c r="H135" s="236">
        <v>66</v>
      </c>
      <c r="I135" s="237"/>
      <c r="J135" s="233"/>
      <c r="K135" s="233"/>
      <c r="L135" s="238"/>
      <c r="M135" s="239"/>
      <c r="N135" s="240"/>
      <c r="O135" s="240"/>
      <c r="P135" s="240"/>
      <c r="Q135" s="240"/>
      <c r="R135" s="240"/>
      <c r="S135" s="240"/>
      <c r="T135" s="241"/>
      <c r="AT135" s="242" t="s">
        <v>214</v>
      </c>
      <c r="AU135" s="242" t="s">
        <v>83</v>
      </c>
      <c r="AV135" s="14" t="s">
        <v>83</v>
      </c>
      <c r="AW135" s="14" t="s">
        <v>30</v>
      </c>
      <c r="AX135" s="14" t="s">
        <v>73</v>
      </c>
      <c r="AY135" s="242" t="s">
        <v>185</v>
      </c>
    </row>
    <row r="136" spans="1:65" s="14" customFormat="1" ht="10.199999999999999">
      <c r="B136" s="232"/>
      <c r="C136" s="233"/>
      <c r="D136" s="217" t="s">
        <v>214</v>
      </c>
      <c r="E136" s="234" t="s">
        <v>1</v>
      </c>
      <c r="F136" s="235" t="s">
        <v>1139</v>
      </c>
      <c r="G136" s="233"/>
      <c r="H136" s="236">
        <v>21.6</v>
      </c>
      <c r="I136" s="237"/>
      <c r="J136" s="233"/>
      <c r="K136" s="233"/>
      <c r="L136" s="238"/>
      <c r="M136" s="239"/>
      <c r="N136" s="240"/>
      <c r="O136" s="240"/>
      <c r="P136" s="240"/>
      <c r="Q136" s="240"/>
      <c r="R136" s="240"/>
      <c r="S136" s="240"/>
      <c r="T136" s="241"/>
      <c r="AT136" s="242" t="s">
        <v>214</v>
      </c>
      <c r="AU136" s="242" t="s">
        <v>83</v>
      </c>
      <c r="AV136" s="14" t="s">
        <v>83</v>
      </c>
      <c r="AW136" s="14" t="s">
        <v>30</v>
      </c>
      <c r="AX136" s="14" t="s">
        <v>73</v>
      </c>
      <c r="AY136" s="242" t="s">
        <v>185</v>
      </c>
    </row>
    <row r="137" spans="1:65" s="15" customFormat="1" ht="10.199999999999999">
      <c r="B137" s="243"/>
      <c r="C137" s="244"/>
      <c r="D137" s="217" t="s">
        <v>214</v>
      </c>
      <c r="E137" s="245" t="s">
        <v>1</v>
      </c>
      <c r="F137" s="246" t="s">
        <v>219</v>
      </c>
      <c r="G137" s="244"/>
      <c r="H137" s="247">
        <v>87.6</v>
      </c>
      <c r="I137" s="248"/>
      <c r="J137" s="244"/>
      <c r="K137" s="244"/>
      <c r="L137" s="249"/>
      <c r="M137" s="250"/>
      <c r="N137" s="251"/>
      <c r="O137" s="251"/>
      <c r="P137" s="251"/>
      <c r="Q137" s="251"/>
      <c r="R137" s="251"/>
      <c r="S137" s="251"/>
      <c r="T137" s="252"/>
      <c r="AT137" s="253" t="s">
        <v>214</v>
      </c>
      <c r="AU137" s="253" t="s">
        <v>83</v>
      </c>
      <c r="AV137" s="15" t="s">
        <v>192</v>
      </c>
      <c r="AW137" s="15" t="s">
        <v>30</v>
      </c>
      <c r="AX137" s="15" t="s">
        <v>81</v>
      </c>
      <c r="AY137" s="253" t="s">
        <v>185</v>
      </c>
    </row>
    <row r="138" spans="1:65" s="2" customFormat="1" ht="33" customHeight="1">
      <c r="A138" s="35"/>
      <c r="B138" s="36"/>
      <c r="C138" s="204" t="s">
        <v>83</v>
      </c>
      <c r="D138" s="204" t="s">
        <v>187</v>
      </c>
      <c r="E138" s="205" t="s">
        <v>1140</v>
      </c>
      <c r="F138" s="206" t="s">
        <v>1141</v>
      </c>
      <c r="G138" s="207" t="s">
        <v>325</v>
      </c>
      <c r="H138" s="208">
        <v>58.8</v>
      </c>
      <c r="I138" s="209"/>
      <c r="J138" s="210">
        <f>ROUND(I138*H138,2)</f>
        <v>0</v>
      </c>
      <c r="K138" s="206" t="s">
        <v>191</v>
      </c>
      <c r="L138" s="40"/>
      <c r="M138" s="211" t="s">
        <v>1</v>
      </c>
      <c r="N138" s="212" t="s">
        <v>38</v>
      </c>
      <c r="O138" s="72"/>
      <c r="P138" s="213">
        <f>O138*H138</f>
        <v>0</v>
      </c>
      <c r="Q138" s="213">
        <v>0</v>
      </c>
      <c r="R138" s="213">
        <f>Q138*H138</f>
        <v>0</v>
      </c>
      <c r="S138" s="213">
        <v>0</v>
      </c>
      <c r="T138" s="214">
        <f>S138*H138</f>
        <v>0</v>
      </c>
      <c r="U138" s="35"/>
      <c r="V138" s="35"/>
      <c r="W138" s="35"/>
      <c r="X138" s="35"/>
      <c r="Y138" s="35"/>
      <c r="Z138" s="35"/>
      <c r="AA138" s="35"/>
      <c r="AB138" s="35"/>
      <c r="AC138" s="35"/>
      <c r="AD138" s="35"/>
      <c r="AE138" s="35"/>
      <c r="AR138" s="215" t="s">
        <v>192</v>
      </c>
      <c r="AT138" s="215" t="s">
        <v>187</v>
      </c>
      <c r="AU138" s="215" t="s">
        <v>83</v>
      </c>
      <c r="AY138" s="18" t="s">
        <v>185</v>
      </c>
      <c r="BE138" s="216">
        <f>IF(N138="základní",J138,0)</f>
        <v>0</v>
      </c>
      <c r="BF138" s="216">
        <f>IF(N138="snížená",J138,0)</f>
        <v>0</v>
      </c>
      <c r="BG138" s="216">
        <f>IF(N138="zákl. přenesená",J138,0)</f>
        <v>0</v>
      </c>
      <c r="BH138" s="216">
        <f>IF(N138="sníž. přenesená",J138,0)</f>
        <v>0</v>
      </c>
      <c r="BI138" s="216">
        <f>IF(N138="nulová",J138,0)</f>
        <v>0</v>
      </c>
      <c r="BJ138" s="18" t="s">
        <v>81</v>
      </c>
      <c r="BK138" s="216">
        <f>ROUND(I138*H138,2)</f>
        <v>0</v>
      </c>
      <c r="BL138" s="18" t="s">
        <v>192</v>
      </c>
      <c r="BM138" s="215" t="s">
        <v>1142</v>
      </c>
    </row>
    <row r="139" spans="1:65" s="2" customFormat="1" ht="28.8">
      <c r="A139" s="35"/>
      <c r="B139" s="36"/>
      <c r="C139" s="37"/>
      <c r="D139" s="217" t="s">
        <v>194</v>
      </c>
      <c r="E139" s="37"/>
      <c r="F139" s="218" t="s">
        <v>1143</v>
      </c>
      <c r="G139" s="37"/>
      <c r="H139" s="37"/>
      <c r="I139" s="116"/>
      <c r="J139" s="37"/>
      <c r="K139" s="37"/>
      <c r="L139" s="40"/>
      <c r="M139" s="219"/>
      <c r="N139" s="220"/>
      <c r="O139" s="72"/>
      <c r="P139" s="72"/>
      <c r="Q139" s="72"/>
      <c r="R139" s="72"/>
      <c r="S139" s="72"/>
      <c r="T139" s="73"/>
      <c r="U139" s="35"/>
      <c r="V139" s="35"/>
      <c r="W139" s="35"/>
      <c r="X139" s="35"/>
      <c r="Y139" s="35"/>
      <c r="Z139" s="35"/>
      <c r="AA139" s="35"/>
      <c r="AB139" s="35"/>
      <c r="AC139" s="35"/>
      <c r="AD139" s="35"/>
      <c r="AE139" s="35"/>
      <c r="AT139" s="18" t="s">
        <v>194</v>
      </c>
      <c r="AU139" s="18" t="s">
        <v>83</v>
      </c>
    </row>
    <row r="140" spans="1:65" s="2" customFormat="1" ht="48">
      <c r="A140" s="35"/>
      <c r="B140" s="36"/>
      <c r="C140" s="37"/>
      <c r="D140" s="217" t="s">
        <v>196</v>
      </c>
      <c r="E140" s="37"/>
      <c r="F140" s="221" t="s">
        <v>1144</v>
      </c>
      <c r="G140" s="37"/>
      <c r="H140" s="37"/>
      <c r="I140" s="116"/>
      <c r="J140" s="37"/>
      <c r="K140" s="37"/>
      <c r="L140" s="40"/>
      <c r="M140" s="219"/>
      <c r="N140" s="220"/>
      <c r="O140" s="72"/>
      <c r="P140" s="72"/>
      <c r="Q140" s="72"/>
      <c r="R140" s="72"/>
      <c r="S140" s="72"/>
      <c r="T140" s="73"/>
      <c r="U140" s="35"/>
      <c r="V140" s="35"/>
      <c r="W140" s="35"/>
      <c r="X140" s="35"/>
      <c r="Y140" s="35"/>
      <c r="Z140" s="35"/>
      <c r="AA140" s="35"/>
      <c r="AB140" s="35"/>
      <c r="AC140" s="35"/>
      <c r="AD140" s="35"/>
      <c r="AE140" s="35"/>
      <c r="AT140" s="18" t="s">
        <v>196</v>
      </c>
      <c r="AU140" s="18" t="s">
        <v>83</v>
      </c>
    </row>
    <row r="141" spans="1:65" s="14" customFormat="1" ht="10.199999999999999">
      <c r="B141" s="232"/>
      <c r="C141" s="233"/>
      <c r="D141" s="217" t="s">
        <v>214</v>
      </c>
      <c r="E141" s="234" t="s">
        <v>1</v>
      </c>
      <c r="F141" s="235" t="s">
        <v>1145</v>
      </c>
      <c r="G141" s="233"/>
      <c r="H141" s="236">
        <v>58.8</v>
      </c>
      <c r="I141" s="237"/>
      <c r="J141" s="233"/>
      <c r="K141" s="233"/>
      <c r="L141" s="238"/>
      <c r="M141" s="239"/>
      <c r="N141" s="240"/>
      <c r="O141" s="240"/>
      <c r="P141" s="240"/>
      <c r="Q141" s="240"/>
      <c r="R141" s="240"/>
      <c r="S141" s="240"/>
      <c r="T141" s="241"/>
      <c r="AT141" s="242" t="s">
        <v>214</v>
      </c>
      <c r="AU141" s="242" t="s">
        <v>83</v>
      </c>
      <c r="AV141" s="14" t="s">
        <v>83</v>
      </c>
      <c r="AW141" s="14" t="s">
        <v>30</v>
      </c>
      <c r="AX141" s="14" t="s">
        <v>81</v>
      </c>
      <c r="AY141" s="242" t="s">
        <v>185</v>
      </c>
    </row>
    <row r="142" spans="1:65" s="2" customFormat="1" ht="21.75" customHeight="1">
      <c r="A142" s="35"/>
      <c r="B142" s="36"/>
      <c r="C142" s="204" t="s">
        <v>202</v>
      </c>
      <c r="D142" s="204" t="s">
        <v>187</v>
      </c>
      <c r="E142" s="205" t="s">
        <v>596</v>
      </c>
      <c r="F142" s="206" t="s">
        <v>597</v>
      </c>
      <c r="G142" s="207" t="s">
        <v>325</v>
      </c>
      <c r="H142" s="208">
        <v>146.4</v>
      </c>
      <c r="I142" s="209"/>
      <c r="J142" s="210">
        <f>ROUND(I142*H142,2)</f>
        <v>0</v>
      </c>
      <c r="K142" s="206" t="s">
        <v>191</v>
      </c>
      <c r="L142" s="40"/>
      <c r="M142" s="211" t="s">
        <v>1</v>
      </c>
      <c r="N142" s="212" t="s">
        <v>38</v>
      </c>
      <c r="O142" s="72"/>
      <c r="P142" s="213">
        <f>O142*H142</f>
        <v>0</v>
      </c>
      <c r="Q142" s="213">
        <v>0</v>
      </c>
      <c r="R142" s="213">
        <f>Q142*H142</f>
        <v>0</v>
      </c>
      <c r="S142" s="213">
        <v>0</v>
      </c>
      <c r="T142" s="214">
        <f>S142*H142</f>
        <v>0</v>
      </c>
      <c r="U142" s="35"/>
      <c r="V142" s="35"/>
      <c r="W142" s="35"/>
      <c r="X142" s="35"/>
      <c r="Y142" s="35"/>
      <c r="Z142" s="35"/>
      <c r="AA142" s="35"/>
      <c r="AB142" s="35"/>
      <c r="AC142" s="35"/>
      <c r="AD142" s="35"/>
      <c r="AE142" s="35"/>
      <c r="AR142" s="215" t="s">
        <v>192</v>
      </c>
      <c r="AT142" s="215" t="s">
        <v>187</v>
      </c>
      <c r="AU142" s="215" t="s">
        <v>83</v>
      </c>
      <c r="AY142" s="18" t="s">
        <v>185</v>
      </c>
      <c r="BE142" s="216">
        <f>IF(N142="základní",J142,0)</f>
        <v>0</v>
      </c>
      <c r="BF142" s="216">
        <f>IF(N142="snížená",J142,0)</f>
        <v>0</v>
      </c>
      <c r="BG142" s="216">
        <f>IF(N142="zákl. přenesená",J142,0)</f>
        <v>0</v>
      </c>
      <c r="BH142" s="216">
        <f>IF(N142="sníž. přenesená",J142,0)</f>
        <v>0</v>
      </c>
      <c r="BI142" s="216">
        <f>IF(N142="nulová",J142,0)</f>
        <v>0</v>
      </c>
      <c r="BJ142" s="18" t="s">
        <v>81</v>
      </c>
      <c r="BK142" s="216">
        <f>ROUND(I142*H142,2)</f>
        <v>0</v>
      </c>
      <c r="BL142" s="18" t="s">
        <v>192</v>
      </c>
      <c r="BM142" s="215" t="s">
        <v>1146</v>
      </c>
    </row>
    <row r="143" spans="1:65" s="2" customFormat="1" ht="38.4">
      <c r="A143" s="35"/>
      <c r="B143" s="36"/>
      <c r="C143" s="37"/>
      <c r="D143" s="217" t="s">
        <v>194</v>
      </c>
      <c r="E143" s="37"/>
      <c r="F143" s="218" t="s">
        <v>599</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194</v>
      </c>
      <c r="AU143" s="18" t="s">
        <v>83</v>
      </c>
    </row>
    <row r="144" spans="1:65" s="2" customFormat="1" ht="67.2">
      <c r="A144" s="35"/>
      <c r="B144" s="36"/>
      <c r="C144" s="37"/>
      <c r="D144" s="217" t="s">
        <v>196</v>
      </c>
      <c r="E144" s="37"/>
      <c r="F144" s="221" t="s">
        <v>443</v>
      </c>
      <c r="G144" s="37"/>
      <c r="H144" s="37"/>
      <c r="I144" s="116"/>
      <c r="J144" s="37"/>
      <c r="K144" s="37"/>
      <c r="L144" s="40"/>
      <c r="M144" s="219"/>
      <c r="N144" s="220"/>
      <c r="O144" s="72"/>
      <c r="P144" s="72"/>
      <c r="Q144" s="72"/>
      <c r="R144" s="72"/>
      <c r="S144" s="72"/>
      <c r="T144" s="73"/>
      <c r="U144" s="35"/>
      <c r="V144" s="35"/>
      <c r="W144" s="35"/>
      <c r="X144" s="35"/>
      <c r="Y144" s="35"/>
      <c r="Z144" s="35"/>
      <c r="AA144" s="35"/>
      <c r="AB144" s="35"/>
      <c r="AC144" s="35"/>
      <c r="AD144" s="35"/>
      <c r="AE144" s="35"/>
      <c r="AT144" s="18" t="s">
        <v>196</v>
      </c>
      <c r="AU144" s="18" t="s">
        <v>83</v>
      </c>
    </row>
    <row r="145" spans="1:65" s="14" customFormat="1" ht="10.199999999999999">
      <c r="B145" s="232"/>
      <c r="C145" s="233"/>
      <c r="D145" s="217" t="s">
        <v>214</v>
      </c>
      <c r="E145" s="234" t="s">
        <v>1</v>
      </c>
      <c r="F145" s="235" t="s">
        <v>1147</v>
      </c>
      <c r="G145" s="233"/>
      <c r="H145" s="236">
        <v>146.4</v>
      </c>
      <c r="I145" s="237"/>
      <c r="J145" s="233"/>
      <c r="K145" s="233"/>
      <c r="L145" s="238"/>
      <c r="M145" s="239"/>
      <c r="N145" s="240"/>
      <c r="O145" s="240"/>
      <c r="P145" s="240"/>
      <c r="Q145" s="240"/>
      <c r="R145" s="240"/>
      <c r="S145" s="240"/>
      <c r="T145" s="241"/>
      <c r="AT145" s="242" t="s">
        <v>214</v>
      </c>
      <c r="AU145" s="242" t="s">
        <v>83</v>
      </c>
      <c r="AV145" s="14" t="s">
        <v>83</v>
      </c>
      <c r="AW145" s="14" t="s">
        <v>30</v>
      </c>
      <c r="AX145" s="14" t="s">
        <v>81</v>
      </c>
      <c r="AY145" s="242" t="s">
        <v>185</v>
      </c>
    </row>
    <row r="146" spans="1:65" s="2" customFormat="1" ht="33" customHeight="1">
      <c r="A146" s="35"/>
      <c r="B146" s="36"/>
      <c r="C146" s="204" t="s">
        <v>192</v>
      </c>
      <c r="D146" s="204" t="s">
        <v>187</v>
      </c>
      <c r="E146" s="205" t="s">
        <v>608</v>
      </c>
      <c r="F146" s="206" t="s">
        <v>609</v>
      </c>
      <c r="G146" s="207" t="s">
        <v>325</v>
      </c>
      <c r="H146" s="208">
        <v>2196</v>
      </c>
      <c r="I146" s="209"/>
      <c r="J146" s="210">
        <f>ROUND(I146*H146,2)</f>
        <v>0</v>
      </c>
      <c r="K146" s="206" t="s">
        <v>191</v>
      </c>
      <c r="L146" s="40"/>
      <c r="M146" s="211" t="s">
        <v>1</v>
      </c>
      <c r="N146" s="212" t="s">
        <v>38</v>
      </c>
      <c r="O146" s="72"/>
      <c r="P146" s="213">
        <f>O146*H146</f>
        <v>0</v>
      </c>
      <c r="Q146" s="213">
        <v>0</v>
      </c>
      <c r="R146" s="213">
        <f>Q146*H146</f>
        <v>0</v>
      </c>
      <c r="S146" s="213">
        <v>0</v>
      </c>
      <c r="T146" s="214">
        <f>S146*H146</f>
        <v>0</v>
      </c>
      <c r="U146" s="35"/>
      <c r="V146" s="35"/>
      <c r="W146" s="35"/>
      <c r="X146" s="35"/>
      <c r="Y146" s="35"/>
      <c r="Z146" s="35"/>
      <c r="AA146" s="35"/>
      <c r="AB146" s="35"/>
      <c r="AC146" s="35"/>
      <c r="AD146" s="35"/>
      <c r="AE146" s="35"/>
      <c r="AR146" s="215" t="s">
        <v>192</v>
      </c>
      <c r="AT146" s="215" t="s">
        <v>187</v>
      </c>
      <c r="AU146" s="215" t="s">
        <v>83</v>
      </c>
      <c r="AY146" s="18" t="s">
        <v>185</v>
      </c>
      <c r="BE146" s="216">
        <f>IF(N146="základní",J146,0)</f>
        <v>0</v>
      </c>
      <c r="BF146" s="216">
        <f>IF(N146="snížená",J146,0)</f>
        <v>0</v>
      </c>
      <c r="BG146" s="216">
        <f>IF(N146="zákl. přenesená",J146,0)</f>
        <v>0</v>
      </c>
      <c r="BH146" s="216">
        <f>IF(N146="sníž. přenesená",J146,0)</f>
        <v>0</v>
      </c>
      <c r="BI146" s="216">
        <f>IF(N146="nulová",J146,0)</f>
        <v>0</v>
      </c>
      <c r="BJ146" s="18" t="s">
        <v>81</v>
      </c>
      <c r="BK146" s="216">
        <f>ROUND(I146*H146,2)</f>
        <v>0</v>
      </c>
      <c r="BL146" s="18" t="s">
        <v>192</v>
      </c>
      <c r="BM146" s="215" t="s">
        <v>1148</v>
      </c>
    </row>
    <row r="147" spans="1:65" s="2" customFormat="1" ht="48">
      <c r="A147" s="35"/>
      <c r="B147" s="36"/>
      <c r="C147" s="37"/>
      <c r="D147" s="217" t="s">
        <v>194</v>
      </c>
      <c r="E147" s="37"/>
      <c r="F147" s="218" t="s">
        <v>611</v>
      </c>
      <c r="G147" s="37"/>
      <c r="H147" s="37"/>
      <c r="I147" s="116"/>
      <c r="J147" s="37"/>
      <c r="K147" s="37"/>
      <c r="L147" s="40"/>
      <c r="M147" s="219"/>
      <c r="N147" s="220"/>
      <c r="O147" s="72"/>
      <c r="P147" s="72"/>
      <c r="Q147" s="72"/>
      <c r="R147" s="72"/>
      <c r="S147" s="72"/>
      <c r="T147" s="73"/>
      <c r="U147" s="35"/>
      <c r="V147" s="35"/>
      <c r="W147" s="35"/>
      <c r="X147" s="35"/>
      <c r="Y147" s="35"/>
      <c r="Z147" s="35"/>
      <c r="AA147" s="35"/>
      <c r="AB147" s="35"/>
      <c r="AC147" s="35"/>
      <c r="AD147" s="35"/>
      <c r="AE147" s="35"/>
      <c r="AT147" s="18" t="s">
        <v>194</v>
      </c>
      <c r="AU147" s="18" t="s">
        <v>83</v>
      </c>
    </row>
    <row r="148" spans="1:65" s="2" customFormat="1" ht="67.2">
      <c r="A148" s="35"/>
      <c r="B148" s="36"/>
      <c r="C148" s="37"/>
      <c r="D148" s="217" t="s">
        <v>196</v>
      </c>
      <c r="E148" s="37"/>
      <c r="F148" s="221" t="s">
        <v>443</v>
      </c>
      <c r="G148" s="37"/>
      <c r="H148" s="37"/>
      <c r="I148" s="116"/>
      <c r="J148" s="37"/>
      <c r="K148" s="37"/>
      <c r="L148" s="40"/>
      <c r="M148" s="219"/>
      <c r="N148" s="220"/>
      <c r="O148" s="72"/>
      <c r="P148" s="72"/>
      <c r="Q148" s="72"/>
      <c r="R148" s="72"/>
      <c r="S148" s="72"/>
      <c r="T148" s="73"/>
      <c r="U148" s="35"/>
      <c r="V148" s="35"/>
      <c r="W148" s="35"/>
      <c r="X148" s="35"/>
      <c r="Y148" s="35"/>
      <c r="Z148" s="35"/>
      <c r="AA148" s="35"/>
      <c r="AB148" s="35"/>
      <c r="AC148" s="35"/>
      <c r="AD148" s="35"/>
      <c r="AE148" s="35"/>
      <c r="AT148" s="18" t="s">
        <v>196</v>
      </c>
      <c r="AU148" s="18" t="s">
        <v>83</v>
      </c>
    </row>
    <row r="149" spans="1:65" s="14" customFormat="1" ht="10.199999999999999">
      <c r="B149" s="232"/>
      <c r="C149" s="233"/>
      <c r="D149" s="217" t="s">
        <v>214</v>
      </c>
      <c r="E149" s="234" t="s">
        <v>1</v>
      </c>
      <c r="F149" s="235" t="s">
        <v>1149</v>
      </c>
      <c r="G149" s="233"/>
      <c r="H149" s="236">
        <v>2196</v>
      </c>
      <c r="I149" s="237"/>
      <c r="J149" s="233"/>
      <c r="K149" s="233"/>
      <c r="L149" s="238"/>
      <c r="M149" s="239"/>
      <c r="N149" s="240"/>
      <c r="O149" s="240"/>
      <c r="P149" s="240"/>
      <c r="Q149" s="240"/>
      <c r="R149" s="240"/>
      <c r="S149" s="240"/>
      <c r="T149" s="241"/>
      <c r="AT149" s="242" t="s">
        <v>214</v>
      </c>
      <c r="AU149" s="242" t="s">
        <v>83</v>
      </c>
      <c r="AV149" s="14" t="s">
        <v>83</v>
      </c>
      <c r="AW149" s="14" t="s">
        <v>30</v>
      </c>
      <c r="AX149" s="14" t="s">
        <v>81</v>
      </c>
      <c r="AY149" s="242" t="s">
        <v>185</v>
      </c>
    </row>
    <row r="150" spans="1:65" s="2" customFormat="1" ht="21.75" customHeight="1">
      <c r="A150" s="35"/>
      <c r="B150" s="36"/>
      <c r="C150" s="204" t="s">
        <v>220</v>
      </c>
      <c r="D150" s="204" t="s">
        <v>187</v>
      </c>
      <c r="E150" s="205" t="s">
        <v>447</v>
      </c>
      <c r="F150" s="206" t="s">
        <v>448</v>
      </c>
      <c r="G150" s="207" t="s">
        <v>449</v>
      </c>
      <c r="H150" s="208">
        <v>263.52</v>
      </c>
      <c r="I150" s="209"/>
      <c r="J150" s="210">
        <f>ROUND(I150*H150,2)</f>
        <v>0</v>
      </c>
      <c r="K150" s="206" t="s">
        <v>191</v>
      </c>
      <c r="L150" s="40"/>
      <c r="M150" s="211" t="s">
        <v>1</v>
      </c>
      <c r="N150" s="212" t="s">
        <v>38</v>
      </c>
      <c r="O150" s="72"/>
      <c r="P150" s="213">
        <f>O150*H150</f>
        <v>0</v>
      </c>
      <c r="Q150" s="213">
        <v>0</v>
      </c>
      <c r="R150" s="213">
        <f>Q150*H150</f>
        <v>0</v>
      </c>
      <c r="S150" s="213">
        <v>0</v>
      </c>
      <c r="T150" s="214">
        <f>S150*H150</f>
        <v>0</v>
      </c>
      <c r="U150" s="35"/>
      <c r="V150" s="35"/>
      <c r="W150" s="35"/>
      <c r="X150" s="35"/>
      <c r="Y150" s="35"/>
      <c r="Z150" s="35"/>
      <c r="AA150" s="35"/>
      <c r="AB150" s="35"/>
      <c r="AC150" s="35"/>
      <c r="AD150" s="35"/>
      <c r="AE150" s="35"/>
      <c r="AR150" s="215" t="s">
        <v>192</v>
      </c>
      <c r="AT150" s="215" t="s">
        <v>187</v>
      </c>
      <c r="AU150" s="215" t="s">
        <v>83</v>
      </c>
      <c r="AY150" s="18" t="s">
        <v>185</v>
      </c>
      <c r="BE150" s="216">
        <f>IF(N150="základní",J150,0)</f>
        <v>0</v>
      </c>
      <c r="BF150" s="216">
        <f>IF(N150="snížená",J150,0)</f>
        <v>0</v>
      </c>
      <c r="BG150" s="216">
        <f>IF(N150="zákl. přenesená",J150,0)</f>
        <v>0</v>
      </c>
      <c r="BH150" s="216">
        <f>IF(N150="sníž. přenesená",J150,0)</f>
        <v>0</v>
      </c>
      <c r="BI150" s="216">
        <f>IF(N150="nulová",J150,0)</f>
        <v>0</v>
      </c>
      <c r="BJ150" s="18" t="s">
        <v>81</v>
      </c>
      <c r="BK150" s="216">
        <f>ROUND(I150*H150,2)</f>
        <v>0</v>
      </c>
      <c r="BL150" s="18" t="s">
        <v>192</v>
      </c>
      <c r="BM150" s="215" t="s">
        <v>1150</v>
      </c>
    </row>
    <row r="151" spans="1:65" s="2" customFormat="1" ht="28.8">
      <c r="A151" s="35"/>
      <c r="B151" s="36"/>
      <c r="C151" s="37"/>
      <c r="D151" s="217" t="s">
        <v>194</v>
      </c>
      <c r="E151" s="37"/>
      <c r="F151" s="218" t="s">
        <v>451</v>
      </c>
      <c r="G151" s="37"/>
      <c r="H151" s="37"/>
      <c r="I151" s="116"/>
      <c r="J151" s="37"/>
      <c r="K151" s="37"/>
      <c r="L151" s="40"/>
      <c r="M151" s="219"/>
      <c r="N151" s="220"/>
      <c r="O151" s="72"/>
      <c r="P151" s="72"/>
      <c r="Q151" s="72"/>
      <c r="R151" s="72"/>
      <c r="S151" s="72"/>
      <c r="T151" s="73"/>
      <c r="U151" s="35"/>
      <c r="V151" s="35"/>
      <c r="W151" s="35"/>
      <c r="X151" s="35"/>
      <c r="Y151" s="35"/>
      <c r="Z151" s="35"/>
      <c r="AA151" s="35"/>
      <c r="AB151" s="35"/>
      <c r="AC151" s="35"/>
      <c r="AD151" s="35"/>
      <c r="AE151" s="35"/>
      <c r="AT151" s="18" t="s">
        <v>194</v>
      </c>
      <c r="AU151" s="18" t="s">
        <v>83</v>
      </c>
    </row>
    <row r="152" spans="1:65" s="2" customFormat="1" ht="48">
      <c r="A152" s="35"/>
      <c r="B152" s="36"/>
      <c r="C152" s="37"/>
      <c r="D152" s="217" t="s">
        <v>196</v>
      </c>
      <c r="E152" s="37"/>
      <c r="F152" s="221" t="s">
        <v>452</v>
      </c>
      <c r="G152" s="37"/>
      <c r="H152" s="37"/>
      <c r="I152" s="116"/>
      <c r="J152" s="37"/>
      <c r="K152" s="37"/>
      <c r="L152" s="40"/>
      <c r="M152" s="219"/>
      <c r="N152" s="220"/>
      <c r="O152" s="72"/>
      <c r="P152" s="72"/>
      <c r="Q152" s="72"/>
      <c r="R152" s="72"/>
      <c r="S152" s="72"/>
      <c r="T152" s="73"/>
      <c r="U152" s="35"/>
      <c r="V152" s="35"/>
      <c r="W152" s="35"/>
      <c r="X152" s="35"/>
      <c r="Y152" s="35"/>
      <c r="Z152" s="35"/>
      <c r="AA152" s="35"/>
      <c r="AB152" s="35"/>
      <c r="AC152" s="35"/>
      <c r="AD152" s="35"/>
      <c r="AE152" s="35"/>
      <c r="AT152" s="18" t="s">
        <v>196</v>
      </c>
      <c r="AU152" s="18" t="s">
        <v>83</v>
      </c>
    </row>
    <row r="153" spans="1:65" s="14" customFormat="1" ht="10.199999999999999">
      <c r="B153" s="232"/>
      <c r="C153" s="233"/>
      <c r="D153" s="217" t="s">
        <v>214</v>
      </c>
      <c r="E153" s="234" t="s">
        <v>1</v>
      </c>
      <c r="F153" s="235" t="s">
        <v>1151</v>
      </c>
      <c r="G153" s="233"/>
      <c r="H153" s="236">
        <v>263.52</v>
      </c>
      <c r="I153" s="237"/>
      <c r="J153" s="233"/>
      <c r="K153" s="233"/>
      <c r="L153" s="238"/>
      <c r="M153" s="239"/>
      <c r="N153" s="240"/>
      <c r="O153" s="240"/>
      <c r="P153" s="240"/>
      <c r="Q153" s="240"/>
      <c r="R153" s="240"/>
      <c r="S153" s="240"/>
      <c r="T153" s="241"/>
      <c r="AT153" s="242" t="s">
        <v>214</v>
      </c>
      <c r="AU153" s="242" t="s">
        <v>83</v>
      </c>
      <c r="AV153" s="14" t="s">
        <v>83</v>
      </c>
      <c r="AW153" s="14" t="s">
        <v>30</v>
      </c>
      <c r="AX153" s="14" t="s">
        <v>81</v>
      </c>
      <c r="AY153" s="242" t="s">
        <v>185</v>
      </c>
    </row>
    <row r="154" spans="1:65" s="2" customFormat="1" ht="21.75" customHeight="1">
      <c r="A154" s="35"/>
      <c r="B154" s="36"/>
      <c r="C154" s="204" t="s">
        <v>227</v>
      </c>
      <c r="D154" s="204" t="s">
        <v>187</v>
      </c>
      <c r="E154" s="205" t="s">
        <v>632</v>
      </c>
      <c r="F154" s="206" t="s">
        <v>633</v>
      </c>
      <c r="G154" s="207" t="s">
        <v>325</v>
      </c>
      <c r="H154" s="208">
        <v>29.4</v>
      </c>
      <c r="I154" s="209"/>
      <c r="J154" s="210">
        <f>ROUND(I154*H154,2)</f>
        <v>0</v>
      </c>
      <c r="K154" s="206" t="s">
        <v>191</v>
      </c>
      <c r="L154" s="40"/>
      <c r="M154" s="211" t="s">
        <v>1</v>
      </c>
      <c r="N154" s="212" t="s">
        <v>38</v>
      </c>
      <c r="O154" s="72"/>
      <c r="P154" s="213">
        <f>O154*H154</f>
        <v>0</v>
      </c>
      <c r="Q154" s="213">
        <v>0</v>
      </c>
      <c r="R154" s="213">
        <f>Q154*H154</f>
        <v>0</v>
      </c>
      <c r="S154" s="213">
        <v>0</v>
      </c>
      <c r="T154" s="214">
        <f>S154*H154</f>
        <v>0</v>
      </c>
      <c r="U154" s="35"/>
      <c r="V154" s="35"/>
      <c r="W154" s="35"/>
      <c r="X154" s="35"/>
      <c r="Y154" s="35"/>
      <c r="Z154" s="35"/>
      <c r="AA154" s="35"/>
      <c r="AB154" s="35"/>
      <c r="AC154" s="35"/>
      <c r="AD154" s="35"/>
      <c r="AE154" s="35"/>
      <c r="AR154" s="215" t="s">
        <v>192</v>
      </c>
      <c r="AT154" s="215" t="s">
        <v>187</v>
      </c>
      <c r="AU154" s="215" t="s">
        <v>83</v>
      </c>
      <c r="AY154" s="18" t="s">
        <v>185</v>
      </c>
      <c r="BE154" s="216">
        <f>IF(N154="základní",J154,0)</f>
        <v>0</v>
      </c>
      <c r="BF154" s="216">
        <f>IF(N154="snížená",J154,0)</f>
        <v>0</v>
      </c>
      <c r="BG154" s="216">
        <f>IF(N154="zákl. přenesená",J154,0)</f>
        <v>0</v>
      </c>
      <c r="BH154" s="216">
        <f>IF(N154="sníž. přenesená",J154,0)</f>
        <v>0</v>
      </c>
      <c r="BI154" s="216">
        <f>IF(N154="nulová",J154,0)</f>
        <v>0</v>
      </c>
      <c r="BJ154" s="18" t="s">
        <v>81</v>
      </c>
      <c r="BK154" s="216">
        <f>ROUND(I154*H154,2)</f>
        <v>0</v>
      </c>
      <c r="BL154" s="18" t="s">
        <v>192</v>
      </c>
      <c r="BM154" s="215" t="s">
        <v>1152</v>
      </c>
    </row>
    <row r="155" spans="1:65" s="2" customFormat="1" ht="48">
      <c r="A155" s="35"/>
      <c r="B155" s="36"/>
      <c r="C155" s="37"/>
      <c r="D155" s="217" t="s">
        <v>194</v>
      </c>
      <c r="E155" s="37"/>
      <c r="F155" s="218" t="s">
        <v>635</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194</v>
      </c>
      <c r="AU155" s="18" t="s">
        <v>83</v>
      </c>
    </row>
    <row r="156" spans="1:65" s="2" customFormat="1" ht="96">
      <c r="A156" s="35"/>
      <c r="B156" s="36"/>
      <c r="C156" s="37"/>
      <c r="D156" s="217" t="s">
        <v>196</v>
      </c>
      <c r="E156" s="37"/>
      <c r="F156" s="221" t="s">
        <v>636</v>
      </c>
      <c r="G156" s="37"/>
      <c r="H156" s="37"/>
      <c r="I156" s="116"/>
      <c r="J156" s="37"/>
      <c r="K156" s="37"/>
      <c r="L156" s="40"/>
      <c r="M156" s="219"/>
      <c r="N156" s="220"/>
      <c r="O156" s="72"/>
      <c r="P156" s="72"/>
      <c r="Q156" s="72"/>
      <c r="R156" s="72"/>
      <c r="S156" s="72"/>
      <c r="T156" s="73"/>
      <c r="U156" s="35"/>
      <c r="V156" s="35"/>
      <c r="W156" s="35"/>
      <c r="X156" s="35"/>
      <c r="Y156" s="35"/>
      <c r="Z156" s="35"/>
      <c r="AA156" s="35"/>
      <c r="AB156" s="35"/>
      <c r="AC156" s="35"/>
      <c r="AD156" s="35"/>
      <c r="AE156" s="35"/>
      <c r="AT156" s="18" t="s">
        <v>196</v>
      </c>
      <c r="AU156" s="18" t="s">
        <v>83</v>
      </c>
    </row>
    <row r="157" spans="1:65" s="13" customFormat="1" ht="10.199999999999999">
      <c r="B157" s="222"/>
      <c r="C157" s="223"/>
      <c r="D157" s="217" t="s">
        <v>214</v>
      </c>
      <c r="E157" s="224" t="s">
        <v>1</v>
      </c>
      <c r="F157" s="225" t="s">
        <v>1153</v>
      </c>
      <c r="G157" s="223"/>
      <c r="H157" s="224" t="s">
        <v>1</v>
      </c>
      <c r="I157" s="226"/>
      <c r="J157" s="223"/>
      <c r="K157" s="223"/>
      <c r="L157" s="227"/>
      <c r="M157" s="228"/>
      <c r="N157" s="229"/>
      <c r="O157" s="229"/>
      <c r="P157" s="229"/>
      <c r="Q157" s="229"/>
      <c r="R157" s="229"/>
      <c r="S157" s="229"/>
      <c r="T157" s="230"/>
      <c r="AT157" s="231" t="s">
        <v>214</v>
      </c>
      <c r="AU157" s="231" t="s">
        <v>83</v>
      </c>
      <c r="AV157" s="13" t="s">
        <v>81</v>
      </c>
      <c r="AW157" s="13" t="s">
        <v>30</v>
      </c>
      <c r="AX157" s="13" t="s">
        <v>73</v>
      </c>
      <c r="AY157" s="231" t="s">
        <v>185</v>
      </c>
    </row>
    <row r="158" spans="1:65" s="14" customFormat="1" ht="10.199999999999999">
      <c r="B158" s="232"/>
      <c r="C158" s="233"/>
      <c r="D158" s="217" t="s">
        <v>214</v>
      </c>
      <c r="E158" s="234" t="s">
        <v>1</v>
      </c>
      <c r="F158" s="235" t="s">
        <v>1154</v>
      </c>
      <c r="G158" s="233"/>
      <c r="H158" s="236">
        <v>14.7</v>
      </c>
      <c r="I158" s="237"/>
      <c r="J158" s="233"/>
      <c r="K158" s="233"/>
      <c r="L158" s="238"/>
      <c r="M158" s="239"/>
      <c r="N158" s="240"/>
      <c r="O158" s="240"/>
      <c r="P158" s="240"/>
      <c r="Q158" s="240"/>
      <c r="R158" s="240"/>
      <c r="S158" s="240"/>
      <c r="T158" s="241"/>
      <c r="AT158" s="242" t="s">
        <v>214</v>
      </c>
      <c r="AU158" s="242" t="s">
        <v>83</v>
      </c>
      <c r="AV158" s="14" t="s">
        <v>83</v>
      </c>
      <c r="AW158" s="14" t="s">
        <v>30</v>
      </c>
      <c r="AX158" s="14" t="s">
        <v>73</v>
      </c>
      <c r="AY158" s="242" t="s">
        <v>185</v>
      </c>
    </row>
    <row r="159" spans="1:65" s="13" customFormat="1" ht="10.199999999999999">
      <c r="B159" s="222"/>
      <c r="C159" s="223"/>
      <c r="D159" s="217" t="s">
        <v>214</v>
      </c>
      <c r="E159" s="224" t="s">
        <v>1</v>
      </c>
      <c r="F159" s="225" t="s">
        <v>1155</v>
      </c>
      <c r="G159" s="223"/>
      <c r="H159" s="224" t="s">
        <v>1</v>
      </c>
      <c r="I159" s="226"/>
      <c r="J159" s="223"/>
      <c r="K159" s="223"/>
      <c r="L159" s="227"/>
      <c r="M159" s="228"/>
      <c r="N159" s="229"/>
      <c r="O159" s="229"/>
      <c r="P159" s="229"/>
      <c r="Q159" s="229"/>
      <c r="R159" s="229"/>
      <c r="S159" s="229"/>
      <c r="T159" s="230"/>
      <c r="AT159" s="231" t="s">
        <v>214</v>
      </c>
      <c r="AU159" s="231" t="s">
        <v>83</v>
      </c>
      <c r="AV159" s="13" t="s">
        <v>81</v>
      </c>
      <c r="AW159" s="13" t="s">
        <v>30</v>
      </c>
      <c r="AX159" s="13" t="s">
        <v>73</v>
      </c>
      <c r="AY159" s="231" t="s">
        <v>185</v>
      </c>
    </row>
    <row r="160" spans="1:65" s="14" customFormat="1" ht="10.199999999999999">
      <c r="B160" s="232"/>
      <c r="C160" s="233"/>
      <c r="D160" s="217" t="s">
        <v>214</v>
      </c>
      <c r="E160" s="234" t="s">
        <v>1</v>
      </c>
      <c r="F160" s="235" t="s">
        <v>1154</v>
      </c>
      <c r="G160" s="233"/>
      <c r="H160" s="236">
        <v>14.7</v>
      </c>
      <c r="I160" s="237"/>
      <c r="J160" s="233"/>
      <c r="K160" s="233"/>
      <c r="L160" s="238"/>
      <c r="M160" s="239"/>
      <c r="N160" s="240"/>
      <c r="O160" s="240"/>
      <c r="P160" s="240"/>
      <c r="Q160" s="240"/>
      <c r="R160" s="240"/>
      <c r="S160" s="240"/>
      <c r="T160" s="241"/>
      <c r="AT160" s="242" t="s">
        <v>214</v>
      </c>
      <c r="AU160" s="242" t="s">
        <v>83</v>
      </c>
      <c r="AV160" s="14" t="s">
        <v>83</v>
      </c>
      <c r="AW160" s="14" t="s">
        <v>30</v>
      </c>
      <c r="AX160" s="14" t="s">
        <v>73</v>
      </c>
      <c r="AY160" s="242" t="s">
        <v>185</v>
      </c>
    </row>
    <row r="161" spans="1:65" s="15" customFormat="1" ht="10.199999999999999">
      <c r="B161" s="243"/>
      <c r="C161" s="244"/>
      <c r="D161" s="217" t="s">
        <v>214</v>
      </c>
      <c r="E161" s="245" t="s">
        <v>1</v>
      </c>
      <c r="F161" s="246" t="s">
        <v>219</v>
      </c>
      <c r="G161" s="244"/>
      <c r="H161" s="247">
        <v>29.4</v>
      </c>
      <c r="I161" s="248"/>
      <c r="J161" s="244"/>
      <c r="K161" s="244"/>
      <c r="L161" s="249"/>
      <c r="M161" s="250"/>
      <c r="N161" s="251"/>
      <c r="O161" s="251"/>
      <c r="P161" s="251"/>
      <c r="Q161" s="251"/>
      <c r="R161" s="251"/>
      <c r="S161" s="251"/>
      <c r="T161" s="252"/>
      <c r="AT161" s="253" t="s">
        <v>214</v>
      </c>
      <c r="AU161" s="253" t="s">
        <v>83</v>
      </c>
      <c r="AV161" s="15" t="s">
        <v>192</v>
      </c>
      <c r="AW161" s="15" t="s">
        <v>30</v>
      </c>
      <c r="AX161" s="15" t="s">
        <v>81</v>
      </c>
      <c r="AY161" s="253" t="s">
        <v>185</v>
      </c>
    </row>
    <row r="162" spans="1:65" s="2" customFormat="1" ht="16.5" customHeight="1">
      <c r="A162" s="35"/>
      <c r="B162" s="36"/>
      <c r="C162" s="258" t="s">
        <v>235</v>
      </c>
      <c r="D162" s="258" t="s">
        <v>521</v>
      </c>
      <c r="E162" s="259" t="s">
        <v>640</v>
      </c>
      <c r="F162" s="260" t="s">
        <v>641</v>
      </c>
      <c r="G162" s="261" t="s">
        <v>449</v>
      </c>
      <c r="H162" s="262">
        <v>58.8</v>
      </c>
      <c r="I162" s="263"/>
      <c r="J162" s="264">
        <f>ROUND(I162*H162,2)</f>
        <v>0</v>
      </c>
      <c r="K162" s="260" t="s">
        <v>191</v>
      </c>
      <c r="L162" s="265"/>
      <c r="M162" s="266" t="s">
        <v>1</v>
      </c>
      <c r="N162" s="267" t="s">
        <v>38</v>
      </c>
      <c r="O162" s="72"/>
      <c r="P162" s="213">
        <f>O162*H162</f>
        <v>0</v>
      </c>
      <c r="Q162" s="213">
        <v>1</v>
      </c>
      <c r="R162" s="213">
        <f>Q162*H162</f>
        <v>58.8</v>
      </c>
      <c r="S162" s="213">
        <v>0</v>
      </c>
      <c r="T162" s="214">
        <f>S162*H162</f>
        <v>0</v>
      </c>
      <c r="U162" s="35"/>
      <c r="V162" s="35"/>
      <c r="W162" s="35"/>
      <c r="X162" s="35"/>
      <c r="Y162" s="35"/>
      <c r="Z162" s="35"/>
      <c r="AA162" s="35"/>
      <c r="AB162" s="35"/>
      <c r="AC162" s="35"/>
      <c r="AD162" s="35"/>
      <c r="AE162" s="35"/>
      <c r="AR162" s="215" t="s">
        <v>226</v>
      </c>
      <c r="AT162" s="215" t="s">
        <v>521</v>
      </c>
      <c r="AU162" s="215" t="s">
        <v>83</v>
      </c>
      <c r="AY162" s="18" t="s">
        <v>185</v>
      </c>
      <c r="BE162" s="216">
        <f>IF(N162="základní",J162,0)</f>
        <v>0</v>
      </c>
      <c r="BF162" s="216">
        <f>IF(N162="snížená",J162,0)</f>
        <v>0</v>
      </c>
      <c r="BG162" s="216">
        <f>IF(N162="zákl. přenesená",J162,0)</f>
        <v>0</v>
      </c>
      <c r="BH162" s="216">
        <f>IF(N162="sníž. přenesená",J162,0)</f>
        <v>0</v>
      </c>
      <c r="BI162" s="216">
        <f>IF(N162="nulová",J162,0)</f>
        <v>0</v>
      </c>
      <c r="BJ162" s="18" t="s">
        <v>81</v>
      </c>
      <c r="BK162" s="216">
        <f>ROUND(I162*H162,2)</f>
        <v>0</v>
      </c>
      <c r="BL162" s="18" t="s">
        <v>192</v>
      </c>
      <c r="BM162" s="215" t="s">
        <v>1156</v>
      </c>
    </row>
    <row r="163" spans="1:65" s="2" customFormat="1" ht="10.199999999999999">
      <c r="A163" s="35"/>
      <c r="B163" s="36"/>
      <c r="C163" s="37"/>
      <c r="D163" s="217" t="s">
        <v>194</v>
      </c>
      <c r="E163" s="37"/>
      <c r="F163" s="218" t="s">
        <v>641</v>
      </c>
      <c r="G163" s="37"/>
      <c r="H163" s="37"/>
      <c r="I163" s="116"/>
      <c r="J163" s="37"/>
      <c r="K163" s="37"/>
      <c r="L163" s="40"/>
      <c r="M163" s="219"/>
      <c r="N163" s="220"/>
      <c r="O163" s="72"/>
      <c r="P163" s="72"/>
      <c r="Q163" s="72"/>
      <c r="R163" s="72"/>
      <c r="S163" s="72"/>
      <c r="T163" s="73"/>
      <c r="U163" s="35"/>
      <c r="V163" s="35"/>
      <c r="W163" s="35"/>
      <c r="X163" s="35"/>
      <c r="Y163" s="35"/>
      <c r="Z163" s="35"/>
      <c r="AA163" s="35"/>
      <c r="AB163" s="35"/>
      <c r="AC163" s="35"/>
      <c r="AD163" s="35"/>
      <c r="AE163" s="35"/>
      <c r="AT163" s="18" t="s">
        <v>194</v>
      </c>
      <c r="AU163" s="18" t="s">
        <v>83</v>
      </c>
    </row>
    <row r="164" spans="1:65" s="13" customFormat="1" ht="10.199999999999999">
      <c r="B164" s="222"/>
      <c r="C164" s="223"/>
      <c r="D164" s="217" t="s">
        <v>214</v>
      </c>
      <c r="E164" s="224" t="s">
        <v>1</v>
      </c>
      <c r="F164" s="225" t="s">
        <v>1157</v>
      </c>
      <c r="G164" s="223"/>
      <c r="H164" s="224" t="s">
        <v>1</v>
      </c>
      <c r="I164" s="226"/>
      <c r="J164" s="223"/>
      <c r="K164" s="223"/>
      <c r="L164" s="227"/>
      <c r="M164" s="228"/>
      <c r="N164" s="229"/>
      <c r="O164" s="229"/>
      <c r="P164" s="229"/>
      <c r="Q164" s="229"/>
      <c r="R164" s="229"/>
      <c r="S164" s="229"/>
      <c r="T164" s="230"/>
      <c r="AT164" s="231" t="s">
        <v>214</v>
      </c>
      <c r="AU164" s="231" t="s">
        <v>83</v>
      </c>
      <c r="AV164" s="13" t="s">
        <v>81</v>
      </c>
      <c r="AW164" s="13" t="s">
        <v>30</v>
      </c>
      <c r="AX164" s="13" t="s">
        <v>73</v>
      </c>
      <c r="AY164" s="231" t="s">
        <v>185</v>
      </c>
    </row>
    <row r="165" spans="1:65" s="14" customFormat="1" ht="10.199999999999999">
      <c r="B165" s="232"/>
      <c r="C165" s="233"/>
      <c r="D165" s="217" t="s">
        <v>214</v>
      </c>
      <c r="E165" s="234" t="s">
        <v>1</v>
      </c>
      <c r="F165" s="235" t="s">
        <v>1158</v>
      </c>
      <c r="G165" s="233"/>
      <c r="H165" s="236">
        <v>29.4</v>
      </c>
      <c r="I165" s="237"/>
      <c r="J165" s="233"/>
      <c r="K165" s="233"/>
      <c r="L165" s="238"/>
      <c r="M165" s="239"/>
      <c r="N165" s="240"/>
      <c r="O165" s="240"/>
      <c r="P165" s="240"/>
      <c r="Q165" s="240"/>
      <c r="R165" s="240"/>
      <c r="S165" s="240"/>
      <c r="T165" s="241"/>
      <c r="AT165" s="242" t="s">
        <v>214</v>
      </c>
      <c r="AU165" s="242" t="s">
        <v>83</v>
      </c>
      <c r="AV165" s="14" t="s">
        <v>83</v>
      </c>
      <c r="AW165" s="14" t="s">
        <v>30</v>
      </c>
      <c r="AX165" s="14" t="s">
        <v>81</v>
      </c>
      <c r="AY165" s="242" t="s">
        <v>185</v>
      </c>
    </row>
    <row r="166" spans="1:65" s="14" customFormat="1" ht="10.199999999999999">
      <c r="B166" s="232"/>
      <c r="C166" s="233"/>
      <c r="D166" s="217" t="s">
        <v>214</v>
      </c>
      <c r="E166" s="233"/>
      <c r="F166" s="235" t="s">
        <v>1159</v>
      </c>
      <c r="G166" s="233"/>
      <c r="H166" s="236">
        <v>58.8</v>
      </c>
      <c r="I166" s="237"/>
      <c r="J166" s="233"/>
      <c r="K166" s="233"/>
      <c r="L166" s="238"/>
      <c r="M166" s="239"/>
      <c r="N166" s="240"/>
      <c r="O166" s="240"/>
      <c r="P166" s="240"/>
      <c r="Q166" s="240"/>
      <c r="R166" s="240"/>
      <c r="S166" s="240"/>
      <c r="T166" s="241"/>
      <c r="AT166" s="242" t="s">
        <v>214</v>
      </c>
      <c r="AU166" s="242" t="s">
        <v>83</v>
      </c>
      <c r="AV166" s="14" t="s">
        <v>83</v>
      </c>
      <c r="AW166" s="14" t="s">
        <v>4</v>
      </c>
      <c r="AX166" s="14" t="s">
        <v>81</v>
      </c>
      <c r="AY166" s="242" t="s">
        <v>185</v>
      </c>
    </row>
    <row r="167" spans="1:65" s="2" customFormat="1" ht="16.5" customHeight="1">
      <c r="A167" s="35"/>
      <c r="B167" s="36"/>
      <c r="C167" s="258" t="s">
        <v>226</v>
      </c>
      <c r="D167" s="258" t="s">
        <v>521</v>
      </c>
      <c r="E167" s="259" t="s">
        <v>1083</v>
      </c>
      <c r="F167" s="260" t="s">
        <v>1084</v>
      </c>
      <c r="G167" s="261" t="s">
        <v>449</v>
      </c>
      <c r="H167" s="262">
        <v>106.2</v>
      </c>
      <c r="I167" s="263"/>
      <c r="J167" s="264">
        <f>ROUND(I167*H167,2)</f>
        <v>0</v>
      </c>
      <c r="K167" s="260" t="s">
        <v>191</v>
      </c>
      <c r="L167" s="265"/>
      <c r="M167" s="266" t="s">
        <v>1</v>
      </c>
      <c r="N167" s="267" t="s">
        <v>38</v>
      </c>
      <c r="O167" s="72"/>
      <c r="P167" s="213">
        <f>O167*H167</f>
        <v>0</v>
      </c>
      <c r="Q167" s="213">
        <v>1</v>
      </c>
      <c r="R167" s="213">
        <f>Q167*H167</f>
        <v>106.2</v>
      </c>
      <c r="S167" s="213">
        <v>0</v>
      </c>
      <c r="T167" s="214">
        <f>S167*H167</f>
        <v>0</v>
      </c>
      <c r="U167" s="35"/>
      <c r="V167" s="35"/>
      <c r="W167" s="35"/>
      <c r="X167" s="35"/>
      <c r="Y167" s="35"/>
      <c r="Z167" s="35"/>
      <c r="AA167" s="35"/>
      <c r="AB167" s="35"/>
      <c r="AC167" s="35"/>
      <c r="AD167" s="35"/>
      <c r="AE167" s="35"/>
      <c r="AR167" s="215" t="s">
        <v>226</v>
      </c>
      <c r="AT167" s="215" t="s">
        <v>521</v>
      </c>
      <c r="AU167" s="215" t="s">
        <v>83</v>
      </c>
      <c r="AY167" s="18" t="s">
        <v>185</v>
      </c>
      <c r="BE167" s="216">
        <f>IF(N167="základní",J167,0)</f>
        <v>0</v>
      </c>
      <c r="BF167" s="216">
        <f>IF(N167="snížená",J167,0)</f>
        <v>0</v>
      </c>
      <c r="BG167" s="216">
        <f>IF(N167="zákl. přenesená",J167,0)</f>
        <v>0</v>
      </c>
      <c r="BH167" s="216">
        <f>IF(N167="sníž. přenesená",J167,0)</f>
        <v>0</v>
      </c>
      <c r="BI167" s="216">
        <f>IF(N167="nulová",J167,0)</f>
        <v>0</v>
      </c>
      <c r="BJ167" s="18" t="s">
        <v>81</v>
      </c>
      <c r="BK167" s="216">
        <f>ROUND(I167*H167,2)</f>
        <v>0</v>
      </c>
      <c r="BL167" s="18" t="s">
        <v>192</v>
      </c>
      <c r="BM167" s="215" t="s">
        <v>1160</v>
      </c>
    </row>
    <row r="168" spans="1:65" s="2" customFormat="1" ht="10.199999999999999">
      <c r="A168" s="35"/>
      <c r="B168" s="36"/>
      <c r="C168" s="37"/>
      <c r="D168" s="217" t="s">
        <v>194</v>
      </c>
      <c r="E168" s="37"/>
      <c r="F168" s="218" t="s">
        <v>1084</v>
      </c>
      <c r="G168" s="37"/>
      <c r="H168" s="37"/>
      <c r="I168" s="116"/>
      <c r="J168" s="37"/>
      <c r="K168" s="37"/>
      <c r="L168" s="40"/>
      <c r="M168" s="219"/>
      <c r="N168" s="220"/>
      <c r="O168" s="72"/>
      <c r="P168" s="72"/>
      <c r="Q168" s="72"/>
      <c r="R168" s="72"/>
      <c r="S168" s="72"/>
      <c r="T168" s="73"/>
      <c r="U168" s="35"/>
      <c r="V168" s="35"/>
      <c r="W168" s="35"/>
      <c r="X168" s="35"/>
      <c r="Y168" s="35"/>
      <c r="Z168" s="35"/>
      <c r="AA168" s="35"/>
      <c r="AB168" s="35"/>
      <c r="AC168" s="35"/>
      <c r="AD168" s="35"/>
      <c r="AE168" s="35"/>
      <c r="AT168" s="18" t="s">
        <v>194</v>
      </c>
      <c r="AU168" s="18" t="s">
        <v>83</v>
      </c>
    </row>
    <row r="169" spans="1:65" s="13" customFormat="1" ht="10.199999999999999">
      <c r="B169" s="222"/>
      <c r="C169" s="223"/>
      <c r="D169" s="217" t="s">
        <v>214</v>
      </c>
      <c r="E169" s="224" t="s">
        <v>1</v>
      </c>
      <c r="F169" s="225" t="s">
        <v>1161</v>
      </c>
      <c r="G169" s="223"/>
      <c r="H169" s="224" t="s">
        <v>1</v>
      </c>
      <c r="I169" s="226"/>
      <c r="J169" s="223"/>
      <c r="K169" s="223"/>
      <c r="L169" s="227"/>
      <c r="M169" s="228"/>
      <c r="N169" s="229"/>
      <c r="O169" s="229"/>
      <c r="P169" s="229"/>
      <c r="Q169" s="229"/>
      <c r="R169" s="229"/>
      <c r="S169" s="229"/>
      <c r="T169" s="230"/>
      <c r="AT169" s="231" t="s">
        <v>214</v>
      </c>
      <c r="AU169" s="231" t="s">
        <v>83</v>
      </c>
      <c r="AV169" s="13" t="s">
        <v>81</v>
      </c>
      <c r="AW169" s="13" t="s">
        <v>30</v>
      </c>
      <c r="AX169" s="13" t="s">
        <v>73</v>
      </c>
      <c r="AY169" s="231" t="s">
        <v>185</v>
      </c>
    </row>
    <row r="170" spans="1:65" s="14" customFormat="1" ht="10.199999999999999">
      <c r="B170" s="232"/>
      <c r="C170" s="233"/>
      <c r="D170" s="217" t="s">
        <v>214</v>
      </c>
      <c r="E170" s="234" t="s">
        <v>1</v>
      </c>
      <c r="F170" s="235" t="s">
        <v>1162</v>
      </c>
      <c r="G170" s="233"/>
      <c r="H170" s="236">
        <v>17.7</v>
      </c>
      <c r="I170" s="237"/>
      <c r="J170" s="233"/>
      <c r="K170" s="233"/>
      <c r="L170" s="238"/>
      <c r="M170" s="239"/>
      <c r="N170" s="240"/>
      <c r="O170" s="240"/>
      <c r="P170" s="240"/>
      <c r="Q170" s="240"/>
      <c r="R170" s="240"/>
      <c r="S170" s="240"/>
      <c r="T170" s="241"/>
      <c r="AT170" s="242" t="s">
        <v>214</v>
      </c>
      <c r="AU170" s="242" t="s">
        <v>83</v>
      </c>
      <c r="AV170" s="14" t="s">
        <v>83</v>
      </c>
      <c r="AW170" s="14" t="s">
        <v>30</v>
      </c>
      <c r="AX170" s="14" t="s">
        <v>73</v>
      </c>
      <c r="AY170" s="242" t="s">
        <v>185</v>
      </c>
    </row>
    <row r="171" spans="1:65" s="13" customFormat="1" ht="10.199999999999999">
      <c r="B171" s="222"/>
      <c r="C171" s="223"/>
      <c r="D171" s="217" t="s">
        <v>214</v>
      </c>
      <c r="E171" s="224" t="s">
        <v>1</v>
      </c>
      <c r="F171" s="225" t="s">
        <v>1163</v>
      </c>
      <c r="G171" s="223"/>
      <c r="H171" s="224" t="s">
        <v>1</v>
      </c>
      <c r="I171" s="226"/>
      <c r="J171" s="223"/>
      <c r="K171" s="223"/>
      <c r="L171" s="227"/>
      <c r="M171" s="228"/>
      <c r="N171" s="229"/>
      <c r="O171" s="229"/>
      <c r="P171" s="229"/>
      <c r="Q171" s="229"/>
      <c r="R171" s="229"/>
      <c r="S171" s="229"/>
      <c r="T171" s="230"/>
      <c r="AT171" s="231" t="s">
        <v>214</v>
      </c>
      <c r="AU171" s="231" t="s">
        <v>83</v>
      </c>
      <c r="AV171" s="13" t="s">
        <v>81</v>
      </c>
      <c r="AW171" s="13" t="s">
        <v>30</v>
      </c>
      <c r="AX171" s="13" t="s">
        <v>73</v>
      </c>
      <c r="AY171" s="231" t="s">
        <v>185</v>
      </c>
    </row>
    <row r="172" spans="1:65" s="14" customFormat="1" ht="10.199999999999999">
      <c r="B172" s="232"/>
      <c r="C172" s="233"/>
      <c r="D172" s="217" t="s">
        <v>214</v>
      </c>
      <c r="E172" s="234" t="s">
        <v>1</v>
      </c>
      <c r="F172" s="235" t="s">
        <v>1164</v>
      </c>
      <c r="G172" s="233"/>
      <c r="H172" s="236">
        <v>35.4</v>
      </c>
      <c r="I172" s="237"/>
      <c r="J172" s="233"/>
      <c r="K172" s="233"/>
      <c r="L172" s="238"/>
      <c r="M172" s="239"/>
      <c r="N172" s="240"/>
      <c r="O172" s="240"/>
      <c r="P172" s="240"/>
      <c r="Q172" s="240"/>
      <c r="R172" s="240"/>
      <c r="S172" s="240"/>
      <c r="T172" s="241"/>
      <c r="AT172" s="242" t="s">
        <v>214</v>
      </c>
      <c r="AU172" s="242" t="s">
        <v>83</v>
      </c>
      <c r="AV172" s="14" t="s">
        <v>83</v>
      </c>
      <c r="AW172" s="14" t="s">
        <v>30</v>
      </c>
      <c r="AX172" s="14" t="s">
        <v>73</v>
      </c>
      <c r="AY172" s="242" t="s">
        <v>185</v>
      </c>
    </row>
    <row r="173" spans="1:65" s="15" customFormat="1" ht="10.199999999999999">
      <c r="B173" s="243"/>
      <c r="C173" s="244"/>
      <c r="D173" s="217" t="s">
        <v>214</v>
      </c>
      <c r="E173" s="245" t="s">
        <v>1</v>
      </c>
      <c r="F173" s="246" t="s">
        <v>219</v>
      </c>
      <c r="G173" s="244"/>
      <c r="H173" s="247">
        <v>53.1</v>
      </c>
      <c r="I173" s="248"/>
      <c r="J173" s="244"/>
      <c r="K173" s="244"/>
      <c r="L173" s="249"/>
      <c r="M173" s="250"/>
      <c r="N173" s="251"/>
      <c r="O173" s="251"/>
      <c r="P173" s="251"/>
      <c r="Q173" s="251"/>
      <c r="R173" s="251"/>
      <c r="S173" s="251"/>
      <c r="T173" s="252"/>
      <c r="AT173" s="253" t="s">
        <v>214</v>
      </c>
      <c r="AU173" s="253" t="s">
        <v>83</v>
      </c>
      <c r="AV173" s="15" t="s">
        <v>192</v>
      </c>
      <c r="AW173" s="15" t="s">
        <v>30</v>
      </c>
      <c r="AX173" s="15" t="s">
        <v>81</v>
      </c>
      <c r="AY173" s="253" t="s">
        <v>185</v>
      </c>
    </row>
    <row r="174" spans="1:65" s="14" customFormat="1" ht="10.199999999999999">
      <c r="B174" s="232"/>
      <c r="C174" s="233"/>
      <c r="D174" s="217" t="s">
        <v>214</v>
      </c>
      <c r="E174" s="233"/>
      <c r="F174" s="235" t="s">
        <v>1165</v>
      </c>
      <c r="G174" s="233"/>
      <c r="H174" s="236">
        <v>106.2</v>
      </c>
      <c r="I174" s="237"/>
      <c r="J174" s="233"/>
      <c r="K174" s="233"/>
      <c r="L174" s="238"/>
      <c r="M174" s="239"/>
      <c r="N174" s="240"/>
      <c r="O174" s="240"/>
      <c r="P174" s="240"/>
      <c r="Q174" s="240"/>
      <c r="R174" s="240"/>
      <c r="S174" s="240"/>
      <c r="T174" s="241"/>
      <c r="AT174" s="242" t="s">
        <v>214</v>
      </c>
      <c r="AU174" s="242" t="s">
        <v>83</v>
      </c>
      <c r="AV174" s="14" t="s">
        <v>83</v>
      </c>
      <c r="AW174" s="14" t="s">
        <v>4</v>
      </c>
      <c r="AX174" s="14" t="s">
        <v>81</v>
      </c>
      <c r="AY174" s="242" t="s">
        <v>185</v>
      </c>
    </row>
    <row r="175" spans="1:65" s="2" customFormat="1" ht="21.75" customHeight="1">
      <c r="A175" s="35"/>
      <c r="B175" s="36"/>
      <c r="C175" s="204" t="s">
        <v>248</v>
      </c>
      <c r="D175" s="204" t="s">
        <v>187</v>
      </c>
      <c r="E175" s="205" t="s">
        <v>644</v>
      </c>
      <c r="F175" s="206" t="s">
        <v>645</v>
      </c>
      <c r="G175" s="207" t="s">
        <v>210</v>
      </c>
      <c r="H175" s="208">
        <v>50</v>
      </c>
      <c r="I175" s="209"/>
      <c r="J175" s="210">
        <f>ROUND(I175*H175,2)</f>
        <v>0</v>
      </c>
      <c r="K175" s="206" t="s">
        <v>191</v>
      </c>
      <c r="L175" s="40"/>
      <c r="M175" s="211" t="s">
        <v>1</v>
      </c>
      <c r="N175" s="212" t="s">
        <v>38</v>
      </c>
      <c r="O175" s="72"/>
      <c r="P175" s="213">
        <f>O175*H175</f>
        <v>0</v>
      </c>
      <c r="Q175" s="213">
        <v>0</v>
      </c>
      <c r="R175" s="213">
        <f>Q175*H175</f>
        <v>0</v>
      </c>
      <c r="S175" s="213">
        <v>0</v>
      </c>
      <c r="T175" s="214">
        <f>S175*H175</f>
        <v>0</v>
      </c>
      <c r="U175" s="35"/>
      <c r="V175" s="35"/>
      <c r="W175" s="35"/>
      <c r="X175" s="35"/>
      <c r="Y175" s="35"/>
      <c r="Z175" s="35"/>
      <c r="AA175" s="35"/>
      <c r="AB175" s="35"/>
      <c r="AC175" s="35"/>
      <c r="AD175" s="35"/>
      <c r="AE175" s="35"/>
      <c r="AR175" s="215" t="s">
        <v>192</v>
      </c>
      <c r="AT175" s="215" t="s">
        <v>187</v>
      </c>
      <c r="AU175" s="215" t="s">
        <v>83</v>
      </c>
      <c r="AY175" s="18" t="s">
        <v>185</v>
      </c>
      <c r="BE175" s="216">
        <f>IF(N175="základní",J175,0)</f>
        <v>0</v>
      </c>
      <c r="BF175" s="216">
        <f>IF(N175="snížená",J175,0)</f>
        <v>0</v>
      </c>
      <c r="BG175" s="216">
        <f>IF(N175="zákl. přenesená",J175,0)</f>
        <v>0</v>
      </c>
      <c r="BH175" s="216">
        <f>IF(N175="sníž. přenesená",J175,0)</f>
        <v>0</v>
      </c>
      <c r="BI175" s="216">
        <f>IF(N175="nulová",J175,0)</f>
        <v>0</v>
      </c>
      <c r="BJ175" s="18" t="s">
        <v>81</v>
      </c>
      <c r="BK175" s="216">
        <f>ROUND(I175*H175,2)</f>
        <v>0</v>
      </c>
      <c r="BL175" s="18" t="s">
        <v>192</v>
      </c>
      <c r="BM175" s="215" t="s">
        <v>1166</v>
      </c>
    </row>
    <row r="176" spans="1:65" s="2" customFormat="1" ht="19.2">
      <c r="A176" s="35"/>
      <c r="B176" s="36"/>
      <c r="C176" s="37"/>
      <c r="D176" s="217" t="s">
        <v>194</v>
      </c>
      <c r="E176" s="37"/>
      <c r="F176" s="218" t="s">
        <v>647</v>
      </c>
      <c r="G176" s="37"/>
      <c r="H176" s="37"/>
      <c r="I176" s="116"/>
      <c r="J176" s="37"/>
      <c r="K176" s="37"/>
      <c r="L176" s="40"/>
      <c r="M176" s="219"/>
      <c r="N176" s="220"/>
      <c r="O176" s="72"/>
      <c r="P176" s="72"/>
      <c r="Q176" s="72"/>
      <c r="R176" s="72"/>
      <c r="S176" s="72"/>
      <c r="T176" s="73"/>
      <c r="U176" s="35"/>
      <c r="V176" s="35"/>
      <c r="W176" s="35"/>
      <c r="X176" s="35"/>
      <c r="Y176" s="35"/>
      <c r="Z176" s="35"/>
      <c r="AA176" s="35"/>
      <c r="AB176" s="35"/>
      <c r="AC176" s="35"/>
      <c r="AD176" s="35"/>
      <c r="AE176" s="35"/>
      <c r="AT176" s="18" t="s">
        <v>194</v>
      </c>
      <c r="AU176" s="18" t="s">
        <v>83</v>
      </c>
    </row>
    <row r="177" spans="1:65" s="2" customFormat="1" ht="182.4">
      <c r="A177" s="35"/>
      <c r="B177" s="36"/>
      <c r="C177" s="37"/>
      <c r="D177" s="217" t="s">
        <v>196</v>
      </c>
      <c r="E177" s="37"/>
      <c r="F177" s="221" t="s">
        <v>648</v>
      </c>
      <c r="G177" s="37"/>
      <c r="H177" s="37"/>
      <c r="I177" s="116"/>
      <c r="J177" s="37"/>
      <c r="K177" s="37"/>
      <c r="L177" s="40"/>
      <c r="M177" s="219"/>
      <c r="N177" s="220"/>
      <c r="O177" s="72"/>
      <c r="P177" s="72"/>
      <c r="Q177" s="72"/>
      <c r="R177" s="72"/>
      <c r="S177" s="72"/>
      <c r="T177" s="73"/>
      <c r="U177" s="35"/>
      <c r="V177" s="35"/>
      <c r="W177" s="35"/>
      <c r="X177" s="35"/>
      <c r="Y177" s="35"/>
      <c r="Z177" s="35"/>
      <c r="AA177" s="35"/>
      <c r="AB177" s="35"/>
      <c r="AC177" s="35"/>
      <c r="AD177" s="35"/>
      <c r="AE177" s="35"/>
      <c r="AT177" s="18" t="s">
        <v>196</v>
      </c>
      <c r="AU177" s="18" t="s">
        <v>83</v>
      </c>
    </row>
    <row r="178" spans="1:65" s="14" customFormat="1" ht="10.199999999999999">
      <c r="B178" s="232"/>
      <c r="C178" s="233"/>
      <c r="D178" s="217" t="s">
        <v>214</v>
      </c>
      <c r="E178" s="234" t="s">
        <v>1</v>
      </c>
      <c r="F178" s="235" t="s">
        <v>1167</v>
      </c>
      <c r="G178" s="233"/>
      <c r="H178" s="236">
        <v>50</v>
      </c>
      <c r="I178" s="237"/>
      <c r="J178" s="233"/>
      <c r="K178" s="233"/>
      <c r="L178" s="238"/>
      <c r="M178" s="239"/>
      <c r="N178" s="240"/>
      <c r="O178" s="240"/>
      <c r="P178" s="240"/>
      <c r="Q178" s="240"/>
      <c r="R178" s="240"/>
      <c r="S178" s="240"/>
      <c r="T178" s="241"/>
      <c r="AT178" s="242" t="s">
        <v>214</v>
      </c>
      <c r="AU178" s="242" t="s">
        <v>83</v>
      </c>
      <c r="AV178" s="14" t="s">
        <v>83</v>
      </c>
      <c r="AW178" s="14" t="s">
        <v>30</v>
      </c>
      <c r="AX178" s="14" t="s">
        <v>81</v>
      </c>
      <c r="AY178" s="242" t="s">
        <v>185</v>
      </c>
    </row>
    <row r="179" spans="1:65" s="2" customFormat="1" ht="16.5" customHeight="1">
      <c r="A179" s="35"/>
      <c r="B179" s="36"/>
      <c r="C179" s="204" t="s">
        <v>254</v>
      </c>
      <c r="D179" s="204" t="s">
        <v>187</v>
      </c>
      <c r="E179" s="205" t="s">
        <v>1031</v>
      </c>
      <c r="F179" s="206" t="s">
        <v>1063</v>
      </c>
      <c r="G179" s="207" t="s">
        <v>995</v>
      </c>
      <c r="H179" s="208">
        <v>1</v>
      </c>
      <c r="I179" s="209"/>
      <c r="J179" s="210">
        <f>ROUND(I179*H179,2)</f>
        <v>0</v>
      </c>
      <c r="K179" s="206" t="s">
        <v>1</v>
      </c>
      <c r="L179" s="40"/>
      <c r="M179" s="211" t="s">
        <v>1</v>
      </c>
      <c r="N179" s="212" t="s">
        <v>38</v>
      </c>
      <c r="O179" s="72"/>
      <c r="P179" s="213">
        <f>O179*H179</f>
        <v>0</v>
      </c>
      <c r="Q179" s="213">
        <v>0</v>
      </c>
      <c r="R179" s="213">
        <f>Q179*H179</f>
        <v>0</v>
      </c>
      <c r="S179" s="213">
        <v>0</v>
      </c>
      <c r="T179" s="214">
        <f>S179*H179</f>
        <v>0</v>
      </c>
      <c r="U179" s="35"/>
      <c r="V179" s="35"/>
      <c r="W179" s="35"/>
      <c r="X179" s="35"/>
      <c r="Y179" s="35"/>
      <c r="Z179" s="35"/>
      <c r="AA179" s="35"/>
      <c r="AB179" s="35"/>
      <c r="AC179" s="35"/>
      <c r="AD179" s="35"/>
      <c r="AE179" s="35"/>
      <c r="AR179" s="215" t="s">
        <v>192</v>
      </c>
      <c r="AT179" s="215" t="s">
        <v>187</v>
      </c>
      <c r="AU179" s="215" t="s">
        <v>83</v>
      </c>
      <c r="AY179" s="18" t="s">
        <v>185</v>
      </c>
      <c r="BE179" s="216">
        <f>IF(N179="základní",J179,0)</f>
        <v>0</v>
      </c>
      <c r="BF179" s="216">
        <f>IF(N179="snížená",J179,0)</f>
        <v>0</v>
      </c>
      <c r="BG179" s="216">
        <f>IF(N179="zákl. přenesená",J179,0)</f>
        <v>0</v>
      </c>
      <c r="BH179" s="216">
        <f>IF(N179="sníž. přenesená",J179,0)</f>
        <v>0</v>
      </c>
      <c r="BI179" s="216">
        <f>IF(N179="nulová",J179,0)</f>
        <v>0</v>
      </c>
      <c r="BJ179" s="18" t="s">
        <v>81</v>
      </c>
      <c r="BK179" s="216">
        <f>ROUND(I179*H179,2)</f>
        <v>0</v>
      </c>
      <c r="BL179" s="18" t="s">
        <v>192</v>
      </c>
      <c r="BM179" s="215" t="s">
        <v>1168</v>
      </c>
    </row>
    <row r="180" spans="1:65" s="2" customFormat="1" ht="10.199999999999999">
      <c r="A180" s="35"/>
      <c r="B180" s="36"/>
      <c r="C180" s="37"/>
      <c r="D180" s="217" t="s">
        <v>194</v>
      </c>
      <c r="E180" s="37"/>
      <c r="F180" s="218" t="s">
        <v>1063</v>
      </c>
      <c r="G180" s="37"/>
      <c r="H180" s="37"/>
      <c r="I180" s="116"/>
      <c r="J180" s="37"/>
      <c r="K180" s="37"/>
      <c r="L180" s="40"/>
      <c r="M180" s="219"/>
      <c r="N180" s="220"/>
      <c r="O180" s="72"/>
      <c r="P180" s="72"/>
      <c r="Q180" s="72"/>
      <c r="R180" s="72"/>
      <c r="S180" s="72"/>
      <c r="T180" s="73"/>
      <c r="U180" s="35"/>
      <c r="V180" s="35"/>
      <c r="W180" s="35"/>
      <c r="X180" s="35"/>
      <c r="Y180" s="35"/>
      <c r="Z180" s="35"/>
      <c r="AA180" s="35"/>
      <c r="AB180" s="35"/>
      <c r="AC180" s="35"/>
      <c r="AD180" s="35"/>
      <c r="AE180" s="35"/>
      <c r="AT180" s="18" t="s">
        <v>194</v>
      </c>
      <c r="AU180" s="18" t="s">
        <v>83</v>
      </c>
    </row>
    <row r="181" spans="1:65" s="12" customFormat="1" ht="22.8" customHeight="1">
      <c r="B181" s="188"/>
      <c r="C181" s="189"/>
      <c r="D181" s="190" t="s">
        <v>72</v>
      </c>
      <c r="E181" s="202" t="s">
        <v>83</v>
      </c>
      <c r="F181" s="202" t="s">
        <v>653</v>
      </c>
      <c r="G181" s="189"/>
      <c r="H181" s="189"/>
      <c r="I181" s="192"/>
      <c r="J181" s="203">
        <f>BK181</f>
        <v>0</v>
      </c>
      <c r="K181" s="189"/>
      <c r="L181" s="194"/>
      <c r="M181" s="195"/>
      <c r="N181" s="196"/>
      <c r="O181" s="196"/>
      <c r="P181" s="197">
        <f>SUM(P182:P228)</f>
        <v>0</v>
      </c>
      <c r="Q181" s="196"/>
      <c r="R181" s="197">
        <f>SUM(R182:R228)</f>
        <v>1.9318315299999997</v>
      </c>
      <c r="S181" s="196"/>
      <c r="T181" s="198">
        <f>SUM(T182:T228)</f>
        <v>0</v>
      </c>
      <c r="AR181" s="199" t="s">
        <v>81</v>
      </c>
      <c r="AT181" s="200" t="s">
        <v>72</v>
      </c>
      <c r="AU181" s="200" t="s">
        <v>81</v>
      </c>
      <c r="AY181" s="199" t="s">
        <v>185</v>
      </c>
      <c r="BK181" s="201">
        <f>SUM(BK182:BK228)</f>
        <v>0</v>
      </c>
    </row>
    <row r="182" spans="1:65" s="2" customFormat="1" ht="16.5" customHeight="1">
      <c r="A182" s="35"/>
      <c r="B182" s="36"/>
      <c r="C182" s="204" t="s">
        <v>260</v>
      </c>
      <c r="D182" s="204" t="s">
        <v>187</v>
      </c>
      <c r="E182" s="205" t="s">
        <v>668</v>
      </c>
      <c r="F182" s="206" t="s">
        <v>669</v>
      </c>
      <c r="G182" s="207" t="s">
        <v>210</v>
      </c>
      <c r="H182" s="208">
        <v>32.904000000000003</v>
      </c>
      <c r="I182" s="209"/>
      <c r="J182" s="210">
        <f>ROUND(I182*H182,2)</f>
        <v>0</v>
      </c>
      <c r="K182" s="206" t="s">
        <v>191</v>
      </c>
      <c r="L182" s="40"/>
      <c r="M182" s="211" t="s">
        <v>1</v>
      </c>
      <c r="N182" s="212" t="s">
        <v>38</v>
      </c>
      <c r="O182" s="72"/>
      <c r="P182" s="213">
        <f>O182*H182</f>
        <v>0</v>
      </c>
      <c r="Q182" s="213">
        <v>2.47E-3</v>
      </c>
      <c r="R182" s="213">
        <f>Q182*H182</f>
        <v>8.1272880000000006E-2</v>
      </c>
      <c r="S182" s="213">
        <v>0</v>
      </c>
      <c r="T182" s="214">
        <f>S182*H182</f>
        <v>0</v>
      </c>
      <c r="U182" s="35"/>
      <c r="V182" s="35"/>
      <c r="W182" s="35"/>
      <c r="X182" s="35"/>
      <c r="Y182" s="35"/>
      <c r="Z182" s="35"/>
      <c r="AA182" s="35"/>
      <c r="AB182" s="35"/>
      <c r="AC182" s="35"/>
      <c r="AD182" s="35"/>
      <c r="AE182" s="35"/>
      <c r="AR182" s="215" t="s">
        <v>192</v>
      </c>
      <c r="AT182" s="215" t="s">
        <v>187</v>
      </c>
      <c r="AU182" s="215" t="s">
        <v>83</v>
      </c>
      <c r="AY182" s="18" t="s">
        <v>185</v>
      </c>
      <c r="BE182" s="216">
        <f>IF(N182="základní",J182,0)</f>
        <v>0</v>
      </c>
      <c r="BF182" s="216">
        <f>IF(N182="snížená",J182,0)</f>
        <v>0</v>
      </c>
      <c r="BG182" s="216">
        <f>IF(N182="zákl. přenesená",J182,0)</f>
        <v>0</v>
      </c>
      <c r="BH182" s="216">
        <f>IF(N182="sníž. přenesená",J182,0)</f>
        <v>0</v>
      </c>
      <c r="BI182" s="216">
        <f>IF(N182="nulová",J182,0)</f>
        <v>0</v>
      </c>
      <c r="BJ182" s="18" t="s">
        <v>81</v>
      </c>
      <c r="BK182" s="216">
        <f>ROUND(I182*H182,2)</f>
        <v>0</v>
      </c>
      <c r="BL182" s="18" t="s">
        <v>192</v>
      </c>
      <c r="BM182" s="215" t="s">
        <v>1169</v>
      </c>
    </row>
    <row r="183" spans="1:65" s="2" customFormat="1" ht="10.199999999999999">
      <c r="A183" s="35"/>
      <c r="B183" s="36"/>
      <c r="C183" s="37"/>
      <c r="D183" s="217" t="s">
        <v>194</v>
      </c>
      <c r="E183" s="37"/>
      <c r="F183" s="218" t="s">
        <v>671</v>
      </c>
      <c r="G183" s="37"/>
      <c r="H183" s="37"/>
      <c r="I183" s="116"/>
      <c r="J183" s="37"/>
      <c r="K183" s="37"/>
      <c r="L183" s="40"/>
      <c r="M183" s="219"/>
      <c r="N183" s="220"/>
      <c r="O183" s="72"/>
      <c r="P183" s="72"/>
      <c r="Q183" s="72"/>
      <c r="R183" s="72"/>
      <c r="S183" s="72"/>
      <c r="T183" s="73"/>
      <c r="U183" s="35"/>
      <c r="V183" s="35"/>
      <c r="W183" s="35"/>
      <c r="X183" s="35"/>
      <c r="Y183" s="35"/>
      <c r="Z183" s="35"/>
      <c r="AA183" s="35"/>
      <c r="AB183" s="35"/>
      <c r="AC183" s="35"/>
      <c r="AD183" s="35"/>
      <c r="AE183" s="35"/>
      <c r="AT183" s="18" t="s">
        <v>194</v>
      </c>
      <c r="AU183" s="18" t="s">
        <v>83</v>
      </c>
    </row>
    <row r="184" spans="1:65" s="2" customFormat="1" ht="48">
      <c r="A184" s="35"/>
      <c r="B184" s="36"/>
      <c r="C184" s="37"/>
      <c r="D184" s="217" t="s">
        <v>196</v>
      </c>
      <c r="E184" s="37"/>
      <c r="F184" s="221" t="s">
        <v>672</v>
      </c>
      <c r="G184" s="37"/>
      <c r="H184" s="37"/>
      <c r="I184" s="116"/>
      <c r="J184" s="37"/>
      <c r="K184" s="37"/>
      <c r="L184" s="40"/>
      <c r="M184" s="219"/>
      <c r="N184" s="220"/>
      <c r="O184" s="72"/>
      <c r="P184" s="72"/>
      <c r="Q184" s="72"/>
      <c r="R184" s="72"/>
      <c r="S184" s="72"/>
      <c r="T184" s="73"/>
      <c r="U184" s="35"/>
      <c r="V184" s="35"/>
      <c r="W184" s="35"/>
      <c r="X184" s="35"/>
      <c r="Y184" s="35"/>
      <c r="Z184" s="35"/>
      <c r="AA184" s="35"/>
      <c r="AB184" s="35"/>
      <c r="AC184" s="35"/>
      <c r="AD184" s="35"/>
      <c r="AE184" s="35"/>
      <c r="AT184" s="18" t="s">
        <v>196</v>
      </c>
      <c r="AU184" s="18" t="s">
        <v>83</v>
      </c>
    </row>
    <row r="185" spans="1:65" s="14" customFormat="1" ht="10.199999999999999">
      <c r="B185" s="232"/>
      <c r="C185" s="233"/>
      <c r="D185" s="217" t="s">
        <v>214</v>
      </c>
      <c r="E185" s="234" t="s">
        <v>1</v>
      </c>
      <c r="F185" s="235" t="s">
        <v>1170</v>
      </c>
      <c r="G185" s="233"/>
      <c r="H185" s="236">
        <v>8.1839999999999993</v>
      </c>
      <c r="I185" s="237"/>
      <c r="J185" s="233"/>
      <c r="K185" s="233"/>
      <c r="L185" s="238"/>
      <c r="M185" s="239"/>
      <c r="N185" s="240"/>
      <c r="O185" s="240"/>
      <c r="P185" s="240"/>
      <c r="Q185" s="240"/>
      <c r="R185" s="240"/>
      <c r="S185" s="240"/>
      <c r="T185" s="241"/>
      <c r="AT185" s="242" t="s">
        <v>214</v>
      </c>
      <c r="AU185" s="242" t="s">
        <v>83</v>
      </c>
      <c r="AV185" s="14" t="s">
        <v>83</v>
      </c>
      <c r="AW185" s="14" t="s">
        <v>30</v>
      </c>
      <c r="AX185" s="14" t="s">
        <v>73</v>
      </c>
      <c r="AY185" s="242" t="s">
        <v>185</v>
      </c>
    </row>
    <row r="186" spans="1:65" s="14" customFormat="1" ht="10.199999999999999">
      <c r="B186" s="232"/>
      <c r="C186" s="233"/>
      <c r="D186" s="217" t="s">
        <v>214</v>
      </c>
      <c r="E186" s="234" t="s">
        <v>1</v>
      </c>
      <c r="F186" s="235" t="s">
        <v>1171</v>
      </c>
      <c r="G186" s="233"/>
      <c r="H186" s="236">
        <v>1.2</v>
      </c>
      <c r="I186" s="237"/>
      <c r="J186" s="233"/>
      <c r="K186" s="233"/>
      <c r="L186" s="238"/>
      <c r="M186" s="239"/>
      <c r="N186" s="240"/>
      <c r="O186" s="240"/>
      <c r="P186" s="240"/>
      <c r="Q186" s="240"/>
      <c r="R186" s="240"/>
      <c r="S186" s="240"/>
      <c r="T186" s="241"/>
      <c r="AT186" s="242" t="s">
        <v>214</v>
      </c>
      <c r="AU186" s="242" t="s">
        <v>83</v>
      </c>
      <c r="AV186" s="14" t="s">
        <v>83</v>
      </c>
      <c r="AW186" s="14" t="s">
        <v>30</v>
      </c>
      <c r="AX186" s="14" t="s">
        <v>73</v>
      </c>
      <c r="AY186" s="242" t="s">
        <v>185</v>
      </c>
    </row>
    <row r="187" spans="1:65" s="14" customFormat="1" ht="10.199999999999999">
      <c r="B187" s="232"/>
      <c r="C187" s="233"/>
      <c r="D187" s="217" t="s">
        <v>214</v>
      </c>
      <c r="E187" s="234" t="s">
        <v>1</v>
      </c>
      <c r="F187" s="235" t="s">
        <v>1172</v>
      </c>
      <c r="G187" s="233"/>
      <c r="H187" s="236">
        <v>0.48</v>
      </c>
      <c r="I187" s="237"/>
      <c r="J187" s="233"/>
      <c r="K187" s="233"/>
      <c r="L187" s="238"/>
      <c r="M187" s="239"/>
      <c r="N187" s="240"/>
      <c r="O187" s="240"/>
      <c r="P187" s="240"/>
      <c r="Q187" s="240"/>
      <c r="R187" s="240"/>
      <c r="S187" s="240"/>
      <c r="T187" s="241"/>
      <c r="AT187" s="242" t="s">
        <v>214</v>
      </c>
      <c r="AU187" s="242" t="s">
        <v>83</v>
      </c>
      <c r="AV187" s="14" t="s">
        <v>83</v>
      </c>
      <c r="AW187" s="14" t="s">
        <v>30</v>
      </c>
      <c r="AX187" s="14" t="s">
        <v>73</v>
      </c>
      <c r="AY187" s="242" t="s">
        <v>185</v>
      </c>
    </row>
    <row r="188" spans="1:65" s="13" customFormat="1" ht="10.199999999999999">
      <c r="B188" s="222"/>
      <c r="C188" s="223"/>
      <c r="D188" s="217" t="s">
        <v>214</v>
      </c>
      <c r="E188" s="224" t="s">
        <v>1</v>
      </c>
      <c r="F188" s="225" t="s">
        <v>1173</v>
      </c>
      <c r="G188" s="223"/>
      <c r="H188" s="224" t="s">
        <v>1</v>
      </c>
      <c r="I188" s="226"/>
      <c r="J188" s="223"/>
      <c r="K188" s="223"/>
      <c r="L188" s="227"/>
      <c r="M188" s="228"/>
      <c r="N188" s="229"/>
      <c r="O188" s="229"/>
      <c r="P188" s="229"/>
      <c r="Q188" s="229"/>
      <c r="R188" s="229"/>
      <c r="S188" s="229"/>
      <c r="T188" s="230"/>
      <c r="AT188" s="231" t="s">
        <v>214</v>
      </c>
      <c r="AU188" s="231" t="s">
        <v>83</v>
      </c>
      <c r="AV188" s="13" t="s">
        <v>81</v>
      </c>
      <c r="AW188" s="13" t="s">
        <v>30</v>
      </c>
      <c r="AX188" s="13" t="s">
        <v>73</v>
      </c>
      <c r="AY188" s="231" t="s">
        <v>185</v>
      </c>
    </row>
    <row r="189" spans="1:65" s="14" customFormat="1" ht="10.199999999999999">
      <c r="B189" s="232"/>
      <c r="C189" s="233"/>
      <c r="D189" s="217" t="s">
        <v>214</v>
      </c>
      <c r="E189" s="234" t="s">
        <v>1</v>
      </c>
      <c r="F189" s="235" t="s">
        <v>1174</v>
      </c>
      <c r="G189" s="233"/>
      <c r="H189" s="236">
        <v>7.12</v>
      </c>
      <c r="I189" s="237"/>
      <c r="J189" s="233"/>
      <c r="K189" s="233"/>
      <c r="L189" s="238"/>
      <c r="M189" s="239"/>
      <c r="N189" s="240"/>
      <c r="O189" s="240"/>
      <c r="P189" s="240"/>
      <c r="Q189" s="240"/>
      <c r="R189" s="240"/>
      <c r="S189" s="240"/>
      <c r="T189" s="241"/>
      <c r="AT189" s="242" t="s">
        <v>214</v>
      </c>
      <c r="AU189" s="242" t="s">
        <v>83</v>
      </c>
      <c r="AV189" s="14" t="s">
        <v>83</v>
      </c>
      <c r="AW189" s="14" t="s">
        <v>30</v>
      </c>
      <c r="AX189" s="14" t="s">
        <v>73</v>
      </c>
      <c r="AY189" s="242" t="s">
        <v>185</v>
      </c>
    </row>
    <row r="190" spans="1:65" s="14" customFormat="1" ht="10.199999999999999">
      <c r="B190" s="232"/>
      <c r="C190" s="233"/>
      <c r="D190" s="217" t="s">
        <v>214</v>
      </c>
      <c r="E190" s="234" t="s">
        <v>1</v>
      </c>
      <c r="F190" s="235" t="s">
        <v>1175</v>
      </c>
      <c r="G190" s="233"/>
      <c r="H190" s="236">
        <v>6.92</v>
      </c>
      <c r="I190" s="237"/>
      <c r="J190" s="233"/>
      <c r="K190" s="233"/>
      <c r="L190" s="238"/>
      <c r="M190" s="239"/>
      <c r="N190" s="240"/>
      <c r="O190" s="240"/>
      <c r="P190" s="240"/>
      <c r="Q190" s="240"/>
      <c r="R190" s="240"/>
      <c r="S190" s="240"/>
      <c r="T190" s="241"/>
      <c r="AT190" s="242" t="s">
        <v>214</v>
      </c>
      <c r="AU190" s="242" t="s">
        <v>83</v>
      </c>
      <c r="AV190" s="14" t="s">
        <v>83</v>
      </c>
      <c r="AW190" s="14" t="s">
        <v>30</v>
      </c>
      <c r="AX190" s="14" t="s">
        <v>73</v>
      </c>
      <c r="AY190" s="242" t="s">
        <v>185</v>
      </c>
    </row>
    <row r="191" spans="1:65" s="13" customFormat="1" ht="10.199999999999999">
      <c r="B191" s="222"/>
      <c r="C191" s="223"/>
      <c r="D191" s="217" t="s">
        <v>214</v>
      </c>
      <c r="E191" s="224" t="s">
        <v>1</v>
      </c>
      <c r="F191" s="225" t="s">
        <v>1176</v>
      </c>
      <c r="G191" s="223"/>
      <c r="H191" s="224" t="s">
        <v>1</v>
      </c>
      <c r="I191" s="226"/>
      <c r="J191" s="223"/>
      <c r="K191" s="223"/>
      <c r="L191" s="227"/>
      <c r="M191" s="228"/>
      <c r="N191" s="229"/>
      <c r="O191" s="229"/>
      <c r="P191" s="229"/>
      <c r="Q191" s="229"/>
      <c r="R191" s="229"/>
      <c r="S191" s="229"/>
      <c r="T191" s="230"/>
      <c r="AT191" s="231" t="s">
        <v>214</v>
      </c>
      <c r="AU191" s="231" t="s">
        <v>83</v>
      </c>
      <c r="AV191" s="13" t="s">
        <v>81</v>
      </c>
      <c r="AW191" s="13" t="s">
        <v>30</v>
      </c>
      <c r="AX191" s="13" t="s">
        <v>73</v>
      </c>
      <c r="AY191" s="231" t="s">
        <v>185</v>
      </c>
    </row>
    <row r="192" spans="1:65" s="14" customFormat="1" ht="10.199999999999999">
      <c r="B192" s="232"/>
      <c r="C192" s="233"/>
      <c r="D192" s="217" t="s">
        <v>214</v>
      </c>
      <c r="E192" s="234" t="s">
        <v>1</v>
      </c>
      <c r="F192" s="235" t="s">
        <v>1177</v>
      </c>
      <c r="G192" s="233"/>
      <c r="H192" s="236">
        <v>9</v>
      </c>
      <c r="I192" s="237"/>
      <c r="J192" s="233"/>
      <c r="K192" s="233"/>
      <c r="L192" s="238"/>
      <c r="M192" s="239"/>
      <c r="N192" s="240"/>
      <c r="O192" s="240"/>
      <c r="P192" s="240"/>
      <c r="Q192" s="240"/>
      <c r="R192" s="240"/>
      <c r="S192" s="240"/>
      <c r="T192" s="241"/>
      <c r="AT192" s="242" t="s">
        <v>214</v>
      </c>
      <c r="AU192" s="242" t="s">
        <v>83</v>
      </c>
      <c r="AV192" s="14" t="s">
        <v>83</v>
      </c>
      <c r="AW192" s="14" t="s">
        <v>30</v>
      </c>
      <c r="AX192" s="14" t="s">
        <v>73</v>
      </c>
      <c r="AY192" s="242" t="s">
        <v>185</v>
      </c>
    </row>
    <row r="193" spans="1:65" s="15" customFormat="1" ht="10.199999999999999">
      <c r="B193" s="243"/>
      <c r="C193" s="244"/>
      <c r="D193" s="217" t="s">
        <v>214</v>
      </c>
      <c r="E193" s="245" t="s">
        <v>1</v>
      </c>
      <c r="F193" s="246" t="s">
        <v>219</v>
      </c>
      <c r="G193" s="244"/>
      <c r="H193" s="247">
        <v>32.904000000000003</v>
      </c>
      <c r="I193" s="248"/>
      <c r="J193" s="244"/>
      <c r="K193" s="244"/>
      <c r="L193" s="249"/>
      <c r="M193" s="250"/>
      <c r="N193" s="251"/>
      <c r="O193" s="251"/>
      <c r="P193" s="251"/>
      <c r="Q193" s="251"/>
      <c r="R193" s="251"/>
      <c r="S193" s="251"/>
      <c r="T193" s="252"/>
      <c r="AT193" s="253" t="s">
        <v>214</v>
      </c>
      <c r="AU193" s="253" t="s">
        <v>83</v>
      </c>
      <c r="AV193" s="15" t="s">
        <v>192</v>
      </c>
      <c r="AW193" s="15" t="s">
        <v>30</v>
      </c>
      <c r="AX193" s="15" t="s">
        <v>81</v>
      </c>
      <c r="AY193" s="253" t="s">
        <v>185</v>
      </c>
    </row>
    <row r="194" spans="1:65" s="2" customFormat="1" ht="16.5" customHeight="1">
      <c r="A194" s="35"/>
      <c r="B194" s="36"/>
      <c r="C194" s="204" t="s">
        <v>268</v>
      </c>
      <c r="D194" s="204" t="s">
        <v>187</v>
      </c>
      <c r="E194" s="205" t="s">
        <v>674</v>
      </c>
      <c r="F194" s="206" t="s">
        <v>675</v>
      </c>
      <c r="G194" s="207" t="s">
        <v>210</v>
      </c>
      <c r="H194" s="208">
        <v>32.904000000000003</v>
      </c>
      <c r="I194" s="209"/>
      <c r="J194" s="210">
        <f>ROUND(I194*H194,2)</f>
        <v>0</v>
      </c>
      <c r="K194" s="206" t="s">
        <v>191</v>
      </c>
      <c r="L194" s="40"/>
      <c r="M194" s="211" t="s">
        <v>1</v>
      </c>
      <c r="N194" s="212" t="s">
        <v>38</v>
      </c>
      <c r="O194" s="72"/>
      <c r="P194" s="213">
        <f>O194*H194</f>
        <v>0</v>
      </c>
      <c r="Q194" s="213">
        <v>0</v>
      </c>
      <c r="R194" s="213">
        <f>Q194*H194</f>
        <v>0</v>
      </c>
      <c r="S194" s="213">
        <v>0</v>
      </c>
      <c r="T194" s="214">
        <f>S194*H194</f>
        <v>0</v>
      </c>
      <c r="U194" s="35"/>
      <c r="V194" s="35"/>
      <c r="W194" s="35"/>
      <c r="X194" s="35"/>
      <c r="Y194" s="35"/>
      <c r="Z194" s="35"/>
      <c r="AA194" s="35"/>
      <c r="AB194" s="35"/>
      <c r="AC194" s="35"/>
      <c r="AD194" s="35"/>
      <c r="AE194" s="35"/>
      <c r="AR194" s="215" t="s">
        <v>192</v>
      </c>
      <c r="AT194" s="215" t="s">
        <v>187</v>
      </c>
      <c r="AU194" s="215" t="s">
        <v>83</v>
      </c>
      <c r="AY194" s="18" t="s">
        <v>185</v>
      </c>
      <c r="BE194" s="216">
        <f>IF(N194="základní",J194,0)</f>
        <v>0</v>
      </c>
      <c r="BF194" s="216">
        <f>IF(N194="snížená",J194,0)</f>
        <v>0</v>
      </c>
      <c r="BG194" s="216">
        <f>IF(N194="zákl. přenesená",J194,0)</f>
        <v>0</v>
      </c>
      <c r="BH194" s="216">
        <f>IF(N194="sníž. přenesená",J194,0)</f>
        <v>0</v>
      </c>
      <c r="BI194" s="216">
        <f>IF(N194="nulová",J194,0)</f>
        <v>0</v>
      </c>
      <c r="BJ194" s="18" t="s">
        <v>81</v>
      </c>
      <c r="BK194" s="216">
        <f>ROUND(I194*H194,2)</f>
        <v>0</v>
      </c>
      <c r="BL194" s="18" t="s">
        <v>192</v>
      </c>
      <c r="BM194" s="215" t="s">
        <v>1178</v>
      </c>
    </row>
    <row r="195" spans="1:65" s="2" customFormat="1" ht="10.199999999999999">
      <c r="A195" s="35"/>
      <c r="B195" s="36"/>
      <c r="C195" s="37"/>
      <c r="D195" s="217" t="s">
        <v>194</v>
      </c>
      <c r="E195" s="37"/>
      <c r="F195" s="218" t="s">
        <v>677</v>
      </c>
      <c r="G195" s="37"/>
      <c r="H195" s="37"/>
      <c r="I195" s="116"/>
      <c r="J195" s="37"/>
      <c r="K195" s="37"/>
      <c r="L195" s="40"/>
      <c r="M195" s="219"/>
      <c r="N195" s="220"/>
      <c r="O195" s="72"/>
      <c r="P195" s="72"/>
      <c r="Q195" s="72"/>
      <c r="R195" s="72"/>
      <c r="S195" s="72"/>
      <c r="T195" s="73"/>
      <c r="U195" s="35"/>
      <c r="V195" s="35"/>
      <c r="W195" s="35"/>
      <c r="X195" s="35"/>
      <c r="Y195" s="35"/>
      <c r="Z195" s="35"/>
      <c r="AA195" s="35"/>
      <c r="AB195" s="35"/>
      <c r="AC195" s="35"/>
      <c r="AD195" s="35"/>
      <c r="AE195" s="35"/>
      <c r="AT195" s="18" t="s">
        <v>194</v>
      </c>
      <c r="AU195" s="18" t="s">
        <v>83</v>
      </c>
    </row>
    <row r="196" spans="1:65" s="2" customFormat="1" ht="48">
      <c r="A196" s="35"/>
      <c r="B196" s="36"/>
      <c r="C196" s="37"/>
      <c r="D196" s="217" t="s">
        <v>196</v>
      </c>
      <c r="E196" s="37"/>
      <c r="F196" s="221" t="s">
        <v>672</v>
      </c>
      <c r="G196" s="37"/>
      <c r="H196" s="37"/>
      <c r="I196" s="116"/>
      <c r="J196" s="37"/>
      <c r="K196" s="37"/>
      <c r="L196" s="40"/>
      <c r="M196" s="219"/>
      <c r="N196" s="220"/>
      <c r="O196" s="72"/>
      <c r="P196" s="72"/>
      <c r="Q196" s="72"/>
      <c r="R196" s="72"/>
      <c r="S196" s="72"/>
      <c r="T196" s="73"/>
      <c r="U196" s="35"/>
      <c r="V196" s="35"/>
      <c r="W196" s="35"/>
      <c r="X196" s="35"/>
      <c r="Y196" s="35"/>
      <c r="Z196" s="35"/>
      <c r="AA196" s="35"/>
      <c r="AB196" s="35"/>
      <c r="AC196" s="35"/>
      <c r="AD196" s="35"/>
      <c r="AE196" s="35"/>
      <c r="AT196" s="18" t="s">
        <v>196</v>
      </c>
      <c r="AU196" s="18" t="s">
        <v>83</v>
      </c>
    </row>
    <row r="197" spans="1:65" s="2" customFormat="1" ht="16.5" customHeight="1">
      <c r="A197" s="35"/>
      <c r="B197" s="36"/>
      <c r="C197" s="204" t="s">
        <v>274</v>
      </c>
      <c r="D197" s="204" t="s">
        <v>187</v>
      </c>
      <c r="E197" s="205" t="s">
        <v>1179</v>
      </c>
      <c r="F197" s="206" t="s">
        <v>1180</v>
      </c>
      <c r="G197" s="207" t="s">
        <v>325</v>
      </c>
      <c r="H197" s="208">
        <v>0.30499999999999999</v>
      </c>
      <c r="I197" s="209"/>
      <c r="J197" s="210">
        <f>ROUND(I197*H197,2)</f>
        <v>0</v>
      </c>
      <c r="K197" s="206" t="s">
        <v>191</v>
      </c>
      <c r="L197" s="40"/>
      <c r="M197" s="211" t="s">
        <v>1</v>
      </c>
      <c r="N197" s="212" t="s">
        <v>38</v>
      </c>
      <c r="O197" s="72"/>
      <c r="P197" s="213">
        <f>O197*H197</f>
        <v>0</v>
      </c>
      <c r="Q197" s="213">
        <v>2.45329</v>
      </c>
      <c r="R197" s="213">
        <f>Q197*H197</f>
        <v>0.74825344999999999</v>
      </c>
      <c r="S197" s="213">
        <v>0</v>
      </c>
      <c r="T197" s="214">
        <f>S197*H197</f>
        <v>0</v>
      </c>
      <c r="U197" s="35"/>
      <c r="V197" s="35"/>
      <c r="W197" s="35"/>
      <c r="X197" s="35"/>
      <c r="Y197" s="35"/>
      <c r="Z197" s="35"/>
      <c r="AA197" s="35"/>
      <c r="AB197" s="35"/>
      <c r="AC197" s="35"/>
      <c r="AD197" s="35"/>
      <c r="AE197" s="35"/>
      <c r="AR197" s="215" t="s">
        <v>192</v>
      </c>
      <c r="AT197" s="215" t="s">
        <v>187</v>
      </c>
      <c r="AU197" s="215" t="s">
        <v>83</v>
      </c>
      <c r="AY197" s="18" t="s">
        <v>185</v>
      </c>
      <c r="BE197" s="216">
        <f>IF(N197="základní",J197,0)</f>
        <v>0</v>
      </c>
      <c r="BF197" s="216">
        <f>IF(N197="snížená",J197,0)</f>
        <v>0</v>
      </c>
      <c r="BG197" s="216">
        <f>IF(N197="zákl. přenesená",J197,0)</f>
        <v>0</v>
      </c>
      <c r="BH197" s="216">
        <f>IF(N197="sníž. přenesená",J197,0)</f>
        <v>0</v>
      </c>
      <c r="BI197" s="216">
        <f>IF(N197="nulová",J197,0)</f>
        <v>0</v>
      </c>
      <c r="BJ197" s="18" t="s">
        <v>81</v>
      </c>
      <c r="BK197" s="216">
        <f>ROUND(I197*H197,2)</f>
        <v>0</v>
      </c>
      <c r="BL197" s="18" t="s">
        <v>192</v>
      </c>
      <c r="BM197" s="215" t="s">
        <v>1181</v>
      </c>
    </row>
    <row r="198" spans="1:65" s="2" customFormat="1" ht="19.2">
      <c r="A198" s="35"/>
      <c r="B198" s="36"/>
      <c r="C198" s="37"/>
      <c r="D198" s="217" t="s">
        <v>194</v>
      </c>
      <c r="E198" s="37"/>
      <c r="F198" s="218" t="s">
        <v>1182</v>
      </c>
      <c r="G198" s="37"/>
      <c r="H198" s="37"/>
      <c r="I198" s="116"/>
      <c r="J198" s="37"/>
      <c r="K198" s="37"/>
      <c r="L198" s="40"/>
      <c r="M198" s="219"/>
      <c r="N198" s="220"/>
      <c r="O198" s="72"/>
      <c r="P198" s="72"/>
      <c r="Q198" s="72"/>
      <c r="R198" s="72"/>
      <c r="S198" s="72"/>
      <c r="T198" s="73"/>
      <c r="U198" s="35"/>
      <c r="V198" s="35"/>
      <c r="W198" s="35"/>
      <c r="X198" s="35"/>
      <c r="Y198" s="35"/>
      <c r="Z198" s="35"/>
      <c r="AA198" s="35"/>
      <c r="AB198" s="35"/>
      <c r="AC198" s="35"/>
      <c r="AD198" s="35"/>
      <c r="AE198" s="35"/>
      <c r="AT198" s="18" t="s">
        <v>194</v>
      </c>
      <c r="AU198" s="18" t="s">
        <v>83</v>
      </c>
    </row>
    <row r="199" spans="1:65" s="2" customFormat="1" ht="86.4">
      <c r="A199" s="35"/>
      <c r="B199" s="36"/>
      <c r="C199" s="37"/>
      <c r="D199" s="217" t="s">
        <v>196</v>
      </c>
      <c r="E199" s="37"/>
      <c r="F199" s="221" t="s">
        <v>1183</v>
      </c>
      <c r="G199" s="37"/>
      <c r="H199" s="37"/>
      <c r="I199" s="116"/>
      <c r="J199" s="37"/>
      <c r="K199" s="37"/>
      <c r="L199" s="40"/>
      <c r="M199" s="219"/>
      <c r="N199" s="220"/>
      <c r="O199" s="72"/>
      <c r="P199" s="72"/>
      <c r="Q199" s="72"/>
      <c r="R199" s="72"/>
      <c r="S199" s="72"/>
      <c r="T199" s="73"/>
      <c r="U199" s="35"/>
      <c r="V199" s="35"/>
      <c r="W199" s="35"/>
      <c r="X199" s="35"/>
      <c r="Y199" s="35"/>
      <c r="Z199" s="35"/>
      <c r="AA199" s="35"/>
      <c r="AB199" s="35"/>
      <c r="AC199" s="35"/>
      <c r="AD199" s="35"/>
      <c r="AE199" s="35"/>
      <c r="AT199" s="18" t="s">
        <v>196</v>
      </c>
      <c r="AU199" s="18" t="s">
        <v>83</v>
      </c>
    </row>
    <row r="200" spans="1:65" s="13" customFormat="1" ht="10.199999999999999">
      <c r="B200" s="222"/>
      <c r="C200" s="223"/>
      <c r="D200" s="217" t="s">
        <v>214</v>
      </c>
      <c r="E200" s="224" t="s">
        <v>1</v>
      </c>
      <c r="F200" s="225" t="s">
        <v>1184</v>
      </c>
      <c r="G200" s="223"/>
      <c r="H200" s="224" t="s">
        <v>1</v>
      </c>
      <c r="I200" s="226"/>
      <c r="J200" s="223"/>
      <c r="K200" s="223"/>
      <c r="L200" s="227"/>
      <c r="M200" s="228"/>
      <c r="N200" s="229"/>
      <c r="O200" s="229"/>
      <c r="P200" s="229"/>
      <c r="Q200" s="229"/>
      <c r="R200" s="229"/>
      <c r="S200" s="229"/>
      <c r="T200" s="230"/>
      <c r="AT200" s="231" t="s">
        <v>214</v>
      </c>
      <c r="AU200" s="231" t="s">
        <v>83</v>
      </c>
      <c r="AV200" s="13" t="s">
        <v>81</v>
      </c>
      <c r="AW200" s="13" t="s">
        <v>30</v>
      </c>
      <c r="AX200" s="13" t="s">
        <v>73</v>
      </c>
      <c r="AY200" s="231" t="s">
        <v>185</v>
      </c>
    </row>
    <row r="201" spans="1:65" s="14" customFormat="1" ht="10.199999999999999">
      <c r="B201" s="232"/>
      <c r="C201" s="233"/>
      <c r="D201" s="217" t="s">
        <v>214</v>
      </c>
      <c r="E201" s="234" t="s">
        <v>1</v>
      </c>
      <c r="F201" s="235" t="s">
        <v>1185</v>
      </c>
      <c r="G201" s="233"/>
      <c r="H201" s="236">
        <v>0.30499999999999999</v>
      </c>
      <c r="I201" s="237"/>
      <c r="J201" s="233"/>
      <c r="K201" s="233"/>
      <c r="L201" s="238"/>
      <c r="M201" s="239"/>
      <c r="N201" s="240"/>
      <c r="O201" s="240"/>
      <c r="P201" s="240"/>
      <c r="Q201" s="240"/>
      <c r="R201" s="240"/>
      <c r="S201" s="240"/>
      <c r="T201" s="241"/>
      <c r="AT201" s="242" t="s">
        <v>214</v>
      </c>
      <c r="AU201" s="242" t="s">
        <v>83</v>
      </c>
      <c r="AV201" s="14" t="s">
        <v>83</v>
      </c>
      <c r="AW201" s="14" t="s">
        <v>30</v>
      </c>
      <c r="AX201" s="14" t="s">
        <v>81</v>
      </c>
      <c r="AY201" s="242" t="s">
        <v>185</v>
      </c>
    </row>
    <row r="202" spans="1:65" s="2" customFormat="1" ht="16.5" customHeight="1">
      <c r="A202" s="35"/>
      <c r="B202" s="36"/>
      <c r="C202" s="204" t="s">
        <v>282</v>
      </c>
      <c r="D202" s="204" t="s">
        <v>187</v>
      </c>
      <c r="E202" s="205" t="s">
        <v>687</v>
      </c>
      <c r="F202" s="206" t="s">
        <v>688</v>
      </c>
      <c r="G202" s="207" t="s">
        <v>210</v>
      </c>
      <c r="H202" s="208">
        <v>31.931999999999999</v>
      </c>
      <c r="I202" s="209"/>
      <c r="J202" s="210">
        <f>ROUND(I202*H202,2)</f>
        <v>0</v>
      </c>
      <c r="K202" s="206" t="s">
        <v>191</v>
      </c>
      <c r="L202" s="40"/>
      <c r="M202" s="211" t="s">
        <v>1</v>
      </c>
      <c r="N202" s="212" t="s">
        <v>38</v>
      </c>
      <c r="O202" s="72"/>
      <c r="P202" s="213">
        <f>O202*H202</f>
        <v>0</v>
      </c>
      <c r="Q202" s="213">
        <v>2.6900000000000001E-3</v>
      </c>
      <c r="R202" s="213">
        <f>Q202*H202</f>
        <v>8.5897080000000001E-2</v>
      </c>
      <c r="S202" s="213">
        <v>0</v>
      </c>
      <c r="T202" s="214">
        <f>S202*H202</f>
        <v>0</v>
      </c>
      <c r="U202" s="35"/>
      <c r="V202" s="35"/>
      <c r="W202" s="35"/>
      <c r="X202" s="35"/>
      <c r="Y202" s="35"/>
      <c r="Z202" s="35"/>
      <c r="AA202" s="35"/>
      <c r="AB202" s="35"/>
      <c r="AC202" s="35"/>
      <c r="AD202" s="35"/>
      <c r="AE202" s="35"/>
      <c r="AR202" s="215" t="s">
        <v>192</v>
      </c>
      <c r="AT202" s="215" t="s">
        <v>187</v>
      </c>
      <c r="AU202" s="215" t="s">
        <v>83</v>
      </c>
      <c r="AY202" s="18" t="s">
        <v>185</v>
      </c>
      <c r="BE202" s="216">
        <f>IF(N202="základní",J202,0)</f>
        <v>0</v>
      </c>
      <c r="BF202" s="216">
        <f>IF(N202="snížená",J202,0)</f>
        <v>0</v>
      </c>
      <c r="BG202" s="216">
        <f>IF(N202="zákl. přenesená",J202,0)</f>
        <v>0</v>
      </c>
      <c r="BH202" s="216">
        <f>IF(N202="sníž. přenesená",J202,0)</f>
        <v>0</v>
      </c>
      <c r="BI202" s="216">
        <f>IF(N202="nulová",J202,0)</f>
        <v>0</v>
      </c>
      <c r="BJ202" s="18" t="s">
        <v>81</v>
      </c>
      <c r="BK202" s="216">
        <f>ROUND(I202*H202,2)</f>
        <v>0</v>
      </c>
      <c r="BL202" s="18" t="s">
        <v>192</v>
      </c>
      <c r="BM202" s="215" t="s">
        <v>1186</v>
      </c>
    </row>
    <row r="203" spans="1:65" s="2" customFormat="1" ht="10.199999999999999">
      <c r="A203" s="35"/>
      <c r="B203" s="36"/>
      <c r="C203" s="37"/>
      <c r="D203" s="217" t="s">
        <v>194</v>
      </c>
      <c r="E203" s="37"/>
      <c r="F203" s="218" t="s">
        <v>690</v>
      </c>
      <c r="G203" s="37"/>
      <c r="H203" s="37"/>
      <c r="I203" s="116"/>
      <c r="J203" s="37"/>
      <c r="K203" s="37"/>
      <c r="L203" s="40"/>
      <c r="M203" s="219"/>
      <c r="N203" s="220"/>
      <c r="O203" s="72"/>
      <c r="P203" s="72"/>
      <c r="Q203" s="72"/>
      <c r="R203" s="72"/>
      <c r="S203" s="72"/>
      <c r="T203" s="73"/>
      <c r="U203" s="35"/>
      <c r="V203" s="35"/>
      <c r="W203" s="35"/>
      <c r="X203" s="35"/>
      <c r="Y203" s="35"/>
      <c r="Z203" s="35"/>
      <c r="AA203" s="35"/>
      <c r="AB203" s="35"/>
      <c r="AC203" s="35"/>
      <c r="AD203" s="35"/>
      <c r="AE203" s="35"/>
      <c r="AT203" s="18" t="s">
        <v>194</v>
      </c>
      <c r="AU203" s="18" t="s">
        <v>83</v>
      </c>
    </row>
    <row r="204" spans="1:65" s="2" customFormat="1" ht="48">
      <c r="A204" s="35"/>
      <c r="B204" s="36"/>
      <c r="C204" s="37"/>
      <c r="D204" s="217" t="s">
        <v>196</v>
      </c>
      <c r="E204" s="37"/>
      <c r="F204" s="221" t="s">
        <v>672</v>
      </c>
      <c r="G204" s="37"/>
      <c r="H204" s="37"/>
      <c r="I204" s="116"/>
      <c r="J204" s="37"/>
      <c r="K204" s="37"/>
      <c r="L204" s="40"/>
      <c r="M204" s="219"/>
      <c r="N204" s="220"/>
      <c r="O204" s="72"/>
      <c r="P204" s="72"/>
      <c r="Q204" s="72"/>
      <c r="R204" s="72"/>
      <c r="S204" s="72"/>
      <c r="T204" s="73"/>
      <c r="U204" s="35"/>
      <c r="V204" s="35"/>
      <c r="W204" s="35"/>
      <c r="X204" s="35"/>
      <c r="Y204" s="35"/>
      <c r="Z204" s="35"/>
      <c r="AA204" s="35"/>
      <c r="AB204" s="35"/>
      <c r="AC204" s="35"/>
      <c r="AD204" s="35"/>
      <c r="AE204" s="35"/>
      <c r="AT204" s="18" t="s">
        <v>196</v>
      </c>
      <c r="AU204" s="18" t="s">
        <v>83</v>
      </c>
    </row>
    <row r="205" spans="1:65" s="14" customFormat="1" ht="10.199999999999999">
      <c r="B205" s="232"/>
      <c r="C205" s="233"/>
      <c r="D205" s="217" t="s">
        <v>214</v>
      </c>
      <c r="E205" s="234" t="s">
        <v>1</v>
      </c>
      <c r="F205" s="235" t="s">
        <v>1187</v>
      </c>
      <c r="G205" s="233"/>
      <c r="H205" s="236">
        <v>15.821999999999999</v>
      </c>
      <c r="I205" s="237"/>
      <c r="J205" s="233"/>
      <c r="K205" s="233"/>
      <c r="L205" s="238"/>
      <c r="M205" s="239"/>
      <c r="N205" s="240"/>
      <c r="O205" s="240"/>
      <c r="P205" s="240"/>
      <c r="Q205" s="240"/>
      <c r="R205" s="240"/>
      <c r="S205" s="240"/>
      <c r="T205" s="241"/>
      <c r="AT205" s="242" t="s">
        <v>214</v>
      </c>
      <c r="AU205" s="242" t="s">
        <v>83</v>
      </c>
      <c r="AV205" s="14" t="s">
        <v>83</v>
      </c>
      <c r="AW205" s="14" t="s">
        <v>30</v>
      </c>
      <c r="AX205" s="14" t="s">
        <v>73</v>
      </c>
      <c r="AY205" s="242" t="s">
        <v>185</v>
      </c>
    </row>
    <row r="206" spans="1:65" s="14" customFormat="1" ht="10.199999999999999">
      <c r="B206" s="232"/>
      <c r="C206" s="233"/>
      <c r="D206" s="217" t="s">
        <v>214</v>
      </c>
      <c r="E206" s="234" t="s">
        <v>1</v>
      </c>
      <c r="F206" s="235" t="s">
        <v>1188</v>
      </c>
      <c r="G206" s="233"/>
      <c r="H206" s="236">
        <v>14.43</v>
      </c>
      <c r="I206" s="237"/>
      <c r="J206" s="233"/>
      <c r="K206" s="233"/>
      <c r="L206" s="238"/>
      <c r="M206" s="239"/>
      <c r="N206" s="240"/>
      <c r="O206" s="240"/>
      <c r="P206" s="240"/>
      <c r="Q206" s="240"/>
      <c r="R206" s="240"/>
      <c r="S206" s="240"/>
      <c r="T206" s="241"/>
      <c r="AT206" s="242" t="s">
        <v>214</v>
      </c>
      <c r="AU206" s="242" t="s">
        <v>83</v>
      </c>
      <c r="AV206" s="14" t="s">
        <v>83</v>
      </c>
      <c r="AW206" s="14" t="s">
        <v>30</v>
      </c>
      <c r="AX206" s="14" t="s">
        <v>73</v>
      </c>
      <c r="AY206" s="242" t="s">
        <v>185</v>
      </c>
    </row>
    <row r="207" spans="1:65" s="13" customFormat="1" ht="10.199999999999999">
      <c r="B207" s="222"/>
      <c r="C207" s="223"/>
      <c r="D207" s="217" t="s">
        <v>214</v>
      </c>
      <c r="E207" s="224" t="s">
        <v>1</v>
      </c>
      <c r="F207" s="225" t="s">
        <v>1184</v>
      </c>
      <c r="G207" s="223"/>
      <c r="H207" s="224" t="s">
        <v>1</v>
      </c>
      <c r="I207" s="226"/>
      <c r="J207" s="223"/>
      <c r="K207" s="223"/>
      <c r="L207" s="227"/>
      <c r="M207" s="228"/>
      <c r="N207" s="229"/>
      <c r="O207" s="229"/>
      <c r="P207" s="229"/>
      <c r="Q207" s="229"/>
      <c r="R207" s="229"/>
      <c r="S207" s="229"/>
      <c r="T207" s="230"/>
      <c r="AT207" s="231" t="s">
        <v>214</v>
      </c>
      <c r="AU207" s="231" t="s">
        <v>83</v>
      </c>
      <c r="AV207" s="13" t="s">
        <v>81</v>
      </c>
      <c r="AW207" s="13" t="s">
        <v>30</v>
      </c>
      <c r="AX207" s="13" t="s">
        <v>73</v>
      </c>
      <c r="AY207" s="231" t="s">
        <v>185</v>
      </c>
    </row>
    <row r="208" spans="1:65" s="14" customFormat="1" ht="10.199999999999999">
      <c r="B208" s="232"/>
      <c r="C208" s="233"/>
      <c r="D208" s="217" t="s">
        <v>214</v>
      </c>
      <c r="E208" s="234" t="s">
        <v>1</v>
      </c>
      <c r="F208" s="235" t="s">
        <v>1189</v>
      </c>
      <c r="G208" s="233"/>
      <c r="H208" s="236">
        <v>1.68</v>
      </c>
      <c r="I208" s="237"/>
      <c r="J208" s="233"/>
      <c r="K208" s="233"/>
      <c r="L208" s="238"/>
      <c r="M208" s="239"/>
      <c r="N208" s="240"/>
      <c r="O208" s="240"/>
      <c r="P208" s="240"/>
      <c r="Q208" s="240"/>
      <c r="R208" s="240"/>
      <c r="S208" s="240"/>
      <c r="T208" s="241"/>
      <c r="AT208" s="242" t="s">
        <v>214</v>
      </c>
      <c r="AU208" s="242" t="s">
        <v>83</v>
      </c>
      <c r="AV208" s="14" t="s">
        <v>83</v>
      </c>
      <c r="AW208" s="14" t="s">
        <v>30</v>
      </c>
      <c r="AX208" s="14" t="s">
        <v>73</v>
      </c>
      <c r="AY208" s="242" t="s">
        <v>185</v>
      </c>
    </row>
    <row r="209" spans="1:65" s="15" customFormat="1" ht="10.199999999999999">
      <c r="B209" s="243"/>
      <c r="C209" s="244"/>
      <c r="D209" s="217" t="s">
        <v>214</v>
      </c>
      <c r="E209" s="245" t="s">
        <v>1</v>
      </c>
      <c r="F209" s="246" t="s">
        <v>219</v>
      </c>
      <c r="G209" s="244"/>
      <c r="H209" s="247">
        <v>31.931999999999999</v>
      </c>
      <c r="I209" s="248"/>
      <c r="J209" s="244"/>
      <c r="K209" s="244"/>
      <c r="L209" s="249"/>
      <c r="M209" s="250"/>
      <c r="N209" s="251"/>
      <c r="O209" s="251"/>
      <c r="P209" s="251"/>
      <c r="Q209" s="251"/>
      <c r="R209" s="251"/>
      <c r="S209" s="251"/>
      <c r="T209" s="252"/>
      <c r="AT209" s="253" t="s">
        <v>214</v>
      </c>
      <c r="AU209" s="253" t="s">
        <v>83</v>
      </c>
      <c r="AV209" s="15" t="s">
        <v>192</v>
      </c>
      <c r="AW209" s="15" t="s">
        <v>30</v>
      </c>
      <c r="AX209" s="15" t="s">
        <v>81</v>
      </c>
      <c r="AY209" s="253" t="s">
        <v>185</v>
      </c>
    </row>
    <row r="210" spans="1:65" s="2" customFormat="1" ht="16.5" customHeight="1">
      <c r="A210" s="35"/>
      <c r="B210" s="36"/>
      <c r="C210" s="204" t="s">
        <v>8</v>
      </c>
      <c r="D210" s="204" t="s">
        <v>187</v>
      </c>
      <c r="E210" s="205" t="s">
        <v>695</v>
      </c>
      <c r="F210" s="206" t="s">
        <v>696</v>
      </c>
      <c r="G210" s="207" t="s">
        <v>210</v>
      </c>
      <c r="H210" s="208">
        <v>31.931999999999999</v>
      </c>
      <c r="I210" s="209"/>
      <c r="J210" s="210">
        <f>ROUND(I210*H210,2)</f>
        <v>0</v>
      </c>
      <c r="K210" s="206" t="s">
        <v>191</v>
      </c>
      <c r="L210" s="40"/>
      <c r="M210" s="211" t="s">
        <v>1</v>
      </c>
      <c r="N210" s="212" t="s">
        <v>38</v>
      </c>
      <c r="O210" s="72"/>
      <c r="P210" s="213">
        <f>O210*H210</f>
        <v>0</v>
      </c>
      <c r="Q210" s="213">
        <v>0</v>
      </c>
      <c r="R210" s="213">
        <f>Q210*H210</f>
        <v>0</v>
      </c>
      <c r="S210" s="213">
        <v>0</v>
      </c>
      <c r="T210" s="214">
        <f>S210*H210</f>
        <v>0</v>
      </c>
      <c r="U210" s="35"/>
      <c r="V210" s="35"/>
      <c r="W210" s="35"/>
      <c r="X210" s="35"/>
      <c r="Y210" s="35"/>
      <c r="Z210" s="35"/>
      <c r="AA210" s="35"/>
      <c r="AB210" s="35"/>
      <c r="AC210" s="35"/>
      <c r="AD210" s="35"/>
      <c r="AE210" s="35"/>
      <c r="AR210" s="215" t="s">
        <v>192</v>
      </c>
      <c r="AT210" s="215" t="s">
        <v>187</v>
      </c>
      <c r="AU210" s="215" t="s">
        <v>83</v>
      </c>
      <c r="AY210" s="18" t="s">
        <v>185</v>
      </c>
      <c r="BE210" s="216">
        <f>IF(N210="základní",J210,0)</f>
        <v>0</v>
      </c>
      <c r="BF210" s="216">
        <f>IF(N210="snížená",J210,0)</f>
        <v>0</v>
      </c>
      <c r="BG210" s="216">
        <f>IF(N210="zákl. přenesená",J210,0)</f>
        <v>0</v>
      </c>
      <c r="BH210" s="216">
        <f>IF(N210="sníž. přenesená",J210,0)</f>
        <v>0</v>
      </c>
      <c r="BI210" s="216">
        <f>IF(N210="nulová",J210,0)</f>
        <v>0</v>
      </c>
      <c r="BJ210" s="18" t="s">
        <v>81</v>
      </c>
      <c r="BK210" s="216">
        <f>ROUND(I210*H210,2)</f>
        <v>0</v>
      </c>
      <c r="BL210" s="18" t="s">
        <v>192</v>
      </c>
      <c r="BM210" s="215" t="s">
        <v>1190</v>
      </c>
    </row>
    <row r="211" spans="1:65" s="2" customFormat="1" ht="10.199999999999999">
      <c r="A211" s="35"/>
      <c r="B211" s="36"/>
      <c r="C211" s="37"/>
      <c r="D211" s="217" t="s">
        <v>194</v>
      </c>
      <c r="E211" s="37"/>
      <c r="F211" s="218" t="s">
        <v>698</v>
      </c>
      <c r="G211" s="37"/>
      <c r="H211" s="37"/>
      <c r="I211" s="116"/>
      <c r="J211" s="37"/>
      <c r="K211" s="37"/>
      <c r="L211" s="40"/>
      <c r="M211" s="219"/>
      <c r="N211" s="220"/>
      <c r="O211" s="72"/>
      <c r="P211" s="72"/>
      <c r="Q211" s="72"/>
      <c r="R211" s="72"/>
      <c r="S211" s="72"/>
      <c r="T211" s="73"/>
      <c r="U211" s="35"/>
      <c r="V211" s="35"/>
      <c r="W211" s="35"/>
      <c r="X211" s="35"/>
      <c r="Y211" s="35"/>
      <c r="Z211" s="35"/>
      <c r="AA211" s="35"/>
      <c r="AB211" s="35"/>
      <c r="AC211" s="35"/>
      <c r="AD211" s="35"/>
      <c r="AE211" s="35"/>
      <c r="AT211" s="18" t="s">
        <v>194</v>
      </c>
      <c r="AU211" s="18" t="s">
        <v>83</v>
      </c>
    </row>
    <row r="212" spans="1:65" s="2" customFormat="1" ht="48">
      <c r="A212" s="35"/>
      <c r="B212" s="36"/>
      <c r="C212" s="37"/>
      <c r="D212" s="217" t="s">
        <v>196</v>
      </c>
      <c r="E212" s="37"/>
      <c r="F212" s="221" t="s">
        <v>672</v>
      </c>
      <c r="G212" s="37"/>
      <c r="H212" s="37"/>
      <c r="I212" s="116"/>
      <c r="J212" s="37"/>
      <c r="K212" s="37"/>
      <c r="L212" s="40"/>
      <c r="M212" s="219"/>
      <c r="N212" s="220"/>
      <c r="O212" s="72"/>
      <c r="P212" s="72"/>
      <c r="Q212" s="72"/>
      <c r="R212" s="72"/>
      <c r="S212" s="72"/>
      <c r="T212" s="73"/>
      <c r="U212" s="35"/>
      <c r="V212" s="35"/>
      <c r="W212" s="35"/>
      <c r="X212" s="35"/>
      <c r="Y212" s="35"/>
      <c r="Z212" s="35"/>
      <c r="AA212" s="35"/>
      <c r="AB212" s="35"/>
      <c r="AC212" s="35"/>
      <c r="AD212" s="35"/>
      <c r="AE212" s="35"/>
      <c r="AT212" s="18" t="s">
        <v>196</v>
      </c>
      <c r="AU212" s="18" t="s">
        <v>83</v>
      </c>
    </row>
    <row r="213" spans="1:65" s="2" customFormat="1" ht="21.75" customHeight="1">
      <c r="A213" s="35"/>
      <c r="B213" s="36"/>
      <c r="C213" s="204" t="s">
        <v>296</v>
      </c>
      <c r="D213" s="204" t="s">
        <v>187</v>
      </c>
      <c r="E213" s="205" t="s">
        <v>709</v>
      </c>
      <c r="F213" s="206" t="s">
        <v>710</v>
      </c>
      <c r="G213" s="207" t="s">
        <v>449</v>
      </c>
      <c r="H213" s="208">
        <v>0.95599999999999996</v>
      </c>
      <c r="I213" s="209"/>
      <c r="J213" s="210">
        <f>ROUND(I213*H213,2)</f>
        <v>0</v>
      </c>
      <c r="K213" s="206" t="s">
        <v>191</v>
      </c>
      <c r="L213" s="40"/>
      <c r="M213" s="211" t="s">
        <v>1</v>
      </c>
      <c r="N213" s="212" t="s">
        <v>38</v>
      </c>
      <c r="O213" s="72"/>
      <c r="P213" s="213">
        <f>O213*H213</f>
        <v>0</v>
      </c>
      <c r="Q213" s="213">
        <v>1.06277</v>
      </c>
      <c r="R213" s="213">
        <f>Q213*H213</f>
        <v>1.01600812</v>
      </c>
      <c r="S213" s="213">
        <v>0</v>
      </c>
      <c r="T213" s="214">
        <f>S213*H213</f>
        <v>0</v>
      </c>
      <c r="U213" s="35"/>
      <c r="V213" s="35"/>
      <c r="W213" s="35"/>
      <c r="X213" s="35"/>
      <c r="Y213" s="35"/>
      <c r="Z213" s="35"/>
      <c r="AA213" s="35"/>
      <c r="AB213" s="35"/>
      <c r="AC213" s="35"/>
      <c r="AD213" s="35"/>
      <c r="AE213" s="35"/>
      <c r="AR213" s="215" t="s">
        <v>192</v>
      </c>
      <c r="AT213" s="215" t="s">
        <v>187</v>
      </c>
      <c r="AU213" s="215" t="s">
        <v>83</v>
      </c>
      <c r="AY213" s="18" t="s">
        <v>185</v>
      </c>
      <c r="BE213" s="216">
        <f>IF(N213="základní",J213,0)</f>
        <v>0</v>
      </c>
      <c r="BF213" s="216">
        <f>IF(N213="snížená",J213,0)</f>
        <v>0</v>
      </c>
      <c r="BG213" s="216">
        <f>IF(N213="zákl. přenesená",J213,0)</f>
        <v>0</v>
      </c>
      <c r="BH213" s="216">
        <f>IF(N213="sníž. přenesená",J213,0)</f>
        <v>0</v>
      </c>
      <c r="BI213" s="216">
        <f>IF(N213="nulová",J213,0)</f>
        <v>0</v>
      </c>
      <c r="BJ213" s="18" t="s">
        <v>81</v>
      </c>
      <c r="BK213" s="216">
        <f>ROUND(I213*H213,2)</f>
        <v>0</v>
      </c>
      <c r="BL213" s="18" t="s">
        <v>192</v>
      </c>
      <c r="BM213" s="215" t="s">
        <v>1191</v>
      </c>
    </row>
    <row r="214" spans="1:65" s="2" customFormat="1" ht="19.2">
      <c r="A214" s="35"/>
      <c r="B214" s="36"/>
      <c r="C214" s="37"/>
      <c r="D214" s="217" t="s">
        <v>194</v>
      </c>
      <c r="E214" s="37"/>
      <c r="F214" s="218" t="s">
        <v>712</v>
      </c>
      <c r="G214" s="37"/>
      <c r="H214" s="37"/>
      <c r="I214" s="116"/>
      <c r="J214" s="37"/>
      <c r="K214" s="37"/>
      <c r="L214" s="40"/>
      <c r="M214" s="219"/>
      <c r="N214" s="220"/>
      <c r="O214" s="72"/>
      <c r="P214" s="72"/>
      <c r="Q214" s="72"/>
      <c r="R214" s="72"/>
      <c r="S214" s="72"/>
      <c r="T214" s="73"/>
      <c r="U214" s="35"/>
      <c r="V214" s="35"/>
      <c r="W214" s="35"/>
      <c r="X214" s="35"/>
      <c r="Y214" s="35"/>
      <c r="Z214" s="35"/>
      <c r="AA214" s="35"/>
      <c r="AB214" s="35"/>
      <c r="AC214" s="35"/>
      <c r="AD214" s="35"/>
      <c r="AE214" s="35"/>
      <c r="AT214" s="18" t="s">
        <v>194</v>
      </c>
      <c r="AU214" s="18" t="s">
        <v>83</v>
      </c>
    </row>
    <row r="215" spans="1:65" s="2" customFormat="1" ht="19.2">
      <c r="A215" s="35"/>
      <c r="B215" s="36"/>
      <c r="C215" s="37"/>
      <c r="D215" s="217" t="s">
        <v>196</v>
      </c>
      <c r="E215" s="37"/>
      <c r="F215" s="221" t="s">
        <v>713</v>
      </c>
      <c r="G215" s="37"/>
      <c r="H215" s="37"/>
      <c r="I215" s="116"/>
      <c r="J215" s="37"/>
      <c r="K215" s="37"/>
      <c r="L215" s="40"/>
      <c r="M215" s="219"/>
      <c r="N215" s="220"/>
      <c r="O215" s="72"/>
      <c r="P215" s="72"/>
      <c r="Q215" s="72"/>
      <c r="R215" s="72"/>
      <c r="S215" s="72"/>
      <c r="T215" s="73"/>
      <c r="U215" s="35"/>
      <c r="V215" s="35"/>
      <c r="W215" s="35"/>
      <c r="X215" s="35"/>
      <c r="Y215" s="35"/>
      <c r="Z215" s="35"/>
      <c r="AA215" s="35"/>
      <c r="AB215" s="35"/>
      <c r="AC215" s="35"/>
      <c r="AD215" s="35"/>
      <c r="AE215" s="35"/>
      <c r="AT215" s="18" t="s">
        <v>196</v>
      </c>
      <c r="AU215" s="18" t="s">
        <v>83</v>
      </c>
    </row>
    <row r="216" spans="1:65" s="14" customFormat="1" ht="10.199999999999999">
      <c r="B216" s="232"/>
      <c r="C216" s="233"/>
      <c r="D216" s="217" t="s">
        <v>214</v>
      </c>
      <c r="E216" s="234" t="s">
        <v>1</v>
      </c>
      <c r="F216" s="235" t="s">
        <v>1192</v>
      </c>
      <c r="G216" s="233"/>
      <c r="H216" s="236">
        <v>4.2999999999999997E-2</v>
      </c>
      <c r="I216" s="237"/>
      <c r="J216" s="233"/>
      <c r="K216" s="233"/>
      <c r="L216" s="238"/>
      <c r="M216" s="239"/>
      <c r="N216" s="240"/>
      <c r="O216" s="240"/>
      <c r="P216" s="240"/>
      <c r="Q216" s="240"/>
      <c r="R216" s="240"/>
      <c r="S216" s="240"/>
      <c r="T216" s="241"/>
      <c r="AT216" s="242" t="s">
        <v>214</v>
      </c>
      <c r="AU216" s="242" t="s">
        <v>83</v>
      </c>
      <c r="AV216" s="14" t="s">
        <v>83</v>
      </c>
      <c r="AW216" s="14" t="s">
        <v>30</v>
      </c>
      <c r="AX216" s="14" t="s">
        <v>73</v>
      </c>
      <c r="AY216" s="242" t="s">
        <v>185</v>
      </c>
    </row>
    <row r="217" spans="1:65" s="14" customFormat="1" ht="10.199999999999999">
      <c r="B217" s="232"/>
      <c r="C217" s="233"/>
      <c r="D217" s="217" t="s">
        <v>214</v>
      </c>
      <c r="E217" s="234" t="s">
        <v>1</v>
      </c>
      <c r="F217" s="235" t="s">
        <v>1193</v>
      </c>
      <c r="G217" s="233"/>
      <c r="H217" s="236">
        <v>0.28799999999999998</v>
      </c>
      <c r="I217" s="237"/>
      <c r="J217" s="233"/>
      <c r="K217" s="233"/>
      <c r="L217" s="238"/>
      <c r="M217" s="239"/>
      <c r="N217" s="240"/>
      <c r="O217" s="240"/>
      <c r="P217" s="240"/>
      <c r="Q217" s="240"/>
      <c r="R217" s="240"/>
      <c r="S217" s="240"/>
      <c r="T217" s="241"/>
      <c r="AT217" s="242" t="s">
        <v>214</v>
      </c>
      <c r="AU217" s="242" t="s">
        <v>83</v>
      </c>
      <c r="AV217" s="14" t="s">
        <v>83</v>
      </c>
      <c r="AW217" s="14" t="s">
        <v>30</v>
      </c>
      <c r="AX217" s="14" t="s">
        <v>73</v>
      </c>
      <c r="AY217" s="242" t="s">
        <v>185</v>
      </c>
    </row>
    <row r="218" spans="1:65" s="14" customFormat="1" ht="10.199999999999999">
      <c r="B218" s="232"/>
      <c r="C218" s="233"/>
      <c r="D218" s="217" t="s">
        <v>214</v>
      </c>
      <c r="E218" s="234" t="s">
        <v>1</v>
      </c>
      <c r="F218" s="235" t="s">
        <v>1194</v>
      </c>
      <c r="G218" s="233"/>
      <c r="H218" s="236">
        <v>0.32900000000000001</v>
      </c>
      <c r="I218" s="237"/>
      <c r="J218" s="233"/>
      <c r="K218" s="233"/>
      <c r="L218" s="238"/>
      <c r="M218" s="239"/>
      <c r="N218" s="240"/>
      <c r="O218" s="240"/>
      <c r="P218" s="240"/>
      <c r="Q218" s="240"/>
      <c r="R218" s="240"/>
      <c r="S218" s="240"/>
      <c r="T218" s="241"/>
      <c r="AT218" s="242" t="s">
        <v>214</v>
      </c>
      <c r="AU218" s="242" t="s">
        <v>83</v>
      </c>
      <c r="AV218" s="14" t="s">
        <v>83</v>
      </c>
      <c r="AW218" s="14" t="s">
        <v>30</v>
      </c>
      <c r="AX218" s="14" t="s">
        <v>73</v>
      </c>
      <c r="AY218" s="242" t="s">
        <v>185</v>
      </c>
    </row>
    <row r="219" spans="1:65" s="14" customFormat="1" ht="10.199999999999999">
      <c r="B219" s="232"/>
      <c r="C219" s="233"/>
      <c r="D219" s="217" t="s">
        <v>214</v>
      </c>
      <c r="E219" s="234" t="s">
        <v>1</v>
      </c>
      <c r="F219" s="235" t="s">
        <v>1195</v>
      </c>
      <c r="G219" s="233"/>
      <c r="H219" s="236">
        <v>0.16600000000000001</v>
      </c>
      <c r="I219" s="237"/>
      <c r="J219" s="233"/>
      <c r="K219" s="233"/>
      <c r="L219" s="238"/>
      <c r="M219" s="239"/>
      <c r="N219" s="240"/>
      <c r="O219" s="240"/>
      <c r="P219" s="240"/>
      <c r="Q219" s="240"/>
      <c r="R219" s="240"/>
      <c r="S219" s="240"/>
      <c r="T219" s="241"/>
      <c r="AT219" s="242" t="s">
        <v>214</v>
      </c>
      <c r="AU219" s="242" t="s">
        <v>83</v>
      </c>
      <c r="AV219" s="14" t="s">
        <v>83</v>
      </c>
      <c r="AW219" s="14" t="s">
        <v>30</v>
      </c>
      <c r="AX219" s="14" t="s">
        <v>73</v>
      </c>
      <c r="AY219" s="242" t="s">
        <v>185</v>
      </c>
    </row>
    <row r="220" spans="1:65" s="14" customFormat="1" ht="10.199999999999999">
      <c r="B220" s="232"/>
      <c r="C220" s="233"/>
      <c r="D220" s="217" t="s">
        <v>214</v>
      </c>
      <c r="E220" s="234" t="s">
        <v>1</v>
      </c>
      <c r="F220" s="235" t="s">
        <v>1196</v>
      </c>
      <c r="G220" s="233"/>
      <c r="H220" s="236">
        <v>0.11600000000000001</v>
      </c>
      <c r="I220" s="237"/>
      <c r="J220" s="233"/>
      <c r="K220" s="233"/>
      <c r="L220" s="238"/>
      <c r="M220" s="239"/>
      <c r="N220" s="240"/>
      <c r="O220" s="240"/>
      <c r="P220" s="240"/>
      <c r="Q220" s="240"/>
      <c r="R220" s="240"/>
      <c r="S220" s="240"/>
      <c r="T220" s="241"/>
      <c r="AT220" s="242" t="s">
        <v>214</v>
      </c>
      <c r="AU220" s="242" t="s">
        <v>83</v>
      </c>
      <c r="AV220" s="14" t="s">
        <v>83</v>
      </c>
      <c r="AW220" s="14" t="s">
        <v>30</v>
      </c>
      <c r="AX220" s="14" t="s">
        <v>73</v>
      </c>
      <c r="AY220" s="242" t="s">
        <v>185</v>
      </c>
    </row>
    <row r="221" spans="1:65" s="14" customFormat="1" ht="10.199999999999999">
      <c r="B221" s="232"/>
      <c r="C221" s="233"/>
      <c r="D221" s="217" t="s">
        <v>214</v>
      </c>
      <c r="E221" s="234" t="s">
        <v>1</v>
      </c>
      <c r="F221" s="235" t="s">
        <v>1197</v>
      </c>
      <c r="G221" s="233"/>
      <c r="H221" s="236">
        <v>5.0000000000000001E-3</v>
      </c>
      <c r="I221" s="237"/>
      <c r="J221" s="233"/>
      <c r="K221" s="233"/>
      <c r="L221" s="238"/>
      <c r="M221" s="239"/>
      <c r="N221" s="240"/>
      <c r="O221" s="240"/>
      <c r="P221" s="240"/>
      <c r="Q221" s="240"/>
      <c r="R221" s="240"/>
      <c r="S221" s="240"/>
      <c r="T221" s="241"/>
      <c r="AT221" s="242" t="s">
        <v>214</v>
      </c>
      <c r="AU221" s="242" t="s">
        <v>83</v>
      </c>
      <c r="AV221" s="14" t="s">
        <v>83</v>
      </c>
      <c r="AW221" s="14" t="s">
        <v>30</v>
      </c>
      <c r="AX221" s="14" t="s">
        <v>73</v>
      </c>
      <c r="AY221" s="242" t="s">
        <v>185</v>
      </c>
    </row>
    <row r="222" spans="1:65" s="14" customFormat="1" ht="10.199999999999999">
      <c r="B222" s="232"/>
      <c r="C222" s="233"/>
      <c r="D222" s="217" t="s">
        <v>214</v>
      </c>
      <c r="E222" s="234" t="s">
        <v>1</v>
      </c>
      <c r="F222" s="235" t="s">
        <v>1198</v>
      </c>
      <c r="G222" s="233"/>
      <c r="H222" s="236">
        <v>8.9999999999999993E-3</v>
      </c>
      <c r="I222" s="237"/>
      <c r="J222" s="233"/>
      <c r="K222" s="233"/>
      <c r="L222" s="238"/>
      <c r="M222" s="239"/>
      <c r="N222" s="240"/>
      <c r="O222" s="240"/>
      <c r="P222" s="240"/>
      <c r="Q222" s="240"/>
      <c r="R222" s="240"/>
      <c r="S222" s="240"/>
      <c r="T222" s="241"/>
      <c r="AT222" s="242" t="s">
        <v>214</v>
      </c>
      <c r="AU222" s="242" t="s">
        <v>83</v>
      </c>
      <c r="AV222" s="14" t="s">
        <v>83</v>
      </c>
      <c r="AW222" s="14" t="s">
        <v>30</v>
      </c>
      <c r="AX222" s="14" t="s">
        <v>73</v>
      </c>
      <c r="AY222" s="242" t="s">
        <v>185</v>
      </c>
    </row>
    <row r="223" spans="1:65" s="15" customFormat="1" ht="10.199999999999999">
      <c r="B223" s="243"/>
      <c r="C223" s="244"/>
      <c r="D223" s="217" t="s">
        <v>214</v>
      </c>
      <c r="E223" s="245" t="s">
        <v>1</v>
      </c>
      <c r="F223" s="246" t="s">
        <v>219</v>
      </c>
      <c r="G223" s="244"/>
      <c r="H223" s="247">
        <v>0.95599999999999996</v>
      </c>
      <c r="I223" s="248"/>
      <c r="J223" s="244"/>
      <c r="K223" s="244"/>
      <c r="L223" s="249"/>
      <c r="M223" s="250"/>
      <c r="N223" s="251"/>
      <c r="O223" s="251"/>
      <c r="P223" s="251"/>
      <c r="Q223" s="251"/>
      <c r="R223" s="251"/>
      <c r="S223" s="251"/>
      <c r="T223" s="252"/>
      <c r="AT223" s="253" t="s">
        <v>214</v>
      </c>
      <c r="AU223" s="253" t="s">
        <v>83</v>
      </c>
      <c r="AV223" s="15" t="s">
        <v>192</v>
      </c>
      <c r="AW223" s="15" t="s">
        <v>30</v>
      </c>
      <c r="AX223" s="15" t="s">
        <v>81</v>
      </c>
      <c r="AY223" s="253" t="s">
        <v>185</v>
      </c>
    </row>
    <row r="224" spans="1:65" s="2" customFormat="1" ht="21.75" customHeight="1">
      <c r="A224" s="35"/>
      <c r="B224" s="36"/>
      <c r="C224" s="204" t="s">
        <v>305</v>
      </c>
      <c r="D224" s="204" t="s">
        <v>187</v>
      </c>
      <c r="E224" s="205" t="s">
        <v>1199</v>
      </c>
      <c r="F224" s="206" t="s">
        <v>1200</v>
      </c>
      <c r="G224" s="207" t="s">
        <v>1201</v>
      </c>
      <c r="H224" s="208">
        <v>10</v>
      </c>
      <c r="I224" s="209"/>
      <c r="J224" s="210">
        <f>ROUND(I224*H224,2)</f>
        <v>0</v>
      </c>
      <c r="K224" s="206" t="s">
        <v>191</v>
      </c>
      <c r="L224" s="40"/>
      <c r="M224" s="211" t="s">
        <v>1</v>
      </c>
      <c r="N224" s="212" t="s">
        <v>38</v>
      </c>
      <c r="O224" s="72"/>
      <c r="P224" s="213">
        <f>O224*H224</f>
        <v>0</v>
      </c>
      <c r="Q224" s="213">
        <v>4.0000000000000003E-5</v>
      </c>
      <c r="R224" s="213">
        <f>Q224*H224</f>
        <v>4.0000000000000002E-4</v>
      </c>
      <c r="S224" s="213">
        <v>0</v>
      </c>
      <c r="T224" s="214">
        <f>S224*H224</f>
        <v>0</v>
      </c>
      <c r="U224" s="35"/>
      <c r="V224" s="35"/>
      <c r="W224" s="35"/>
      <c r="X224" s="35"/>
      <c r="Y224" s="35"/>
      <c r="Z224" s="35"/>
      <c r="AA224" s="35"/>
      <c r="AB224" s="35"/>
      <c r="AC224" s="35"/>
      <c r="AD224" s="35"/>
      <c r="AE224" s="35"/>
      <c r="AR224" s="215" t="s">
        <v>192</v>
      </c>
      <c r="AT224" s="215" t="s">
        <v>187</v>
      </c>
      <c r="AU224" s="215" t="s">
        <v>83</v>
      </c>
      <c r="AY224" s="18" t="s">
        <v>185</v>
      </c>
      <c r="BE224" s="216">
        <f>IF(N224="základní",J224,0)</f>
        <v>0</v>
      </c>
      <c r="BF224" s="216">
        <f>IF(N224="snížená",J224,0)</f>
        <v>0</v>
      </c>
      <c r="BG224" s="216">
        <f>IF(N224="zákl. přenesená",J224,0)</f>
        <v>0</v>
      </c>
      <c r="BH224" s="216">
        <f>IF(N224="sníž. přenesená",J224,0)</f>
        <v>0</v>
      </c>
      <c r="BI224" s="216">
        <f>IF(N224="nulová",J224,0)</f>
        <v>0</v>
      </c>
      <c r="BJ224" s="18" t="s">
        <v>81</v>
      </c>
      <c r="BK224" s="216">
        <f>ROUND(I224*H224,2)</f>
        <v>0</v>
      </c>
      <c r="BL224" s="18" t="s">
        <v>192</v>
      </c>
      <c r="BM224" s="215" t="s">
        <v>1202</v>
      </c>
    </row>
    <row r="225" spans="1:65" s="2" customFormat="1" ht="19.2">
      <c r="A225" s="35"/>
      <c r="B225" s="36"/>
      <c r="C225" s="37"/>
      <c r="D225" s="217" t="s">
        <v>194</v>
      </c>
      <c r="E225" s="37"/>
      <c r="F225" s="218" t="s">
        <v>1203</v>
      </c>
      <c r="G225" s="37"/>
      <c r="H225" s="37"/>
      <c r="I225" s="116"/>
      <c r="J225" s="37"/>
      <c r="K225" s="37"/>
      <c r="L225" s="40"/>
      <c r="M225" s="219"/>
      <c r="N225" s="220"/>
      <c r="O225" s="72"/>
      <c r="P225" s="72"/>
      <c r="Q225" s="72"/>
      <c r="R225" s="72"/>
      <c r="S225" s="72"/>
      <c r="T225" s="73"/>
      <c r="U225" s="35"/>
      <c r="V225" s="35"/>
      <c r="W225" s="35"/>
      <c r="X225" s="35"/>
      <c r="Y225" s="35"/>
      <c r="Z225" s="35"/>
      <c r="AA225" s="35"/>
      <c r="AB225" s="35"/>
      <c r="AC225" s="35"/>
      <c r="AD225" s="35"/>
      <c r="AE225" s="35"/>
      <c r="AT225" s="18" t="s">
        <v>194</v>
      </c>
      <c r="AU225" s="18" t="s">
        <v>83</v>
      </c>
    </row>
    <row r="226" spans="1:65" s="2" customFormat="1" ht="220.8">
      <c r="A226" s="35"/>
      <c r="B226" s="36"/>
      <c r="C226" s="37"/>
      <c r="D226" s="217" t="s">
        <v>196</v>
      </c>
      <c r="E226" s="37"/>
      <c r="F226" s="221" t="s">
        <v>1204</v>
      </c>
      <c r="G226" s="37"/>
      <c r="H226" s="37"/>
      <c r="I226" s="116"/>
      <c r="J226" s="37"/>
      <c r="K226" s="37"/>
      <c r="L226" s="40"/>
      <c r="M226" s="219"/>
      <c r="N226" s="220"/>
      <c r="O226" s="72"/>
      <c r="P226" s="72"/>
      <c r="Q226" s="72"/>
      <c r="R226" s="72"/>
      <c r="S226" s="72"/>
      <c r="T226" s="73"/>
      <c r="U226" s="35"/>
      <c r="V226" s="35"/>
      <c r="W226" s="35"/>
      <c r="X226" s="35"/>
      <c r="Y226" s="35"/>
      <c r="Z226" s="35"/>
      <c r="AA226" s="35"/>
      <c r="AB226" s="35"/>
      <c r="AC226" s="35"/>
      <c r="AD226" s="35"/>
      <c r="AE226" s="35"/>
      <c r="AT226" s="18" t="s">
        <v>196</v>
      </c>
      <c r="AU226" s="18" t="s">
        <v>83</v>
      </c>
    </row>
    <row r="227" spans="1:65" s="2" customFormat="1" ht="16.5" customHeight="1">
      <c r="A227" s="35"/>
      <c r="B227" s="36"/>
      <c r="C227" s="204" t="s">
        <v>313</v>
      </c>
      <c r="D227" s="204" t="s">
        <v>187</v>
      </c>
      <c r="E227" s="205" t="s">
        <v>1205</v>
      </c>
      <c r="F227" s="206" t="s">
        <v>1206</v>
      </c>
      <c r="G227" s="207" t="s">
        <v>1207</v>
      </c>
      <c r="H227" s="208">
        <v>10</v>
      </c>
      <c r="I227" s="209"/>
      <c r="J227" s="210">
        <f>ROUND(I227*H227,2)</f>
        <v>0</v>
      </c>
      <c r="K227" s="206" t="s">
        <v>1</v>
      </c>
      <c r="L227" s="40"/>
      <c r="M227" s="211" t="s">
        <v>1</v>
      </c>
      <c r="N227" s="212" t="s">
        <v>38</v>
      </c>
      <c r="O227" s="72"/>
      <c r="P227" s="213">
        <f>O227*H227</f>
        <v>0</v>
      </c>
      <c r="Q227" s="213">
        <v>0</v>
      </c>
      <c r="R227" s="213">
        <f>Q227*H227</f>
        <v>0</v>
      </c>
      <c r="S227" s="213">
        <v>0</v>
      </c>
      <c r="T227" s="214">
        <f>S227*H227</f>
        <v>0</v>
      </c>
      <c r="U227" s="35"/>
      <c r="V227" s="35"/>
      <c r="W227" s="35"/>
      <c r="X227" s="35"/>
      <c r="Y227" s="35"/>
      <c r="Z227" s="35"/>
      <c r="AA227" s="35"/>
      <c r="AB227" s="35"/>
      <c r="AC227" s="35"/>
      <c r="AD227" s="35"/>
      <c r="AE227" s="35"/>
      <c r="AR227" s="215" t="s">
        <v>192</v>
      </c>
      <c r="AT227" s="215" t="s">
        <v>187</v>
      </c>
      <c r="AU227" s="215" t="s">
        <v>83</v>
      </c>
      <c r="AY227" s="18" t="s">
        <v>185</v>
      </c>
      <c r="BE227" s="216">
        <f>IF(N227="základní",J227,0)</f>
        <v>0</v>
      </c>
      <c r="BF227" s="216">
        <f>IF(N227="snížená",J227,0)</f>
        <v>0</v>
      </c>
      <c r="BG227" s="216">
        <f>IF(N227="zákl. přenesená",J227,0)</f>
        <v>0</v>
      </c>
      <c r="BH227" s="216">
        <f>IF(N227="sníž. přenesená",J227,0)</f>
        <v>0</v>
      </c>
      <c r="BI227" s="216">
        <f>IF(N227="nulová",J227,0)</f>
        <v>0</v>
      </c>
      <c r="BJ227" s="18" t="s">
        <v>81</v>
      </c>
      <c r="BK227" s="216">
        <f>ROUND(I227*H227,2)</f>
        <v>0</v>
      </c>
      <c r="BL227" s="18" t="s">
        <v>192</v>
      </c>
      <c r="BM227" s="215" t="s">
        <v>1208</v>
      </c>
    </row>
    <row r="228" spans="1:65" s="2" customFormat="1" ht="10.199999999999999">
      <c r="A228" s="35"/>
      <c r="B228" s="36"/>
      <c r="C228" s="37"/>
      <c r="D228" s="217" t="s">
        <v>194</v>
      </c>
      <c r="E228" s="37"/>
      <c r="F228" s="218" t="s">
        <v>1209</v>
      </c>
      <c r="G228" s="37"/>
      <c r="H228" s="37"/>
      <c r="I228" s="116"/>
      <c r="J228" s="37"/>
      <c r="K228" s="37"/>
      <c r="L228" s="40"/>
      <c r="M228" s="219"/>
      <c r="N228" s="220"/>
      <c r="O228" s="72"/>
      <c r="P228" s="72"/>
      <c r="Q228" s="72"/>
      <c r="R228" s="72"/>
      <c r="S228" s="72"/>
      <c r="T228" s="73"/>
      <c r="U228" s="35"/>
      <c r="V228" s="35"/>
      <c r="W228" s="35"/>
      <c r="X228" s="35"/>
      <c r="Y228" s="35"/>
      <c r="Z228" s="35"/>
      <c r="AA228" s="35"/>
      <c r="AB228" s="35"/>
      <c r="AC228" s="35"/>
      <c r="AD228" s="35"/>
      <c r="AE228" s="35"/>
      <c r="AT228" s="18" t="s">
        <v>194</v>
      </c>
      <c r="AU228" s="18" t="s">
        <v>83</v>
      </c>
    </row>
    <row r="229" spans="1:65" s="12" customFormat="1" ht="22.8" customHeight="1">
      <c r="B229" s="188"/>
      <c r="C229" s="189"/>
      <c r="D229" s="190" t="s">
        <v>72</v>
      </c>
      <c r="E229" s="202" t="s">
        <v>202</v>
      </c>
      <c r="F229" s="202" t="s">
        <v>1210</v>
      </c>
      <c r="G229" s="189"/>
      <c r="H229" s="189"/>
      <c r="I229" s="192"/>
      <c r="J229" s="203">
        <f>BK229</f>
        <v>0</v>
      </c>
      <c r="K229" s="189"/>
      <c r="L229" s="194"/>
      <c r="M229" s="195"/>
      <c r="N229" s="196"/>
      <c r="O229" s="196"/>
      <c r="P229" s="197">
        <f>SUM(P230:P248)</f>
        <v>0</v>
      </c>
      <c r="Q229" s="196"/>
      <c r="R229" s="197">
        <f>SUM(R230:R248)</f>
        <v>0.95789232000000002</v>
      </c>
      <c r="S229" s="196"/>
      <c r="T229" s="198">
        <f>SUM(T230:T248)</f>
        <v>0</v>
      </c>
      <c r="AR229" s="199" t="s">
        <v>81</v>
      </c>
      <c r="AT229" s="200" t="s">
        <v>72</v>
      </c>
      <c r="AU229" s="200" t="s">
        <v>81</v>
      </c>
      <c r="AY229" s="199" t="s">
        <v>185</v>
      </c>
      <c r="BK229" s="201">
        <f>SUM(BK230:BK248)</f>
        <v>0</v>
      </c>
    </row>
    <row r="230" spans="1:65" s="2" customFormat="1" ht="21.75" customHeight="1">
      <c r="A230" s="35"/>
      <c r="B230" s="36"/>
      <c r="C230" s="204" t="s">
        <v>322</v>
      </c>
      <c r="D230" s="204" t="s">
        <v>187</v>
      </c>
      <c r="E230" s="205" t="s">
        <v>1211</v>
      </c>
      <c r="F230" s="206" t="s">
        <v>1212</v>
      </c>
      <c r="G230" s="207" t="s">
        <v>325</v>
      </c>
      <c r="H230" s="208">
        <v>18.763000000000002</v>
      </c>
      <c r="I230" s="209"/>
      <c r="J230" s="210">
        <f>ROUND(I230*H230,2)</f>
        <v>0</v>
      </c>
      <c r="K230" s="206" t="s">
        <v>191</v>
      </c>
      <c r="L230" s="40"/>
      <c r="M230" s="211" t="s">
        <v>1</v>
      </c>
      <c r="N230" s="212" t="s">
        <v>38</v>
      </c>
      <c r="O230" s="72"/>
      <c r="P230" s="213">
        <f>O230*H230</f>
        <v>0</v>
      </c>
      <c r="Q230" s="213">
        <v>0</v>
      </c>
      <c r="R230" s="213">
        <f>Q230*H230</f>
        <v>0</v>
      </c>
      <c r="S230" s="213">
        <v>0</v>
      </c>
      <c r="T230" s="214">
        <f>S230*H230</f>
        <v>0</v>
      </c>
      <c r="U230" s="35"/>
      <c r="V230" s="35"/>
      <c r="W230" s="35"/>
      <c r="X230" s="35"/>
      <c r="Y230" s="35"/>
      <c r="Z230" s="35"/>
      <c r="AA230" s="35"/>
      <c r="AB230" s="35"/>
      <c r="AC230" s="35"/>
      <c r="AD230" s="35"/>
      <c r="AE230" s="35"/>
      <c r="AR230" s="215" t="s">
        <v>192</v>
      </c>
      <c r="AT230" s="215" t="s">
        <v>187</v>
      </c>
      <c r="AU230" s="215" t="s">
        <v>83</v>
      </c>
      <c r="AY230" s="18" t="s">
        <v>185</v>
      </c>
      <c r="BE230" s="216">
        <f>IF(N230="základní",J230,0)</f>
        <v>0</v>
      </c>
      <c r="BF230" s="216">
        <f>IF(N230="snížená",J230,0)</f>
        <v>0</v>
      </c>
      <c r="BG230" s="216">
        <f>IF(N230="zákl. přenesená",J230,0)</f>
        <v>0</v>
      </c>
      <c r="BH230" s="216">
        <f>IF(N230="sníž. přenesená",J230,0)</f>
        <v>0</v>
      </c>
      <c r="BI230" s="216">
        <f>IF(N230="nulová",J230,0)</f>
        <v>0</v>
      </c>
      <c r="BJ230" s="18" t="s">
        <v>81</v>
      </c>
      <c r="BK230" s="216">
        <f>ROUND(I230*H230,2)</f>
        <v>0</v>
      </c>
      <c r="BL230" s="18" t="s">
        <v>192</v>
      </c>
      <c r="BM230" s="215" t="s">
        <v>1213</v>
      </c>
    </row>
    <row r="231" spans="1:65" s="2" customFormat="1" ht="48">
      <c r="A231" s="35"/>
      <c r="B231" s="36"/>
      <c r="C231" s="37"/>
      <c r="D231" s="217" t="s">
        <v>194</v>
      </c>
      <c r="E231" s="37"/>
      <c r="F231" s="218" t="s">
        <v>1214</v>
      </c>
      <c r="G231" s="37"/>
      <c r="H231" s="37"/>
      <c r="I231" s="116"/>
      <c r="J231" s="37"/>
      <c r="K231" s="37"/>
      <c r="L231" s="40"/>
      <c r="M231" s="219"/>
      <c r="N231" s="220"/>
      <c r="O231" s="72"/>
      <c r="P231" s="72"/>
      <c r="Q231" s="72"/>
      <c r="R231" s="72"/>
      <c r="S231" s="72"/>
      <c r="T231" s="73"/>
      <c r="U231" s="35"/>
      <c r="V231" s="35"/>
      <c r="W231" s="35"/>
      <c r="X231" s="35"/>
      <c r="Y231" s="35"/>
      <c r="Z231" s="35"/>
      <c r="AA231" s="35"/>
      <c r="AB231" s="35"/>
      <c r="AC231" s="35"/>
      <c r="AD231" s="35"/>
      <c r="AE231" s="35"/>
      <c r="AT231" s="18" t="s">
        <v>194</v>
      </c>
      <c r="AU231" s="18" t="s">
        <v>83</v>
      </c>
    </row>
    <row r="232" spans="1:65" s="2" customFormat="1" ht="307.2">
      <c r="A232" s="35"/>
      <c r="B232" s="36"/>
      <c r="C232" s="37"/>
      <c r="D232" s="217" t="s">
        <v>196</v>
      </c>
      <c r="E232" s="37"/>
      <c r="F232" s="221" t="s">
        <v>1215</v>
      </c>
      <c r="G232" s="37"/>
      <c r="H232" s="37"/>
      <c r="I232" s="116"/>
      <c r="J232" s="37"/>
      <c r="K232" s="37"/>
      <c r="L232" s="40"/>
      <c r="M232" s="219"/>
      <c r="N232" s="220"/>
      <c r="O232" s="72"/>
      <c r="P232" s="72"/>
      <c r="Q232" s="72"/>
      <c r="R232" s="72"/>
      <c r="S232" s="72"/>
      <c r="T232" s="73"/>
      <c r="U232" s="35"/>
      <c r="V232" s="35"/>
      <c r="W232" s="35"/>
      <c r="X232" s="35"/>
      <c r="Y232" s="35"/>
      <c r="Z232" s="35"/>
      <c r="AA232" s="35"/>
      <c r="AB232" s="35"/>
      <c r="AC232" s="35"/>
      <c r="AD232" s="35"/>
      <c r="AE232" s="35"/>
      <c r="AT232" s="18" t="s">
        <v>196</v>
      </c>
      <c r="AU232" s="18" t="s">
        <v>83</v>
      </c>
    </row>
    <row r="233" spans="1:65" s="14" customFormat="1" ht="10.199999999999999">
      <c r="B233" s="232"/>
      <c r="C233" s="233"/>
      <c r="D233" s="217" t="s">
        <v>214</v>
      </c>
      <c r="E233" s="234" t="s">
        <v>1</v>
      </c>
      <c r="F233" s="235" t="s">
        <v>1216</v>
      </c>
      <c r="G233" s="233"/>
      <c r="H233" s="236">
        <v>12.868</v>
      </c>
      <c r="I233" s="237"/>
      <c r="J233" s="233"/>
      <c r="K233" s="233"/>
      <c r="L233" s="238"/>
      <c r="M233" s="239"/>
      <c r="N233" s="240"/>
      <c r="O233" s="240"/>
      <c r="P233" s="240"/>
      <c r="Q233" s="240"/>
      <c r="R233" s="240"/>
      <c r="S233" s="240"/>
      <c r="T233" s="241"/>
      <c r="AT233" s="242" t="s">
        <v>214</v>
      </c>
      <c r="AU233" s="242" t="s">
        <v>83</v>
      </c>
      <c r="AV233" s="14" t="s">
        <v>83</v>
      </c>
      <c r="AW233" s="14" t="s">
        <v>30</v>
      </c>
      <c r="AX233" s="14" t="s">
        <v>73</v>
      </c>
      <c r="AY233" s="242" t="s">
        <v>185</v>
      </c>
    </row>
    <row r="234" spans="1:65" s="14" customFormat="1" ht="10.199999999999999">
      <c r="B234" s="232"/>
      <c r="C234" s="233"/>
      <c r="D234" s="217" t="s">
        <v>214</v>
      </c>
      <c r="E234" s="234" t="s">
        <v>1</v>
      </c>
      <c r="F234" s="235" t="s">
        <v>1217</v>
      </c>
      <c r="G234" s="233"/>
      <c r="H234" s="236">
        <v>0.3</v>
      </c>
      <c r="I234" s="237"/>
      <c r="J234" s="233"/>
      <c r="K234" s="233"/>
      <c r="L234" s="238"/>
      <c r="M234" s="239"/>
      <c r="N234" s="240"/>
      <c r="O234" s="240"/>
      <c r="P234" s="240"/>
      <c r="Q234" s="240"/>
      <c r="R234" s="240"/>
      <c r="S234" s="240"/>
      <c r="T234" s="241"/>
      <c r="AT234" s="242" t="s">
        <v>214</v>
      </c>
      <c r="AU234" s="242" t="s">
        <v>83</v>
      </c>
      <c r="AV234" s="14" t="s">
        <v>83</v>
      </c>
      <c r="AW234" s="14" t="s">
        <v>30</v>
      </c>
      <c r="AX234" s="14" t="s">
        <v>73</v>
      </c>
      <c r="AY234" s="242" t="s">
        <v>185</v>
      </c>
    </row>
    <row r="235" spans="1:65" s="14" customFormat="1" ht="10.199999999999999">
      <c r="B235" s="232"/>
      <c r="C235" s="233"/>
      <c r="D235" s="217" t="s">
        <v>214</v>
      </c>
      <c r="E235" s="234" t="s">
        <v>1</v>
      </c>
      <c r="F235" s="235" t="s">
        <v>1218</v>
      </c>
      <c r="G235" s="233"/>
      <c r="H235" s="236">
        <v>1.0569999999999999</v>
      </c>
      <c r="I235" s="237"/>
      <c r="J235" s="233"/>
      <c r="K235" s="233"/>
      <c r="L235" s="238"/>
      <c r="M235" s="239"/>
      <c r="N235" s="240"/>
      <c r="O235" s="240"/>
      <c r="P235" s="240"/>
      <c r="Q235" s="240"/>
      <c r="R235" s="240"/>
      <c r="S235" s="240"/>
      <c r="T235" s="241"/>
      <c r="AT235" s="242" t="s">
        <v>214</v>
      </c>
      <c r="AU235" s="242" t="s">
        <v>83</v>
      </c>
      <c r="AV235" s="14" t="s">
        <v>83</v>
      </c>
      <c r="AW235" s="14" t="s">
        <v>30</v>
      </c>
      <c r="AX235" s="14" t="s">
        <v>73</v>
      </c>
      <c r="AY235" s="242" t="s">
        <v>185</v>
      </c>
    </row>
    <row r="236" spans="1:65" s="14" customFormat="1" ht="10.199999999999999">
      <c r="B236" s="232"/>
      <c r="C236" s="233"/>
      <c r="D236" s="217" t="s">
        <v>214</v>
      </c>
      <c r="E236" s="234" t="s">
        <v>1</v>
      </c>
      <c r="F236" s="235" t="s">
        <v>1219</v>
      </c>
      <c r="G236" s="233"/>
      <c r="H236" s="236">
        <v>2.9159999999999999</v>
      </c>
      <c r="I236" s="237"/>
      <c r="J236" s="233"/>
      <c r="K236" s="233"/>
      <c r="L236" s="238"/>
      <c r="M236" s="239"/>
      <c r="N236" s="240"/>
      <c r="O236" s="240"/>
      <c r="P236" s="240"/>
      <c r="Q236" s="240"/>
      <c r="R236" s="240"/>
      <c r="S236" s="240"/>
      <c r="T236" s="241"/>
      <c r="AT236" s="242" t="s">
        <v>214</v>
      </c>
      <c r="AU236" s="242" t="s">
        <v>83</v>
      </c>
      <c r="AV236" s="14" t="s">
        <v>83</v>
      </c>
      <c r="AW236" s="14" t="s">
        <v>30</v>
      </c>
      <c r="AX236" s="14" t="s">
        <v>73</v>
      </c>
      <c r="AY236" s="242" t="s">
        <v>185</v>
      </c>
    </row>
    <row r="237" spans="1:65" s="14" customFormat="1" ht="10.199999999999999">
      <c r="B237" s="232"/>
      <c r="C237" s="233"/>
      <c r="D237" s="217" t="s">
        <v>214</v>
      </c>
      <c r="E237" s="234" t="s">
        <v>1</v>
      </c>
      <c r="F237" s="235" t="s">
        <v>1220</v>
      </c>
      <c r="G237" s="233"/>
      <c r="H237" s="236">
        <v>1.6220000000000001</v>
      </c>
      <c r="I237" s="237"/>
      <c r="J237" s="233"/>
      <c r="K237" s="233"/>
      <c r="L237" s="238"/>
      <c r="M237" s="239"/>
      <c r="N237" s="240"/>
      <c r="O237" s="240"/>
      <c r="P237" s="240"/>
      <c r="Q237" s="240"/>
      <c r="R237" s="240"/>
      <c r="S237" s="240"/>
      <c r="T237" s="241"/>
      <c r="AT237" s="242" t="s">
        <v>214</v>
      </c>
      <c r="AU237" s="242" t="s">
        <v>83</v>
      </c>
      <c r="AV237" s="14" t="s">
        <v>83</v>
      </c>
      <c r="AW237" s="14" t="s">
        <v>30</v>
      </c>
      <c r="AX237" s="14" t="s">
        <v>73</v>
      </c>
      <c r="AY237" s="242" t="s">
        <v>185</v>
      </c>
    </row>
    <row r="238" spans="1:65" s="15" customFormat="1" ht="10.199999999999999">
      <c r="B238" s="243"/>
      <c r="C238" s="244"/>
      <c r="D238" s="217" t="s">
        <v>214</v>
      </c>
      <c r="E238" s="245" t="s">
        <v>1</v>
      </c>
      <c r="F238" s="246" t="s">
        <v>219</v>
      </c>
      <c r="G238" s="244"/>
      <c r="H238" s="247">
        <v>18.763000000000002</v>
      </c>
      <c r="I238" s="248"/>
      <c r="J238" s="244"/>
      <c r="K238" s="244"/>
      <c r="L238" s="249"/>
      <c r="M238" s="250"/>
      <c r="N238" s="251"/>
      <c r="O238" s="251"/>
      <c r="P238" s="251"/>
      <c r="Q238" s="251"/>
      <c r="R238" s="251"/>
      <c r="S238" s="251"/>
      <c r="T238" s="252"/>
      <c r="AT238" s="253" t="s">
        <v>214</v>
      </c>
      <c r="AU238" s="253" t="s">
        <v>83</v>
      </c>
      <c r="AV238" s="15" t="s">
        <v>192</v>
      </c>
      <c r="AW238" s="15" t="s">
        <v>30</v>
      </c>
      <c r="AX238" s="15" t="s">
        <v>81</v>
      </c>
      <c r="AY238" s="253" t="s">
        <v>185</v>
      </c>
    </row>
    <row r="239" spans="1:65" s="2" customFormat="1" ht="16.5" customHeight="1">
      <c r="A239" s="35"/>
      <c r="B239" s="36"/>
      <c r="C239" s="258" t="s">
        <v>335</v>
      </c>
      <c r="D239" s="258" t="s">
        <v>521</v>
      </c>
      <c r="E239" s="259" t="s">
        <v>1221</v>
      </c>
      <c r="F239" s="260" t="s">
        <v>1222</v>
      </c>
      <c r="G239" s="261" t="s">
        <v>210</v>
      </c>
      <c r="H239" s="262">
        <v>120.946</v>
      </c>
      <c r="I239" s="263"/>
      <c r="J239" s="264">
        <f>ROUND(I239*H239,2)</f>
        <v>0</v>
      </c>
      <c r="K239" s="260" t="s">
        <v>191</v>
      </c>
      <c r="L239" s="265"/>
      <c r="M239" s="266" t="s">
        <v>1</v>
      </c>
      <c r="N239" s="267" t="s">
        <v>38</v>
      </c>
      <c r="O239" s="72"/>
      <c r="P239" s="213">
        <f>O239*H239</f>
        <v>0</v>
      </c>
      <c r="Q239" s="213">
        <v>7.92E-3</v>
      </c>
      <c r="R239" s="213">
        <f>Q239*H239</f>
        <v>0.95789232000000002</v>
      </c>
      <c r="S239" s="213">
        <v>0</v>
      </c>
      <c r="T239" s="214">
        <f>S239*H239</f>
        <v>0</v>
      </c>
      <c r="U239" s="35"/>
      <c r="V239" s="35"/>
      <c r="W239" s="35"/>
      <c r="X239" s="35"/>
      <c r="Y239" s="35"/>
      <c r="Z239" s="35"/>
      <c r="AA239" s="35"/>
      <c r="AB239" s="35"/>
      <c r="AC239" s="35"/>
      <c r="AD239" s="35"/>
      <c r="AE239" s="35"/>
      <c r="AR239" s="215" t="s">
        <v>226</v>
      </c>
      <c r="AT239" s="215" t="s">
        <v>521</v>
      </c>
      <c r="AU239" s="215" t="s">
        <v>83</v>
      </c>
      <c r="AY239" s="18" t="s">
        <v>185</v>
      </c>
      <c r="BE239" s="216">
        <f>IF(N239="základní",J239,0)</f>
        <v>0</v>
      </c>
      <c r="BF239" s="216">
        <f>IF(N239="snížená",J239,0)</f>
        <v>0</v>
      </c>
      <c r="BG239" s="216">
        <f>IF(N239="zákl. přenesená",J239,0)</f>
        <v>0</v>
      </c>
      <c r="BH239" s="216">
        <f>IF(N239="sníž. přenesená",J239,0)</f>
        <v>0</v>
      </c>
      <c r="BI239" s="216">
        <f>IF(N239="nulová",J239,0)</f>
        <v>0</v>
      </c>
      <c r="BJ239" s="18" t="s">
        <v>81</v>
      </c>
      <c r="BK239" s="216">
        <f>ROUND(I239*H239,2)</f>
        <v>0</v>
      </c>
      <c r="BL239" s="18" t="s">
        <v>192</v>
      </c>
      <c r="BM239" s="215" t="s">
        <v>1223</v>
      </c>
    </row>
    <row r="240" spans="1:65" s="2" customFormat="1" ht="10.199999999999999">
      <c r="A240" s="35"/>
      <c r="B240" s="36"/>
      <c r="C240" s="37"/>
      <c r="D240" s="217" t="s">
        <v>194</v>
      </c>
      <c r="E240" s="37"/>
      <c r="F240" s="218" t="s">
        <v>1222</v>
      </c>
      <c r="G240" s="37"/>
      <c r="H240" s="37"/>
      <c r="I240" s="116"/>
      <c r="J240" s="37"/>
      <c r="K240" s="37"/>
      <c r="L240" s="40"/>
      <c r="M240" s="219"/>
      <c r="N240" s="220"/>
      <c r="O240" s="72"/>
      <c r="P240" s="72"/>
      <c r="Q240" s="72"/>
      <c r="R240" s="72"/>
      <c r="S240" s="72"/>
      <c r="T240" s="73"/>
      <c r="U240" s="35"/>
      <c r="V240" s="35"/>
      <c r="W240" s="35"/>
      <c r="X240" s="35"/>
      <c r="Y240" s="35"/>
      <c r="Z240" s="35"/>
      <c r="AA240" s="35"/>
      <c r="AB240" s="35"/>
      <c r="AC240" s="35"/>
      <c r="AD240" s="35"/>
      <c r="AE240" s="35"/>
      <c r="AT240" s="18" t="s">
        <v>194</v>
      </c>
      <c r="AU240" s="18" t="s">
        <v>83</v>
      </c>
    </row>
    <row r="241" spans="1:65" s="14" customFormat="1" ht="10.199999999999999">
      <c r="B241" s="232"/>
      <c r="C241" s="233"/>
      <c r="D241" s="217" t="s">
        <v>214</v>
      </c>
      <c r="E241" s="234" t="s">
        <v>1</v>
      </c>
      <c r="F241" s="235" t="s">
        <v>1224</v>
      </c>
      <c r="G241" s="233"/>
      <c r="H241" s="236">
        <v>5.4560000000000004</v>
      </c>
      <c r="I241" s="237"/>
      <c r="J241" s="233"/>
      <c r="K241" s="233"/>
      <c r="L241" s="238"/>
      <c r="M241" s="239"/>
      <c r="N241" s="240"/>
      <c r="O241" s="240"/>
      <c r="P241" s="240"/>
      <c r="Q241" s="240"/>
      <c r="R241" s="240"/>
      <c r="S241" s="240"/>
      <c r="T241" s="241"/>
      <c r="AT241" s="242" t="s">
        <v>214</v>
      </c>
      <c r="AU241" s="242" t="s">
        <v>83</v>
      </c>
      <c r="AV241" s="14" t="s">
        <v>83</v>
      </c>
      <c r="AW241" s="14" t="s">
        <v>30</v>
      </c>
      <c r="AX241" s="14" t="s">
        <v>73</v>
      </c>
      <c r="AY241" s="242" t="s">
        <v>185</v>
      </c>
    </row>
    <row r="242" spans="1:65" s="14" customFormat="1" ht="10.199999999999999">
      <c r="B242" s="232"/>
      <c r="C242" s="233"/>
      <c r="D242" s="217" t="s">
        <v>214</v>
      </c>
      <c r="E242" s="234" t="s">
        <v>1</v>
      </c>
      <c r="F242" s="235" t="s">
        <v>1225</v>
      </c>
      <c r="G242" s="233"/>
      <c r="H242" s="236">
        <v>36.482999999999997</v>
      </c>
      <c r="I242" s="237"/>
      <c r="J242" s="233"/>
      <c r="K242" s="233"/>
      <c r="L242" s="238"/>
      <c r="M242" s="239"/>
      <c r="N242" s="240"/>
      <c r="O242" s="240"/>
      <c r="P242" s="240"/>
      <c r="Q242" s="240"/>
      <c r="R242" s="240"/>
      <c r="S242" s="240"/>
      <c r="T242" s="241"/>
      <c r="AT242" s="242" t="s">
        <v>214</v>
      </c>
      <c r="AU242" s="242" t="s">
        <v>83</v>
      </c>
      <c r="AV242" s="14" t="s">
        <v>83</v>
      </c>
      <c r="AW242" s="14" t="s">
        <v>30</v>
      </c>
      <c r="AX242" s="14" t="s">
        <v>73</v>
      </c>
      <c r="AY242" s="242" t="s">
        <v>185</v>
      </c>
    </row>
    <row r="243" spans="1:65" s="14" customFormat="1" ht="10.199999999999999">
      <c r="B243" s="232"/>
      <c r="C243" s="233"/>
      <c r="D243" s="217" t="s">
        <v>214</v>
      </c>
      <c r="E243" s="234" t="s">
        <v>1</v>
      </c>
      <c r="F243" s="235" t="s">
        <v>1226</v>
      </c>
      <c r="G243" s="233"/>
      <c r="H243" s="236">
        <v>41.698999999999998</v>
      </c>
      <c r="I243" s="237"/>
      <c r="J243" s="233"/>
      <c r="K243" s="233"/>
      <c r="L243" s="238"/>
      <c r="M243" s="239"/>
      <c r="N243" s="240"/>
      <c r="O243" s="240"/>
      <c r="P243" s="240"/>
      <c r="Q243" s="240"/>
      <c r="R243" s="240"/>
      <c r="S243" s="240"/>
      <c r="T243" s="241"/>
      <c r="AT243" s="242" t="s">
        <v>214</v>
      </c>
      <c r="AU243" s="242" t="s">
        <v>83</v>
      </c>
      <c r="AV243" s="14" t="s">
        <v>83</v>
      </c>
      <c r="AW243" s="14" t="s">
        <v>30</v>
      </c>
      <c r="AX243" s="14" t="s">
        <v>73</v>
      </c>
      <c r="AY243" s="242" t="s">
        <v>185</v>
      </c>
    </row>
    <row r="244" spans="1:65" s="14" customFormat="1" ht="10.199999999999999">
      <c r="B244" s="232"/>
      <c r="C244" s="233"/>
      <c r="D244" s="217" t="s">
        <v>214</v>
      </c>
      <c r="E244" s="234" t="s">
        <v>1</v>
      </c>
      <c r="F244" s="235" t="s">
        <v>1227</v>
      </c>
      <c r="G244" s="233"/>
      <c r="H244" s="236">
        <v>20.966000000000001</v>
      </c>
      <c r="I244" s="237"/>
      <c r="J244" s="233"/>
      <c r="K244" s="233"/>
      <c r="L244" s="238"/>
      <c r="M244" s="239"/>
      <c r="N244" s="240"/>
      <c r="O244" s="240"/>
      <c r="P244" s="240"/>
      <c r="Q244" s="240"/>
      <c r="R244" s="240"/>
      <c r="S244" s="240"/>
      <c r="T244" s="241"/>
      <c r="AT244" s="242" t="s">
        <v>214</v>
      </c>
      <c r="AU244" s="242" t="s">
        <v>83</v>
      </c>
      <c r="AV244" s="14" t="s">
        <v>83</v>
      </c>
      <c r="AW244" s="14" t="s">
        <v>30</v>
      </c>
      <c r="AX244" s="14" t="s">
        <v>73</v>
      </c>
      <c r="AY244" s="242" t="s">
        <v>185</v>
      </c>
    </row>
    <row r="245" spans="1:65" s="14" customFormat="1" ht="10.199999999999999">
      <c r="B245" s="232"/>
      <c r="C245" s="233"/>
      <c r="D245" s="217" t="s">
        <v>214</v>
      </c>
      <c r="E245" s="234" t="s">
        <v>1</v>
      </c>
      <c r="F245" s="235" t="s">
        <v>1228</v>
      </c>
      <c r="G245" s="233"/>
      <c r="H245" s="236">
        <v>14.662000000000001</v>
      </c>
      <c r="I245" s="237"/>
      <c r="J245" s="233"/>
      <c r="K245" s="233"/>
      <c r="L245" s="238"/>
      <c r="M245" s="239"/>
      <c r="N245" s="240"/>
      <c r="O245" s="240"/>
      <c r="P245" s="240"/>
      <c r="Q245" s="240"/>
      <c r="R245" s="240"/>
      <c r="S245" s="240"/>
      <c r="T245" s="241"/>
      <c r="AT245" s="242" t="s">
        <v>214</v>
      </c>
      <c r="AU245" s="242" t="s">
        <v>83</v>
      </c>
      <c r="AV245" s="14" t="s">
        <v>83</v>
      </c>
      <c r="AW245" s="14" t="s">
        <v>30</v>
      </c>
      <c r="AX245" s="14" t="s">
        <v>73</v>
      </c>
      <c r="AY245" s="242" t="s">
        <v>185</v>
      </c>
    </row>
    <row r="246" spans="1:65" s="14" customFormat="1" ht="10.199999999999999">
      <c r="B246" s="232"/>
      <c r="C246" s="233"/>
      <c r="D246" s="217" t="s">
        <v>214</v>
      </c>
      <c r="E246" s="234" t="s">
        <v>1</v>
      </c>
      <c r="F246" s="235" t="s">
        <v>1229</v>
      </c>
      <c r="G246" s="233"/>
      <c r="H246" s="236">
        <v>0.6</v>
      </c>
      <c r="I246" s="237"/>
      <c r="J246" s="233"/>
      <c r="K246" s="233"/>
      <c r="L246" s="238"/>
      <c r="M246" s="239"/>
      <c r="N246" s="240"/>
      <c r="O246" s="240"/>
      <c r="P246" s="240"/>
      <c r="Q246" s="240"/>
      <c r="R246" s="240"/>
      <c r="S246" s="240"/>
      <c r="T246" s="241"/>
      <c r="AT246" s="242" t="s">
        <v>214</v>
      </c>
      <c r="AU246" s="242" t="s">
        <v>83</v>
      </c>
      <c r="AV246" s="14" t="s">
        <v>83</v>
      </c>
      <c r="AW246" s="14" t="s">
        <v>30</v>
      </c>
      <c r="AX246" s="14" t="s">
        <v>73</v>
      </c>
      <c r="AY246" s="242" t="s">
        <v>185</v>
      </c>
    </row>
    <row r="247" spans="1:65" s="14" customFormat="1" ht="10.199999999999999">
      <c r="B247" s="232"/>
      <c r="C247" s="233"/>
      <c r="D247" s="217" t="s">
        <v>214</v>
      </c>
      <c r="E247" s="234" t="s">
        <v>1</v>
      </c>
      <c r="F247" s="235" t="s">
        <v>1230</v>
      </c>
      <c r="G247" s="233"/>
      <c r="H247" s="236">
        <v>1.08</v>
      </c>
      <c r="I247" s="237"/>
      <c r="J247" s="233"/>
      <c r="K247" s="233"/>
      <c r="L247" s="238"/>
      <c r="M247" s="239"/>
      <c r="N247" s="240"/>
      <c r="O247" s="240"/>
      <c r="P247" s="240"/>
      <c r="Q247" s="240"/>
      <c r="R247" s="240"/>
      <c r="S247" s="240"/>
      <c r="T247" s="241"/>
      <c r="AT247" s="242" t="s">
        <v>214</v>
      </c>
      <c r="AU247" s="242" t="s">
        <v>83</v>
      </c>
      <c r="AV247" s="14" t="s">
        <v>83</v>
      </c>
      <c r="AW247" s="14" t="s">
        <v>30</v>
      </c>
      <c r="AX247" s="14" t="s">
        <v>73</v>
      </c>
      <c r="AY247" s="242" t="s">
        <v>185</v>
      </c>
    </row>
    <row r="248" spans="1:65" s="15" customFormat="1" ht="10.199999999999999">
      <c r="B248" s="243"/>
      <c r="C248" s="244"/>
      <c r="D248" s="217" t="s">
        <v>214</v>
      </c>
      <c r="E248" s="245" t="s">
        <v>1</v>
      </c>
      <c r="F248" s="246" t="s">
        <v>219</v>
      </c>
      <c r="G248" s="244"/>
      <c r="H248" s="247">
        <v>120.946</v>
      </c>
      <c r="I248" s="248"/>
      <c r="J248" s="244"/>
      <c r="K248" s="244"/>
      <c r="L248" s="249"/>
      <c r="M248" s="250"/>
      <c r="N248" s="251"/>
      <c r="O248" s="251"/>
      <c r="P248" s="251"/>
      <c r="Q248" s="251"/>
      <c r="R248" s="251"/>
      <c r="S248" s="251"/>
      <c r="T248" s="252"/>
      <c r="AT248" s="253" t="s">
        <v>214</v>
      </c>
      <c r="AU248" s="253" t="s">
        <v>83</v>
      </c>
      <c r="AV248" s="15" t="s">
        <v>192</v>
      </c>
      <c r="AW248" s="15" t="s">
        <v>30</v>
      </c>
      <c r="AX248" s="15" t="s">
        <v>81</v>
      </c>
      <c r="AY248" s="253" t="s">
        <v>185</v>
      </c>
    </row>
    <row r="249" spans="1:65" s="12" customFormat="1" ht="22.8" customHeight="1">
      <c r="B249" s="188"/>
      <c r="C249" s="189"/>
      <c r="D249" s="190" t="s">
        <v>72</v>
      </c>
      <c r="E249" s="202" t="s">
        <v>192</v>
      </c>
      <c r="F249" s="202" t="s">
        <v>715</v>
      </c>
      <c r="G249" s="189"/>
      <c r="H249" s="189"/>
      <c r="I249" s="192"/>
      <c r="J249" s="203">
        <f>BK249</f>
        <v>0</v>
      </c>
      <c r="K249" s="189"/>
      <c r="L249" s="194"/>
      <c r="M249" s="195"/>
      <c r="N249" s="196"/>
      <c r="O249" s="196"/>
      <c r="P249" s="197">
        <f>SUM(P250:P272)</f>
        <v>0</v>
      </c>
      <c r="Q249" s="196"/>
      <c r="R249" s="197">
        <f>SUM(R250:R272)</f>
        <v>2.6999040000000002E-2</v>
      </c>
      <c r="S249" s="196"/>
      <c r="T249" s="198">
        <f>SUM(T250:T272)</f>
        <v>0</v>
      </c>
      <c r="AR249" s="199" t="s">
        <v>81</v>
      </c>
      <c r="AT249" s="200" t="s">
        <v>72</v>
      </c>
      <c r="AU249" s="200" t="s">
        <v>81</v>
      </c>
      <c r="AY249" s="199" t="s">
        <v>185</v>
      </c>
      <c r="BK249" s="201">
        <f>SUM(BK250:BK272)</f>
        <v>0</v>
      </c>
    </row>
    <row r="250" spans="1:65" s="2" customFormat="1" ht="16.5" customHeight="1">
      <c r="A250" s="35"/>
      <c r="B250" s="36"/>
      <c r="C250" s="204" t="s">
        <v>7</v>
      </c>
      <c r="D250" s="204" t="s">
        <v>187</v>
      </c>
      <c r="E250" s="205" t="s">
        <v>1231</v>
      </c>
      <c r="F250" s="206" t="s">
        <v>1232</v>
      </c>
      <c r="G250" s="207" t="s">
        <v>325</v>
      </c>
      <c r="H250" s="208">
        <v>4.9000000000000004</v>
      </c>
      <c r="I250" s="209"/>
      <c r="J250" s="210">
        <f>ROUND(I250*H250,2)</f>
        <v>0</v>
      </c>
      <c r="K250" s="206" t="s">
        <v>191</v>
      </c>
      <c r="L250" s="40"/>
      <c r="M250" s="211" t="s">
        <v>1</v>
      </c>
      <c r="N250" s="212" t="s">
        <v>38</v>
      </c>
      <c r="O250" s="72"/>
      <c r="P250" s="213">
        <f>O250*H250</f>
        <v>0</v>
      </c>
      <c r="Q250" s="213">
        <v>0</v>
      </c>
      <c r="R250" s="213">
        <f>Q250*H250</f>
        <v>0</v>
      </c>
      <c r="S250" s="213">
        <v>0</v>
      </c>
      <c r="T250" s="214">
        <f>S250*H250</f>
        <v>0</v>
      </c>
      <c r="U250" s="35"/>
      <c r="V250" s="35"/>
      <c r="W250" s="35"/>
      <c r="X250" s="35"/>
      <c r="Y250" s="35"/>
      <c r="Z250" s="35"/>
      <c r="AA250" s="35"/>
      <c r="AB250" s="35"/>
      <c r="AC250" s="35"/>
      <c r="AD250" s="35"/>
      <c r="AE250" s="35"/>
      <c r="AR250" s="215" t="s">
        <v>192</v>
      </c>
      <c r="AT250" s="215" t="s">
        <v>187</v>
      </c>
      <c r="AU250" s="215" t="s">
        <v>83</v>
      </c>
      <c r="AY250" s="18" t="s">
        <v>185</v>
      </c>
      <c r="BE250" s="216">
        <f>IF(N250="základní",J250,0)</f>
        <v>0</v>
      </c>
      <c r="BF250" s="216">
        <f>IF(N250="snížená",J250,0)</f>
        <v>0</v>
      </c>
      <c r="BG250" s="216">
        <f>IF(N250="zákl. přenesená",J250,0)</f>
        <v>0</v>
      </c>
      <c r="BH250" s="216">
        <f>IF(N250="sníž. přenesená",J250,0)</f>
        <v>0</v>
      </c>
      <c r="BI250" s="216">
        <f>IF(N250="nulová",J250,0)</f>
        <v>0</v>
      </c>
      <c r="BJ250" s="18" t="s">
        <v>81</v>
      </c>
      <c r="BK250" s="216">
        <f>ROUND(I250*H250,2)</f>
        <v>0</v>
      </c>
      <c r="BL250" s="18" t="s">
        <v>192</v>
      </c>
      <c r="BM250" s="215" t="s">
        <v>1233</v>
      </c>
    </row>
    <row r="251" spans="1:65" s="2" customFormat="1" ht="19.2">
      <c r="A251" s="35"/>
      <c r="B251" s="36"/>
      <c r="C251" s="37"/>
      <c r="D251" s="217" t="s">
        <v>194</v>
      </c>
      <c r="E251" s="37"/>
      <c r="F251" s="218" t="s">
        <v>1234</v>
      </c>
      <c r="G251" s="37"/>
      <c r="H251" s="37"/>
      <c r="I251" s="116"/>
      <c r="J251" s="37"/>
      <c r="K251" s="37"/>
      <c r="L251" s="40"/>
      <c r="M251" s="219"/>
      <c r="N251" s="220"/>
      <c r="O251" s="72"/>
      <c r="P251" s="72"/>
      <c r="Q251" s="72"/>
      <c r="R251" s="72"/>
      <c r="S251" s="72"/>
      <c r="T251" s="73"/>
      <c r="U251" s="35"/>
      <c r="V251" s="35"/>
      <c r="W251" s="35"/>
      <c r="X251" s="35"/>
      <c r="Y251" s="35"/>
      <c r="Z251" s="35"/>
      <c r="AA251" s="35"/>
      <c r="AB251" s="35"/>
      <c r="AC251" s="35"/>
      <c r="AD251" s="35"/>
      <c r="AE251" s="35"/>
      <c r="AT251" s="18" t="s">
        <v>194</v>
      </c>
      <c r="AU251" s="18" t="s">
        <v>83</v>
      </c>
    </row>
    <row r="252" spans="1:65" s="2" customFormat="1" ht="48">
      <c r="A252" s="35"/>
      <c r="B252" s="36"/>
      <c r="C252" s="37"/>
      <c r="D252" s="217" t="s">
        <v>196</v>
      </c>
      <c r="E252" s="37"/>
      <c r="F252" s="221" t="s">
        <v>731</v>
      </c>
      <c r="G252" s="37"/>
      <c r="H252" s="37"/>
      <c r="I252" s="116"/>
      <c r="J252" s="37"/>
      <c r="K252" s="37"/>
      <c r="L252" s="40"/>
      <c r="M252" s="219"/>
      <c r="N252" s="220"/>
      <c r="O252" s="72"/>
      <c r="P252" s="72"/>
      <c r="Q252" s="72"/>
      <c r="R252" s="72"/>
      <c r="S252" s="72"/>
      <c r="T252" s="73"/>
      <c r="U252" s="35"/>
      <c r="V252" s="35"/>
      <c r="W252" s="35"/>
      <c r="X252" s="35"/>
      <c r="Y252" s="35"/>
      <c r="Z252" s="35"/>
      <c r="AA252" s="35"/>
      <c r="AB252" s="35"/>
      <c r="AC252" s="35"/>
      <c r="AD252" s="35"/>
      <c r="AE252" s="35"/>
      <c r="AT252" s="18" t="s">
        <v>196</v>
      </c>
      <c r="AU252" s="18" t="s">
        <v>83</v>
      </c>
    </row>
    <row r="253" spans="1:65" s="14" customFormat="1" ht="10.199999999999999">
      <c r="B253" s="232"/>
      <c r="C253" s="233"/>
      <c r="D253" s="217" t="s">
        <v>214</v>
      </c>
      <c r="E253" s="234" t="s">
        <v>1</v>
      </c>
      <c r="F253" s="235" t="s">
        <v>1235</v>
      </c>
      <c r="G253" s="233"/>
      <c r="H253" s="236">
        <v>4.9000000000000004</v>
      </c>
      <c r="I253" s="237"/>
      <c r="J253" s="233"/>
      <c r="K253" s="233"/>
      <c r="L253" s="238"/>
      <c r="M253" s="239"/>
      <c r="N253" s="240"/>
      <c r="O253" s="240"/>
      <c r="P253" s="240"/>
      <c r="Q253" s="240"/>
      <c r="R253" s="240"/>
      <c r="S253" s="240"/>
      <c r="T253" s="241"/>
      <c r="AT253" s="242" t="s">
        <v>214</v>
      </c>
      <c r="AU253" s="242" t="s">
        <v>83</v>
      </c>
      <c r="AV253" s="14" t="s">
        <v>83</v>
      </c>
      <c r="AW253" s="14" t="s">
        <v>30</v>
      </c>
      <c r="AX253" s="14" t="s">
        <v>81</v>
      </c>
      <c r="AY253" s="242" t="s">
        <v>185</v>
      </c>
    </row>
    <row r="254" spans="1:65" s="2" customFormat="1" ht="21.75" customHeight="1">
      <c r="A254" s="35"/>
      <c r="B254" s="36"/>
      <c r="C254" s="204" t="s">
        <v>347</v>
      </c>
      <c r="D254" s="204" t="s">
        <v>187</v>
      </c>
      <c r="E254" s="205" t="s">
        <v>1236</v>
      </c>
      <c r="F254" s="206" t="s">
        <v>1237</v>
      </c>
      <c r="G254" s="207" t="s">
        <v>325</v>
      </c>
      <c r="H254" s="208">
        <v>7.35</v>
      </c>
      <c r="I254" s="209"/>
      <c r="J254" s="210">
        <f>ROUND(I254*H254,2)</f>
        <v>0</v>
      </c>
      <c r="K254" s="206" t="s">
        <v>191</v>
      </c>
      <c r="L254" s="40"/>
      <c r="M254" s="211" t="s">
        <v>1</v>
      </c>
      <c r="N254" s="212" t="s">
        <v>38</v>
      </c>
      <c r="O254" s="72"/>
      <c r="P254" s="213">
        <f>O254*H254</f>
        <v>0</v>
      </c>
      <c r="Q254" s="213">
        <v>0</v>
      </c>
      <c r="R254" s="213">
        <f>Q254*H254</f>
        <v>0</v>
      </c>
      <c r="S254" s="213">
        <v>0</v>
      </c>
      <c r="T254" s="214">
        <f>S254*H254</f>
        <v>0</v>
      </c>
      <c r="U254" s="35"/>
      <c r="V254" s="35"/>
      <c r="W254" s="35"/>
      <c r="X254" s="35"/>
      <c r="Y254" s="35"/>
      <c r="Z254" s="35"/>
      <c r="AA254" s="35"/>
      <c r="AB254" s="35"/>
      <c r="AC254" s="35"/>
      <c r="AD254" s="35"/>
      <c r="AE254" s="35"/>
      <c r="AR254" s="215" t="s">
        <v>192</v>
      </c>
      <c r="AT254" s="215" t="s">
        <v>187</v>
      </c>
      <c r="AU254" s="215" t="s">
        <v>83</v>
      </c>
      <c r="AY254" s="18" t="s">
        <v>185</v>
      </c>
      <c r="BE254" s="216">
        <f>IF(N254="základní",J254,0)</f>
        <v>0</v>
      </c>
      <c r="BF254" s="216">
        <f>IF(N254="snížená",J254,0)</f>
        <v>0</v>
      </c>
      <c r="BG254" s="216">
        <f>IF(N254="zákl. přenesená",J254,0)</f>
        <v>0</v>
      </c>
      <c r="BH254" s="216">
        <f>IF(N254="sníž. přenesená",J254,0)</f>
        <v>0</v>
      </c>
      <c r="BI254" s="216">
        <f>IF(N254="nulová",J254,0)</f>
        <v>0</v>
      </c>
      <c r="BJ254" s="18" t="s">
        <v>81</v>
      </c>
      <c r="BK254" s="216">
        <f>ROUND(I254*H254,2)</f>
        <v>0</v>
      </c>
      <c r="BL254" s="18" t="s">
        <v>192</v>
      </c>
      <c r="BM254" s="215" t="s">
        <v>1238</v>
      </c>
    </row>
    <row r="255" spans="1:65" s="2" customFormat="1" ht="28.8">
      <c r="A255" s="35"/>
      <c r="B255" s="36"/>
      <c r="C255" s="37"/>
      <c r="D255" s="217" t="s">
        <v>194</v>
      </c>
      <c r="E255" s="37"/>
      <c r="F255" s="218" t="s">
        <v>1239</v>
      </c>
      <c r="G255" s="37"/>
      <c r="H255" s="37"/>
      <c r="I255" s="116"/>
      <c r="J255" s="37"/>
      <c r="K255" s="37"/>
      <c r="L255" s="40"/>
      <c r="M255" s="219"/>
      <c r="N255" s="220"/>
      <c r="O255" s="72"/>
      <c r="P255" s="72"/>
      <c r="Q255" s="72"/>
      <c r="R255" s="72"/>
      <c r="S255" s="72"/>
      <c r="T255" s="73"/>
      <c r="U255" s="35"/>
      <c r="V255" s="35"/>
      <c r="W255" s="35"/>
      <c r="X255" s="35"/>
      <c r="Y255" s="35"/>
      <c r="Z255" s="35"/>
      <c r="AA255" s="35"/>
      <c r="AB255" s="35"/>
      <c r="AC255" s="35"/>
      <c r="AD255" s="35"/>
      <c r="AE255" s="35"/>
      <c r="AT255" s="18" t="s">
        <v>194</v>
      </c>
      <c r="AU255" s="18" t="s">
        <v>83</v>
      </c>
    </row>
    <row r="256" spans="1:65" s="2" customFormat="1" ht="38.4">
      <c r="A256" s="35"/>
      <c r="B256" s="36"/>
      <c r="C256" s="37"/>
      <c r="D256" s="217" t="s">
        <v>196</v>
      </c>
      <c r="E256" s="37"/>
      <c r="F256" s="221" t="s">
        <v>738</v>
      </c>
      <c r="G256" s="37"/>
      <c r="H256" s="37"/>
      <c r="I256" s="116"/>
      <c r="J256" s="37"/>
      <c r="K256" s="37"/>
      <c r="L256" s="40"/>
      <c r="M256" s="219"/>
      <c r="N256" s="220"/>
      <c r="O256" s="72"/>
      <c r="P256" s="72"/>
      <c r="Q256" s="72"/>
      <c r="R256" s="72"/>
      <c r="S256" s="72"/>
      <c r="T256" s="73"/>
      <c r="U256" s="35"/>
      <c r="V256" s="35"/>
      <c r="W256" s="35"/>
      <c r="X256" s="35"/>
      <c r="Y256" s="35"/>
      <c r="Z256" s="35"/>
      <c r="AA256" s="35"/>
      <c r="AB256" s="35"/>
      <c r="AC256" s="35"/>
      <c r="AD256" s="35"/>
      <c r="AE256" s="35"/>
      <c r="AT256" s="18" t="s">
        <v>196</v>
      </c>
      <c r="AU256" s="18" t="s">
        <v>83</v>
      </c>
    </row>
    <row r="257" spans="1:65" s="14" customFormat="1" ht="10.199999999999999">
      <c r="B257" s="232"/>
      <c r="C257" s="233"/>
      <c r="D257" s="217" t="s">
        <v>214</v>
      </c>
      <c r="E257" s="234" t="s">
        <v>1</v>
      </c>
      <c r="F257" s="235" t="s">
        <v>1240</v>
      </c>
      <c r="G257" s="233"/>
      <c r="H257" s="236">
        <v>7.35</v>
      </c>
      <c r="I257" s="237"/>
      <c r="J257" s="233"/>
      <c r="K257" s="233"/>
      <c r="L257" s="238"/>
      <c r="M257" s="239"/>
      <c r="N257" s="240"/>
      <c r="O257" s="240"/>
      <c r="P257" s="240"/>
      <c r="Q257" s="240"/>
      <c r="R257" s="240"/>
      <c r="S257" s="240"/>
      <c r="T257" s="241"/>
      <c r="AT257" s="242" t="s">
        <v>214</v>
      </c>
      <c r="AU257" s="242" t="s">
        <v>83</v>
      </c>
      <c r="AV257" s="14" t="s">
        <v>83</v>
      </c>
      <c r="AW257" s="14" t="s">
        <v>30</v>
      </c>
      <c r="AX257" s="14" t="s">
        <v>81</v>
      </c>
      <c r="AY257" s="242" t="s">
        <v>185</v>
      </c>
    </row>
    <row r="258" spans="1:65" s="2" customFormat="1" ht="21.75" customHeight="1">
      <c r="A258" s="35"/>
      <c r="B258" s="36"/>
      <c r="C258" s="204" t="s">
        <v>355</v>
      </c>
      <c r="D258" s="204" t="s">
        <v>187</v>
      </c>
      <c r="E258" s="205" t="s">
        <v>734</v>
      </c>
      <c r="F258" s="206" t="s">
        <v>735</v>
      </c>
      <c r="G258" s="207" t="s">
        <v>325</v>
      </c>
      <c r="H258" s="208">
        <v>18.158999999999999</v>
      </c>
      <c r="I258" s="209"/>
      <c r="J258" s="210">
        <f>ROUND(I258*H258,2)</f>
        <v>0</v>
      </c>
      <c r="K258" s="206" t="s">
        <v>191</v>
      </c>
      <c r="L258" s="40"/>
      <c r="M258" s="211" t="s">
        <v>1</v>
      </c>
      <c r="N258" s="212" t="s">
        <v>38</v>
      </c>
      <c r="O258" s="72"/>
      <c r="P258" s="213">
        <f>O258*H258</f>
        <v>0</v>
      </c>
      <c r="Q258" s="213">
        <v>0</v>
      </c>
      <c r="R258" s="213">
        <f>Q258*H258</f>
        <v>0</v>
      </c>
      <c r="S258" s="213">
        <v>0</v>
      </c>
      <c r="T258" s="214">
        <f>S258*H258</f>
        <v>0</v>
      </c>
      <c r="U258" s="35"/>
      <c r="V258" s="35"/>
      <c r="W258" s="35"/>
      <c r="X258" s="35"/>
      <c r="Y258" s="35"/>
      <c r="Z258" s="35"/>
      <c r="AA258" s="35"/>
      <c r="AB258" s="35"/>
      <c r="AC258" s="35"/>
      <c r="AD258" s="35"/>
      <c r="AE258" s="35"/>
      <c r="AR258" s="215" t="s">
        <v>192</v>
      </c>
      <c r="AT258" s="215" t="s">
        <v>187</v>
      </c>
      <c r="AU258" s="215" t="s">
        <v>83</v>
      </c>
      <c r="AY258" s="18" t="s">
        <v>185</v>
      </c>
      <c r="BE258" s="216">
        <f>IF(N258="základní",J258,0)</f>
        <v>0</v>
      </c>
      <c r="BF258" s="216">
        <f>IF(N258="snížená",J258,0)</f>
        <v>0</v>
      </c>
      <c r="BG258" s="216">
        <f>IF(N258="zákl. přenesená",J258,0)</f>
        <v>0</v>
      </c>
      <c r="BH258" s="216">
        <f>IF(N258="sníž. přenesená",J258,0)</f>
        <v>0</v>
      </c>
      <c r="BI258" s="216">
        <f>IF(N258="nulová",J258,0)</f>
        <v>0</v>
      </c>
      <c r="BJ258" s="18" t="s">
        <v>81</v>
      </c>
      <c r="BK258" s="216">
        <f>ROUND(I258*H258,2)</f>
        <v>0</v>
      </c>
      <c r="BL258" s="18" t="s">
        <v>192</v>
      </c>
      <c r="BM258" s="215" t="s">
        <v>1241</v>
      </c>
    </row>
    <row r="259" spans="1:65" s="2" customFormat="1" ht="28.8">
      <c r="A259" s="35"/>
      <c r="B259" s="36"/>
      <c r="C259" s="37"/>
      <c r="D259" s="217" t="s">
        <v>194</v>
      </c>
      <c r="E259" s="37"/>
      <c r="F259" s="218" t="s">
        <v>737</v>
      </c>
      <c r="G259" s="37"/>
      <c r="H259" s="37"/>
      <c r="I259" s="116"/>
      <c r="J259" s="37"/>
      <c r="K259" s="37"/>
      <c r="L259" s="40"/>
      <c r="M259" s="219"/>
      <c r="N259" s="220"/>
      <c r="O259" s="72"/>
      <c r="P259" s="72"/>
      <c r="Q259" s="72"/>
      <c r="R259" s="72"/>
      <c r="S259" s="72"/>
      <c r="T259" s="73"/>
      <c r="U259" s="35"/>
      <c r="V259" s="35"/>
      <c r="W259" s="35"/>
      <c r="X259" s="35"/>
      <c r="Y259" s="35"/>
      <c r="Z259" s="35"/>
      <c r="AA259" s="35"/>
      <c r="AB259" s="35"/>
      <c r="AC259" s="35"/>
      <c r="AD259" s="35"/>
      <c r="AE259" s="35"/>
      <c r="AT259" s="18" t="s">
        <v>194</v>
      </c>
      <c r="AU259" s="18" t="s">
        <v>83</v>
      </c>
    </row>
    <row r="260" spans="1:65" s="2" customFormat="1" ht="38.4">
      <c r="A260" s="35"/>
      <c r="B260" s="36"/>
      <c r="C260" s="37"/>
      <c r="D260" s="217" t="s">
        <v>196</v>
      </c>
      <c r="E260" s="37"/>
      <c r="F260" s="221" t="s">
        <v>738</v>
      </c>
      <c r="G260" s="37"/>
      <c r="H260" s="37"/>
      <c r="I260" s="116"/>
      <c r="J260" s="37"/>
      <c r="K260" s="37"/>
      <c r="L260" s="40"/>
      <c r="M260" s="219"/>
      <c r="N260" s="220"/>
      <c r="O260" s="72"/>
      <c r="P260" s="72"/>
      <c r="Q260" s="72"/>
      <c r="R260" s="72"/>
      <c r="S260" s="72"/>
      <c r="T260" s="73"/>
      <c r="U260" s="35"/>
      <c r="V260" s="35"/>
      <c r="W260" s="35"/>
      <c r="X260" s="35"/>
      <c r="Y260" s="35"/>
      <c r="Z260" s="35"/>
      <c r="AA260" s="35"/>
      <c r="AB260" s="35"/>
      <c r="AC260" s="35"/>
      <c r="AD260" s="35"/>
      <c r="AE260" s="35"/>
      <c r="AT260" s="18" t="s">
        <v>196</v>
      </c>
      <c r="AU260" s="18" t="s">
        <v>83</v>
      </c>
    </row>
    <row r="261" spans="1:65" s="14" customFormat="1" ht="10.199999999999999">
      <c r="B261" s="232"/>
      <c r="C261" s="233"/>
      <c r="D261" s="217" t="s">
        <v>214</v>
      </c>
      <c r="E261" s="234" t="s">
        <v>1</v>
      </c>
      <c r="F261" s="235" t="s">
        <v>1242</v>
      </c>
      <c r="G261" s="233"/>
      <c r="H261" s="236">
        <v>7.29</v>
      </c>
      <c r="I261" s="237"/>
      <c r="J261" s="233"/>
      <c r="K261" s="233"/>
      <c r="L261" s="238"/>
      <c r="M261" s="239"/>
      <c r="N261" s="240"/>
      <c r="O261" s="240"/>
      <c r="P261" s="240"/>
      <c r="Q261" s="240"/>
      <c r="R261" s="240"/>
      <c r="S261" s="240"/>
      <c r="T261" s="241"/>
      <c r="AT261" s="242" t="s">
        <v>214</v>
      </c>
      <c r="AU261" s="242" t="s">
        <v>83</v>
      </c>
      <c r="AV261" s="14" t="s">
        <v>83</v>
      </c>
      <c r="AW261" s="14" t="s">
        <v>30</v>
      </c>
      <c r="AX261" s="14" t="s">
        <v>73</v>
      </c>
      <c r="AY261" s="242" t="s">
        <v>185</v>
      </c>
    </row>
    <row r="262" spans="1:65" s="14" customFormat="1" ht="10.199999999999999">
      <c r="B262" s="232"/>
      <c r="C262" s="233"/>
      <c r="D262" s="217" t="s">
        <v>214</v>
      </c>
      <c r="E262" s="234" t="s">
        <v>1</v>
      </c>
      <c r="F262" s="235" t="s">
        <v>1243</v>
      </c>
      <c r="G262" s="233"/>
      <c r="H262" s="236">
        <v>0.252</v>
      </c>
      <c r="I262" s="237"/>
      <c r="J262" s="233"/>
      <c r="K262" s="233"/>
      <c r="L262" s="238"/>
      <c r="M262" s="239"/>
      <c r="N262" s="240"/>
      <c r="O262" s="240"/>
      <c r="P262" s="240"/>
      <c r="Q262" s="240"/>
      <c r="R262" s="240"/>
      <c r="S262" s="240"/>
      <c r="T262" s="241"/>
      <c r="AT262" s="242" t="s">
        <v>214</v>
      </c>
      <c r="AU262" s="242" t="s">
        <v>83</v>
      </c>
      <c r="AV262" s="14" t="s">
        <v>83</v>
      </c>
      <c r="AW262" s="14" t="s">
        <v>30</v>
      </c>
      <c r="AX262" s="14" t="s">
        <v>73</v>
      </c>
      <c r="AY262" s="242" t="s">
        <v>185</v>
      </c>
    </row>
    <row r="263" spans="1:65" s="14" customFormat="1" ht="10.199999999999999">
      <c r="B263" s="232"/>
      <c r="C263" s="233"/>
      <c r="D263" s="217" t="s">
        <v>214</v>
      </c>
      <c r="E263" s="234" t="s">
        <v>1</v>
      </c>
      <c r="F263" s="235" t="s">
        <v>1244</v>
      </c>
      <c r="G263" s="233"/>
      <c r="H263" s="236">
        <v>1.2829999999999999</v>
      </c>
      <c r="I263" s="237"/>
      <c r="J263" s="233"/>
      <c r="K263" s="233"/>
      <c r="L263" s="238"/>
      <c r="M263" s="239"/>
      <c r="N263" s="240"/>
      <c r="O263" s="240"/>
      <c r="P263" s="240"/>
      <c r="Q263" s="240"/>
      <c r="R263" s="240"/>
      <c r="S263" s="240"/>
      <c r="T263" s="241"/>
      <c r="AT263" s="242" t="s">
        <v>214</v>
      </c>
      <c r="AU263" s="242" t="s">
        <v>83</v>
      </c>
      <c r="AV263" s="14" t="s">
        <v>83</v>
      </c>
      <c r="AW263" s="14" t="s">
        <v>30</v>
      </c>
      <c r="AX263" s="14" t="s">
        <v>73</v>
      </c>
      <c r="AY263" s="242" t="s">
        <v>185</v>
      </c>
    </row>
    <row r="264" spans="1:65" s="13" customFormat="1" ht="10.199999999999999">
      <c r="B264" s="222"/>
      <c r="C264" s="223"/>
      <c r="D264" s="217" t="s">
        <v>214</v>
      </c>
      <c r="E264" s="224" t="s">
        <v>1</v>
      </c>
      <c r="F264" s="225" t="s">
        <v>1173</v>
      </c>
      <c r="G264" s="223"/>
      <c r="H264" s="224" t="s">
        <v>1</v>
      </c>
      <c r="I264" s="226"/>
      <c r="J264" s="223"/>
      <c r="K264" s="223"/>
      <c r="L264" s="227"/>
      <c r="M264" s="228"/>
      <c r="N264" s="229"/>
      <c r="O264" s="229"/>
      <c r="P264" s="229"/>
      <c r="Q264" s="229"/>
      <c r="R264" s="229"/>
      <c r="S264" s="229"/>
      <c r="T264" s="230"/>
      <c r="AT264" s="231" t="s">
        <v>214</v>
      </c>
      <c r="AU264" s="231" t="s">
        <v>83</v>
      </c>
      <c r="AV264" s="13" t="s">
        <v>81</v>
      </c>
      <c r="AW264" s="13" t="s">
        <v>30</v>
      </c>
      <c r="AX264" s="13" t="s">
        <v>73</v>
      </c>
      <c r="AY264" s="231" t="s">
        <v>185</v>
      </c>
    </row>
    <row r="265" spans="1:65" s="14" customFormat="1" ht="10.199999999999999">
      <c r="B265" s="232"/>
      <c r="C265" s="233"/>
      <c r="D265" s="217" t="s">
        <v>214</v>
      </c>
      <c r="E265" s="234" t="s">
        <v>1</v>
      </c>
      <c r="F265" s="235" t="s">
        <v>1245</v>
      </c>
      <c r="G265" s="233"/>
      <c r="H265" s="236">
        <v>3.589</v>
      </c>
      <c r="I265" s="237"/>
      <c r="J265" s="233"/>
      <c r="K265" s="233"/>
      <c r="L265" s="238"/>
      <c r="M265" s="239"/>
      <c r="N265" s="240"/>
      <c r="O265" s="240"/>
      <c r="P265" s="240"/>
      <c r="Q265" s="240"/>
      <c r="R265" s="240"/>
      <c r="S265" s="240"/>
      <c r="T265" s="241"/>
      <c r="AT265" s="242" t="s">
        <v>214</v>
      </c>
      <c r="AU265" s="242" t="s">
        <v>83</v>
      </c>
      <c r="AV265" s="14" t="s">
        <v>83</v>
      </c>
      <c r="AW265" s="14" t="s">
        <v>30</v>
      </c>
      <c r="AX265" s="14" t="s">
        <v>73</v>
      </c>
      <c r="AY265" s="242" t="s">
        <v>185</v>
      </c>
    </row>
    <row r="266" spans="1:65" s="14" customFormat="1" ht="10.199999999999999">
      <c r="B266" s="232"/>
      <c r="C266" s="233"/>
      <c r="D266" s="217" t="s">
        <v>214</v>
      </c>
      <c r="E266" s="234" t="s">
        <v>1</v>
      </c>
      <c r="F266" s="235" t="s">
        <v>1246</v>
      </c>
      <c r="G266" s="233"/>
      <c r="H266" s="236">
        <v>3.0449999999999999</v>
      </c>
      <c r="I266" s="237"/>
      <c r="J266" s="233"/>
      <c r="K266" s="233"/>
      <c r="L266" s="238"/>
      <c r="M266" s="239"/>
      <c r="N266" s="240"/>
      <c r="O266" s="240"/>
      <c r="P266" s="240"/>
      <c r="Q266" s="240"/>
      <c r="R266" s="240"/>
      <c r="S266" s="240"/>
      <c r="T266" s="241"/>
      <c r="AT266" s="242" t="s">
        <v>214</v>
      </c>
      <c r="AU266" s="242" t="s">
        <v>83</v>
      </c>
      <c r="AV266" s="14" t="s">
        <v>83</v>
      </c>
      <c r="AW266" s="14" t="s">
        <v>30</v>
      </c>
      <c r="AX266" s="14" t="s">
        <v>73</v>
      </c>
      <c r="AY266" s="242" t="s">
        <v>185</v>
      </c>
    </row>
    <row r="267" spans="1:65" s="13" customFormat="1" ht="10.199999999999999">
      <c r="B267" s="222"/>
      <c r="C267" s="223"/>
      <c r="D267" s="217" t="s">
        <v>214</v>
      </c>
      <c r="E267" s="224" t="s">
        <v>1</v>
      </c>
      <c r="F267" s="225" t="s">
        <v>1176</v>
      </c>
      <c r="G267" s="223"/>
      <c r="H267" s="224" t="s">
        <v>1</v>
      </c>
      <c r="I267" s="226"/>
      <c r="J267" s="223"/>
      <c r="K267" s="223"/>
      <c r="L267" s="227"/>
      <c r="M267" s="228"/>
      <c r="N267" s="229"/>
      <c r="O267" s="229"/>
      <c r="P267" s="229"/>
      <c r="Q267" s="229"/>
      <c r="R267" s="229"/>
      <c r="S267" s="229"/>
      <c r="T267" s="230"/>
      <c r="AT267" s="231" t="s">
        <v>214</v>
      </c>
      <c r="AU267" s="231" t="s">
        <v>83</v>
      </c>
      <c r="AV267" s="13" t="s">
        <v>81</v>
      </c>
      <c r="AW267" s="13" t="s">
        <v>30</v>
      </c>
      <c r="AX267" s="13" t="s">
        <v>73</v>
      </c>
      <c r="AY267" s="231" t="s">
        <v>185</v>
      </c>
    </row>
    <row r="268" spans="1:65" s="14" customFormat="1" ht="10.199999999999999">
      <c r="B268" s="232"/>
      <c r="C268" s="233"/>
      <c r="D268" s="217" t="s">
        <v>214</v>
      </c>
      <c r="E268" s="234" t="s">
        <v>1</v>
      </c>
      <c r="F268" s="235" t="s">
        <v>1247</v>
      </c>
      <c r="G268" s="233"/>
      <c r="H268" s="236">
        <v>2.7</v>
      </c>
      <c r="I268" s="237"/>
      <c r="J268" s="233"/>
      <c r="K268" s="233"/>
      <c r="L268" s="238"/>
      <c r="M268" s="239"/>
      <c r="N268" s="240"/>
      <c r="O268" s="240"/>
      <c r="P268" s="240"/>
      <c r="Q268" s="240"/>
      <c r="R268" s="240"/>
      <c r="S268" s="240"/>
      <c r="T268" s="241"/>
      <c r="AT268" s="242" t="s">
        <v>214</v>
      </c>
      <c r="AU268" s="242" t="s">
        <v>83</v>
      </c>
      <c r="AV268" s="14" t="s">
        <v>83</v>
      </c>
      <c r="AW268" s="14" t="s">
        <v>30</v>
      </c>
      <c r="AX268" s="14" t="s">
        <v>73</v>
      </c>
      <c r="AY268" s="242" t="s">
        <v>185</v>
      </c>
    </row>
    <row r="269" spans="1:65" s="15" customFormat="1" ht="10.199999999999999">
      <c r="B269" s="243"/>
      <c r="C269" s="244"/>
      <c r="D269" s="217" t="s">
        <v>214</v>
      </c>
      <c r="E269" s="245" t="s">
        <v>1</v>
      </c>
      <c r="F269" s="246" t="s">
        <v>219</v>
      </c>
      <c r="G269" s="244"/>
      <c r="H269" s="247">
        <v>18.158999999999999</v>
      </c>
      <c r="I269" s="248"/>
      <c r="J269" s="244"/>
      <c r="K269" s="244"/>
      <c r="L269" s="249"/>
      <c r="M269" s="250"/>
      <c r="N269" s="251"/>
      <c r="O269" s="251"/>
      <c r="P269" s="251"/>
      <c r="Q269" s="251"/>
      <c r="R269" s="251"/>
      <c r="S269" s="251"/>
      <c r="T269" s="252"/>
      <c r="AT269" s="253" t="s">
        <v>214</v>
      </c>
      <c r="AU269" s="253" t="s">
        <v>83</v>
      </c>
      <c r="AV269" s="15" t="s">
        <v>192</v>
      </c>
      <c r="AW269" s="15" t="s">
        <v>30</v>
      </c>
      <c r="AX269" s="15" t="s">
        <v>81</v>
      </c>
      <c r="AY269" s="253" t="s">
        <v>185</v>
      </c>
    </row>
    <row r="270" spans="1:65" s="2" customFormat="1" ht="21.75" customHeight="1">
      <c r="A270" s="35"/>
      <c r="B270" s="36"/>
      <c r="C270" s="204" t="s">
        <v>363</v>
      </c>
      <c r="D270" s="204" t="s">
        <v>187</v>
      </c>
      <c r="E270" s="205" t="s">
        <v>1248</v>
      </c>
      <c r="F270" s="206" t="s">
        <v>1249</v>
      </c>
      <c r="G270" s="207" t="s">
        <v>210</v>
      </c>
      <c r="H270" s="208">
        <v>4.2720000000000002</v>
      </c>
      <c r="I270" s="209"/>
      <c r="J270" s="210">
        <f>ROUND(I270*H270,2)</f>
        <v>0</v>
      </c>
      <c r="K270" s="206" t="s">
        <v>191</v>
      </c>
      <c r="L270" s="40"/>
      <c r="M270" s="211" t="s">
        <v>1</v>
      </c>
      <c r="N270" s="212" t="s">
        <v>38</v>
      </c>
      <c r="O270" s="72"/>
      <c r="P270" s="213">
        <f>O270*H270</f>
        <v>0</v>
      </c>
      <c r="Q270" s="213">
        <v>6.3200000000000001E-3</v>
      </c>
      <c r="R270" s="213">
        <f>Q270*H270</f>
        <v>2.6999040000000002E-2</v>
      </c>
      <c r="S270" s="213">
        <v>0</v>
      </c>
      <c r="T270" s="214">
        <f>S270*H270</f>
        <v>0</v>
      </c>
      <c r="U270" s="35"/>
      <c r="V270" s="35"/>
      <c r="W270" s="35"/>
      <c r="X270" s="35"/>
      <c r="Y270" s="35"/>
      <c r="Z270" s="35"/>
      <c r="AA270" s="35"/>
      <c r="AB270" s="35"/>
      <c r="AC270" s="35"/>
      <c r="AD270" s="35"/>
      <c r="AE270" s="35"/>
      <c r="AR270" s="215" t="s">
        <v>192</v>
      </c>
      <c r="AT270" s="215" t="s">
        <v>187</v>
      </c>
      <c r="AU270" s="215" t="s">
        <v>83</v>
      </c>
      <c r="AY270" s="18" t="s">
        <v>185</v>
      </c>
      <c r="BE270" s="216">
        <f>IF(N270="základní",J270,0)</f>
        <v>0</v>
      </c>
      <c r="BF270" s="216">
        <f>IF(N270="snížená",J270,0)</f>
        <v>0</v>
      </c>
      <c r="BG270" s="216">
        <f>IF(N270="zákl. přenesená",J270,0)</f>
        <v>0</v>
      </c>
      <c r="BH270" s="216">
        <f>IF(N270="sníž. přenesená",J270,0)</f>
        <v>0</v>
      </c>
      <c r="BI270" s="216">
        <f>IF(N270="nulová",J270,0)</f>
        <v>0</v>
      </c>
      <c r="BJ270" s="18" t="s">
        <v>81</v>
      </c>
      <c r="BK270" s="216">
        <f>ROUND(I270*H270,2)</f>
        <v>0</v>
      </c>
      <c r="BL270" s="18" t="s">
        <v>192</v>
      </c>
      <c r="BM270" s="215" t="s">
        <v>1250</v>
      </c>
    </row>
    <row r="271" spans="1:65" s="2" customFormat="1" ht="28.8">
      <c r="A271" s="35"/>
      <c r="B271" s="36"/>
      <c r="C271" s="37"/>
      <c r="D271" s="217" t="s">
        <v>194</v>
      </c>
      <c r="E271" s="37"/>
      <c r="F271" s="218" t="s">
        <v>1251</v>
      </c>
      <c r="G271" s="37"/>
      <c r="H271" s="37"/>
      <c r="I271" s="116"/>
      <c r="J271" s="37"/>
      <c r="K271" s="37"/>
      <c r="L271" s="40"/>
      <c r="M271" s="219"/>
      <c r="N271" s="220"/>
      <c r="O271" s="72"/>
      <c r="P271" s="72"/>
      <c r="Q271" s="72"/>
      <c r="R271" s="72"/>
      <c r="S271" s="72"/>
      <c r="T271" s="73"/>
      <c r="U271" s="35"/>
      <c r="V271" s="35"/>
      <c r="W271" s="35"/>
      <c r="X271" s="35"/>
      <c r="Y271" s="35"/>
      <c r="Z271" s="35"/>
      <c r="AA271" s="35"/>
      <c r="AB271" s="35"/>
      <c r="AC271" s="35"/>
      <c r="AD271" s="35"/>
      <c r="AE271" s="35"/>
      <c r="AT271" s="18" t="s">
        <v>194</v>
      </c>
      <c r="AU271" s="18" t="s">
        <v>83</v>
      </c>
    </row>
    <row r="272" spans="1:65" s="14" customFormat="1" ht="10.199999999999999">
      <c r="B272" s="232"/>
      <c r="C272" s="233"/>
      <c r="D272" s="217" t="s">
        <v>214</v>
      </c>
      <c r="E272" s="234" t="s">
        <v>1</v>
      </c>
      <c r="F272" s="235" t="s">
        <v>1252</v>
      </c>
      <c r="G272" s="233"/>
      <c r="H272" s="236">
        <v>4.2720000000000002</v>
      </c>
      <c r="I272" s="237"/>
      <c r="J272" s="233"/>
      <c r="K272" s="233"/>
      <c r="L272" s="238"/>
      <c r="M272" s="239"/>
      <c r="N272" s="240"/>
      <c r="O272" s="240"/>
      <c r="P272" s="240"/>
      <c r="Q272" s="240"/>
      <c r="R272" s="240"/>
      <c r="S272" s="240"/>
      <c r="T272" s="241"/>
      <c r="AT272" s="242" t="s">
        <v>214</v>
      </c>
      <c r="AU272" s="242" t="s">
        <v>83</v>
      </c>
      <c r="AV272" s="14" t="s">
        <v>83</v>
      </c>
      <c r="AW272" s="14" t="s">
        <v>30</v>
      </c>
      <c r="AX272" s="14" t="s">
        <v>81</v>
      </c>
      <c r="AY272" s="242" t="s">
        <v>185</v>
      </c>
    </row>
    <row r="273" spans="1:65" s="12" customFormat="1" ht="22.8" customHeight="1">
      <c r="B273" s="188"/>
      <c r="C273" s="189"/>
      <c r="D273" s="190" t="s">
        <v>72</v>
      </c>
      <c r="E273" s="202" t="s">
        <v>220</v>
      </c>
      <c r="F273" s="202" t="s">
        <v>741</v>
      </c>
      <c r="G273" s="189"/>
      <c r="H273" s="189"/>
      <c r="I273" s="192"/>
      <c r="J273" s="203">
        <f>BK273</f>
        <v>0</v>
      </c>
      <c r="K273" s="189"/>
      <c r="L273" s="194"/>
      <c r="M273" s="195"/>
      <c r="N273" s="196"/>
      <c r="O273" s="196"/>
      <c r="P273" s="197">
        <f>SUM(P274:P290)</f>
        <v>0</v>
      </c>
      <c r="Q273" s="196"/>
      <c r="R273" s="197">
        <f>SUM(R274:R290)</f>
        <v>7.2187739999999998</v>
      </c>
      <c r="S273" s="196"/>
      <c r="T273" s="198">
        <f>SUM(T274:T290)</f>
        <v>0</v>
      </c>
      <c r="AR273" s="199" t="s">
        <v>81</v>
      </c>
      <c r="AT273" s="200" t="s">
        <v>72</v>
      </c>
      <c r="AU273" s="200" t="s">
        <v>81</v>
      </c>
      <c r="AY273" s="199" t="s">
        <v>185</v>
      </c>
      <c r="BK273" s="201">
        <f>SUM(BK274:BK290)</f>
        <v>0</v>
      </c>
    </row>
    <row r="274" spans="1:65" s="2" customFormat="1" ht="21.75" customHeight="1">
      <c r="A274" s="35"/>
      <c r="B274" s="36"/>
      <c r="C274" s="204" t="s">
        <v>378</v>
      </c>
      <c r="D274" s="204" t="s">
        <v>187</v>
      </c>
      <c r="E274" s="205" t="s">
        <v>787</v>
      </c>
      <c r="F274" s="206" t="s">
        <v>788</v>
      </c>
      <c r="G274" s="207" t="s">
        <v>210</v>
      </c>
      <c r="H274" s="208">
        <v>8.5500000000000007</v>
      </c>
      <c r="I274" s="209"/>
      <c r="J274" s="210">
        <f>ROUND(I274*H274,2)</f>
        <v>0</v>
      </c>
      <c r="K274" s="206" t="s">
        <v>191</v>
      </c>
      <c r="L274" s="40"/>
      <c r="M274" s="211" t="s">
        <v>1</v>
      </c>
      <c r="N274" s="212" t="s">
        <v>38</v>
      </c>
      <c r="O274" s="72"/>
      <c r="P274" s="213">
        <f>O274*H274</f>
        <v>0</v>
      </c>
      <c r="Q274" s="213">
        <v>0.19536000000000001</v>
      </c>
      <c r="R274" s="213">
        <f>Q274*H274</f>
        <v>1.6703280000000003</v>
      </c>
      <c r="S274" s="213">
        <v>0</v>
      </c>
      <c r="T274" s="214">
        <f>S274*H274</f>
        <v>0</v>
      </c>
      <c r="U274" s="35"/>
      <c r="V274" s="35"/>
      <c r="W274" s="35"/>
      <c r="X274" s="35"/>
      <c r="Y274" s="35"/>
      <c r="Z274" s="35"/>
      <c r="AA274" s="35"/>
      <c r="AB274" s="35"/>
      <c r="AC274" s="35"/>
      <c r="AD274" s="35"/>
      <c r="AE274" s="35"/>
      <c r="AR274" s="215" t="s">
        <v>192</v>
      </c>
      <c r="AT274" s="215" t="s">
        <v>187</v>
      </c>
      <c r="AU274" s="215" t="s">
        <v>83</v>
      </c>
      <c r="AY274" s="18" t="s">
        <v>185</v>
      </c>
      <c r="BE274" s="216">
        <f>IF(N274="základní",J274,0)</f>
        <v>0</v>
      </c>
      <c r="BF274" s="216">
        <f>IF(N274="snížená",J274,0)</f>
        <v>0</v>
      </c>
      <c r="BG274" s="216">
        <f>IF(N274="zákl. přenesená",J274,0)</f>
        <v>0</v>
      </c>
      <c r="BH274" s="216">
        <f>IF(N274="sníž. přenesená",J274,0)</f>
        <v>0</v>
      </c>
      <c r="BI274" s="216">
        <f>IF(N274="nulová",J274,0)</f>
        <v>0</v>
      </c>
      <c r="BJ274" s="18" t="s">
        <v>81</v>
      </c>
      <c r="BK274" s="216">
        <f>ROUND(I274*H274,2)</f>
        <v>0</v>
      </c>
      <c r="BL274" s="18" t="s">
        <v>192</v>
      </c>
      <c r="BM274" s="215" t="s">
        <v>1253</v>
      </c>
    </row>
    <row r="275" spans="1:65" s="2" customFormat="1" ht="38.4">
      <c r="A275" s="35"/>
      <c r="B275" s="36"/>
      <c r="C275" s="37"/>
      <c r="D275" s="217" t="s">
        <v>194</v>
      </c>
      <c r="E275" s="37"/>
      <c r="F275" s="218" t="s">
        <v>790</v>
      </c>
      <c r="G275" s="37"/>
      <c r="H275" s="37"/>
      <c r="I275" s="116"/>
      <c r="J275" s="37"/>
      <c r="K275" s="37"/>
      <c r="L275" s="40"/>
      <c r="M275" s="219"/>
      <c r="N275" s="220"/>
      <c r="O275" s="72"/>
      <c r="P275" s="72"/>
      <c r="Q275" s="72"/>
      <c r="R275" s="72"/>
      <c r="S275" s="72"/>
      <c r="T275" s="73"/>
      <c r="U275" s="35"/>
      <c r="V275" s="35"/>
      <c r="W275" s="35"/>
      <c r="X275" s="35"/>
      <c r="Y275" s="35"/>
      <c r="Z275" s="35"/>
      <c r="AA275" s="35"/>
      <c r="AB275" s="35"/>
      <c r="AC275" s="35"/>
      <c r="AD275" s="35"/>
      <c r="AE275" s="35"/>
      <c r="AT275" s="18" t="s">
        <v>194</v>
      </c>
      <c r="AU275" s="18" t="s">
        <v>83</v>
      </c>
    </row>
    <row r="276" spans="1:65" s="2" customFormat="1" ht="172.8">
      <c r="A276" s="35"/>
      <c r="B276" s="36"/>
      <c r="C276" s="37"/>
      <c r="D276" s="217" t="s">
        <v>196</v>
      </c>
      <c r="E276" s="37"/>
      <c r="F276" s="221" t="s">
        <v>772</v>
      </c>
      <c r="G276" s="37"/>
      <c r="H276" s="37"/>
      <c r="I276" s="116"/>
      <c r="J276" s="37"/>
      <c r="K276" s="37"/>
      <c r="L276" s="40"/>
      <c r="M276" s="219"/>
      <c r="N276" s="220"/>
      <c r="O276" s="72"/>
      <c r="P276" s="72"/>
      <c r="Q276" s="72"/>
      <c r="R276" s="72"/>
      <c r="S276" s="72"/>
      <c r="T276" s="73"/>
      <c r="U276" s="35"/>
      <c r="V276" s="35"/>
      <c r="W276" s="35"/>
      <c r="X276" s="35"/>
      <c r="Y276" s="35"/>
      <c r="Z276" s="35"/>
      <c r="AA276" s="35"/>
      <c r="AB276" s="35"/>
      <c r="AC276" s="35"/>
      <c r="AD276" s="35"/>
      <c r="AE276" s="35"/>
      <c r="AT276" s="18" t="s">
        <v>196</v>
      </c>
      <c r="AU276" s="18" t="s">
        <v>83</v>
      </c>
    </row>
    <row r="277" spans="1:65" s="14" customFormat="1" ht="10.199999999999999">
      <c r="B277" s="232"/>
      <c r="C277" s="233"/>
      <c r="D277" s="217" t="s">
        <v>214</v>
      </c>
      <c r="E277" s="234" t="s">
        <v>1</v>
      </c>
      <c r="F277" s="235" t="s">
        <v>1254</v>
      </c>
      <c r="G277" s="233"/>
      <c r="H277" s="236">
        <v>8.5500000000000007</v>
      </c>
      <c r="I277" s="237"/>
      <c r="J277" s="233"/>
      <c r="K277" s="233"/>
      <c r="L277" s="238"/>
      <c r="M277" s="239"/>
      <c r="N277" s="240"/>
      <c r="O277" s="240"/>
      <c r="P277" s="240"/>
      <c r="Q277" s="240"/>
      <c r="R277" s="240"/>
      <c r="S277" s="240"/>
      <c r="T277" s="241"/>
      <c r="AT277" s="242" t="s">
        <v>214</v>
      </c>
      <c r="AU277" s="242" t="s">
        <v>83</v>
      </c>
      <c r="AV277" s="14" t="s">
        <v>83</v>
      </c>
      <c r="AW277" s="14" t="s">
        <v>30</v>
      </c>
      <c r="AX277" s="14" t="s">
        <v>81</v>
      </c>
      <c r="AY277" s="242" t="s">
        <v>185</v>
      </c>
    </row>
    <row r="278" spans="1:65" s="2" customFormat="1" ht="16.5" customHeight="1">
      <c r="A278" s="35"/>
      <c r="B278" s="36"/>
      <c r="C278" s="258" t="s">
        <v>384</v>
      </c>
      <c r="D278" s="258" t="s">
        <v>521</v>
      </c>
      <c r="E278" s="259" t="s">
        <v>779</v>
      </c>
      <c r="F278" s="260" t="s">
        <v>780</v>
      </c>
      <c r="G278" s="261" t="s">
        <v>210</v>
      </c>
      <c r="H278" s="262">
        <v>8.7210000000000001</v>
      </c>
      <c r="I278" s="263"/>
      <c r="J278" s="264">
        <f>ROUND(I278*H278,2)</f>
        <v>0</v>
      </c>
      <c r="K278" s="260" t="s">
        <v>191</v>
      </c>
      <c r="L278" s="265"/>
      <c r="M278" s="266" t="s">
        <v>1</v>
      </c>
      <c r="N278" s="267" t="s">
        <v>38</v>
      </c>
      <c r="O278" s="72"/>
      <c r="P278" s="213">
        <f>O278*H278</f>
        <v>0</v>
      </c>
      <c r="Q278" s="213">
        <v>0.222</v>
      </c>
      <c r="R278" s="213">
        <f>Q278*H278</f>
        <v>1.9360619999999999</v>
      </c>
      <c r="S278" s="213">
        <v>0</v>
      </c>
      <c r="T278" s="214">
        <f>S278*H278</f>
        <v>0</v>
      </c>
      <c r="U278" s="35"/>
      <c r="V278" s="35"/>
      <c r="W278" s="35"/>
      <c r="X278" s="35"/>
      <c r="Y278" s="35"/>
      <c r="Z278" s="35"/>
      <c r="AA278" s="35"/>
      <c r="AB278" s="35"/>
      <c r="AC278" s="35"/>
      <c r="AD278" s="35"/>
      <c r="AE278" s="35"/>
      <c r="AR278" s="215" t="s">
        <v>226</v>
      </c>
      <c r="AT278" s="215" t="s">
        <v>521</v>
      </c>
      <c r="AU278" s="215" t="s">
        <v>83</v>
      </c>
      <c r="AY278" s="18" t="s">
        <v>185</v>
      </c>
      <c r="BE278" s="216">
        <f>IF(N278="základní",J278,0)</f>
        <v>0</v>
      </c>
      <c r="BF278" s="216">
        <f>IF(N278="snížená",J278,0)</f>
        <v>0</v>
      </c>
      <c r="BG278" s="216">
        <f>IF(N278="zákl. přenesená",J278,0)</f>
        <v>0</v>
      </c>
      <c r="BH278" s="216">
        <f>IF(N278="sníž. přenesená",J278,0)</f>
        <v>0</v>
      </c>
      <c r="BI278" s="216">
        <f>IF(N278="nulová",J278,0)</f>
        <v>0</v>
      </c>
      <c r="BJ278" s="18" t="s">
        <v>81</v>
      </c>
      <c r="BK278" s="216">
        <f>ROUND(I278*H278,2)</f>
        <v>0</v>
      </c>
      <c r="BL278" s="18" t="s">
        <v>192</v>
      </c>
      <c r="BM278" s="215" t="s">
        <v>1255</v>
      </c>
    </row>
    <row r="279" spans="1:65" s="2" customFormat="1" ht="10.199999999999999">
      <c r="A279" s="35"/>
      <c r="B279" s="36"/>
      <c r="C279" s="37"/>
      <c r="D279" s="217" t="s">
        <v>194</v>
      </c>
      <c r="E279" s="37"/>
      <c r="F279" s="218" t="s">
        <v>780</v>
      </c>
      <c r="G279" s="37"/>
      <c r="H279" s="37"/>
      <c r="I279" s="116"/>
      <c r="J279" s="37"/>
      <c r="K279" s="37"/>
      <c r="L279" s="40"/>
      <c r="M279" s="219"/>
      <c r="N279" s="220"/>
      <c r="O279" s="72"/>
      <c r="P279" s="72"/>
      <c r="Q279" s="72"/>
      <c r="R279" s="72"/>
      <c r="S279" s="72"/>
      <c r="T279" s="73"/>
      <c r="U279" s="35"/>
      <c r="V279" s="35"/>
      <c r="W279" s="35"/>
      <c r="X279" s="35"/>
      <c r="Y279" s="35"/>
      <c r="Z279" s="35"/>
      <c r="AA279" s="35"/>
      <c r="AB279" s="35"/>
      <c r="AC279" s="35"/>
      <c r="AD279" s="35"/>
      <c r="AE279" s="35"/>
      <c r="AT279" s="18" t="s">
        <v>194</v>
      </c>
      <c r="AU279" s="18" t="s">
        <v>83</v>
      </c>
    </row>
    <row r="280" spans="1:65" s="14" customFormat="1" ht="10.199999999999999">
      <c r="B280" s="232"/>
      <c r="C280" s="233"/>
      <c r="D280" s="217" t="s">
        <v>214</v>
      </c>
      <c r="E280" s="233"/>
      <c r="F280" s="235" t="s">
        <v>1256</v>
      </c>
      <c r="G280" s="233"/>
      <c r="H280" s="236">
        <v>8.7210000000000001</v>
      </c>
      <c r="I280" s="237"/>
      <c r="J280" s="233"/>
      <c r="K280" s="233"/>
      <c r="L280" s="238"/>
      <c r="M280" s="239"/>
      <c r="N280" s="240"/>
      <c r="O280" s="240"/>
      <c r="P280" s="240"/>
      <c r="Q280" s="240"/>
      <c r="R280" s="240"/>
      <c r="S280" s="240"/>
      <c r="T280" s="241"/>
      <c r="AT280" s="242" t="s">
        <v>214</v>
      </c>
      <c r="AU280" s="242" t="s">
        <v>83</v>
      </c>
      <c r="AV280" s="14" t="s">
        <v>83</v>
      </c>
      <c r="AW280" s="14" t="s">
        <v>4</v>
      </c>
      <c r="AX280" s="14" t="s">
        <v>81</v>
      </c>
      <c r="AY280" s="242" t="s">
        <v>185</v>
      </c>
    </row>
    <row r="281" spans="1:65" s="2" customFormat="1" ht="21.75" customHeight="1">
      <c r="A281" s="35"/>
      <c r="B281" s="36"/>
      <c r="C281" s="204" t="s">
        <v>389</v>
      </c>
      <c r="D281" s="204" t="s">
        <v>187</v>
      </c>
      <c r="E281" s="205" t="s">
        <v>1257</v>
      </c>
      <c r="F281" s="206" t="s">
        <v>1258</v>
      </c>
      <c r="G281" s="207" t="s">
        <v>210</v>
      </c>
      <c r="H281" s="208">
        <v>40.68</v>
      </c>
      <c r="I281" s="209"/>
      <c r="J281" s="210">
        <f>ROUND(I281*H281,2)</f>
        <v>0</v>
      </c>
      <c r="K281" s="206" t="s">
        <v>191</v>
      </c>
      <c r="L281" s="40"/>
      <c r="M281" s="211" t="s">
        <v>1</v>
      </c>
      <c r="N281" s="212" t="s">
        <v>38</v>
      </c>
      <c r="O281" s="72"/>
      <c r="P281" s="213">
        <f>O281*H281</f>
        <v>0</v>
      </c>
      <c r="Q281" s="213">
        <v>8.8800000000000004E-2</v>
      </c>
      <c r="R281" s="213">
        <f>Q281*H281</f>
        <v>3.612384</v>
      </c>
      <c r="S281" s="213">
        <v>0</v>
      </c>
      <c r="T281" s="214">
        <f>S281*H281</f>
        <v>0</v>
      </c>
      <c r="U281" s="35"/>
      <c r="V281" s="35"/>
      <c r="W281" s="35"/>
      <c r="X281" s="35"/>
      <c r="Y281" s="35"/>
      <c r="Z281" s="35"/>
      <c r="AA281" s="35"/>
      <c r="AB281" s="35"/>
      <c r="AC281" s="35"/>
      <c r="AD281" s="35"/>
      <c r="AE281" s="35"/>
      <c r="AR281" s="215" t="s">
        <v>192</v>
      </c>
      <c r="AT281" s="215" t="s">
        <v>187</v>
      </c>
      <c r="AU281" s="215" t="s">
        <v>83</v>
      </c>
      <c r="AY281" s="18" t="s">
        <v>185</v>
      </c>
      <c r="BE281" s="216">
        <f>IF(N281="základní",J281,0)</f>
        <v>0</v>
      </c>
      <c r="BF281" s="216">
        <f>IF(N281="snížená",J281,0)</f>
        <v>0</v>
      </c>
      <c r="BG281" s="216">
        <f>IF(N281="zákl. přenesená",J281,0)</f>
        <v>0</v>
      </c>
      <c r="BH281" s="216">
        <f>IF(N281="sníž. přenesená",J281,0)</f>
        <v>0</v>
      </c>
      <c r="BI281" s="216">
        <f>IF(N281="nulová",J281,0)</f>
        <v>0</v>
      </c>
      <c r="BJ281" s="18" t="s">
        <v>81</v>
      </c>
      <c r="BK281" s="216">
        <f>ROUND(I281*H281,2)</f>
        <v>0</v>
      </c>
      <c r="BL281" s="18" t="s">
        <v>192</v>
      </c>
      <c r="BM281" s="215" t="s">
        <v>1259</v>
      </c>
    </row>
    <row r="282" spans="1:65" s="2" customFormat="1" ht="48">
      <c r="A282" s="35"/>
      <c r="B282" s="36"/>
      <c r="C282" s="37"/>
      <c r="D282" s="217" t="s">
        <v>194</v>
      </c>
      <c r="E282" s="37"/>
      <c r="F282" s="218" t="s">
        <v>1260</v>
      </c>
      <c r="G282" s="37"/>
      <c r="H282" s="37"/>
      <c r="I282" s="116"/>
      <c r="J282" s="37"/>
      <c r="K282" s="37"/>
      <c r="L282" s="40"/>
      <c r="M282" s="219"/>
      <c r="N282" s="220"/>
      <c r="O282" s="72"/>
      <c r="P282" s="72"/>
      <c r="Q282" s="72"/>
      <c r="R282" s="72"/>
      <c r="S282" s="72"/>
      <c r="T282" s="73"/>
      <c r="U282" s="35"/>
      <c r="V282" s="35"/>
      <c r="W282" s="35"/>
      <c r="X282" s="35"/>
      <c r="Y282" s="35"/>
      <c r="Z282" s="35"/>
      <c r="AA282" s="35"/>
      <c r="AB282" s="35"/>
      <c r="AC282" s="35"/>
      <c r="AD282" s="35"/>
      <c r="AE282" s="35"/>
      <c r="AT282" s="18" t="s">
        <v>194</v>
      </c>
      <c r="AU282" s="18" t="s">
        <v>83</v>
      </c>
    </row>
    <row r="283" spans="1:65" s="2" customFormat="1" ht="86.4">
      <c r="A283" s="35"/>
      <c r="B283" s="36"/>
      <c r="C283" s="37"/>
      <c r="D283" s="217" t="s">
        <v>196</v>
      </c>
      <c r="E283" s="37"/>
      <c r="F283" s="221" t="s">
        <v>827</v>
      </c>
      <c r="G283" s="37"/>
      <c r="H283" s="37"/>
      <c r="I283" s="116"/>
      <c r="J283" s="37"/>
      <c r="K283" s="37"/>
      <c r="L283" s="40"/>
      <c r="M283" s="219"/>
      <c r="N283" s="220"/>
      <c r="O283" s="72"/>
      <c r="P283" s="72"/>
      <c r="Q283" s="72"/>
      <c r="R283" s="72"/>
      <c r="S283" s="72"/>
      <c r="T283" s="73"/>
      <c r="U283" s="35"/>
      <c r="V283" s="35"/>
      <c r="W283" s="35"/>
      <c r="X283" s="35"/>
      <c r="Y283" s="35"/>
      <c r="Z283" s="35"/>
      <c r="AA283" s="35"/>
      <c r="AB283" s="35"/>
      <c r="AC283" s="35"/>
      <c r="AD283" s="35"/>
      <c r="AE283" s="35"/>
      <c r="AT283" s="18" t="s">
        <v>196</v>
      </c>
      <c r="AU283" s="18" t="s">
        <v>83</v>
      </c>
    </row>
    <row r="284" spans="1:65" s="14" customFormat="1" ht="10.199999999999999">
      <c r="B284" s="232"/>
      <c r="C284" s="233"/>
      <c r="D284" s="217" t="s">
        <v>214</v>
      </c>
      <c r="E284" s="234" t="s">
        <v>1</v>
      </c>
      <c r="F284" s="235" t="s">
        <v>1261</v>
      </c>
      <c r="G284" s="233"/>
      <c r="H284" s="236">
        <v>32.76</v>
      </c>
      <c r="I284" s="237"/>
      <c r="J284" s="233"/>
      <c r="K284" s="233"/>
      <c r="L284" s="238"/>
      <c r="M284" s="239"/>
      <c r="N284" s="240"/>
      <c r="O284" s="240"/>
      <c r="P284" s="240"/>
      <c r="Q284" s="240"/>
      <c r="R284" s="240"/>
      <c r="S284" s="240"/>
      <c r="T284" s="241"/>
      <c r="AT284" s="242" t="s">
        <v>214</v>
      </c>
      <c r="AU284" s="242" t="s">
        <v>83</v>
      </c>
      <c r="AV284" s="14" t="s">
        <v>83</v>
      </c>
      <c r="AW284" s="14" t="s">
        <v>30</v>
      </c>
      <c r="AX284" s="14" t="s">
        <v>73</v>
      </c>
      <c r="AY284" s="242" t="s">
        <v>185</v>
      </c>
    </row>
    <row r="285" spans="1:65" s="14" customFormat="1" ht="10.199999999999999">
      <c r="B285" s="232"/>
      <c r="C285" s="233"/>
      <c r="D285" s="217" t="s">
        <v>214</v>
      </c>
      <c r="E285" s="234" t="s">
        <v>1</v>
      </c>
      <c r="F285" s="235" t="s">
        <v>1262</v>
      </c>
      <c r="G285" s="233"/>
      <c r="H285" s="236">
        <v>7.92</v>
      </c>
      <c r="I285" s="237"/>
      <c r="J285" s="233"/>
      <c r="K285" s="233"/>
      <c r="L285" s="238"/>
      <c r="M285" s="239"/>
      <c r="N285" s="240"/>
      <c r="O285" s="240"/>
      <c r="P285" s="240"/>
      <c r="Q285" s="240"/>
      <c r="R285" s="240"/>
      <c r="S285" s="240"/>
      <c r="T285" s="241"/>
      <c r="AT285" s="242" t="s">
        <v>214</v>
      </c>
      <c r="AU285" s="242" t="s">
        <v>83</v>
      </c>
      <c r="AV285" s="14" t="s">
        <v>83</v>
      </c>
      <c r="AW285" s="14" t="s">
        <v>30</v>
      </c>
      <c r="AX285" s="14" t="s">
        <v>73</v>
      </c>
      <c r="AY285" s="242" t="s">
        <v>185</v>
      </c>
    </row>
    <row r="286" spans="1:65" s="15" customFormat="1" ht="10.199999999999999">
      <c r="B286" s="243"/>
      <c r="C286" s="244"/>
      <c r="D286" s="217" t="s">
        <v>214</v>
      </c>
      <c r="E286" s="245" t="s">
        <v>1</v>
      </c>
      <c r="F286" s="246" t="s">
        <v>219</v>
      </c>
      <c r="G286" s="244"/>
      <c r="H286" s="247">
        <v>40.68</v>
      </c>
      <c r="I286" s="248"/>
      <c r="J286" s="244"/>
      <c r="K286" s="244"/>
      <c r="L286" s="249"/>
      <c r="M286" s="250"/>
      <c r="N286" s="251"/>
      <c r="O286" s="251"/>
      <c r="P286" s="251"/>
      <c r="Q286" s="251"/>
      <c r="R286" s="251"/>
      <c r="S286" s="251"/>
      <c r="T286" s="252"/>
      <c r="AT286" s="253" t="s">
        <v>214</v>
      </c>
      <c r="AU286" s="253" t="s">
        <v>83</v>
      </c>
      <c r="AV286" s="15" t="s">
        <v>192</v>
      </c>
      <c r="AW286" s="15" t="s">
        <v>30</v>
      </c>
      <c r="AX286" s="15" t="s">
        <v>81</v>
      </c>
      <c r="AY286" s="253" t="s">
        <v>185</v>
      </c>
    </row>
    <row r="287" spans="1:65" s="2" customFormat="1" ht="21.75" customHeight="1">
      <c r="A287" s="35"/>
      <c r="B287" s="36"/>
      <c r="C287" s="258" t="s">
        <v>394</v>
      </c>
      <c r="D287" s="258" t="s">
        <v>521</v>
      </c>
      <c r="E287" s="259" t="s">
        <v>1263</v>
      </c>
      <c r="F287" s="260" t="s">
        <v>1264</v>
      </c>
      <c r="G287" s="261" t="s">
        <v>210</v>
      </c>
      <c r="H287" s="262">
        <v>40.68</v>
      </c>
      <c r="I287" s="263"/>
      <c r="J287" s="264">
        <f>ROUND(I287*H287,2)</f>
        <v>0</v>
      </c>
      <c r="K287" s="260" t="s">
        <v>1</v>
      </c>
      <c r="L287" s="265"/>
      <c r="M287" s="266" t="s">
        <v>1</v>
      </c>
      <c r="N287" s="267" t="s">
        <v>38</v>
      </c>
      <c r="O287" s="72"/>
      <c r="P287" s="213">
        <f>O287*H287</f>
        <v>0</v>
      </c>
      <c r="Q287" s="213">
        <v>0</v>
      </c>
      <c r="R287" s="213">
        <f>Q287*H287</f>
        <v>0</v>
      </c>
      <c r="S287" s="213">
        <v>0</v>
      </c>
      <c r="T287" s="214">
        <f>S287*H287</f>
        <v>0</v>
      </c>
      <c r="U287" s="35"/>
      <c r="V287" s="35"/>
      <c r="W287" s="35"/>
      <c r="X287" s="35"/>
      <c r="Y287" s="35"/>
      <c r="Z287" s="35"/>
      <c r="AA287" s="35"/>
      <c r="AB287" s="35"/>
      <c r="AC287" s="35"/>
      <c r="AD287" s="35"/>
      <c r="AE287" s="35"/>
      <c r="AR287" s="215" t="s">
        <v>226</v>
      </c>
      <c r="AT287" s="215" t="s">
        <v>521</v>
      </c>
      <c r="AU287" s="215" t="s">
        <v>83</v>
      </c>
      <c r="AY287" s="18" t="s">
        <v>185</v>
      </c>
      <c r="BE287" s="216">
        <f>IF(N287="základní",J287,0)</f>
        <v>0</v>
      </c>
      <c r="BF287" s="216">
        <f>IF(N287="snížená",J287,0)</f>
        <v>0</v>
      </c>
      <c r="BG287" s="216">
        <f>IF(N287="zákl. přenesená",J287,0)</f>
        <v>0</v>
      </c>
      <c r="BH287" s="216">
        <f>IF(N287="sníž. přenesená",J287,0)</f>
        <v>0</v>
      </c>
      <c r="BI287" s="216">
        <f>IF(N287="nulová",J287,0)</f>
        <v>0</v>
      </c>
      <c r="BJ287" s="18" t="s">
        <v>81</v>
      </c>
      <c r="BK287" s="216">
        <f>ROUND(I287*H287,2)</f>
        <v>0</v>
      </c>
      <c r="BL287" s="18" t="s">
        <v>192</v>
      </c>
      <c r="BM287" s="215" t="s">
        <v>1265</v>
      </c>
    </row>
    <row r="288" spans="1:65" s="2" customFormat="1" ht="19.2">
      <c r="A288" s="35"/>
      <c r="B288" s="36"/>
      <c r="C288" s="37"/>
      <c r="D288" s="217" t="s">
        <v>194</v>
      </c>
      <c r="E288" s="37"/>
      <c r="F288" s="218" t="s">
        <v>1264</v>
      </c>
      <c r="G288" s="37"/>
      <c r="H288" s="37"/>
      <c r="I288" s="116"/>
      <c r="J288" s="37"/>
      <c r="K288" s="37"/>
      <c r="L288" s="40"/>
      <c r="M288" s="219"/>
      <c r="N288" s="220"/>
      <c r="O288" s="72"/>
      <c r="P288" s="72"/>
      <c r="Q288" s="72"/>
      <c r="R288" s="72"/>
      <c r="S288" s="72"/>
      <c r="T288" s="73"/>
      <c r="U288" s="35"/>
      <c r="V288" s="35"/>
      <c r="W288" s="35"/>
      <c r="X288" s="35"/>
      <c r="Y288" s="35"/>
      <c r="Z288" s="35"/>
      <c r="AA288" s="35"/>
      <c r="AB288" s="35"/>
      <c r="AC288" s="35"/>
      <c r="AD288" s="35"/>
      <c r="AE288" s="35"/>
      <c r="AT288" s="18" t="s">
        <v>194</v>
      </c>
      <c r="AU288" s="18" t="s">
        <v>83</v>
      </c>
    </row>
    <row r="289" spans="1:65" s="2" customFormat="1" ht="21.75" customHeight="1">
      <c r="A289" s="35"/>
      <c r="B289" s="36"/>
      <c r="C289" s="204" t="s">
        <v>399</v>
      </c>
      <c r="D289" s="204" t="s">
        <v>187</v>
      </c>
      <c r="E289" s="205" t="s">
        <v>1266</v>
      </c>
      <c r="F289" s="206" t="s">
        <v>1267</v>
      </c>
      <c r="G289" s="207" t="s">
        <v>190</v>
      </c>
      <c r="H289" s="208">
        <v>112</v>
      </c>
      <c r="I289" s="209"/>
      <c r="J289" s="210">
        <f>ROUND(I289*H289,2)</f>
        <v>0</v>
      </c>
      <c r="K289" s="206" t="s">
        <v>1</v>
      </c>
      <c r="L289" s="40"/>
      <c r="M289" s="211" t="s">
        <v>1</v>
      </c>
      <c r="N289" s="212" t="s">
        <v>38</v>
      </c>
      <c r="O289" s="72"/>
      <c r="P289" s="213">
        <f>O289*H289</f>
        <v>0</v>
      </c>
      <c r="Q289" s="213">
        <v>0</v>
      </c>
      <c r="R289" s="213">
        <f>Q289*H289</f>
        <v>0</v>
      </c>
      <c r="S289" s="213">
        <v>0</v>
      </c>
      <c r="T289" s="214">
        <f>S289*H289</f>
        <v>0</v>
      </c>
      <c r="U289" s="35"/>
      <c r="V289" s="35"/>
      <c r="W289" s="35"/>
      <c r="X289" s="35"/>
      <c r="Y289" s="35"/>
      <c r="Z289" s="35"/>
      <c r="AA289" s="35"/>
      <c r="AB289" s="35"/>
      <c r="AC289" s="35"/>
      <c r="AD289" s="35"/>
      <c r="AE289" s="35"/>
      <c r="AR289" s="215" t="s">
        <v>192</v>
      </c>
      <c r="AT289" s="215" t="s">
        <v>187</v>
      </c>
      <c r="AU289" s="215" t="s">
        <v>83</v>
      </c>
      <c r="AY289" s="18" t="s">
        <v>185</v>
      </c>
      <c r="BE289" s="216">
        <f>IF(N289="základní",J289,0)</f>
        <v>0</v>
      </c>
      <c r="BF289" s="216">
        <f>IF(N289="snížená",J289,0)</f>
        <v>0</v>
      </c>
      <c r="BG289" s="216">
        <f>IF(N289="zákl. přenesená",J289,0)</f>
        <v>0</v>
      </c>
      <c r="BH289" s="216">
        <f>IF(N289="sníž. přenesená",J289,0)</f>
        <v>0</v>
      </c>
      <c r="BI289" s="216">
        <f>IF(N289="nulová",J289,0)</f>
        <v>0</v>
      </c>
      <c r="BJ289" s="18" t="s">
        <v>81</v>
      </c>
      <c r="BK289" s="216">
        <f>ROUND(I289*H289,2)</f>
        <v>0</v>
      </c>
      <c r="BL289" s="18" t="s">
        <v>192</v>
      </c>
      <c r="BM289" s="215" t="s">
        <v>1268</v>
      </c>
    </row>
    <row r="290" spans="1:65" s="2" customFormat="1" ht="19.2">
      <c r="A290" s="35"/>
      <c r="B290" s="36"/>
      <c r="C290" s="37"/>
      <c r="D290" s="217" t="s">
        <v>194</v>
      </c>
      <c r="E290" s="37"/>
      <c r="F290" s="218" t="s">
        <v>1267</v>
      </c>
      <c r="G290" s="37"/>
      <c r="H290" s="37"/>
      <c r="I290" s="116"/>
      <c r="J290" s="37"/>
      <c r="K290" s="37"/>
      <c r="L290" s="40"/>
      <c r="M290" s="219"/>
      <c r="N290" s="220"/>
      <c r="O290" s="72"/>
      <c r="P290" s="72"/>
      <c r="Q290" s="72"/>
      <c r="R290" s="72"/>
      <c r="S290" s="72"/>
      <c r="T290" s="73"/>
      <c r="U290" s="35"/>
      <c r="V290" s="35"/>
      <c r="W290" s="35"/>
      <c r="X290" s="35"/>
      <c r="Y290" s="35"/>
      <c r="Z290" s="35"/>
      <c r="AA290" s="35"/>
      <c r="AB290" s="35"/>
      <c r="AC290" s="35"/>
      <c r="AD290" s="35"/>
      <c r="AE290" s="35"/>
      <c r="AT290" s="18" t="s">
        <v>194</v>
      </c>
      <c r="AU290" s="18" t="s">
        <v>83</v>
      </c>
    </row>
    <row r="291" spans="1:65" s="12" customFormat="1" ht="22.8" customHeight="1">
      <c r="B291" s="188"/>
      <c r="C291" s="189"/>
      <c r="D291" s="190" t="s">
        <v>72</v>
      </c>
      <c r="E291" s="202" t="s">
        <v>227</v>
      </c>
      <c r="F291" s="202" t="s">
        <v>841</v>
      </c>
      <c r="G291" s="189"/>
      <c r="H291" s="189"/>
      <c r="I291" s="192"/>
      <c r="J291" s="203">
        <f>BK291</f>
        <v>0</v>
      </c>
      <c r="K291" s="189"/>
      <c r="L291" s="194"/>
      <c r="M291" s="195"/>
      <c r="N291" s="196"/>
      <c r="O291" s="196"/>
      <c r="P291" s="197">
        <f>SUM(P292:P301)</f>
        <v>0</v>
      </c>
      <c r="Q291" s="196"/>
      <c r="R291" s="197">
        <f>SUM(R292:R301)</f>
        <v>7.3221999999999996</v>
      </c>
      <c r="S291" s="196"/>
      <c r="T291" s="198">
        <f>SUM(T292:T301)</f>
        <v>0</v>
      </c>
      <c r="AR291" s="199" t="s">
        <v>81</v>
      </c>
      <c r="AT291" s="200" t="s">
        <v>72</v>
      </c>
      <c r="AU291" s="200" t="s">
        <v>81</v>
      </c>
      <c r="AY291" s="199" t="s">
        <v>185</v>
      </c>
      <c r="BK291" s="201">
        <f>SUM(BK292:BK301)</f>
        <v>0</v>
      </c>
    </row>
    <row r="292" spans="1:65" s="2" customFormat="1" ht="21.75" customHeight="1">
      <c r="A292" s="35"/>
      <c r="B292" s="36"/>
      <c r="C292" s="204" t="s">
        <v>404</v>
      </c>
      <c r="D292" s="204" t="s">
        <v>187</v>
      </c>
      <c r="E292" s="205" t="s">
        <v>1269</v>
      </c>
      <c r="F292" s="206" t="s">
        <v>1270</v>
      </c>
      <c r="G292" s="207" t="s">
        <v>210</v>
      </c>
      <c r="H292" s="208">
        <v>220</v>
      </c>
      <c r="I292" s="209"/>
      <c r="J292" s="210">
        <f>ROUND(I292*H292,2)</f>
        <v>0</v>
      </c>
      <c r="K292" s="206" t="s">
        <v>191</v>
      </c>
      <c r="L292" s="40"/>
      <c r="M292" s="211" t="s">
        <v>1</v>
      </c>
      <c r="N292" s="212" t="s">
        <v>38</v>
      </c>
      <c r="O292" s="72"/>
      <c r="P292" s="213">
        <f>O292*H292</f>
        <v>0</v>
      </c>
      <c r="Q292" s="213">
        <v>1.54E-2</v>
      </c>
      <c r="R292" s="213">
        <f>Q292*H292</f>
        <v>3.3879999999999999</v>
      </c>
      <c r="S292" s="213">
        <v>0</v>
      </c>
      <c r="T292" s="214">
        <f>S292*H292</f>
        <v>0</v>
      </c>
      <c r="U292" s="35"/>
      <c r="V292" s="35"/>
      <c r="W292" s="35"/>
      <c r="X292" s="35"/>
      <c r="Y292" s="35"/>
      <c r="Z292" s="35"/>
      <c r="AA292" s="35"/>
      <c r="AB292" s="35"/>
      <c r="AC292" s="35"/>
      <c r="AD292" s="35"/>
      <c r="AE292" s="35"/>
      <c r="AR292" s="215" t="s">
        <v>192</v>
      </c>
      <c r="AT292" s="215" t="s">
        <v>187</v>
      </c>
      <c r="AU292" s="215" t="s">
        <v>83</v>
      </c>
      <c r="AY292" s="18" t="s">
        <v>185</v>
      </c>
      <c r="BE292" s="216">
        <f>IF(N292="základní",J292,0)</f>
        <v>0</v>
      </c>
      <c r="BF292" s="216">
        <f>IF(N292="snížená",J292,0)</f>
        <v>0</v>
      </c>
      <c r="BG292" s="216">
        <f>IF(N292="zákl. přenesená",J292,0)</f>
        <v>0</v>
      </c>
      <c r="BH292" s="216">
        <f>IF(N292="sníž. přenesená",J292,0)</f>
        <v>0</v>
      </c>
      <c r="BI292" s="216">
        <f>IF(N292="nulová",J292,0)</f>
        <v>0</v>
      </c>
      <c r="BJ292" s="18" t="s">
        <v>81</v>
      </c>
      <c r="BK292" s="216">
        <f>ROUND(I292*H292,2)</f>
        <v>0</v>
      </c>
      <c r="BL292" s="18" t="s">
        <v>192</v>
      </c>
      <c r="BM292" s="215" t="s">
        <v>1271</v>
      </c>
    </row>
    <row r="293" spans="1:65" s="2" customFormat="1" ht="28.8">
      <c r="A293" s="35"/>
      <c r="B293" s="36"/>
      <c r="C293" s="37"/>
      <c r="D293" s="217" t="s">
        <v>194</v>
      </c>
      <c r="E293" s="37"/>
      <c r="F293" s="218" t="s">
        <v>1272</v>
      </c>
      <c r="G293" s="37"/>
      <c r="H293" s="37"/>
      <c r="I293" s="116"/>
      <c r="J293" s="37"/>
      <c r="K293" s="37"/>
      <c r="L293" s="40"/>
      <c r="M293" s="219"/>
      <c r="N293" s="220"/>
      <c r="O293" s="72"/>
      <c r="P293" s="72"/>
      <c r="Q293" s="72"/>
      <c r="R293" s="72"/>
      <c r="S293" s="72"/>
      <c r="T293" s="73"/>
      <c r="U293" s="35"/>
      <c r="V293" s="35"/>
      <c r="W293" s="35"/>
      <c r="X293" s="35"/>
      <c r="Y293" s="35"/>
      <c r="Z293" s="35"/>
      <c r="AA293" s="35"/>
      <c r="AB293" s="35"/>
      <c r="AC293" s="35"/>
      <c r="AD293" s="35"/>
      <c r="AE293" s="35"/>
      <c r="AT293" s="18" t="s">
        <v>194</v>
      </c>
      <c r="AU293" s="18" t="s">
        <v>83</v>
      </c>
    </row>
    <row r="294" spans="1:65" s="2" customFormat="1" ht="67.2">
      <c r="A294" s="35"/>
      <c r="B294" s="36"/>
      <c r="C294" s="37"/>
      <c r="D294" s="217" t="s">
        <v>196</v>
      </c>
      <c r="E294" s="37"/>
      <c r="F294" s="221" t="s">
        <v>1273</v>
      </c>
      <c r="G294" s="37"/>
      <c r="H294" s="37"/>
      <c r="I294" s="116"/>
      <c r="J294" s="37"/>
      <c r="K294" s="37"/>
      <c r="L294" s="40"/>
      <c r="M294" s="219"/>
      <c r="N294" s="220"/>
      <c r="O294" s="72"/>
      <c r="P294" s="72"/>
      <c r="Q294" s="72"/>
      <c r="R294" s="72"/>
      <c r="S294" s="72"/>
      <c r="T294" s="73"/>
      <c r="U294" s="35"/>
      <c r="V294" s="35"/>
      <c r="W294" s="35"/>
      <c r="X294" s="35"/>
      <c r="Y294" s="35"/>
      <c r="Z294" s="35"/>
      <c r="AA294" s="35"/>
      <c r="AB294" s="35"/>
      <c r="AC294" s="35"/>
      <c r="AD294" s="35"/>
      <c r="AE294" s="35"/>
      <c r="AT294" s="18" t="s">
        <v>196</v>
      </c>
      <c r="AU294" s="18" t="s">
        <v>83</v>
      </c>
    </row>
    <row r="295" spans="1:65" s="2" customFormat="1" ht="21.75" customHeight="1">
      <c r="A295" s="35"/>
      <c r="B295" s="36"/>
      <c r="C295" s="204" t="s">
        <v>410</v>
      </c>
      <c r="D295" s="204" t="s">
        <v>187</v>
      </c>
      <c r="E295" s="205" t="s">
        <v>1274</v>
      </c>
      <c r="F295" s="206" t="s">
        <v>1275</v>
      </c>
      <c r="G295" s="207" t="s">
        <v>210</v>
      </c>
      <c r="H295" s="208">
        <v>50</v>
      </c>
      <c r="I295" s="209"/>
      <c r="J295" s="210">
        <f>ROUND(I295*H295,2)</f>
        <v>0</v>
      </c>
      <c r="K295" s="206" t="s">
        <v>191</v>
      </c>
      <c r="L295" s="40"/>
      <c r="M295" s="211" t="s">
        <v>1</v>
      </c>
      <c r="N295" s="212" t="s">
        <v>38</v>
      </c>
      <c r="O295" s="72"/>
      <c r="P295" s="213">
        <f>O295*H295</f>
        <v>0</v>
      </c>
      <c r="Q295" s="213">
        <v>2.6100000000000002E-2</v>
      </c>
      <c r="R295" s="213">
        <f>Q295*H295</f>
        <v>1.3050000000000002</v>
      </c>
      <c r="S295" s="213">
        <v>0</v>
      </c>
      <c r="T295" s="214">
        <f>S295*H295</f>
        <v>0</v>
      </c>
      <c r="U295" s="35"/>
      <c r="V295" s="35"/>
      <c r="W295" s="35"/>
      <c r="X295" s="35"/>
      <c r="Y295" s="35"/>
      <c r="Z295" s="35"/>
      <c r="AA295" s="35"/>
      <c r="AB295" s="35"/>
      <c r="AC295" s="35"/>
      <c r="AD295" s="35"/>
      <c r="AE295" s="35"/>
      <c r="AR295" s="215" t="s">
        <v>192</v>
      </c>
      <c r="AT295" s="215" t="s">
        <v>187</v>
      </c>
      <c r="AU295" s="215" t="s">
        <v>83</v>
      </c>
      <c r="AY295" s="18" t="s">
        <v>185</v>
      </c>
      <c r="BE295" s="216">
        <f>IF(N295="základní",J295,0)</f>
        <v>0</v>
      </c>
      <c r="BF295" s="216">
        <f>IF(N295="snížená",J295,0)</f>
        <v>0</v>
      </c>
      <c r="BG295" s="216">
        <f>IF(N295="zákl. přenesená",J295,0)</f>
        <v>0</v>
      </c>
      <c r="BH295" s="216">
        <f>IF(N295="sníž. přenesená",J295,0)</f>
        <v>0</v>
      </c>
      <c r="BI295" s="216">
        <f>IF(N295="nulová",J295,0)</f>
        <v>0</v>
      </c>
      <c r="BJ295" s="18" t="s">
        <v>81</v>
      </c>
      <c r="BK295" s="216">
        <f>ROUND(I295*H295,2)</f>
        <v>0</v>
      </c>
      <c r="BL295" s="18" t="s">
        <v>192</v>
      </c>
      <c r="BM295" s="215" t="s">
        <v>1276</v>
      </c>
    </row>
    <row r="296" spans="1:65" s="2" customFormat="1" ht="28.8">
      <c r="A296" s="35"/>
      <c r="B296" s="36"/>
      <c r="C296" s="37"/>
      <c r="D296" s="217" t="s">
        <v>194</v>
      </c>
      <c r="E296" s="37"/>
      <c r="F296" s="218" t="s">
        <v>1277</v>
      </c>
      <c r="G296" s="37"/>
      <c r="H296" s="37"/>
      <c r="I296" s="116"/>
      <c r="J296" s="37"/>
      <c r="K296" s="37"/>
      <c r="L296" s="40"/>
      <c r="M296" s="219"/>
      <c r="N296" s="220"/>
      <c r="O296" s="72"/>
      <c r="P296" s="72"/>
      <c r="Q296" s="72"/>
      <c r="R296" s="72"/>
      <c r="S296" s="72"/>
      <c r="T296" s="73"/>
      <c r="U296" s="35"/>
      <c r="V296" s="35"/>
      <c r="W296" s="35"/>
      <c r="X296" s="35"/>
      <c r="Y296" s="35"/>
      <c r="Z296" s="35"/>
      <c r="AA296" s="35"/>
      <c r="AB296" s="35"/>
      <c r="AC296" s="35"/>
      <c r="AD296" s="35"/>
      <c r="AE296" s="35"/>
      <c r="AT296" s="18" t="s">
        <v>194</v>
      </c>
      <c r="AU296" s="18" t="s">
        <v>83</v>
      </c>
    </row>
    <row r="297" spans="1:65" s="2" customFormat="1" ht="38.4">
      <c r="A297" s="35"/>
      <c r="B297" s="36"/>
      <c r="C297" s="37"/>
      <c r="D297" s="217" t="s">
        <v>196</v>
      </c>
      <c r="E297" s="37"/>
      <c r="F297" s="221" t="s">
        <v>1278</v>
      </c>
      <c r="G297" s="37"/>
      <c r="H297" s="37"/>
      <c r="I297" s="116"/>
      <c r="J297" s="37"/>
      <c r="K297" s="37"/>
      <c r="L297" s="40"/>
      <c r="M297" s="219"/>
      <c r="N297" s="220"/>
      <c r="O297" s="72"/>
      <c r="P297" s="72"/>
      <c r="Q297" s="72"/>
      <c r="R297" s="72"/>
      <c r="S297" s="72"/>
      <c r="T297" s="73"/>
      <c r="U297" s="35"/>
      <c r="V297" s="35"/>
      <c r="W297" s="35"/>
      <c r="X297" s="35"/>
      <c r="Y297" s="35"/>
      <c r="Z297" s="35"/>
      <c r="AA297" s="35"/>
      <c r="AB297" s="35"/>
      <c r="AC297" s="35"/>
      <c r="AD297" s="35"/>
      <c r="AE297" s="35"/>
      <c r="AT297" s="18" t="s">
        <v>196</v>
      </c>
      <c r="AU297" s="18" t="s">
        <v>83</v>
      </c>
    </row>
    <row r="298" spans="1:65" s="2" customFormat="1" ht="21.75" customHeight="1">
      <c r="A298" s="35"/>
      <c r="B298" s="36"/>
      <c r="C298" s="204" t="s">
        <v>416</v>
      </c>
      <c r="D298" s="204" t="s">
        <v>187</v>
      </c>
      <c r="E298" s="205" t="s">
        <v>1279</v>
      </c>
      <c r="F298" s="206" t="s">
        <v>1280</v>
      </c>
      <c r="G298" s="207" t="s">
        <v>210</v>
      </c>
      <c r="H298" s="208">
        <v>35</v>
      </c>
      <c r="I298" s="209"/>
      <c r="J298" s="210">
        <f>ROUND(I298*H298,2)</f>
        <v>0</v>
      </c>
      <c r="K298" s="206" t="s">
        <v>191</v>
      </c>
      <c r="L298" s="40"/>
      <c r="M298" s="211" t="s">
        <v>1</v>
      </c>
      <c r="N298" s="212" t="s">
        <v>38</v>
      </c>
      <c r="O298" s="72"/>
      <c r="P298" s="213">
        <f>O298*H298</f>
        <v>0</v>
      </c>
      <c r="Q298" s="213">
        <v>7.102E-2</v>
      </c>
      <c r="R298" s="213">
        <f>Q298*H298</f>
        <v>2.4857</v>
      </c>
      <c r="S298" s="213">
        <v>0</v>
      </c>
      <c r="T298" s="214">
        <f>S298*H298</f>
        <v>0</v>
      </c>
      <c r="U298" s="35"/>
      <c r="V298" s="35"/>
      <c r="W298" s="35"/>
      <c r="X298" s="35"/>
      <c r="Y298" s="35"/>
      <c r="Z298" s="35"/>
      <c r="AA298" s="35"/>
      <c r="AB298" s="35"/>
      <c r="AC298" s="35"/>
      <c r="AD298" s="35"/>
      <c r="AE298" s="35"/>
      <c r="AR298" s="215" t="s">
        <v>192</v>
      </c>
      <c r="AT298" s="215" t="s">
        <v>187</v>
      </c>
      <c r="AU298" s="215" t="s">
        <v>83</v>
      </c>
      <c r="AY298" s="18" t="s">
        <v>185</v>
      </c>
      <c r="BE298" s="216">
        <f>IF(N298="základní",J298,0)</f>
        <v>0</v>
      </c>
      <c r="BF298" s="216">
        <f>IF(N298="snížená",J298,0)</f>
        <v>0</v>
      </c>
      <c r="BG298" s="216">
        <f>IF(N298="zákl. přenesená",J298,0)</f>
        <v>0</v>
      </c>
      <c r="BH298" s="216">
        <f>IF(N298="sníž. přenesená",J298,0)</f>
        <v>0</v>
      </c>
      <c r="BI298" s="216">
        <f>IF(N298="nulová",J298,0)</f>
        <v>0</v>
      </c>
      <c r="BJ298" s="18" t="s">
        <v>81</v>
      </c>
      <c r="BK298" s="216">
        <f>ROUND(I298*H298,2)</f>
        <v>0</v>
      </c>
      <c r="BL298" s="18" t="s">
        <v>192</v>
      </c>
      <c r="BM298" s="215" t="s">
        <v>1281</v>
      </c>
    </row>
    <row r="299" spans="1:65" s="2" customFormat="1" ht="38.4">
      <c r="A299" s="35"/>
      <c r="B299" s="36"/>
      <c r="C299" s="37"/>
      <c r="D299" s="217" t="s">
        <v>194</v>
      </c>
      <c r="E299" s="37"/>
      <c r="F299" s="218" t="s">
        <v>1282</v>
      </c>
      <c r="G299" s="37"/>
      <c r="H299" s="37"/>
      <c r="I299" s="116"/>
      <c r="J299" s="37"/>
      <c r="K299" s="37"/>
      <c r="L299" s="40"/>
      <c r="M299" s="219"/>
      <c r="N299" s="220"/>
      <c r="O299" s="72"/>
      <c r="P299" s="72"/>
      <c r="Q299" s="72"/>
      <c r="R299" s="72"/>
      <c r="S299" s="72"/>
      <c r="T299" s="73"/>
      <c r="U299" s="35"/>
      <c r="V299" s="35"/>
      <c r="W299" s="35"/>
      <c r="X299" s="35"/>
      <c r="Y299" s="35"/>
      <c r="Z299" s="35"/>
      <c r="AA299" s="35"/>
      <c r="AB299" s="35"/>
      <c r="AC299" s="35"/>
      <c r="AD299" s="35"/>
      <c r="AE299" s="35"/>
      <c r="AT299" s="18" t="s">
        <v>194</v>
      </c>
      <c r="AU299" s="18" t="s">
        <v>83</v>
      </c>
    </row>
    <row r="300" spans="1:65" s="2" customFormat="1" ht="21.75" customHeight="1">
      <c r="A300" s="35"/>
      <c r="B300" s="36"/>
      <c r="C300" s="204" t="s">
        <v>422</v>
      </c>
      <c r="D300" s="204" t="s">
        <v>187</v>
      </c>
      <c r="E300" s="205" t="s">
        <v>1283</v>
      </c>
      <c r="F300" s="206" t="s">
        <v>1284</v>
      </c>
      <c r="G300" s="207" t="s">
        <v>210</v>
      </c>
      <c r="H300" s="208">
        <v>35</v>
      </c>
      <c r="I300" s="209"/>
      <c r="J300" s="210">
        <f>ROUND(I300*H300,2)</f>
        <v>0</v>
      </c>
      <c r="K300" s="206" t="s">
        <v>191</v>
      </c>
      <c r="L300" s="40"/>
      <c r="M300" s="211" t="s">
        <v>1</v>
      </c>
      <c r="N300" s="212" t="s">
        <v>38</v>
      </c>
      <c r="O300" s="72"/>
      <c r="P300" s="213">
        <f>O300*H300</f>
        <v>0</v>
      </c>
      <c r="Q300" s="213">
        <v>4.1000000000000003E-3</v>
      </c>
      <c r="R300" s="213">
        <f>Q300*H300</f>
        <v>0.14350000000000002</v>
      </c>
      <c r="S300" s="213">
        <v>0</v>
      </c>
      <c r="T300" s="214">
        <f>S300*H300</f>
        <v>0</v>
      </c>
      <c r="U300" s="35"/>
      <c r="V300" s="35"/>
      <c r="W300" s="35"/>
      <c r="X300" s="35"/>
      <c r="Y300" s="35"/>
      <c r="Z300" s="35"/>
      <c r="AA300" s="35"/>
      <c r="AB300" s="35"/>
      <c r="AC300" s="35"/>
      <c r="AD300" s="35"/>
      <c r="AE300" s="35"/>
      <c r="AR300" s="215" t="s">
        <v>192</v>
      </c>
      <c r="AT300" s="215" t="s">
        <v>187</v>
      </c>
      <c r="AU300" s="215" t="s">
        <v>83</v>
      </c>
      <c r="AY300" s="18" t="s">
        <v>185</v>
      </c>
      <c r="BE300" s="216">
        <f>IF(N300="základní",J300,0)</f>
        <v>0</v>
      </c>
      <c r="BF300" s="216">
        <f>IF(N300="snížená",J300,0)</f>
        <v>0</v>
      </c>
      <c r="BG300" s="216">
        <f>IF(N300="zákl. přenesená",J300,0)</f>
        <v>0</v>
      </c>
      <c r="BH300" s="216">
        <f>IF(N300="sníž. přenesená",J300,0)</f>
        <v>0</v>
      </c>
      <c r="BI300" s="216">
        <f>IF(N300="nulová",J300,0)</f>
        <v>0</v>
      </c>
      <c r="BJ300" s="18" t="s">
        <v>81</v>
      </c>
      <c r="BK300" s="216">
        <f>ROUND(I300*H300,2)</f>
        <v>0</v>
      </c>
      <c r="BL300" s="18" t="s">
        <v>192</v>
      </c>
      <c r="BM300" s="215" t="s">
        <v>1285</v>
      </c>
    </row>
    <row r="301" spans="1:65" s="2" customFormat="1" ht="19.2">
      <c r="A301" s="35"/>
      <c r="B301" s="36"/>
      <c r="C301" s="37"/>
      <c r="D301" s="217" t="s">
        <v>194</v>
      </c>
      <c r="E301" s="37"/>
      <c r="F301" s="218" t="s">
        <v>1286</v>
      </c>
      <c r="G301" s="37"/>
      <c r="H301" s="37"/>
      <c r="I301" s="116"/>
      <c r="J301" s="37"/>
      <c r="K301" s="37"/>
      <c r="L301" s="40"/>
      <c r="M301" s="219"/>
      <c r="N301" s="220"/>
      <c r="O301" s="72"/>
      <c r="P301" s="72"/>
      <c r="Q301" s="72"/>
      <c r="R301" s="72"/>
      <c r="S301" s="72"/>
      <c r="T301" s="73"/>
      <c r="U301" s="35"/>
      <c r="V301" s="35"/>
      <c r="W301" s="35"/>
      <c r="X301" s="35"/>
      <c r="Y301" s="35"/>
      <c r="Z301" s="35"/>
      <c r="AA301" s="35"/>
      <c r="AB301" s="35"/>
      <c r="AC301" s="35"/>
      <c r="AD301" s="35"/>
      <c r="AE301" s="35"/>
      <c r="AT301" s="18" t="s">
        <v>194</v>
      </c>
      <c r="AU301" s="18" t="s">
        <v>83</v>
      </c>
    </row>
    <row r="302" spans="1:65" s="12" customFormat="1" ht="22.8" customHeight="1">
      <c r="B302" s="188"/>
      <c r="C302" s="189"/>
      <c r="D302" s="190" t="s">
        <v>72</v>
      </c>
      <c r="E302" s="202" t="s">
        <v>226</v>
      </c>
      <c r="F302" s="202" t="s">
        <v>848</v>
      </c>
      <c r="G302" s="189"/>
      <c r="H302" s="189"/>
      <c r="I302" s="192"/>
      <c r="J302" s="203">
        <f>BK302</f>
        <v>0</v>
      </c>
      <c r="K302" s="189"/>
      <c r="L302" s="194"/>
      <c r="M302" s="195"/>
      <c r="N302" s="196"/>
      <c r="O302" s="196"/>
      <c r="P302" s="197">
        <f>SUM(P303:P325)</f>
        <v>0</v>
      </c>
      <c r="Q302" s="196"/>
      <c r="R302" s="197">
        <f>SUM(R303:R325)</f>
        <v>0.2772</v>
      </c>
      <c r="S302" s="196"/>
      <c r="T302" s="198">
        <f>SUM(T303:T325)</f>
        <v>0</v>
      </c>
      <c r="AR302" s="199" t="s">
        <v>81</v>
      </c>
      <c r="AT302" s="200" t="s">
        <v>72</v>
      </c>
      <c r="AU302" s="200" t="s">
        <v>81</v>
      </c>
      <c r="AY302" s="199" t="s">
        <v>185</v>
      </c>
      <c r="BK302" s="201">
        <f>SUM(BK303:BK325)</f>
        <v>0</v>
      </c>
    </row>
    <row r="303" spans="1:65" s="2" customFormat="1" ht="21.75" customHeight="1">
      <c r="A303" s="35"/>
      <c r="B303" s="36"/>
      <c r="C303" s="204" t="s">
        <v>427</v>
      </c>
      <c r="D303" s="204" t="s">
        <v>187</v>
      </c>
      <c r="E303" s="205" t="s">
        <v>1287</v>
      </c>
      <c r="F303" s="206" t="s">
        <v>1288</v>
      </c>
      <c r="G303" s="207" t="s">
        <v>316</v>
      </c>
      <c r="H303" s="208">
        <v>115</v>
      </c>
      <c r="I303" s="209"/>
      <c r="J303" s="210">
        <f>ROUND(I303*H303,2)</f>
        <v>0</v>
      </c>
      <c r="K303" s="206" t="s">
        <v>191</v>
      </c>
      <c r="L303" s="40"/>
      <c r="M303" s="211" t="s">
        <v>1</v>
      </c>
      <c r="N303" s="212" t="s">
        <v>38</v>
      </c>
      <c r="O303" s="72"/>
      <c r="P303" s="213">
        <f>O303*H303</f>
        <v>0</v>
      </c>
      <c r="Q303" s="213">
        <v>1.4400000000000001E-3</v>
      </c>
      <c r="R303" s="213">
        <f>Q303*H303</f>
        <v>0.1656</v>
      </c>
      <c r="S303" s="213">
        <v>0</v>
      </c>
      <c r="T303" s="214">
        <f>S303*H303</f>
        <v>0</v>
      </c>
      <c r="U303" s="35"/>
      <c r="V303" s="35"/>
      <c r="W303" s="35"/>
      <c r="X303" s="35"/>
      <c r="Y303" s="35"/>
      <c r="Z303" s="35"/>
      <c r="AA303" s="35"/>
      <c r="AB303" s="35"/>
      <c r="AC303" s="35"/>
      <c r="AD303" s="35"/>
      <c r="AE303" s="35"/>
      <c r="AR303" s="215" t="s">
        <v>192</v>
      </c>
      <c r="AT303" s="215" t="s">
        <v>187</v>
      </c>
      <c r="AU303" s="215" t="s">
        <v>83</v>
      </c>
      <c r="AY303" s="18" t="s">
        <v>185</v>
      </c>
      <c r="BE303" s="216">
        <f>IF(N303="základní",J303,0)</f>
        <v>0</v>
      </c>
      <c r="BF303" s="216">
        <f>IF(N303="snížená",J303,0)</f>
        <v>0</v>
      </c>
      <c r="BG303" s="216">
        <f>IF(N303="zákl. přenesená",J303,0)</f>
        <v>0</v>
      </c>
      <c r="BH303" s="216">
        <f>IF(N303="sníž. přenesená",J303,0)</f>
        <v>0</v>
      </c>
      <c r="BI303" s="216">
        <f>IF(N303="nulová",J303,0)</f>
        <v>0</v>
      </c>
      <c r="BJ303" s="18" t="s">
        <v>81</v>
      </c>
      <c r="BK303" s="216">
        <f>ROUND(I303*H303,2)</f>
        <v>0</v>
      </c>
      <c r="BL303" s="18" t="s">
        <v>192</v>
      </c>
      <c r="BM303" s="215" t="s">
        <v>1289</v>
      </c>
    </row>
    <row r="304" spans="1:65" s="2" customFormat="1" ht="28.8">
      <c r="A304" s="35"/>
      <c r="B304" s="36"/>
      <c r="C304" s="37"/>
      <c r="D304" s="217" t="s">
        <v>194</v>
      </c>
      <c r="E304" s="37"/>
      <c r="F304" s="218" t="s">
        <v>1290</v>
      </c>
      <c r="G304" s="37"/>
      <c r="H304" s="37"/>
      <c r="I304" s="116"/>
      <c r="J304" s="37"/>
      <c r="K304" s="37"/>
      <c r="L304" s="40"/>
      <c r="M304" s="219"/>
      <c r="N304" s="220"/>
      <c r="O304" s="72"/>
      <c r="P304" s="72"/>
      <c r="Q304" s="72"/>
      <c r="R304" s="72"/>
      <c r="S304" s="72"/>
      <c r="T304" s="73"/>
      <c r="U304" s="35"/>
      <c r="V304" s="35"/>
      <c r="W304" s="35"/>
      <c r="X304" s="35"/>
      <c r="Y304" s="35"/>
      <c r="Z304" s="35"/>
      <c r="AA304" s="35"/>
      <c r="AB304" s="35"/>
      <c r="AC304" s="35"/>
      <c r="AD304" s="35"/>
      <c r="AE304" s="35"/>
      <c r="AT304" s="18" t="s">
        <v>194</v>
      </c>
      <c r="AU304" s="18" t="s">
        <v>83</v>
      </c>
    </row>
    <row r="305" spans="1:65" s="2" customFormat="1" ht="124.8">
      <c r="A305" s="35"/>
      <c r="B305" s="36"/>
      <c r="C305" s="37"/>
      <c r="D305" s="217" t="s">
        <v>196</v>
      </c>
      <c r="E305" s="37"/>
      <c r="F305" s="221" t="s">
        <v>1291</v>
      </c>
      <c r="G305" s="37"/>
      <c r="H305" s="37"/>
      <c r="I305" s="116"/>
      <c r="J305" s="37"/>
      <c r="K305" s="37"/>
      <c r="L305" s="40"/>
      <c r="M305" s="219"/>
      <c r="N305" s="220"/>
      <c r="O305" s="72"/>
      <c r="P305" s="72"/>
      <c r="Q305" s="72"/>
      <c r="R305" s="72"/>
      <c r="S305" s="72"/>
      <c r="T305" s="73"/>
      <c r="U305" s="35"/>
      <c r="V305" s="35"/>
      <c r="W305" s="35"/>
      <c r="X305" s="35"/>
      <c r="Y305" s="35"/>
      <c r="Z305" s="35"/>
      <c r="AA305" s="35"/>
      <c r="AB305" s="35"/>
      <c r="AC305" s="35"/>
      <c r="AD305" s="35"/>
      <c r="AE305" s="35"/>
      <c r="AT305" s="18" t="s">
        <v>196</v>
      </c>
      <c r="AU305" s="18" t="s">
        <v>83</v>
      </c>
    </row>
    <row r="306" spans="1:65" s="14" customFormat="1" ht="10.199999999999999">
      <c r="B306" s="232"/>
      <c r="C306" s="233"/>
      <c r="D306" s="217" t="s">
        <v>214</v>
      </c>
      <c r="E306" s="234" t="s">
        <v>1</v>
      </c>
      <c r="F306" s="235" t="s">
        <v>1292</v>
      </c>
      <c r="G306" s="233"/>
      <c r="H306" s="236">
        <v>115</v>
      </c>
      <c r="I306" s="237"/>
      <c r="J306" s="233"/>
      <c r="K306" s="233"/>
      <c r="L306" s="238"/>
      <c r="M306" s="239"/>
      <c r="N306" s="240"/>
      <c r="O306" s="240"/>
      <c r="P306" s="240"/>
      <c r="Q306" s="240"/>
      <c r="R306" s="240"/>
      <c r="S306" s="240"/>
      <c r="T306" s="241"/>
      <c r="AT306" s="242" t="s">
        <v>214</v>
      </c>
      <c r="AU306" s="242" t="s">
        <v>83</v>
      </c>
      <c r="AV306" s="14" t="s">
        <v>83</v>
      </c>
      <c r="AW306" s="14" t="s">
        <v>30</v>
      </c>
      <c r="AX306" s="14" t="s">
        <v>81</v>
      </c>
      <c r="AY306" s="242" t="s">
        <v>185</v>
      </c>
    </row>
    <row r="307" spans="1:65" s="2" customFormat="1" ht="21.75" customHeight="1">
      <c r="A307" s="35"/>
      <c r="B307" s="36"/>
      <c r="C307" s="204" t="s">
        <v>432</v>
      </c>
      <c r="D307" s="204" t="s">
        <v>187</v>
      </c>
      <c r="E307" s="205" t="s">
        <v>1293</v>
      </c>
      <c r="F307" s="206" t="s">
        <v>1294</v>
      </c>
      <c r="G307" s="207" t="s">
        <v>316</v>
      </c>
      <c r="H307" s="208">
        <v>45</v>
      </c>
      <c r="I307" s="209"/>
      <c r="J307" s="210">
        <f>ROUND(I307*H307,2)</f>
        <v>0</v>
      </c>
      <c r="K307" s="206" t="s">
        <v>191</v>
      </c>
      <c r="L307" s="40"/>
      <c r="M307" s="211" t="s">
        <v>1</v>
      </c>
      <c r="N307" s="212" t="s">
        <v>38</v>
      </c>
      <c r="O307" s="72"/>
      <c r="P307" s="213">
        <f>O307*H307</f>
        <v>0</v>
      </c>
      <c r="Q307" s="213">
        <v>2.48E-3</v>
      </c>
      <c r="R307" s="213">
        <f>Q307*H307</f>
        <v>0.1116</v>
      </c>
      <c r="S307" s="213">
        <v>0</v>
      </c>
      <c r="T307" s="214">
        <f>S307*H307</f>
        <v>0</v>
      </c>
      <c r="U307" s="35"/>
      <c r="V307" s="35"/>
      <c r="W307" s="35"/>
      <c r="X307" s="35"/>
      <c r="Y307" s="35"/>
      <c r="Z307" s="35"/>
      <c r="AA307" s="35"/>
      <c r="AB307" s="35"/>
      <c r="AC307" s="35"/>
      <c r="AD307" s="35"/>
      <c r="AE307" s="35"/>
      <c r="AR307" s="215" t="s">
        <v>192</v>
      </c>
      <c r="AT307" s="215" t="s">
        <v>187</v>
      </c>
      <c r="AU307" s="215" t="s">
        <v>83</v>
      </c>
      <c r="AY307" s="18" t="s">
        <v>185</v>
      </c>
      <c r="BE307" s="216">
        <f>IF(N307="základní",J307,0)</f>
        <v>0</v>
      </c>
      <c r="BF307" s="216">
        <f>IF(N307="snížená",J307,0)</f>
        <v>0</v>
      </c>
      <c r="BG307" s="216">
        <f>IF(N307="zákl. přenesená",J307,0)</f>
        <v>0</v>
      </c>
      <c r="BH307" s="216">
        <f>IF(N307="sníž. přenesená",J307,0)</f>
        <v>0</v>
      </c>
      <c r="BI307" s="216">
        <f>IF(N307="nulová",J307,0)</f>
        <v>0</v>
      </c>
      <c r="BJ307" s="18" t="s">
        <v>81</v>
      </c>
      <c r="BK307" s="216">
        <f>ROUND(I307*H307,2)</f>
        <v>0</v>
      </c>
      <c r="BL307" s="18" t="s">
        <v>192</v>
      </c>
      <c r="BM307" s="215" t="s">
        <v>1295</v>
      </c>
    </row>
    <row r="308" spans="1:65" s="2" customFormat="1" ht="28.8">
      <c r="A308" s="35"/>
      <c r="B308" s="36"/>
      <c r="C308" s="37"/>
      <c r="D308" s="217" t="s">
        <v>194</v>
      </c>
      <c r="E308" s="37"/>
      <c r="F308" s="218" t="s">
        <v>1296</v>
      </c>
      <c r="G308" s="37"/>
      <c r="H308" s="37"/>
      <c r="I308" s="116"/>
      <c r="J308" s="37"/>
      <c r="K308" s="37"/>
      <c r="L308" s="40"/>
      <c r="M308" s="219"/>
      <c r="N308" s="220"/>
      <c r="O308" s="72"/>
      <c r="P308" s="72"/>
      <c r="Q308" s="72"/>
      <c r="R308" s="72"/>
      <c r="S308" s="72"/>
      <c r="T308" s="73"/>
      <c r="U308" s="35"/>
      <c r="V308" s="35"/>
      <c r="W308" s="35"/>
      <c r="X308" s="35"/>
      <c r="Y308" s="35"/>
      <c r="Z308" s="35"/>
      <c r="AA308" s="35"/>
      <c r="AB308" s="35"/>
      <c r="AC308" s="35"/>
      <c r="AD308" s="35"/>
      <c r="AE308" s="35"/>
      <c r="AT308" s="18" t="s">
        <v>194</v>
      </c>
      <c r="AU308" s="18" t="s">
        <v>83</v>
      </c>
    </row>
    <row r="309" spans="1:65" s="2" customFormat="1" ht="124.8">
      <c r="A309" s="35"/>
      <c r="B309" s="36"/>
      <c r="C309" s="37"/>
      <c r="D309" s="217" t="s">
        <v>196</v>
      </c>
      <c r="E309" s="37"/>
      <c r="F309" s="221" t="s">
        <v>1291</v>
      </c>
      <c r="G309" s="37"/>
      <c r="H309" s="37"/>
      <c r="I309" s="116"/>
      <c r="J309" s="37"/>
      <c r="K309" s="37"/>
      <c r="L309" s="40"/>
      <c r="M309" s="219"/>
      <c r="N309" s="220"/>
      <c r="O309" s="72"/>
      <c r="P309" s="72"/>
      <c r="Q309" s="72"/>
      <c r="R309" s="72"/>
      <c r="S309" s="72"/>
      <c r="T309" s="73"/>
      <c r="U309" s="35"/>
      <c r="V309" s="35"/>
      <c r="W309" s="35"/>
      <c r="X309" s="35"/>
      <c r="Y309" s="35"/>
      <c r="Z309" s="35"/>
      <c r="AA309" s="35"/>
      <c r="AB309" s="35"/>
      <c r="AC309" s="35"/>
      <c r="AD309" s="35"/>
      <c r="AE309" s="35"/>
      <c r="AT309" s="18" t="s">
        <v>196</v>
      </c>
      <c r="AU309" s="18" t="s">
        <v>83</v>
      </c>
    </row>
    <row r="310" spans="1:65" s="14" customFormat="1" ht="10.199999999999999">
      <c r="B310" s="232"/>
      <c r="C310" s="233"/>
      <c r="D310" s="217" t="s">
        <v>214</v>
      </c>
      <c r="E310" s="234" t="s">
        <v>1</v>
      </c>
      <c r="F310" s="235" t="s">
        <v>1297</v>
      </c>
      <c r="G310" s="233"/>
      <c r="H310" s="236">
        <v>45</v>
      </c>
      <c r="I310" s="237"/>
      <c r="J310" s="233"/>
      <c r="K310" s="233"/>
      <c r="L310" s="238"/>
      <c r="M310" s="239"/>
      <c r="N310" s="240"/>
      <c r="O310" s="240"/>
      <c r="P310" s="240"/>
      <c r="Q310" s="240"/>
      <c r="R310" s="240"/>
      <c r="S310" s="240"/>
      <c r="T310" s="241"/>
      <c r="AT310" s="242" t="s">
        <v>214</v>
      </c>
      <c r="AU310" s="242" t="s">
        <v>83</v>
      </c>
      <c r="AV310" s="14" t="s">
        <v>83</v>
      </c>
      <c r="AW310" s="14" t="s">
        <v>30</v>
      </c>
      <c r="AX310" s="14" t="s">
        <v>81</v>
      </c>
      <c r="AY310" s="242" t="s">
        <v>185</v>
      </c>
    </row>
    <row r="311" spans="1:65" s="2" customFormat="1" ht="16.5" customHeight="1">
      <c r="A311" s="35"/>
      <c r="B311" s="36"/>
      <c r="C311" s="204" t="s">
        <v>438</v>
      </c>
      <c r="D311" s="204" t="s">
        <v>187</v>
      </c>
      <c r="E311" s="205" t="s">
        <v>1298</v>
      </c>
      <c r="F311" s="206" t="s">
        <v>1299</v>
      </c>
      <c r="G311" s="207" t="s">
        <v>316</v>
      </c>
      <c r="H311" s="208">
        <v>40</v>
      </c>
      <c r="I311" s="209"/>
      <c r="J311" s="210">
        <f>ROUND(I311*H311,2)</f>
        <v>0</v>
      </c>
      <c r="K311" s="206" t="s">
        <v>1</v>
      </c>
      <c r="L311" s="40"/>
      <c r="M311" s="211" t="s">
        <v>1</v>
      </c>
      <c r="N311" s="212" t="s">
        <v>38</v>
      </c>
      <c r="O311" s="72"/>
      <c r="P311" s="213">
        <f>O311*H311</f>
        <v>0</v>
      </c>
      <c r="Q311" s="213">
        <v>0</v>
      </c>
      <c r="R311" s="213">
        <f>Q311*H311</f>
        <v>0</v>
      </c>
      <c r="S311" s="213">
        <v>0</v>
      </c>
      <c r="T311" s="214">
        <f>S311*H311</f>
        <v>0</v>
      </c>
      <c r="U311" s="35"/>
      <c r="V311" s="35"/>
      <c r="W311" s="35"/>
      <c r="X311" s="35"/>
      <c r="Y311" s="35"/>
      <c r="Z311" s="35"/>
      <c r="AA311" s="35"/>
      <c r="AB311" s="35"/>
      <c r="AC311" s="35"/>
      <c r="AD311" s="35"/>
      <c r="AE311" s="35"/>
      <c r="AR311" s="215" t="s">
        <v>192</v>
      </c>
      <c r="AT311" s="215" t="s">
        <v>187</v>
      </c>
      <c r="AU311" s="215" t="s">
        <v>83</v>
      </c>
      <c r="AY311" s="18" t="s">
        <v>185</v>
      </c>
      <c r="BE311" s="216">
        <f>IF(N311="základní",J311,0)</f>
        <v>0</v>
      </c>
      <c r="BF311" s="216">
        <f>IF(N311="snížená",J311,0)</f>
        <v>0</v>
      </c>
      <c r="BG311" s="216">
        <f>IF(N311="zákl. přenesená",J311,0)</f>
        <v>0</v>
      </c>
      <c r="BH311" s="216">
        <f>IF(N311="sníž. přenesená",J311,0)</f>
        <v>0</v>
      </c>
      <c r="BI311" s="216">
        <f>IF(N311="nulová",J311,0)</f>
        <v>0</v>
      </c>
      <c r="BJ311" s="18" t="s">
        <v>81</v>
      </c>
      <c r="BK311" s="216">
        <f>ROUND(I311*H311,2)</f>
        <v>0</v>
      </c>
      <c r="BL311" s="18" t="s">
        <v>192</v>
      </c>
      <c r="BM311" s="215" t="s">
        <v>1300</v>
      </c>
    </row>
    <row r="312" spans="1:65" s="2" customFormat="1" ht="10.199999999999999">
      <c r="A312" s="35"/>
      <c r="B312" s="36"/>
      <c r="C312" s="37"/>
      <c r="D312" s="217" t="s">
        <v>194</v>
      </c>
      <c r="E312" s="37"/>
      <c r="F312" s="218" t="s">
        <v>1299</v>
      </c>
      <c r="G312" s="37"/>
      <c r="H312" s="37"/>
      <c r="I312" s="116"/>
      <c r="J312" s="37"/>
      <c r="K312" s="37"/>
      <c r="L312" s="40"/>
      <c r="M312" s="219"/>
      <c r="N312" s="220"/>
      <c r="O312" s="72"/>
      <c r="P312" s="72"/>
      <c r="Q312" s="72"/>
      <c r="R312" s="72"/>
      <c r="S312" s="72"/>
      <c r="T312" s="73"/>
      <c r="U312" s="35"/>
      <c r="V312" s="35"/>
      <c r="W312" s="35"/>
      <c r="X312" s="35"/>
      <c r="Y312" s="35"/>
      <c r="Z312" s="35"/>
      <c r="AA312" s="35"/>
      <c r="AB312" s="35"/>
      <c r="AC312" s="35"/>
      <c r="AD312" s="35"/>
      <c r="AE312" s="35"/>
      <c r="AT312" s="18" t="s">
        <v>194</v>
      </c>
      <c r="AU312" s="18" t="s">
        <v>83</v>
      </c>
    </row>
    <row r="313" spans="1:65" s="2" customFormat="1" ht="16.5" customHeight="1">
      <c r="A313" s="35"/>
      <c r="B313" s="36"/>
      <c r="C313" s="204" t="s">
        <v>446</v>
      </c>
      <c r="D313" s="204" t="s">
        <v>187</v>
      </c>
      <c r="E313" s="205" t="s">
        <v>1301</v>
      </c>
      <c r="F313" s="206" t="s">
        <v>1302</v>
      </c>
      <c r="G313" s="207" t="s">
        <v>1</v>
      </c>
      <c r="H313" s="208">
        <v>40</v>
      </c>
      <c r="I313" s="209"/>
      <c r="J313" s="210">
        <f>ROUND(I313*H313,2)</f>
        <v>0</v>
      </c>
      <c r="K313" s="206" t="s">
        <v>1</v>
      </c>
      <c r="L313" s="40"/>
      <c r="M313" s="211" t="s">
        <v>1</v>
      </c>
      <c r="N313" s="212" t="s">
        <v>38</v>
      </c>
      <c r="O313" s="72"/>
      <c r="P313" s="213">
        <f>O313*H313</f>
        <v>0</v>
      </c>
      <c r="Q313" s="213">
        <v>0</v>
      </c>
      <c r="R313" s="213">
        <f>Q313*H313</f>
        <v>0</v>
      </c>
      <c r="S313" s="213">
        <v>0</v>
      </c>
      <c r="T313" s="214">
        <f>S313*H313</f>
        <v>0</v>
      </c>
      <c r="U313" s="35"/>
      <c r="V313" s="35"/>
      <c r="W313" s="35"/>
      <c r="X313" s="35"/>
      <c r="Y313" s="35"/>
      <c r="Z313" s="35"/>
      <c r="AA313" s="35"/>
      <c r="AB313" s="35"/>
      <c r="AC313" s="35"/>
      <c r="AD313" s="35"/>
      <c r="AE313" s="35"/>
      <c r="AR313" s="215" t="s">
        <v>192</v>
      </c>
      <c r="AT313" s="215" t="s">
        <v>187</v>
      </c>
      <c r="AU313" s="215" t="s">
        <v>83</v>
      </c>
      <c r="AY313" s="18" t="s">
        <v>185</v>
      </c>
      <c r="BE313" s="216">
        <f>IF(N313="základní",J313,0)</f>
        <v>0</v>
      </c>
      <c r="BF313" s="216">
        <f>IF(N313="snížená",J313,0)</f>
        <v>0</v>
      </c>
      <c r="BG313" s="216">
        <f>IF(N313="zákl. přenesená",J313,0)</f>
        <v>0</v>
      </c>
      <c r="BH313" s="216">
        <f>IF(N313="sníž. přenesená",J313,0)</f>
        <v>0</v>
      </c>
      <c r="BI313" s="216">
        <f>IF(N313="nulová",J313,0)</f>
        <v>0</v>
      </c>
      <c r="BJ313" s="18" t="s">
        <v>81</v>
      </c>
      <c r="BK313" s="216">
        <f>ROUND(I313*H313,2)</f>
        <v>0</v>
      </c>
      <c r="BL313" s="18" t="s">
        <v>192</v>
      </c>
      <c r="BM313" s="215" t="s">
        <v>1303</v>
      </c>
    </row>
    <row r="314" spans="1:65" s="2" customFormat="1" ht="10.199999999999999">
      <c r="A314" s="35"/>
      <c r="B314" s="36"/>
      <c r="C314" s="37"/>
      <c r="D314" s="217" t="s">
        <v>194</v>
      </c>
      <c r="E314" s="37"/>
      <c r="F314" s="218" t="s">
        <v>1302</v>
      </c>
      <c r="G314" s="37"/>
      <c r="H314" s="37"/>
      <c r="I314" s="116"/>
      <c r="J314" s="37"/>
      <c r="K314" s="37"/>
      <c r="L314" s="40"/>
      <c r="M314" s="219"/>
      <c r="N314" s="220"/>
      <c r="O314" s="72"/>
      <c r="P314" s="72"/>
      <c r="Q314" s="72"/>
      <c r="R314" s="72"/>
      <c r="S314" s="72"/>
      <c r="T314" s="73"/>
      <c r="U314" s="35"/>
      <c r="V314" s="35"/>
      <c r="W314" s="35"/>
      <c r="X314" s="35"/>
      <c r="Y314" s="35"/>
      <c r="Z314" s="35"/>
      <c r="AA314" s="35"/>
      <c r="AB314" s="35"/>
      <c r="AC314" s="35"/>
      <c r="AD314" s="35"/>
      <c r="AE314" s="35"/>
      <c r="AT314" s="18" t="s">
        <v>194</v>
      </c>
      <c r="AU314" s="18" t="s">
        <v>83</v>
      </c>
    </row>
    <row r="315" spans="1:65" s="2" customFormat="1" ht="16.5" customHeight="1">
      <c r="A315" s="35"/>
      <c r="B315" s="36"/>
      <c r="C315" s="204" t="s">
        <v>458</v>
      </c>
      <c r="D315" s="204" t="s">
        <v>187</v>
      </c>
      <c r="E315" s="205" t="s">
        <v>1304</v>
      </c>
      <c r="F315" s="206" t="s">
        <v>1305</v>
      </c>
      <c r="G315" s="207" t="s">
        <v>316</v>
      </c>
      <c r="H315" s="208">
        <v>40</v>
      </c>
      <c r="I315" s="209"/>
      <c r="J315" s="210">
        <f>ROUND(I315*H315,2)</f>
        <v>0</v>
      </c>
      <c r="K315" s="206" t="s">
        <v>1</v>
      </c>
      <c r="L315" s="40"/>
      <c r="M315" s="211" t="s">
        <v>1</v>
      </c>
      <c r="N315" s="212" t="s">
        <v>38</v>
      </c>
      <c r="O315" s="72"/>
      <c r="P315" s="213">
        <f>O315*H315</f>
        <v>0</v>
      </c>
      <c r="Q315" s="213">
        <v>0</v>
      </c>
      <c r="R315" s="213">
        <f>Q315*H315</f>
        <v>0</v>
      </c>
      <c r="S315" s="213">
        <v>0</v>
      </c>
      <c r="T315" s="214">
        <f>S315*H315</f>
        <v>0</v>
      </c>
      <c r="U315" s="35"/>
      <c r="V315" s="35"/>
      <c r="W315" s="35"/>
      <c r="X315" s="35"/>
      <c r="Y315" s="35"/>
      <c r="Z315" s="35"/>
      <c r="AA315" s="35"/>
      <c r="AB315" s="35"/>
      <c r="AC315" s="35"/>
      <c r="AD315" s="35"/>
      <c r="AE315" s="35"/>
      <c r="AR315" s="215" t="s">
        <v>192</v>
      </c>
      <c r="AT315" s="215" t="s">
        <v>187</v>
      </c>
      <c r="AU315" s="215" t="s">
        <v>83</v>
      </c>
      <c r="AY315" s="18" t="s">
        <v>185</v>
      </c>
      <c r="BE315" s="216">
        <f>IF(N315="základní",J315,0)</f>
        <v>0</v>
      </c>
      <c r="BF315" s="216">
        <f>IF(N315="snížená",J315,0)</f>
        <v>0</v>
      </c>
      <c r="BG315" s="216">
        <f>IF(N315="zákl. přenesená",J315,0)</f>
        <v>0</v>
      </c>
      <c r="BH315" s="216">
        <f>IF(N315="sníž. přenesená",J315,0)</f>
        <v>0</v>
      </c>
      <c r="BI315" s="216">
        <f>IF(N315="nulová",J315,0)</f>
        <v>0</v>
      </c>
      <c r="BJ315" s="18" t="s">
        <v>81</v>
      </c>
      <c r="BK315" s="216">
        <f>ROUND(I315*H315,2)</f>
        <v>0</v>
      </c>
      <c r="BL315" s="18" t="s">
        <v>192</v>
      </c>
      <c r="BM315" s="215" t="s">
        <v>1306</v>
      </c>
    </row>
    <row r="316" spans="1:65" s="2" customFormat="1" ht="10.199999999999999">
      <c r="A316" s="35"/>
      <c r="B316" s="36"/>
      <c r="C316" s="37"/>
      <c r="D316" s="217" t="s">
        <v>194</v>
      </c>
      <c r="E316" s="37"/>
      <c r="F316" s="218" t="s">
        <v>1305</v>
      </c>
      <c r="G316" s="37"/>
      <c r="H316" s="37"/>
      <c r="I316" s="116"/>
      <c r="J316" s="37"/>
      <c r="K316" s="37"/>
      <c r="L316" s="40"/>
      <c r="M316" s="219"/>
      <c r="N316" s="220"/>
      <c r="O316" s="72"/>
      <c r="P316" s="72"/>
      <c r="Q316" s="72"/>
      <c r="R316" s="72"/>
      <c r="S316" s="72"/>
      <c r="T316" s="73"/>
      <c r="U316" s="35"/>
      <c r="V316" s="35"/>
      <c r="W316" s="35"/>
      <c r="X316" s="35"/>
      <c r="Y316" s="35"/>
      <c r="Z316" s="35"/>
      <c r="AA316" s="35"/>
      <c r="AB316" s="35"/>
      <c r="AC316" s="35"/>
      <c r="AD316" s="35"/>
      <c r="AE316" s="35"/>
      <c r="AT316" s="18" t="s">
        <v>194</v>
      </c>
      <c r="AU316" s="18" t="s">
        <v>83</v>
      </c>
    </row>
    <row r="317" spans="1:65" s="2" customFormat="1" ht="16.5" customHeight="1">
      <c r="A317" s="35"/>
      <c r="B317" s="36"/>
      <c r="C317" s="204" t="s">
        <v>466</v>
      </c>
      <c r="D317" s="204" t="s">
        <v>187</v>
      </c>
      <c r="E317" s="205" t="s">
        <v>1307</v>
      </c>
      <c r="F317" s="206" t="s">
        <v>1308</v>
      </c>
      <c r="G317" s="207" t="s">
        <v>316</v>
      </c>
      <c r="H317" s="208">
        <v>40</v>
      </c>
      <c r="I317" s="209"/>
      <c r="J317" s="210">
        <f>ROUND(I317*H317,2)</f>
        <v>0</v>
      </c>
      <c r="K317" s="206" t="s">
        <v>1</v>
      </c>
      <c r="L317" s="40"/>
      <c r="M317" s="211" t="s">
        <v>1</v>
      </c>
      <c r="N317" s="212" t="s">
        <v>38</v>
      </c>
      <c r="O317" s="72"/>
      <c r="P317" s="213">
        <f>O317*H317</f>
        <v>0</v>
      </c>
      <c r="Q317" s="213">
        <v>0</v>
      </c>
      <c r="R317" s="213">
        <f>Q317*H317</f>
        <v>0</v>
      </c>
      <c r="S317" s="213">
        <v>0</v>
      </c>
      <c r="T317" s="214">
        <f>S317*H317</f>
        <v>0</v>
      </c>
      <c r="U317" s="35"/>
      <c r="V317" s="35"/>
      <c r="W317" s="35"/>
      <c r="X317" s="35"/>
      <c r="Y317" s="35"/>
      <c r="Z317" s="35"/>
      <c r="AA317" s="35"/>
      <c r="AB317" s="35"/>
      <c r="AC317" s="35"/>
      <c r="AD317" s="35"/>
      <c r="AE317" s="35"/>
      <c r="AR317" s="215" t="s">
        <v>192</v>
      </c>
      <c r="AT317" s="215" t="s">
        <v>187</v>
      </c>
      <c r="AU317" s="215" t="s">
        <v>83</v>
      </c>
      <c r="AY317" s="18" t="s">
        <v>185</v>
      </c>
      <c r="BE317" s="216">
        <f>IF(N317="základní",J317,0)</f>
        <v>0</v>
      </c>
      <c r="BF317" s="216">
        <f>IF(N317="snížená",J317,0)</f>
        <v>0</v>
      </c>
      <c r="BG317" s="216">
        <f>IF(N317="zákl. přenesená",J317,0)</f>
        <v>0</v>
      </c>
      <c r="BH317" s="216">
        <f>IF(N317="sníž. přenesená",J317,0)</f>
        <v>0</v>
      </c>
      <c r="BI317" s="216">
        <f>IF(N317="nulová",J317,0)</f>
        <v>0</v>
      </c>
      <c r="BJ317" s="18" t="s">
        <v>81</v>
      </c>
      <c r="BK317" s="216">
        <f>ROUND(I317*H317,2)</f>
        <v>0</v>
      </c>
      <c r="BL317" s="18" t="s">
        <v>192</v>
      </c>
      <c r="BM317" s="215" t="s">
        <v>1309</v>
      </c>
    </row>
    <row r="318" spans="1:65" s="2" customFormat="1" ht="10.199999999999999">
      <c r="A318" s="35"/>
      <c r="B318" s="36"/>
      <c r="C318" s="37"/>
      <c r="D318" s="217" t="s">
        <v>194</v>
      </c>
      <c r="E318" s="37"/>
      <c r="F318" s="218" t="s">
        <v>1308</v>
      </c>
      <c r="G318" s="37"/>
      <c r="H318" s="37"/>
      <c r="I318" s="116"/>
      <c r="J318" s="37"/>
      <c r="K318" s="37"/>
      <c r="L318" s="40"/>
      <c r="M318" s="219"/>
      <c r="N318" s="220"/>
      <c r="O318" s="72"/>
      <c r="P318" s="72"/>
      <c r="Q318" s="72"/>
      <c r="R318" s="72"/>
      <c r="S318" s="72"/>
      <c r="T318" s="73"/>
      <c r="U318" s="35"/>
      <c r="V318" s="35"/>
      <c r="W318" s="35"/>
      <c r="X318" s="35"/>
      <c r="Y318" s="35"/>
      <c r="Z318" s="35"/>
      <c r="AA318" s="35"/>
      <c r="AB318" s="35"/>
      <c r="AC318" s="35"/>
      <c r="AD318" s="35"/>
      <c r="AE318" s="35"/>
      <c r="AT318" s="18" t="s">
        <v>194</v>
      </c>
      <c r="AU318" s="18" t="s">
        <v>83</v>
      </c>
    </row>
    <row r="319" spans="1:65" s="2" customFormat="1" ht="16.5" customHeight="1">
      <c r="A319" s="35"/>
      <c r="B319" s="36"/>
      <c r="C319" s="204" t="s">
        <v>234</v>
      </c>
      <c r="D319" s="204" t="s">
        <v>187</v>
      </c>
      <c r="E319" s="205" t="s">
        <v>1310</v>
      </c>
      <c r="F319" s="206" t="s">
        <v>1311</v>
      </c>
      <c r="G319" s="207" t="s">
        <v>316</v>
      </c>
      <c r="H319" s="208">
        <v>40</v>
      </c>
      <c r="I319" s="209"/>
      <c r="J319" s="210">
        <f>ROUND(I319*H319,2)</f>
        <v>0</v>
      </c>
      <c r="K319" s="206" t="s">
        <v>1</v>
      </c>
      <c r="L319" s="40"/>
      <c r="M319" s="211" t="s">
        <v>1</v>
      </c>
      <c r="N319" s="212" t="s">
        <v>38</v>
      </c>
      <c r="O319" s="72"/>
      <c r="P319" s="213">
        <f>O319*H319</f>
        <v>0</v>
      </c>
      <c r="Q319" s="213">
        <v>0</v>
      </c>
      <c r="R319" s="213">
        <f>Q319*H319</f>
        <v>0</v>
      </c>
      <c r="S319" s="213">
        <v>0</v>
      </c>
      <c r="T319" s="214">
        <f>S319*H319</f>
        <v>0</v>
      </c>
      <c r="U319" s="35"/>
      <c r="V319" s="35"/>
      <c r="W319" s="35"/>
      <c r="X319" s="35"/>
      <c r="Y319" s="35"/>
      <c r="Z319" s="35"/>
      <c r="AA319" s="35"/>
      <c r="AB319" s="35"/>
      <c r="AC319" s="35"/>
      <c r="AD319" s="35"/>
      <c r="AE319" s="35"/>
      <c r="AR319" s="215" t="s">
        <v>192</v>
      </c>
      <c r="AT319" s="215" t="s">
        <v>187</v>
      </c>
      <c r="AU319" s="215" t="s">
        <v>83</v>
      </c>
      <c r="AY319" s="18" t="s">
        <v>185</v>
      </c>
      <c r="BE319" s="216">
        <f>IF(N319="základní",J319,0)</f>
        <v>0</v>
      </c>
      <c r="BF319" s="216">
        <f>IF(N319="snížená",J319,0)</f>
        <v>0</v>
      </c>
      <c r="BG319" s="216">
        <f>IF(N319="zákl. přenesená",J319,0)</f>
        <v>0</v>
      </c>
      <c r="BH319" s="216">
        <f>IF(N319="sníž. přenesená",J319,0)</f>
        <v>0</v>
      </c>
      <c r="BI319" s="216">
        <f>IF(N319="nulová",J319,0)</f>
        <v>0</v>
      </c>
      <c r="BJ319" s="18" t="s">
        <v>81</v>
      </c>
      <c r="BK319" s="216">
        <f>ROUND(I319*H319,2)</f>
        <v>0</v>
      </c>
      <c r="BL319" s="18" t="s">
        <v>192</v>
      </c>
      <c r="BM319" s="215" t="s">
        <v>1312</v>
      </c>
    </row>
    <row r="320" spans="1:65" s="2" customFormat="1" ht="10.199999999999999">
      <c r="A320" s="35"/>
      <c r="B320" s="36"/>
      <c r="C320" s="37"/>
      <c r="D320" s="217" t="s">
        <v>194</v>
      </c>
      <c r="E320" s="37"/>
      <c r="F320" s="218" t="s">
        <v>1311</v>
      </c>
      <c r="G320" s="37"/>
      <c r="H320" s="37"/>
      <c r="I320" s="116"/>
      <c r="J320" s="37"/>
      <c r="K320" s="37"/>
      <c r="L320" s="40"/>
      <c r="M320" s="219"/>
      <c r="N320" s="220"/>
      <c r="O320" s="72"/>
      <c r="P320" s="72"/>
      <c r="Q320" s="72"/>
      <c r="R320" s="72"/>
      <c r="S320" s="72"/>
      <c r="T320" s="73"/>
      <c r="U320" s="35"/>
      <c r="V320" s="35"/>
      <c r="W320" s="35"/>
      <c r="X320" s="35"/>
      <c r="Y320" s="35"/>
      <c r="Z320" s="35"/>
      <c r="AA320" s="35"/>
      <c r="AB320" s="35"/>
      <c r="AC320" s="35"/>
      <c r="AD320" s="35"/>
      <c r="AE320" s="35"/>
      <c r="AT320" s="18" t="s">
        <v>194</v>
      </c>
      <c r="AU320" s="18" t="s">
        <v>83</v>
      </c>
    </row>
    <row r="321" spans="1:65" s="2" customFormat="1" ht="16.5" customHeight="1">
      <c r="A321" s="35"/>
      <c r="B321" s="36"/>
      <c r="C321" s="204" t="s">
        <v>476</v>
      </c>
      <c r="D321" s="204" t="s">
        <v>187</v>
      </c>
      <c r="E321" s="205" t="s">
        <v>1313</v>
      </c>
      <c r="F321" s="206" t="s">
        <v>1314</v>
      </c>
      <c r="G321" s="207" t="s">
        <v>316</v>
      </c>
      <c r="H321" s="208">
        <v>20</v>
      </c>
      <c r="I321" s="209"/>
      <c r="J321" s="210">
        <f>ROUND(I321*H321,2)</f>
        <v>0</v>
      </c>
      <c r="K321" s="206" t="s">
        <v>1</v>
      </c>
      <c r="L321" s="40"/>
      <c r="M321" s="211" t="s">
        <v>1</v>
      </c>
      <c r="N321" s="212" t="s">
        <v>38</v>
      </c>
      <c r="O321" s="72"/>
      <c r="P321" s="213">
        <f>O321*H321</f>
        <v>0</v>
      </c>
      <c r="Q321" s="213">
        <v>0</v>
      </c>
      <c r="R321" s="213">
        <f>Q321*H321</f>
        <v>0</v>
      </c>
      <c r="S321" s="213">
        <v>0</v>
      </c>
      <c r="T321" s="214">
        <f>S321*H321</f>
        <v>0</v>
      </c>
      <c r="U321" s="35"/>
      <c r="V321" s="35"/>
      <c r="W321" s="35"/>
      <c r="X321" s="35"/>
      <c r="Y321" s="35"/>
      <c r="Z321" s="35"/>
      <c r="AA321" s="35"/>
      <c r="AB321" s="35"/>
      <c r="AC321" s="35"/>
      <c r="AD321" s="35"/>
      <c r="AE321" s="35"/>
      <c r="AR321" s="215" t="s">
        <v>192</v>
      </c>
      <c r="AT321" s="215" t="s">
        <v>187</v>
      </c>
      <c r="AU321" s="215" t="s">
        <v>83</v>
      </c>
      <c r="AY321" s="18" t="s">
        <v>185</v>
      </c>
      <c r="BE321" s="216">
        <f>IF(N321="základní",J321,0)</f>
        <v>0</v>
      </c>
      <c r="BF321" s="216">
        <f>IF(N321="snížená",J321,0)</f>
        <v>0</v>
      </c>
      <c r="BG321" s="216">
        <f>IF(N321="zákl. přenesená",J321,0)</f>
        <v>0</v>
      </c>
      <c r="BH321" s="216">
        <f>IF(N321="sníž. přenesená",J321,0)</f>
        <v>0</v>
      </c>
      <c r="BI321" s="216">
        <f>IF(N321="nulová",J321,0)</f>
        <v>0</v>
      </c>
      <c r="BJ321" s="18" t="s">
        <v>81</v>
      </c>
      <c r="BK321" s="216">
        <f>ROUND(I321*H321,2)</f>
        <v>0</v>
      </c>
      <c r="BL321" s="18" t="s">
        <v>192</v>
      </c>
      <c r="BM321" s="215" t="s">
        <v>1315</v>
      </c>
    </row>
    <row r="322" spans="1:65" s="2" customFormat="1" ht="10.199999999999999">
      <c r="A322" s="35"/>
      <c r="B322" s="36"/>
      <c r="C322" s="37"/>
      <c r="D322" s="217" t="s">
        <v>194</v>
      </c>
      <c r="E322" s="37"/>
      <c r="F322" s="218" t="s">
        <v>1314</v>
      </c>
      <c r="G322" s="37"/>
      <c r="H322" s="37"/>
      <c r="I322" s="116"/>
      <c r="J322" s="37"/>
      <c r="K322" s="37"/>
      <c r="L322" s="40"/>
      <c r="M322" s="219"/>
      <c r="N322" s="220"/>
      <c r="O322" s="72"/>
      <c r="P322" s="72"/>
      <c r="Q322" s="72"/>
      <c r="R322" s="72"/>
      <c r="S322" s="72"/>
      <c r="T322" s="73"/>
      <c r="U322" s="35"/>
      <c r="V322" s="35"/>
      <c r="W322" s="35"/>
      <c r="X322" s="35"/>
      <c r="Y322" s="35"/>
      <c r="Z322" s="35"/>
      <c r="AA322" s="35"/>
      <c r="AB322" s="35"/>
      <c r="AC322" s="35"/>
      <c r="AD322" s="35"/>
      <c r="AE322" s="35"/>
      <c r="AT322" s="18" t="s">
        <v>194</v>
      </c>
      <c r="AU322" s="18" t="s">
        <v>83</v>
      </c>
    </row>
    <row r="323" spans="1:65" s="2" customFormat="1" ht="21.75" customHeight="1">
      <c r="A323" s="35"/>
      <c r="B323" s="36"/>
      <c r="C323" s="204" t="s">
        <v>480</v>
      </c>
      <c r="D323" s="204" t="s">
        <v>187</v>
      </c>
      <c r="E323" s="205" t="s">
        <v>1316</v>
      </c>
      <c r="F323" s="206" t="s">
        <v>1317</v>
      </c>
      <c r="G323" s="207" t="s">
        <v>316</v>
      </c>
      <c r="H323" s="208">
        <v>22.5</v>
      </c>
      <c r="I323" s="209"/>
      <c r="J323" s="210">
        <f>ROUND(I323*H323,2)</f>
        <v>0</v>
      </c>
      <c r="K323" s="206" t="s">
        <v>1</v>
      </c>
      <c r="L323" s="40"/>
      <c r="M323" s="211" t="s">
        <v>1</v>
      </c>
      <c r="N323" s="212" t="s">
        <v>38</v>
      </c>
      <c r="O323" s="72"/>
      <c r="P323" s="213">
        <f>O323*H323</f>
        <v>0</v>
      </c>
      <c r="Q323" s="213">
        <v>0</v>
      </c>
      <c r="R323" s="213">
        <f>Q323*H323</f>
        <v>0</v>
      </c>
      <c r="S323" s="213">
        <v>0</v>
      </c>
      <c r="T323" s="214">
        <f>S323*H323</f>
        <v>0</v>
      </c>
      <c r="U323" s="35"/>
      <c r="V323" s="35"/>
      <c r="W323" s="35"/>
      <c r="X323" s="35"/>
      <c r="Y323" s="35"/>
      <c r="Z323" s="35"/>
      <c r="AA323" s="35"/>
      <c r="AB323" s="35"/>
      <c r="AC323" s="35"/>
      <c r="AD323" s="35"/>
      <c r="AE323" s="35"/>
      <c r="AR323" s="215" t="s">
        <v>192</v>
      </c>
      <c r="AT323" s="215" t="s">
        <v>187</v>
      </c>
      <c r="AU323" s="215" t="s">
        <v>83</v>
      </c>
      <c r="AY323" s="18" t="s">
        <v>185</v>
      </c>
      <c r="BE323" s="216">
        <f>IF(N323="základní",J323,0)</f>
        <v>0</v>
      </c>
      <c r="BF323" s="216">
        <f>IF(N323="snížená",J323,0)</f>
        <v>0</v>
      </c>
      <c r="BG323" s="216">
        <f>IF(N323="zákl. přenesená",J323,0)</f>
        <v>0</v>
      </c>
      <c r="BH323" s="216">
        <f>IF(N323="sníž. přenesená",J323,0)</f>
        <v>0</v>
      </c>
      <c r="BI323" s="216">
        <f>IF(N323="nulová",J323,0)</f>
        <v>0</v>
      </c>
      <c r="BJ323" s="18" t="s">
        <v>81</v>
      </c>
      <c r="BK323" s="216">
        <f>ROUND(I323*H323,2)</f>
        <v>0</v>
      </c>
      <c r="BL323" s="18" t="s">
        <v>192</v>
      </c>
      <c r="BM323" s="215" t="s">
        <v>1318</v>
      </c>
    </row>
    <row r="324" spans="1:65" s="2" customFormat="1" ht="19.2">
      <c r="A324" s="35"/>
      <c r="B324" s="36"/>
      <c r="C324" s="37"/>
      <c r="D324" s="217" t="s">
        <v>194</v>
      </c>
      <c r="E324" s="37"/>
      <c r="F324" s="218" t="s">
        <v>1317</v>
      </c>
      <c r="G324" s="37"/>
      <c r="H324" s="37"/>
      <c r="I324" s="116"/>
      <c r="J324" s="37"/>
      <c r="K324" s="37"/>
      <c r="L324" s="40"/>
      <c r="M324" s="219"/>
      <c r="N324" s="220"/>
      <c r="O324" s="72"/>
      <c r="P324" s="72"/>
      <c r="Q324" s="72"/>
      <c r="R324" s="72"/>
      <c r="S324" s="72"/>
      <c r="T324" s="73"/>
      <c r="U324" s="35"/>
      <c r="V324" s="35"/>
      <c r="W324" s="35"/>
      <c r="X324" s="35"/>
      <c r="Y324" s="35"/>
      <c r="Z324" s="35"/>
      <c r="AA324" s="35"/>
      <c r="AB324" s="35"/>
      <c r="AC324" s="35"/>
      <c r="AD324" s="35"/>
      <c r="AE324" s="35"/>
      <c r="AT324" s="18" t="s">
        <v>194</v>
      </c>
      <c r="AU324" s="18" t="s">
        <v>83</v>
      </c>
    </row>
    <row r="325" spans="1:65" s="14" customFormat="1" ht="10.199999999999999">
      <c r="B325" s="232"/>
      <c r="C325" s="233"/>
      <c r="D325" s="217" t="s">
        <v>214</v>
      </c>
      <c r="E325" s="234" t="s">
        <v>1</v>
      </c>
      <c r="F325" s="235" t="s">
        <v>1319</v>
      </c>
      <c r="G325" s="233"/>
      <c r="H325" s="236">
        <v>22.5</v>
      </c>
      <c r="I325" s="237"/>
      <c r="J325" s="233"/>
      <c r="K325" s="233"/>
      <c r="L325" s="238"/>
      <c r="M325" s="239"/>
      <c r="N325" s="240"/>
      <c r="O325" s="240"/>
      <c r="P325" s="240"/>
      <c r="Q325" s="240"/>
      <c r="R325" s="240"/>
      <c r="S325" s="240"/>
      <c r="T325" s="241"/>
      <c r="AT325" s="242" t="s">
        <v>214</v>
      </c>
      <c r="AU325" s="242" t="s">
        <v>83</v>
      </c>
      <c r="AV325" s="14" t="s">
        <v>83</v>
      </c>
      <c r="AW325" s="14" t="s">
        <v>30</v>
      </c>
      <c r="AX325" s="14" t="s">
        <v>81</v>
      </c>
      <c r="AY325" s="242" t="s">
        <v>185</v>
      </c>
    </row>
    <row r="326" spans="1:65" s="12" customFormat="1" ht="22.8" customHeight="1">
      <c r="B326" s="188"/>
      <c r="C326" s="189"/>
      <c r="D326" s="190" t="s">
        <v>72</v>
      </c>
      <c r="E326" s="202" t="s">
        <v>248</v>
      </c>
      <c r="F326" s="202" t="s">
        <v>457</v>
      </c>
      <c r="G326" s="189"/>
      <c r="H326" s="189"/>
      <c r="I326" s="192"/>
      <c r="J326" s="203">
        <f>BK326</f>
        <v>0</v>
      </c>
      <c r="K326" s="189"/>
      <c r="L326" s="194"/>
      <c r="M326" s="195"/>
      <c r="N326" s="196"/>
      <c r="O326" s="196"/>
      <c r="P326" s="197">
        <f>SUM(P327:P350)</f>
        <v>0</v>
      </c>
      <c r="Q326" s="196"/>
      <c r="R326" s="197">
        <f>SUM(R327:R350)</f>
        <v>0.57611999999999997</v>
      </c>
      <c r="S326" s="196"/>
      <c r="T326" s="198">
        <f>SUM(T327:T350)</f>
        <v>1.9830000000000001</v>
      </c>
      <c r="AR326" s="199" t="s">
        <v>81</v>
      </c>
      <c r="AT326" s="200" t="s">
        <v>72</v>
      </c>
      <c r="AU326" s="200" t="s">
        <v>81</v>
      </c>
      <c r="AY326" s="199" t="s">
        <v>185</v>
      </c>
      <c r="BK326" s="201">
        <f>SUM(BK327:BK350)</f>
        <v>0</v>
      </c>
    </row>
    <row r="327" spans="1:65" s="2" customFormat="1" ht="21.75" customHeight="1">
      <c r="A327" s="35"/>
      <c r="B327" s="36"/>
      <c r="C327" s="204" t="s">
        <v>484</v>
      </c>
      <c r="D327" s="204" t="s">
        <v>187</v>
      </c>
      <c r="E327" s="205" t="s">
        <v>1320</v>
      </c>
      <c r="F327" s="206" t="s">
        <v>1321</v>
      </c>
      <c r="G327" s="207" t="s">
        <v>316</v>
      </c>
      <c r="H327" s="208">
        <v>6</v>
      </c>
      <c r="I327" s="209"/>
      <c r="J327" s="210">
        <f>ROUND(I327*H327,2)</f>
        <v>0</v>
      </c>
      <c r="K327" s="206" t="s">
        <v>191</v>
      </c>
      <c r="L327" s="40"/>
      <c r="M327" s="211" t="s">
        <v>1</v>
      </c>
      <c r="N327" s="212" t="s">
        <v>38</v>
      </c>
      <c r="O327" s="72"/>
      <c r="P327" s="213">
        <f>O327*H327</f>
        <v>0</v>
      </c>
      <c r="Q327" s="213">
        <v>5.9000000000000003E-4</v>
      </c>
      <c r="R327" s="213">
        <f>Q327*H327</f>
        <v>3.5400000000000002E-3</v>
      </c>
      <c r="S327" s="213">
        <v>1.4999999999999999E-2</v>
      </c>
      <c r="T327" s="214">
        <f>S327*H327</f>
        <v>0.09</v>
      </c>
      <c r="U327" s="35"/>
      <c r="V327" s="35"/>
      <c r="W327" s="35"/>
      <c r="X327" s="35"/>
      <c r="Y327" s="35"/>
      <c r="Z327" s="35"/>
      <c r="AA327" s="35"/>
      <c r="AB327" s="35"/>
      <c r="AC327" s="35"/>
      <c r="AD327" s="35"/>
      <c r="AE327" s="35"/>
      <c r="AR327" s="215" t="s">
        <v>192</v>
      </c>
      <c r="AT327" s="215" t="s">
        <v>187</v>
      </c>
      <c r="AU327" s="215" t="s">
        <v>83</v>
      </c>
      <c r="AY327" s="18" t="s">
        <v>185</v>
      </c>
      <c r="BE327" s="216">
        <f>IF(N327="základní",J327,0)</f>
        <v>0</v>
      </c>
      <c r="BF327" s="216">
        <f>IF(N327="snížená",J327,0)</f>
        <v>0</v>
      </c>
      <c r="BG327" s="216">
        <f>IF(N327="zákl. přenesená",J327,0)</f>
        <v>0</v>
      </c>
      <c r="BH327" s="216">
        <f>IF(N327="sníž. přenesená",J327,0)</f>
        <v>0</v>
      </c>
      <c r="BI327" s="216">
        <f>IF(N327="nulová",J327,0)</f>
        <v>0</v>
      </c>
      <c r="BJ327" s="18" t="s">
        <v>81</v>
      </c>
      <c r="BK327" s="216">
        <f>ROUND(I327*H327,2)</f>
        <v>0</v>
      </c>
      <c r="BL327" s="18" t="s">
        <v>192</v>
      </c>
      <c r="BM327" s="215" t="s">
        <v>1322</v>
      </c>
    </row>
    <row r="328" spans="1:65" s="2" customFormat="1" ht="28.8">
      <c r="A328" s="35"/>
      <c r="B328" s="36"/>
      <c r="C328" s="37"/>
      <c r="D328" s="217" t="s">
        <v>194</v>
      </c>
      <c r="E328" s="37"/>
      <c r="F328" s="218" t="s">
        <v>1323</v>
      </c>
      <c r="G328" s="37"/>
      <c r="H328" s="37"/>
      <c r="I328" s="116"/>
      <c r="J328" s="37"/>
      <c r="K328" s="37"/>
      <c r="L328" s="40"/>
      <c r="M328" s="219"/>
      <c r="N328" s="220"/>
      <c r="O328" s="72"/>
      <c r="P328" s="72"/>
      <c r="Q328" s="72"/>
      <c r="R328" s="72"/>
      <c r="S328" s="72"/>
      <c r="T328" s="73"/>
      <c r="U328" s="35"/>
      <c r="V328" s="35"/>
      <c r="W328" s="35"/>
      <c r="X328" s="35"/>
      <c r="Y328" s="35"/>
      <c r="Z328" s="35"/>
      <c r="AA328" s="35"/>
      <c r="AB328" s="35"/>
      <c r="AC328" s="35"/>
      <c r="AD328" s="35"/>
      <c r="AE328" s="35"/>
      <c r="AT328" s="18" t="s">
        <v>194</v>
      </c>
      <c r="AU328" s="18" t="s">
        <v>83</v>
      </c>
    </row>
    <row r="329" spans="1:65" s="2" customFormat="1" ht="57.6">
      <c r="A329" s="35"/>
      <c r="B329" s="36"/>
      <c r="C329" s="37"/>
      <c r="D329" s="217" t="s">
        <v>196</v>
      </c>
      <c r="E329" s="37"/>
      <c r="F329" s="221" t="s">
        <v>1324</v>
      </c>
      <c r="G329" s="37"/>
      <c r="H329" s="37"/>
      <c r="I329" s="116"/>
      <c r="J329" s="37"/>
      <c r="K329" s="37"/>
      <c r="L329" s="40"/>
      <c r="M329" s="219"/>
      <c r="N329" s="220"/>
      <c r="O329" s="72"/>
      <c r="P329" s="72"/>
      <c r="Q329" s="72"/>
      <c r="R329" s="72"/>
      <c r="S329" s="72"/>
      <c r="T329" s="73"/>
      <c r="U329" s="35"/>
      <c r="V329" s="35"/>
      <c r="W329" s="35"/>
      <c r="X329" s="35"/>
      <c r="Y329" s="35"/>
      <c r="Z329" s="35"/>
      <c r="AA329" s="35"/>
      <c r="AB329" s="35"/>
      <c r="AC329" s="35"/>
      <c r="AD329" s="35"/>
      <c r="AE329" s="35"/>
      <c r="AT329" s="18" t="s">
        <v>196</v>
      </c>
      <c r="AU329" s="18" t="s">
        <v>83</v>
      </c>
    </row>
    <row r="330" spans="1:65" s="13" customFormat="1" ht="10.199999999999999">
      <c r="B330" s="222"/>
      <c r="C330" s="223"/>
      <c r="D330" s="217" t="s">
        <v>214</v>
      </c>
      <c r="E330" s="224" t="s">
        <v>1</v>
      </c>
      <c r="F330" s="225" t="s">
        <v>1325</v>
      </c>
      <c r="G330" s="223"/>
      <c r="H330" s="224" t="s">
        <v>1</v>
      </c>
      <c r="I330" s="226"/>
      <c r="J330" s="223"/>
      <c r="K330" s="223"/>
      <c r="L330" s="227"/>
      <c r="M330" s="228"/>
      <c r="N330" s="229"/>
      <c r="O330" s="229"/>
      <c r="P330" s="229"/>
      <c r="Q330" s="229"/>
      <c r="R330" s="229"/>
      <c r="S330" s="229"/>
      <c r="T330" s="230"/>
      <c r="AT330" s="231" t="s">
        <v>214</v>
      </c>
      <c r="AU330" s="231" t="s">
        <v>83</v>
      </c>
      <c r="AV330" s="13" t="s">
        <v>81</v>
      </c>
      <c r="AW330" s="13" t="s">
        <v>30</v>
      </c>
      <c r="AX330" s="13" t="s">
        <v>73</v>
      </c>
      <c r="AY330" s="231" t="s">
        <v>185</v>
      </c>
    </row>
    <row r="331" spans="1:65" s="14" customFormat="1" ht="10.199999999999999">
      <c r="B331" s="232"/>
      <c r="C331" s="233"/>
      <c r="D331" s="217" t="s">
        <v>214</v>
      </c>
      <c r="E331" s="234" t="s">
        <v>1</v>
      </c>
      <c r="F331" s="235" t="s">
        <v>1326</v>
      </c>
      <c r="G331" s="233"/>
      <c r="H331" s="236">
        <v>6</v>
      </c>
      <c r="I331" s="237"/>
      <c r="J331" s="233"/>
      <c r="K331" s="233"/>
      <c r="L331" s="238"/>
      <c r="M331" s="239"/>
      <c r="N331" s="240"/>
      <c r="O331" s="240"/>
      <c r="P331" s="240"/>
      <c r="Q331" s="240"/>
      <c r="R331" s="240"/>
      <c r="S331" s="240"/>
      <c r="T331" s="241"/>
      <c r="AT331" s="242" t="s">
        <v>214</v>
      </c>
      <c r="AU331" s="242" t="s">
        <v>83</v>
      </c>
      <c r="AV331" s="14" t="s">
        <v>83</v>
      </c>
      <c r="AW331" s="14" t="s">
        <v>30</v>
      </c>
      <c r="AX331" s="14" t="s">
        <v>81</v>
      </c>
      <c r="AY331" s="242" t="s">
        <v>185</v>
      </c>
    </row>
    <row r="332" spans="1:65" s="2" customFormat="1" ht="21.75" customHeight="1">
      <c r="A332" s="35"/>
      <c r="B332" s="36"/>
      <c r="C332" s="258" t="s">
        <v>490</v>
      </c>
      <c r="D332" s="258" t="s">
        <v>521</v>
      </c>
      <c r="E332" s="259" t="s">
        <v>1327</v>
      </c>
      <c r="F332" s="260" t="s">
        <v>1328</v>
      </c>
      <c r="G332" s="261" t="s">
        <v>316</v>
      </c>
      <c r="H332" s="262">
        <v>6</v>
      </c>
      <c r="I332" s="263"/>
      <c r="J332" s="264">
        <f>ROUND(I332*H332,2)</f>
        <v>0</v>
      </c>
      <c r="K332" s="260" t="s">
        <v>191</v>
      </c>
      <c r="L332" s="265"/>
      <c r="M332" s="266" t="s">
        <v>1</v>
      </c>
      <c r="N332" s="267" t="s">
        <v>38</v>
      </c>
      <c r="O332" s="72"/>
      <c r="P332" s="213">
        <f>O332*H332</f>
        <v>0</v>
      </c>
      <c r="Q332" s="213">
        <v>5.5500000000000002E-3</v>
      </c>
      <c r="R332" s="213">
        <f>Q332*H332</f>
        <v>3.3300000000000003E-2</v>
      </c>
      <c r="S332" s="213">
        <v>0</v>
      </c>
      <c r="T332" s="214">
        <f>S332*H332</f>
        <v>0</v>
      </c>
      <c r="U332" s="35"/>
      <c r="V332" s="35"/>
      <c r="W332" s="35"/>
      <c r="X332" s="35"/>
      <c r="Y332" s="35"/>
      <c r="Z332" s="35"/>
      <c r="AA332" s="35"/>
      <c r="AB332" s="35"/>
      <c r="AC332" s="35"/>
      <c r="AD332" s="35"/>
      <c r="AE332" s="35"/>
      <c r="AR332" s="215" t="s">
        <v>226</v>
      </c>
      <c r="AT332" s="215" t="s">
        <v>521</v>
      </c>
      <c r="AU332" s="215" t="s">
        <v>83</v>
      </c>
      <c r="AY332" s="18" t="s">
        <v>185</v>
      </c>
      <c r="BE332" s="216">
        <f>IF(N332="základní",J332,0)</f>
        <v>0</v>
      </c>
      <c r="BF332" s="216">
        <f>IF(N332="snížená",J332,0)</f>
        <v>0</v>
      </c>
      <c r="BG332" s="216">
        <f>IF(N332="zákl. přenesená",J332,0)</f>
        <v>0</v>
      </c>
      <c r="BH332" s="216">
        <f>IF(N332="sníž. přenesená",J332,0)</f>
        <v>0</v>
      </c>
      <c r="BI332" s="216">
        <f>IF(N332="nulová",J332,0)</f>
        <v>0</v>
      </c>
      <c r="BJ332" s="18" t="s">
        <v>81</v>
      </c>
      <c r="BK332" s="216">
        <f>ROUND(I332*H332,2)</f>
        <v>0</v>
      </c>
      <c r="BL332" s="18" t="s">
        <v>192</v>
      </c>
      <c r="BM332" s="215" t="s">
        <v>1329</v>
      </c>
    </row>
    <row r="333" spans="1:65" s="2" customFormat="1" ht="10.199999999999999">
      <c r="A333" s="35"/>
      <c r="B333" s="36"/>
      <c r="C333" s="37"/>
      <c r="D333" s="217" t="s">
        <v>194</v>
      </c>
      <c r="E333" s="37"/>
      <c r="F333" s="218" t="s">
        <v>1328</v>
      </c>
      <c r="G333" s="37"/>
      <c r="H333" s="37"/>
      <c r="I333" s="116"/>
      <c r="J333" s="37"/>
      <c r="K333" s="37"/>
      <c r="L333" s="40"/>
      <c r="M333" s="219"/>
      <c r="N333" s="220"/>
      <c r="O333" s="72"/>
      <c r="P333" s="72"/>
      <c r="Q333" s="72"/>
      <c r="R333" s="72"/>
      <c r="S333" s="72"/>
      <c r="T333" s="73"/>
      <c r="U333" s="35"/>
      <c r="V333" s="35"/>
      <c r="W333" s="35"/>
      <c r="X333" s="35"/>
      <c r="Y333" s="35"/>
      <c r="Z333" s="35"/>
      <c r="AA333" s="35"/>
      <c r="AB333" s="35"/>
      <c r="AC333" s="35"/>
      <c r="AD333" s="35"/>
      <c r="AE333" s="35"/>
      <c r="AT333" s="18" t="s">
        <v>194</v>
      </c>
      <c r="AU333" s="18" t="s">
        <v>83</v>
      </c>
    </row>
    <row r="334" spans="1:65" s="2" customFormat="1" ht="21.75" customHeight="1">
      <c r="A334" s="35"/>
      <c r="B334" s="36"/>
      <c r="C334" s="204" t="s">
        <v>494</v>
      </c>
      <c r="D334" s="204" t="s">
        <v>187</v>
      </c>
      <c r="E334" s="205" t="s">
        <v>1330</v>
      </c>
      <c r="F334" s="206" t="s">
        <v>1331</v>
      </c>
      <c r="G334" s="207" t="s">
        <v>316</v>
      </c>
      <c r="H334" s="208">
        <v>48</v>
      </c>
      <c r="I334" s="209"/>
      <c r="J334" s="210">
        <f>ROUND(I334*H334,2)</f>
        <v>0</v>
      </c>
      <c r="K334" s="206" t="s">
        <v>191</v>
      </c>
      <c r="L334" s="40"/>
      <c r="M334" s="211" t="s">
        <v>1</v>
      </c>
      <c r="N334" s="212" t="s">
        <v>38</v>
      </c>
      <c r="O334" s="72"/>
      <c r="P334" s="213">
        <f>O334*H334</f>
        <v>0</v>
      </c>
      <c r="Q334" s="213">
        <v>6.7000000000000002E-4</v>
      </c>
      <c r="R334" s="213">
        <f>Q334*H334</f>
        <v>3.2160000000000001E-2</v>
      </c>
      <c r="S334" s="213">
        <v>3.1E-2</v>
      </c>
      <c r="T334" s="214">
        <f>S334*H334</f>
        <v>1.488</v>
      </c>
      <c r="U334" s="35"/>
      <c r="V334" s="35"/>
      <c r="W334" s="35"/>
      <c r="X334" s="35"/>
      <c r="Y334" s="35"/>
      <c r="Z334" s="35"/>
      <c r="AA334" s="35"/>
      <c r="AB334" s="35"/>
      <c r="AC334" s="35"/>
      <c r="AD334" s="35"/>
      <c r="AE334" s="35"/>
      <c r="AR334" s="215" t="s">
        <v>192</v>
      </c>
      <c r="AT334" s="215" t="s">
        <v>187</v>
      </c>
      <c r="AU334" s="215" t="s">
        <v>83</v>
      </c>
      <c r="AY334" s="18" t="s">
        <v>185</v>
      </c>
      <c r="BE334" s="216">
        <f>IF(N334="základní",J334,0)</f>
        <v>0</v>
      </c>
      <c r="BF334" s="216">
        <f>IF(N334="snížená",J334,0)</f>
        <v>0</v>
      </c>
      <c r="BG334" s="216">
        <f>IF(N334="zákl. přenesená",J334,0)</f>
        <v>0</v>
      </c>
      <c r="BH334" s="216">
        <f>IF(N334="sníž. přenesená",J334,0)</f>
        <v>0</v>
      </c>
      <c r="BI334" s="216">
        <f>IF(N334="nulová",J334,0)</f>
        <v>0</v>
      </c>
      <c r="BJ334" s="18" t="s">
        <v>81</v>
      </c>
      <c r="BK334" s="216">
        <f>ROUND(I334*H334,2)</f>
        <v>0</v>
      </c>
      <c r="BL334" s="18" t="s">
        <v>192</v>
      </c>
      <c r="BM334" s="215" t="s">
        <v>1332</v>
      </c>
    </row>
    <row r="335" spans="1:65" s="2" customFormat="1" ht="28.8">
      <c r="A335" s="35"/>
      <c r="B335" s="36"/>
      <c r="C335" s="37"/>
      <c r="D335" s="217" t="s">
        <v>194</v>
      </c>
      <c r="E335" s="37"/>
      <c r="F335" s="218" t="s">
        <v>1333</v>
      </c>
      <c r="G335" s="37"/>
      <c r="H335" s="37"/>
      <c r="I335" s="116"/>
      <c r="J335" s="37"/>
      <c r="K335" s="37"/>
      <c r="L335" s="40"/>
      <c r="M335" s="219"/>
      <c r="N335" s="220"/>
      <c r="O335" s="72"/>
      <c r="P335" s="72"/>
      <c r="Q335" s="72"/>
      <c r="R335" s="72"/>
      <c r="S335" s="72"/>
      <c r="T335" s="73"/>
      <c r="U335" s="35"/>
      <c r="V335" s="35"/>
      <c r="W335" s="35"/>
      <c r="X335" s="35"/>
      <c r="Y335" s="35"/>
      <c r="Z335" s="35"/>
      <c r="AA335" s="35"/>
      <c r="AB335" s="35"/>
      <c r="AC335" s="35"/>
      <c r="AD335" s="35"/>
      <c r="AE335" s="35"/>
      <c r="AT335" s="18" t="s">
        <v>194</v>
      </c>
      <c r="AU335" s="18" t="s">
        <v>83</v>
      </c>
    </row>
    <row r="336" spans="1:65" s="2" customFormat="1" ht="57.6">
      <c r="A336" s="35"/>
      <c r="B336" s="36"/>
      <c r="C336" s="37"/>
      <c r="D336" s="217" t="s">
        <v>196</v>
      </c>
      <c r="E336" s="37"/>
      <c r="F336" s="221" t="s">
        <v>1324</v>
      </c>
      <c r="G336" s="37"/>
      <c r="H336" s="37"/>
      <c r="I336" s="116"/>
      <c r="J336" s="37"/>
      <c r="K336" s="37"/>
      <c r="L336" s="40"/>
      <c r="M336" s="219"/>
      <c r="N336" s="220"/>
      <c r="O336" s="72"/>
      <c r="P336" s="72"/>
      <c r="Q336" s="72"/>
      <c r="R336" s="72"/>
      <c r="S336" s="72"/>
      <c r="T336" s="73"/>
      <c r="U336" s="35"/>
      <c r="V336" s="35"/>
      <c r="W336" s="35"/>
      <c r="X336" s="35"/>
      <c r="Y336" s="35"/>
      <c r="Z336" s="35"/>
      <c r="AA336" s="35"/>
      <c r="AB336" s="35"/>
      <c r="AC336" s="35"/>
      <c r="AD336" s="35"/>
      <c r="AE336" s="35"/>
      <c r="AT336" s="18" t="s">
        <v>196</v>
      </c>
      <c r="AU336" s="18" t="s">
        <v>83</v>
      </c>
    </row>
    <row r="337" spans="1:65" s="13" customFormat="1" ht="10.199999999999999">
      <c r="B337" s="222"/>
      <c r="C337" s="223"/>
      <c r="D337" s="217" t="s">
        <v>214</v>
      </c>
      <c r="E337" s="224" t="s">
        <v>1</v>
      </c>
      <c r="F337" s="225" t="s">
        <v>1325</v>
      </c>
      <c r="G337" s="223"/>
      <c r="H337" s="224" t="s">
        <v>1</v>
      </c>
      <c r="I337" s="226"/>
      <c r="J337" s="223"/>
      <c r="K337" s="223"/>
      <c r="L337" s="227"/>
      <c r="M337" s="228"/>
      <c r="N337" s="229"/>
      <c r="O337" s="229"/>
      <c r="P337" s="229"/>
      <c r="Q337" s="229"/>
      <c r="R337" s="229"/>
      <c r="S337" s="229"/>
      <c r="T337" s="230"/>
      <c r="AT337" s="231" t="s">
        <v>214</v>
      </c>
      <c r="AU337" s="231" t="s">
        <v>83</v>
      </c>
      <c r="AV337" s="13" t="s">
        <v>81</v>
      </c>
      <c r="AW337" s="13" t="s">
        <v>30</v>
      </c>
      <c r="AX337" s="13" t="s">
        <v>73</v>
      </c>
      <c r="AY337" s="231" t="s">
        <v>185</v>
      </c>
    </row>
    <row r="338" spans="1:65" s="14" customFormat="1" ht="10.199999999999999">
      <c r="B338" s="232"/>
      <c r="C338" s="233"/>
      <c r="D338" s="217" t="s">
        <v>214</v>
      </c>
      <c r="E338" s="234" t="s">
        <v>1</v>
      </c>
      <c r="F338" s="235" t="s">
        <v>1334</v>
      </c>
      <c r="G338" s="233"/>
      <c r="H338" s="236">
        <v>48</v>
      </c>
      <c r="I338" s="237"/>
      <c r="J338" s="233"/>
      <c r="K338" s="233"/>
      <c r="L338" s="238"/>
      <c r="M338" s="239"/>
      <c r="N338" s="240"/>
      <c r="O338" s="240"/>
      <c r="P338" s="240"/>
      <c r="Q338" s="240"/>
      <c r="R338" s="240"/>
      <c r="S338" s="240"/>
      <c r="T338" s="241"/>
      <c r="AT338" s="242" t="s">
        <v>214</v>
      </c>
      <c r="AU338" s="242" t="s">
        <v>83</v>
      </c>
      <c r="AV338" s="14" t="s">
        <v>83</v>
      </c>
      <c r="AW338" s="14" t="s">
        <v>30</v>
      </c>
      <c r="AX338" s="14" t="s">
        <v>81</v>
      </c>
      <c r="AY338" s="242" t="s">
        <v>185</v>
      </c>
    </row>
    <row r="339" spans="1:65" s="2" customFormat="1" ht="21.75" customHeight="1">
      <c r="A339" s="35"/>
      <c r="B339" s="36"/>
      <c r="C339" s="258" t="s">
        <v>500</v>
      </c>
      <c r="D339" s="258" t="s">
        <v>521</v>
      </c>
      <c r="E339" s="259" t="s">
        <v>1335</v>
      </c>
      <c r="F339" s="260" t="s">
        <v>1336</v>
      </c>
      <c r="G339" s="261" t="s">
        <v>316</v>
      </c>
      <c r="H339" s="262">
        <v>48</v>
      </c>
      <c r="I339" s="263"/>
      <c r="J339" s="264">
        <f>ROUND(I339*H339,2)</f>
        <v>0</v>
      </c>
      <c r="K339" s="260" t="s">
        <v>191</v>
      </c>
      <c r="L339" s="265"/>
      <c r="M339" s="266" t="s">
        <v>1</v>
      </c>
      <c r="N339" s="267" t="s">
        <v>38</v>
      </c>
      <c r="O339" s="72"/>
      <c r="P339" s="213">
        <f>O339*H339</f>
        <v>0</v>
      </c>
      <c r="Q339" s="213">
        <v>8.3899999999999999E-3</v>
      </c>
      <c r="R339" s="213">
        <f>Q339*H339</f>
        <v>0.40271999999999997</v>
      </c>
      <c r="S339" s="213">
        <v>0</v>
      </c>
      <c r="T339" s="214">
        <f>S339*H339</f>
        <v>0</v>
      </c>
      <c r="U339" s="35"/>
      <c r="V339" s="35"/>
      <c r="W339" s="35"/>
      <c r="X339" s="35"/>
      <c r="Y339" s="35"/>
      <c r="Z339" s="35"/>
      <c r="AA339" s="35"/>
      <c r="AB339" s="35"/>
      <c r="AC339" s="35"/>
      <c r="AD339" s="35"/>
      <c r="AE339" s="35"/>
      <c r="AR339" s="215" t="s">
        <v>226</v>
      </c>
      <c r="AT339" s="215" t="s">
        <v>521</v>
      </c>
      <c r="AU339" s="215" t="s">
        <v>83</v>
      </c>
      <c r="AY339" s="18" t="s">
        <v>185</v>
      </c>
      <c r="BE339" s="216">
        <f>IF(N339="základní",J339,0)</f>
        <v>0</v>
      </c>
      <c r="BF339" s="216">
        <f>IF(N339="snížená",J339,0)</f>
        <v>0</v>
      </c>
      <c r="BG339" s="216">
        <f>IF(N339="zákl. přenesená",J339,0)</f>
        <v>0</v>
      </c>
      <c r="BH339" s="216">
        <f>IF(N339="sníž. přenesená",J339,0)</f>
        <v>0</v>
      </c>
      <c r="BI339" s="216">
        <f>IF(N339="nulová",J339,0)</f>
        <v>0</v>
      </c>
      <c r="BJ339" s="18" t="s">
        <v>81</v>
      </c>
      <c r="BK339" s="216">
        <f>ROUND(I339*H339,2)</f>
        <v>0</v>
      </c>
      <c r="BL339" s="18" t="s">
        <v>192</v>
      </c>
      <c r="BM339" s="215" t="s">
        <v>1337</v>
      </c>
    </row>
    <row r="340" spans="1:65" s="2" customFormat="1" ht="10.199999999999999">
      <c r="A340" s="35"/>
      <c r="B340" s="36"/>
      <c r="C340" s="37"/>
      <c r="D340" s="217" t="s">
        <v>194</v>
      </c>
      <c r="E340" s="37"/>
      <c r="F340" s="218" t="s">
        <v>1336</v>
      </c>
      <c r="G340" s="37"/>
      <c r="H340" s="37"/>
      <c r="I340" s="116"/>
      <c r="J340" s="37"/>
      <c r="K340" s="37"/>
      <c r="L340" s="40"/>
      <c r="M340" s="219"/>
      <c r="N340" s="220"/>
      <c r="O340" s="72"/>
      <c r="P340" s="72"/>
      <c r="Q340" s="72"/>
      <c r="R340" s="72"/>
      <c r="S340" s="72"/>
      <c r="T340" s="73"/>
      <c r="U340" s="35"/>
      <c r="V340" s="35"/>
      <c r="W340" s="35"/>
      <c r="X340" s="35"/>
      <c r="Y340" s="35"/>
      <c r="Z340" s="35"/>
      <c r="AA340" s="35"/>
      <c r="AB340" s="35"/>
      <c r="AC340" s="35"/>
      <c r="AD340" s="35"/>
      <c r="AE340" s="35"/>
      <c r="AT340" s="18" t="s">
        <v>194</v>
      </c>
      <c r="AU340" s="18" t="s">
        <v>83</v>
      </c>
    </row>
    <row r="341" spans="1:65" s="2" customFormat="1" ht="21.75" customHeight="1">
      <c r="A341" s="35"/>
      <c r="B341" s="36"/>
      <c r="C341" s="204" t="s">
        <v>506</v>
      </c>
      <c r="D341" s="204" t="s">
        <v>187</v>
      </c>
      <c r="E341" s="205" t="s">
        <v>1338</v>
      </c>
      <c r="F341" s="206" t="s">
        <v>1339</v>
      </c>
      <c r="G341" s="207" t="s">
        <v>316</v>
      </c>
      <c r="H341" s="208">
        <v>9</v>
      </c>
      <c r="I341" s="209"/>
      <c r="J341" s="210">
        <f>ROUND(I341*H341,2)</f>
        <v>0</v>
      </c>
      <c r="K341" s="206" t="s">
        <v>191</v>
      </c>
      <c r="L341" s="40"/>
      <c r="M341" s="211" t="s">
        <v>1</v>
      </c>
      <c r="N341" s="212" t="s">
        <v>38</v>
      </c>
      <c r="O341" s="72"/>
      <c r="P341" s="213">
        <f>O341*H341</f>
        <v>0</v>
      </c>
      <c r="Q341" s="213">
        <v>7.5000000000000002E-4</v>
      </c>
      <c r="R341" s="213">
        <f>Q341*H341</f>
        <v>6.7499999999999999E-3</v>
      </c>
      <c r="S341" s="213">
        <v>4.4999999999999998E-2</v>
      </c>
      <c r="T341" s="214">
        <f>S341*H341</f>
        <v>0.40499999999999997</v>
      </c>
      <c r="U341" s="35"/>
      <c r="V341" s="35"/>
      <c r="W341" s="35"/>
      <c r="X341" s="35"/>
      <c r="Y341" s="35"/>
      <c r="Z341" s="35"/>
      <c r="AA341" s="35"/>
      <c r="AB341" s="35"/>
      <c r="AC341" s="35"/>
      <c r="AD341" s="35"/>
      <c r="AE341" s="35"/>
      <c r="AR341" s="215" t="s">
        <v>192</v>
      </c>
      <c r="AT341" s="215" t="s">
        <v>187</v>
      </c>
      <c r="AU341" s="215" t="s">
        <v>83</v>
      </c>
      <c r="AY341" s="18" t="s">
        <v>185</v>
      </c>
      <c r="BE341" s="216">
        <f>IF(N341="základní",J341,0)</f>
        <v>0</v>
      </c>
      <c r="BF341" s="216">
        <f>IF(N341="snížená",J341,0)</f>
        <v>0</v>
      </c>
      <c r="BG341" s="216">
        <f>IF(N341="zákl. přenesená",J341,0)</f>
        <v>0</v>
      </c>
      <c r="BH341" s="216">
        <f>IF(N341="sníž. přenesená",J341,0)</f>
        <v>0</v>
      </c>
      <c r="BI341" s="216">
        <f>IF(N341="nulová",J341,0)</f>
        <v>0</v>
      </c>
      <c r="BJ341" s="18" t="s">
        <v>81</v>
      </c>
      <c r="BK341" s="216">
        <f>ROUND(I341*H341,2)</f>
        <v>0</v>
      </c>
      <c r="BL341" s="18" t="s">
        <v>192</v>
      </c>
      <c r="BM341" s="215" t="s">
        <v>1340</v>
      </c>
    </row>
    <row r="342" spans="1:65" s="2" customFormat="1" ht="28.8">
      <c r="A342" s="35"/>
      <c r="B342" s="36"/>
      <c r="C342" s="37"/>
      <c r="D342" s="217" t="s">
        <v>194</v>
      </c>
      <c r="E342" s="37"/>
      <c r="F342" s="218" t="s">
        <v>1341</v>
      </c>
      <c r="G342" s="37"/>
      <c r="H342" s="37"/>
      <c r="I342" s="116"/>
      <c r="J342" s="37"/>
      <c r="K342" s="37"/>
      <c r="L342" s="40"/>
      <c r="M342" s="219"/>
      <c r="N342" s="220"/>
      <c r="O342" s="72"/>
      <c r="P342" s="72"/>
      <c r="Q342" s="72"/>
      <c r="R342" s="72"/>
      <c r="S342" s="72"/>
      <c r="T342" s="73"/>
      <c r="U342" s="35"/>
      <c r="V342" s="35"/>
      <c r="W342" s="35"/>
      <c r="X342" s="35"/>
      <c r="Y342" s="35"/>
      <c r="Z342" s="35"/>
      <c r="AA342" s="35"/>
      <c r="AB342" s="35"/>
      <c r="AC342" s="35"/>
      <c r="AD342" s="35"/>
      <c r="AE342" s="35"/>
      <c r="AT342" s="18" t="s">
        <v>194</v>
      </c>
      <c r="AU342" s="18" t="s">
        <v>83</v>
      </c>
    </row>
    <row r="343" spans="1:65" s="2" customFormat="1" ht="57.6">
      <c r="A343" s="35"/>
      <c r="B343" s="36"/>
      <c r="C343" s="37"/>
      <c r="D343" s="217" t="s">
        <v>196</v>
      </c>
      <c r="E343" s="37"/>
      <c r="F343" s="221" t="s">
        <v>1324</v>
      </c>
      <c r="G343" s="37"/>
      <c r="H343" s="37"/>
      <c r="I343" s="116"/>
      <c r="J343" s="37"/>
      <c r="K343" s="37"/>
      <c r="L343" s="40"/>
      <c r="M343" s="219"/>
      <c r="N343" s="220"/>
      <c r="O343" s="72"/>
      <c r="P343" s="72"/>
      <c r="Q343" s="72"/>
      <c r="R343" s="72"/>
      <c r="S343" s="72"/>
      <c r="T343" s="73"/>
      <c r="U343" s="35"/>
      <c r="V343" s="35"/>
      <c r="W343" s="35"/>
      <c r="X343" s="35"/>
      <c r="Y343" s="35"/>
      <c r="Z343" s="35"/>
      <c r="AA343" s="35"/>
      <c r="AB343" s="35"/>
      <c r="AC343" s="35"/>
      <c r="AD343" s="35"/>
      <c r="AE343" s="35"/>
      <c r="AT343" s="18" t="s">
        <v>196</v>
      </c>
      <c r="AU343" s="18" t="s">
        <v>83</v>
      </c>
    </row>
    <row r="344" spans="1:65" s="13" customFormat="1" ht="10.199999999999999">
      <c r="B344" s="222"/>
      <c r="C344" s="223"/>
      <c r="D344" s="217" t="s">
        <v>214</v>
      </c>
      <c r="E344" s="224" t="s">
        <v>1</v>
      </c>
      <c r="F344" s="225" t="s">
        <v>1325</v>
      </c>
      <c r="G344" s="223"/>
      <c r="H344" s="224" t="s">
        <v>1</v>
      </c>
      <c r="I344" s="226"/>
      <c r="J344" s="223"/>
      <c r="K344" s="223"/>
      <c r="L344" s="227"/>
      <c r="M344" s="228"/>
      <c r="N344" s="229"/>
      <c r="O344" s="229"/>
      <c r="P344" s="229"/>
      <c r="Q344" s="229"/>
      <c r="R344" s="229"/>
      <c r="S344" s="229"/>
      <c r="T344" s="230"/>
      <c r="AT344" s="231" t="s">
        <v>214</v>
      </c>
      <c r="AU344" s="231" t="s">
        <v>83</v>
      </c>
      <c r="AV344" s="13" t="s">
        <v>81</v>
      </c>
      <c r="AW344" s="13" t="s">
        <v>30</v>
      </c>
      <c r="AX344" s="13" t="s">
        <v>73</v>
      </c>
      <c r="AY344" s="231" t="s">
        <v>185</v>
      </c>
    </row>
    <row r="345" spans="1:65" s="14" customFormat="1" ht="10.199999999999999">
      <c r="B345" s="232"/>
      <c r="C345" s="233"/>
      <c r="D345" s="217" t="s">
        <v>214</v>
      </c>
      <c r="E345" s="234" t="s">
        <v>1</v>
      </c>
      <c r="F345" s="235" t="s">
        <v>1342</v>
      </c>
      <c r="G345" s="233"/>
      <c r="H345" s="236">
        <v>9</v>
      </c>
      <c r="I345" s="237"/>
      <c r="J345" s="233"/>
      <c r="K345" s="233"/>
      <c r="L345" s="238"/>
      <c r="M345" s="239"/>
      <c r="N345" s="240"/>
      <c r="O345" s="240"/>
      <c r="P345" s="240"/>
      <c r="Q345" s="240"/>
      <c r="R345" s="240"/>
      <c r="S345" s="240"/>
      <c r="T345" s="241"/>
      <c r="AT345" s="242" t="s">
        <v>214</v>
      </c>
      <c r="AU345" s="242" t="s">
        <v>83</v>
      </c>
      <c r="AV345" s="14" t="s">
        <v>83</v>
      </c>
      <c r="AW345" s="14" t="s">
        <v>30</v>
      </c>
      <c r="AX345" s="14" t="s">
        <v>81</v>
      </c>
      <c r="AY345" s="242" t="s">
        <v>185</v>
      </c>
    </row>
    <row r="346" spans="1:65" s="2" customFormat="1" ht="21.75" customHeight="1">
      <c r="A346" s="35"/>
      <c r="B346" s="36"/>
      <c r="C346" s="258" t="s">
        <v>516</v>
      </c>
      <c r="D346" s="258" t="s">
        <v>521</v>
      </c>
      <c r="E346" s="259" t="s">
        <v>1343</v>
      </c>
      <c r="F346" s="260" t="s">
        <v>1344</v>
      </c>
      <c r="G346" s="261" t="s">
        <v>316</v>
      </c>
      <c r="H346" s="262">
        <v>9</v>
      </c>
      <c r="I346" s="263"/>
      <c r="J346" s="264">
        <f>ROUND(I346*H346,2)</f>
        <v>0</v>
      </c>
      <c r="K346" s="260" t="s">
        <v>191</v>
      </c>
      <c r="L346" s="265"/>
      <c r="M346" s="266" t="s">
        <v>1</v>
      </c>
      <c r="N346" s="267" t="s">
        <v>38</v>
      </c>
      <c r="O346" s="72"/>
      <c r="P346" s="213">
        <f>O346*H346</f>
        <v>0</v>
      </c>
      <c r="Q346" s="213">
        <v>1.085E-2</v>
      </c>
      <c r="R346" s="213">
        <f>Q346*H346</f>
        <v>9.7650000000000001E-2</v>
      </c>
      <c r="S346" s="213">
        <v>0</v>
      </c>
      <c r="T346" s="214">
        <f>S346*H346</f>
        <v>0</v>
      </c>
      <c r="U346" s="35"/>
      <c r="V346" s="35"/>
      <c r="W346" s="35"/>
      <c r="X346" s="35"/>
      <c r="Y346" s="35"/>
      <c r="Z346" s="35"/>
      <c r="AA346" s="35"/>
      <c r="AB346" s="35"/>
      <c r="AC346" s="35"/>
      <c r="AD346" s="35"/>
      <c r="AE346" s="35"/>
      <c r="AR346" s="215" t="s">
        <v>226</v>
      </c>
      <c r="AT346" s="215" t="s">
        <v>521</v>
      </c>
      <c r="AU346" s="215" t="s">
        <v>83</v>
      </c>
      <c r="AY346" s="18" t="s">
        <v>185</v>
      </c>
      <c r="BE346" s="216">
        <f>IF(N346="základní",J346,0)</f>
        <v>0</v>
      </c>
      <c r="BF346" s="216">
        <f>IF(N346="snížená",J346,0)</f>
        <v>0</v>
      </c>
      <c r="BG346" s="216">
        <f>IF(N346="zákl. přenesená",J346,0)</f>
        <v>0</v>
      </c>
      <c r="BH346" s="216">
        <f>IF(N346="sníž. přenesená",J346,0)</f>
        <v>0</v>
      </c>
      <c r="BI346" s="216">
        <f>IF(N346="nulová",J346,0)</f>
        <v>0</v>
      </c>
      <c r="BJ346" s="18" t="s">
        <v>81</v>
      </c>
      <c r="BK346" s="216">
        <f>ROUND(I346*H346,2)</f>
        <v>0</v>
      </c>
      <c r="BL346" s="18" t="s">
        <v>192</v>
      </c>
      <c r="BM346" s="215" t="s">
        <v>1345</v>
      </c>
    </row>
    <row r="347" spans="1:65" s="2" customFormat="1" ht="10.199999999999999">
      <c r="A347" s="35"/>
      <c r="B347" s="36"/>
      <c r="C347" s="37"/>
      <c r="D347" s="217" t="s">
        <v>194</v>
      </c>
      <c r="E347" s="37"/>
      <c r="F347" s="218" t="s">
        <v>1344</v>
      </c>
      <c r="G347" s="37"/>
      <c r="H347" s="37"/>
      <c r="I347" s="116"/>
      <c r="J347" s="37"/>
      <c r="K347" s="37"/>
      <c r="L347" s="40"/>
      <c r="M347" s="219"/>
      <c r="N347" s="220"/>
      <c r="O347" s="72"/>
      <c r="P347" s="72"/>
      <c r="Q347" s="72"/>
      <c r="R347" s="72"/>
      <c r="S347" s="72"/>
      <c r="T347" s="73"/>
      <c r="U347" s="35"/>
      <c r="V347" s="35"/>
      <c r="W347" s="35"/>
      <c r="X347" s="35"/>
      <c r="Y347" s="35"/>
      <c r="Z347" s="35"/>
      <c r="AA347" s="35"/>
      <c r="AB347" s="35"/>
      <c r="AC347" s="35"/>
      <c r="AD347" s="35"/>
      <c r="AE347" s="35"/>
      <c r="AT347" s="18" t="s">
        <v>194</v>
      </c>
      <c r="AU347" s="18" t="s">
        <v>83</v>
      </c>
    </row>
    <row r="348" spans="1:65" s="2" customFormat="1" ht="21.75" customHeight="1">
      <c r="A348" s="35"/>
      <c r="B348" s="36"/>
      <c r="C348" s="204" t="s">
        <v>525</v>
      </c>
      <c r="D348" s="204" t="s">
        <v>187</v>
      </c>
      <c r="E348" s="205" t="s">
        <v>1346</v>
      </c>
      <c r="F348" s="206" t="s">
        <v>1347</v>
      </c>
      <c r="G348" s="207" t="s">
        <v>210</v>
      </c>
      <c r="H348" s="208">
        <v>120</v>
      </c>
      <c r="I348" s="209"/>
      <c r="J348" s="210">
        <f>ROUND(I348*H348,2)</f>
        <v>0</v>
      </c>
      <c r="K348" s="206" t="s">
        <v>191</v>
      </c>
      <c r="L348" s="40"/>
      <c r="M348" s="211" t="s">
        <v>1</v>
      </c>
      <c r="N348" s="212" t="s">
        <v>38</v>
      </c>
      <c r="O348" s="72"/>
      <c r="P348" s="213">
        <f>O348*H348</f>
        <v>0</v>
      </c>
      <c r="Q348" s="213">
        <v>0</v>
      </c>
      <c r="R348" s="213">
        <f>Q348*H348</f>
        <v>0</v>
      </c>
      <c r="S348" s="213">
        <v>0</v>
      </c>
      <c r="T348" s="214">
        <f>S348*H348</f>
        <v>0</v>
      </c>
      <c r="U348" s="35"/>
      <c r="V348" s="35"/>
      <c r="W348" s="35"/>
      <c r="X348" s="35"/>
      <c r="Y348" s="35"/>
      <c r="Z348" s="35"/>
      <c r="AA348" s="35"/>
      <c r="AB348" s="35"/>
      <c r="AC348" s="35"/>
      <c r="AD348" s="35"/>
      <c r="AE348" s="35"/>
      <c r="AR348" s="215" t="s">
        <v>192</v>
      </c>
      <c r="AT348" s="215" t="s">
        <v>187</v>
      </c>
      <c r="AU348" s="215" t="s">
        <v>83</v>
      </c>
      <c r="AY348" s="18" t="s">
        <v>185</v>
      </c>
      <c r="BE348" s="216">
        <f>IF(N348="základní",J348,0)</f>
        <v>0</v>
      </c>
      <c r="BF348" s="216">
        <f>IF(N348="snížená",J348,0)</f>
        <v>0</v>
      </c>
      <c r="BG348" s="216">
        <f>IF(N348="zákl. přenesená",J348,0)</f>
        <v>0</v>
      </c>
      <c r="BH348" s="216">
        <f>IF(N348="sníž. přenesená",J348,0)</f>
        <v>0</v>
      </c>
      <c r="BI348" s="216">
        <f>IF(N348="nulová",J348,0)</f>
        <v>0</v>
      </c>
      <c r="BJ348" s="18" t="s">
        <v>81</v>
      </c>
      <c r="BK348" s="216">
        <f>ROUND(I348*H348,2)</f>
        <v>0</v>
      </c>
      <c r="BL348" s="18" t="s">
        <v>192</v>
      </c>
      <c r="BM348" s="215" t="s">
        <v>1348</v>
      </c>
    </row>
    <row r="349" spans="1:65" s="2" customFormat="1" ht="19.2">
      <c r="A349" s="35"/>
      <c r="B349" s="36"/>
      <c r="C349" s="37"/>
      <c r="D349" s="217" t="s">
        <v>194</v>
      </c>
      <c r="E349" s="37"/>
      <c r="F349" s="218" t="s">
        <v>1349</v>
      </c>
      <c r="G349" s="37"/>
      <c r="H349" s="37"/>
      <c r="I349" s="116"/>
      <c r="J349" s="37"/>
      <c r="K349" s="37"/>
      <c r="L349" s="40"/>
      <c r="M349" s="219"/>
      <c r="N349" s="220"/>
      <c r="O349" s="72"/>
      <c r="P349" s="72"/>
      <c r="Q349" s="72"/>
      <c r="R349" s="72"/>
      <c r="S349" s="72"/>
      <c r="T349" s="73"/>
      <c r="U349" s="35"/>
      <c r="V349" s="35"/>
      <c r="W349" s="35"/>
      <c r="X349" s="35"/>
      <c r="Y349" s="35"/>
      <c r="Z349" s="35"/>
      <c r="AA349" s="35"/>
      <c r="AB349" s="35"/>
      <c r="AC349" s="35"/>
      <c r="AD349" s="35"/>
      <c r="AE349" s="35"/>
      <c r="AT349" s="18" t="s">
        <v>194</v>
      </c>
      <c r="AU349" s="18" t="s">
        <v>83</v>
      </c>
    </row>
    <row r="350" spans="1:65" s="2" customFormat="1" ht="48">
      <c r="A350" s="35"/>
      <c r="B350" s="36"/>
      <c r="C350" s="37"/>
      <c r="D350" s="217" t="s">
        <v>196</v>
      </c>
      <c r="E350" s="37"/>
      <c r="F350" s="221" t="s">
        <v>1350</v>
      </c>
      <c r="G350" s="37"/>
      <c r="H350" s="37"/>
      <c r="I350" s="116"/>
      <c r="J350" s="37"/>
      <c r="K350" s="37"/>
      <c r="L350" s="40"/>
      <c r="M350" s="219"/>
      <c r="N350" s="220"/>
      <c r="O350" s="72"/>
      <c r="P350" s="72"/>
      <c r="Q350" s="72"/>
      <c r="R350" s="72"/>
      <c r="S350" s="72"/>
      <c r="T350" s="73"/>
      <c r="U350" s="35"/>
      <c r="V350" s="35"/>
      <c r="W350" s="35"/>
      <c r="X350" s="35"/>
      <c r="Y350" s="35"/>
      <c r="Z350" s="35"/>
      <c r="AA350" s="35"/>
      <c r="AB350" s="35"/>
      <c r="AC350" s="35"/>
      <c r="AD350" s="35"/>
      <c r="AE350" s="35"/>
      <c r="AT350" s="18" t="s">
        <v>196</v>
      </c>
      <c r="AU350" s="18" t="s">
        <v>83</v>
      </c>
    </row>
    <row r="351" spans="1:65" s="12" customFormat="1" ht="22.8" customHeight="1">
      <c r="B351" s="188"/>
      <c r="C351" s="189"/>
      <c r="D351" s="190" t="s">
        <v>72</v>
      </c>
      <c r="E351" s="202" t="s">
        <v>514</v>
      </c>
      <c r="F351" s="202" t="s">
        <v>515</v>
      </c>
      <c r="G351" s="189"/>
      <c r="H351" s="189"/>
      <c r="I351" s="192"/>
      <c r="J351" s="203">
        <f>BK351</f>
        <v>0</v>
      </c>
      <c r="K351" s="189"/>
      <c r="L351" s="194"/>
      <c r="M351" s="195"/>
      <c r="N351" s="196"/>
      <c r="O351" s="196"/>
      <c r="P351" s="197">
        <f>SUM(P352:P353)</f>
        <v>0</v>
      </c>
      <c r="Q351" s="196"/>
      <c r="R351" s="197">
        <f>SUM(R352:R353)</f>
        <v>0</v>
      </c>
      <c r="S351" s="196"/>
      <c r="T351" s="198">
        <f>SUM(T352:T353)</f>
        <v>0</v>
      </c>
      <c r="AR351" s="199" t="s">
        <v>81</v>
      </c>
      <c r="AT351" s="200" t="s">
        <v>72</v>
      </c>
      <c r="AU351" s="200" t="s">
        <v>81</v>
      </c>
      <c r="AY351" s="199" t="s">
        <v>185</v>
      </c>
      <c r="BK351" s="201">
        <f>SUM(BK352:BK353)</f>
        <v>0</v>
      </c>
    </row>
    <row r="352" spans="1:65" s="2" customFormat="1" ht="21.75" customHeight="1">
      <c r="A352" s="35"/>
      <c r="B352" s="36"/>
      <c r="C352" s="204" t="s">
        <v>870</v>
      </c>
      <c r="D352" s="204" t="s">
        <v>187</v>
      </c>
      <c r="E352" s="205" t="s">
        <v>517</v>
      </c>
      <c r="F352" s="206" t="s">
        <v>518</v>
      </c>
      <c r="G352" s="207" t="s">
        <v>449</v>
      </c>
      <c r="H352" s="208">
        <v>183.31100000000001</v>
      </c>
      <c r="I352" s="209"/>
      <c r="J352" s="210">
        <f>ROUND(I352*H352,2)</f>
        <v>0</v>
      </c>
      <c r="K352" s="206" t="s">
        <v>191</v>
      </c>
      <c r="L352" s="40"/>
      <c r="M352" s="211" t="s">
        <v>1</v>
      </c>
      <c r="N352" s="212" t="s">
        <v>38</v>
      </c>
      <c r="O352" s="72"/>
      <c r="P352" s="213">
        <f>O352*H352</f>
        <v>0</v>
      </c>
      <c r="Q352" s="213">
        <v>0</v>
      </c>
      <c r="R352" s="213">
        <f>Q352*H352</f>
        <v>0</v>
      </c>
      <c r="S352" s="213">
        <v>0</v>
      </c>
      <c r="T352" s="214">
        <f>S352*H352</f>
        <v>0</v>
      </c>
      <c r="U352" s="35"/>
      <c r="V352" s="35"/>
      <c r="W352" s="35"/>
      <c r="X352" s="35"/>
      <c r="Y352" s="35"/>
      <c r="Z352" s="35"/>
      <c r="AA352" s="35"/>
      <c r="AB352" s="35"/>
      <c r="AC352" s="35"/>
      <c r="AD352" s="35"/>
      <c r="AE352" s="35"/>
      <c r="AR352" s="215" t="s">
        <v>192</v>
      </c>
      <c r="AT352" s="215" t="s">
        <v>187</v>
      </c>
      <c r="AU352" s="215" t="s">
        <v>83</v>
      </c>
      <c r="AY352" s="18" t="s">
        <v>185</v>
      </c>
      <c r="BE352" s="216">
        <f>IF(N352="základní",J352,0)</f>
        <v>0</v>
      </c>
      <c r="BF352" s="216">
        <f>IF(N352="snížená",J352,0)</f>
        <v>0</v>
      </c>
      <c r="BG352" s="216">
        <f>IF(N352="zákl. přenesená",J352,0)</f>
        <v>0</v>
      </c>
      <c r="BH352" s="216">
        <f>IF(N352="sníž. přenesená",J352,0)</f>
        <v>0</v>
      </c>
      <c r="BI352" s="216">
        <f>IF(N352="nulová",J352,0)</f>
        <v>0</v>
      </c>
      <c r="BJ352" s="18" t="s">
        <v>81</v>
      </c>
      <c r="BK352" s="216">
        <f>ROUND(I352*H352,2)</f>
        <v>0</v>
      </c>
      <c r="BL352" s="18" t="s">
        <v>192</v>
      </c>
      <c r="BM352" s="215" t="s">
        <v>1351</v>
      </c>
    </row>
    <row r="353" spans="1:65" s="2" customFormat="1" ht="19.2">
      <c r="A353" s="35"/>
      <c r="B353" s="36"/>
      <c r="C353" s="37"/>
      <c r="D353" s="217" t="s">
        <v>194</v>
      </c>
      <c r="E353" s="37"/>
      <c r="F353" s="218" t="s">
        <v>520</v>
      </c>
      <c r="G353" s="37"/>
      <c r="H353" s="37"/>
      <c r="I353" s="116"/>
      <c r="J353" s="37"/>
      <c r="K353" s="37"/>
      <c r="L353" s="40"/>
      <c r="M353" s="219"/>
      <c r="N353" s="220"/>
      <c r="O353" s="72"/>
      <c r="P353" s="72"/>
      <c r="Q353" s="72"/>
      <c r="R353" s="72"/>
      <c r="S353" s="72"/>
      <c r="T353" s="73"/>
      <c r="U353" s="35"/>
      <c r="V353" s="35"/>
      <c r="W353" s="35"/>
      <c r="X353" s="35"/>
      <c r="Y353" s="35"/>
      <c r="Z353" s="35"/>
      <c r="AA353" s="35"/>
      <c r="AB353" s="35"/>
      <c r="AC353" s="35"/>
      <c r="AD353" s="35"/>
      <c r="AE353" s="35"/>
      <c r="AT353" s="18" t="s">
        <v>194</v>
      </c>
      <c r="AU353" s="18" t="s">
        <v>83</v>
      </c>
    </row>
    <row r="354" spans="1:65" s="12" customFormat="1" ht="25.95" customHeight="1">
      <c r="B354" s="188"/>
      <c r="C354" s="189"/>
      <c r="D354" s="190" t="s">
        <v>72</v>
      </c>
      <c r="E354" s="191" t="s">
        <v>1009</v>
      </c>
      <c r="F354" s="191" t="s">
        <v>1010</v>
      </c>
      <c r="G354" s="189"/>
      <c r="H354" s="189"/>
      <c r="I354" s="192"/>
      <c r="J354" s="193">
        <f>BK354</f>
        <v>0</v>
      </c>
      <c r="K354" s="189"/>
      <c r="L354" s="194"/>
      <c r="M354" s="195"/>
      <c r="N354" s="196"/>
      <c r="O354" s="196"/>
      <c r="P354" s="197">
        <f>P355+P399</f>
        <v>0</v>
      </c>
      <c r="Q354" s="196"/>
      <c r="R354" s="197">
        <f>R355+R399</f>
        <v>1.080999</v>
      </c>
      <c r="S354" s="196"/>
      <c r="T354" s="198">
        <f>T355+T399</f>
        <v>0</v>
      </c>
      <c r="AR354" s="199" t="s">
        <v>83</v>
      </c>
      <c r="AT354" s="200" t="s">
        <v>72</v>
      </c>
      <c r="AU354" s="200" t="s">
        <v>73</v>
      </c>
      <c r="AY354" s="199" t="s">
        <v>185</v>
      </c>
      <c r="BK354" s="201">
        <f>BK355+BK399</f>
        <v>0</v>
      </c>
    </row>
    <row r="355" spans="1:65" s="12" customFormat="1" ht="22.8" customHeight="1">
      <c r="B355" s="188"/>
      <c r="C355" s="189"/>
      <c r="D355" s="190" t="s">
        <v>72</v>
      </c>
      <c r="E355" s="202" t="s">
        <v>1011</v>
      </c>
      <c r="F355" s="202" t="s">
        <v>1012</v>
      </c>
      <c r="G355" s="189"/>
      <c r="H355" s="189"/>
      <c r="I355" s="192"/>
      <c r="J355" s="203">
        <f>BK355</f>
        <v>0</v>
      </c>
      <c r="K355" s="189"/>
      <c r="L355" s="194"/>
      <c r="M355" s="195"/>
      <c r="N355" s="196"/>
      <c r="O355" s="196"/>
      <c r="P355" s="197">
        <f>SUM(P356:P398)</f>
        <v>0</v>
      </c>
      <c r="Q355" s="196"/>
      <c r="R355" s="197">
        <f>SUM(R356:R398)</f>
        <v>0.57819900000000013</v>
      </c>
      <c r="S355" s="196"/>
      <c r="T355" s="198">
        <f>SUM(T356:T398)</f>
        <v>0</v>
      </c>
      <c r="AR355" s="199" t="s">
        <v>83</v>
      </c>
      <c r="AT355" s="200" t="s">
        <v>72</v>
      </c>
      <c r="AU355" s="200" t="s">
        <v>81</v>
      </c>
      <c r="AY355" s="199" t="s">
        <v>185</v>
      </c>
      <c r="BK355" s="201">
        <f>SUM(BK356:BK398)</f>
        <v>0</v>
      </c>
    </row>
    <row r="356" spans="1:65" s="2" customFormat="1" ht="21.75" customHeight="1">
      <c r="A356" s="35"/>
      <c r="B356" s="36"/>
      <c r="C356" s="204" t="s">
        <v>876</v>
      </c>
      <c r="D356" s="204" t="s">
        <v>187</v>
      </c>
      <c r="E356" s="205" t="s">
        <v>1352</v>
      </c>
      <c r="F356" s="206" t="s">
        <v>1353</v>
      </c>
      <c r="G356" s="207" t="s">
        <v>210</v>
      </c>
      <c r="H356" s="208">
        <v>35</v>
      </c>
      <c r="I356" s="209"/>
      <c r="J356" s="210">
        <f>ROUND(I356*H356,2)</f>
        <v>0</v>
      </c>
      <c r="K356" s="206" t="s">
        <v>191</v>
      </c>
      <c r="L356" s="40"/>
      <c r="M356" s="211" t="s">
        <v>1</v>
      </c>
      <c r="N356" s="212" t="s">
        <v>38</v>
      </c>
      <c r="O356" s="72"/>
      <c r="P356" s="213">
        <f>O356*H356</f>
        <v>0</v>
      </c>
      <c r="Q356" s="213">
        <v>0</v>
      </c>
      <c r="R356" s="213">
        <f>Q356*H356</f>
        <v>0</v>
      </c>
      <c r="S356" s="213">
        <v>0</v>
      </c>
      <c r="T356" s="214">
        <f>S356*H356</f>
        <v>0</v>
      </c>
      <c r="U356" s="35"/>
      <c r="V356" s="35"/>
      <c r="W356" s="35"/>
      <c r="X356" s="35"/>
      <c r="Y356" s="35"/>
      <c r="Z356" s="35"/>
      <c r="AA356" s="35"/>
      <c r="AB356" s="35"/>
      <c r="AC356" s="35"/>
      <c r="AD356" s="35"/>
      <c r="AE356" s="35"/>
      <c r="AR356" s="215" t="s">
        <v>296</v>
      </c>
      <c r="AT356" s="215" t="s">
        <v>187</v>
      </c>
      <c r="AU356" s="215" t="s">
        <v>83</v>
      </c>
      <c r="AY356" s="18" t="s">
        <v>185</v>
      </c>
      <c r="BE356" s="216">
        <f>IF(N356="základní",J356,0)</f>
        <v>0</v>
      </c>
      <c r="BF356" s="216">
        <f>IF(N356="snížená",J356,0)</f>
        <v>0</v>
      </c>
      <c r="BG356" s="216">
        <f>IF(N356="zákl. přenesená",J356,0)</f>
        <v>0</v>
      </c>
      <c r="BH356" s="216">
        <f>IF(N356="sníž. přenesená",J356,0)</f>
        <v>0</v>
      </c>
      <c r="BI356" s="216">
        <f>IF(N356="nulová",J356,0)</f>
        <v>0</v>
      </c>
      <c r="BJ356" s="18" t="s">
        <v>81</v>
      </c>
      <c r="BK356" s="216">
        <f>ROUND(I356*H356,2)</f>
        <v>0</v>
      </c>
      <c r="BL356" s="18" t="s">
        <v>296</v>
      </c>
      <c r="BM356" s="215" t="s">
        <v>1354</v>
      </c>
    </row>
    <row r="357" spans="1:65" s="2" customFormat="1" ht="28.8">
      <c r="A357" s="35"/>
      <c r="B357" s="36"/>
      <c r="C357" s="37"/>
      <c r="D357" s="217" t="s">
        <v>194</v>
      </c>
      <c r="E357" s="37"/>
      <c r="F357" s="218" t="s">
        <v>1355</v>
      </c>
      <c r="G357" s="37"/>
      <c r="H357" s="37"/>
      <c r="I357" s="116"/>
      <c r="J357" s="37"/>
      <c r="K357" s="37"/>
      <c r="L357" s="40"/>
      <c r="M357" s="219"/>
      <c r="N357" s="220"/>
      <c r="O357" s="72"/>
      <c r="P357" s="72"/>
      <c r="Q357" s="72"/>
      <c r="R357" s="72"/>
      <c r="S357" s="72"/>
      <c r="T357" s="73"/>
      <c r="U357" s="35"/>
      <c r="V357" s="35"/>
      <c r="W357" s="35"/>
      <c r="X357" s="35"/>
      <c r="Y357" s="35"/>
      <c r="Z357" s="35"/>
      <c r="AA357" s="35"/>
      <c r="AB357" s="35"/>
      <c r="AC357" s="35"/>
      <c r="AD357" s="35"/>
      <c r="AE357" s="35"/>
      <c r="AT357" s="18" t="s">
        <v>194</v>
      </c>
      <c r="AU357" s="18" t="s">
        <v>83</v>
      </c>
    </row>
    <row r="358" spans="1:65" s="2" customFormat="1" ht="38.4">
      <c r="A358" s="35"/>
      <c r="B358" s="36"/>
      <c r="C358" s="37"/>
      <c r="D358" s="217" t="s">
        <v>196</v>
      </c>
      <c r="E358" s="37"/>
      <c r="F358" s="221" t="s">
        <v>1356</v>
      </c>
      <c r="G358" s="37"/>
      <c r="H358" s="37"/>
      <c r="I358" s="116"/>
      <c r="J358" s="37"/>
      <c r="K358" s="37"/>
      <c r="L358" s="40"/>
      <c r="M358" s="219"/>
      <c r="N358" s="220"/>
      <c r="O358" s="72"/>
      <c r="P358" s="72"/>
      <c r="Q358" s="72"/>
      <c r="R358" s="72"/>
      <c r="S358" s="72"/>
      <c r="T358" s="73"/>
      <c r="U358" s="35"/>
      <c r="V358" s="35"/>
      <c r="W358" s="35"/>
      <c r="X358" s="35"/>
      <c r="Y358" s="35"/>
      <c r="Z358" s="35"/>
      <c r="AA358" s="35"/>
      <c r="AB358" s="35"/>
      <c r="AC358" s="35"/>
      <c r="AD358" s="35"/>
      <c r="AE358" s="35"/>
      <c r="AT358" s="18" t="s">
        <v>196</v>
      </c>
      <c r="AU358" s="18" t="s">
        <v>83</v>
      </c>
    </row>
    <row r="359" spans="1:65" s="2" customFormat="1" ht="21.75" customHeight="1">
      <c r="A359" s="35"/>
      <c r="B359" s="36"/>
      <c r="C359" s="258" t="s">
        <v>880</v>
      </c>
      <c r="D359" s="258" t="s">
        <v>521</v>
      </c>
      <c r="E359" s="259" t="s">
        <v>1357</v>
      </c>
      <c r="F359" s="260" t="s">
        <v>1358</v>
      </c>
      <c r="G359" s="261" t="s">
        <v>1359</v>
      </c>
      <c r="H359" s="262">
        <v>15</v>
      </c>
      <c r="I359" s="263"/>
      <c r="J359" s="264">
        <f>ROUND(I359*H359,2)</f>
        <v>0</v>
      </c>
      <c r="K359" s="260" t="s">
        <v>1</v>
      </c>
      <c r="L359" s="265"/>
      <c r="M359" s="266" t="s">
        <v>1</v>
      </c>
      <c r="N359" s="267" t="s">
        <v>38</v>
      </c>
      <c r="O359" s="72"/>
      <c r="P359" s="213">
        <f>O359*H359</f>
        <v>0</v>
      </c>
      <c r="Q359" s="213">
        <v>1E-3</v>
      </c>
      <c r="R359" s="213">
        <f>Q359*H359</f>
        <v>1.4999999999999999E-2</v>
      </c>
      <c r="S359" s="213">
        <v>0</v>
      </c>
      <c r="T359" s="214">
        <f>S359*H359</f>
        <v>0</v>
      </c>
      <c r="U359" s="35"/>
      <c r="V359" s="35"/>
      <c r="W359" s="35"/>
      <c r="X359" s="35"/>
      <c r="Y359" s="35"/>
      <c r="Z359" s="35"/>
      <c r="AA359" s="35"/>
      <c r="AB359" s="35"/>
      <c r="AC359" s="35"/>
      <c r="AD359" s="35"/>
      <c r="AE359" s="35"/>
      <c r="AR359" s="215" t="s">
        <v>416</v>
      </c>
      <c r="AT359" s="215" t="s">
        <v>521</v>
      </c>
      <c r="AU359" s="215" t="s">
        <v>83</v>
      </c>
      <c r="AY359" s="18" t="s">
        <v>185</v>
      </c>
      <c r="BE359" s="216">
        <f>IF(N359="základní",J359,0)</f>
        <v>0</v>
      </c>
      <c r="BF359" s="216">
        <f>IF(N359="snížená",J359,0)</f>
        <v>0</v>
      </c>
      <c r="BG359" s="216">
        <f>IF(N359="zákl. přenesená",J359,0)</f>
        <v>0</v>
      </c>
      <c r="BH359" s="216">
        <f>IF(N359="sníž. přenesená",J359,0)</f>
        <v>0</v>
      </c>
      <c r="BI359" s="216">
        <f>IF(N359="nulová",J359,0)</f>
        <v>0</v>
      </c>
      <c r="BJ359" s="18" t="s">
        <v>81</v>
      </c>
      <c r="BK359" s="216">
        <f>ROUND(I359*H359,2)</f>
        <v>0</v>
      </c>
      <c r="BL359" s="18" t="s">
        <v>296</v>
      </c>
      <c r="BM359" s="215" t="s">
        <v>1360</v>
      </c>
    </row>
    <row r="360" spans="1:65" s="2" customFormat="1" ht="19.2">
      <c r="A360" s="35"/>
      <c r="B360" s="36"/>
      <c r="C360" s="37"/>
      <c r="D360" s="217" t="s">
        <v>194</v>
      </c>
      <c r="E360" s="37"/>
      <c r="F360" s="218" t="s">
        <v>1358</v>
      </c>
      <c r="G360" s="37"/>
      <c r="H360" s="37"/>
      <c r="I360" s="116"/>
      <c r="J360" s="37"/>
      <c r="K360" s="37"/>
      <c r="L360" s="40"/>
      <c r="M360" s="219"/>
      <c r="N360" s="220"/>
      <c r="O360" s="72"/>
      <c r="P360" s="72"/>
      <c r="Q360" s="72"/>
      <c r="R360" s="72"/>
      <c r="S360" s="72"/>
      <c r="T360" s="73"/>
      <c r="U360" s="35"/>
      <c r="V360" s="35"/>
      <c r="W360" s="35"/>
      <c r="X360" s="35"/>
      <c r="Y360" s="35"/>
      <c r="Z360" s="35"/>
      <c r="AA360" s="35"/>
      <c r="AB360" s="35"/>
      <c r="AC360" s="35"/>
      <c r="AD360" s="35"/>
      <c r="AE360" s="35"/>
      <c r="AT360" s="18" t="s">
        <v>194</v>
      </c>
      <c r="AU360" s="18" t="s">
        <v>83</v>
      </c>
    </row>
    <row r="361" spans="1:65" s="14" customFormat="1" ht="10.199999999999999">
      <c r="B361" s="232"/>
      <c r="C361" s="233"/>
      <c r="D361" s="217" t="s">
        <v>214</v>
      </c>
      <c r="E361" s="233"/>
      <c r="F361" s="235" t="s">
        <v>1361</v>
      </c>
      <c r="G361" s="233"/>
      <c r="H361" s="236">
        <v>15</v>
      </c>
      <c r="I361" s="237"/>
      <c r="J361" s="233"/>
      <c r="K361" s="233"/>
      <c r="L361" s="238"/>
      <c r="M361" s="239"/>
      <c r="N361" s="240"/>
      <c r="O361" s="240"/>
      <c r="P361" s="240"/>
      <c r="Q361" s="240"/>
      <c r="R361" s="240"/>
      <c r="S361" s="240"/>
      <c r="T361" s="241"/>
      <c r="AT361" s="242" t="s">
        <v>214</v>
      </c>
      <c r="AU361" s="242" t="s">
        <v>83</v>
      </c>
      <c r="AV361" s="14" t="s">
        <v>83</v>
      </c>
      <c r="AW361" s="14" t="s">
        <v>4</v>
      </c>
      <c r="AX361" s="14" t="s">
        <v>81</v>
      </c>
      <c r="AY361" s="242" t="s">
        <v>185</v>
      </c>
    </row>
    <row r="362" spans="1:65" s="2" customFormat="1" ht="21.75" customHeight="1">
      <c r="A362" s="35"/>
      <c r="B362" s="36"/>
      <c r="C362" s="204" t="s">
        <v>884</v>
      </c>
      <c r="D362" s="204" t="s">
        <v>187</v>
      </c>
      <c r="E362" s="205" t="s">
        <v>1362</v>
      </c>
      <c r="F362" s="206" t="s">
        <v>1363</v>
      </c>
      <c r="G362" s="207" t="s">
        <v>210</v>
      </c>
      <c r="H362" s="208">
        <v>115.92700000000001</v>
      </c>
      <c r="I362" s="209"/>
      <c r="J362" s="210">
        <f>ROUND(I362*H362,2)</f>
        <v>0</v>
      </c>
      <c r="K362" s="206" t="s">
        <v>191</v>
      </c>
      <c r="L362" s="40"/>
      <c r="M362" s="211" t="s">
        <v>1</v>
      </c>
      <c r="N362" s="212" t="s">
        <v>38</v>
      </c>
      <c r="O362" s="72"/>
      <c r="P362" s="213">
        <f>O362*H362</f>
        <v>0</v>
      </c>
      <c r="Q362" s="213">
        <v>0</v>
      </c>
      <c r="R362" s="213">
        <f>Q362*H362</f>
        <v>0</v>
      </c>
      <c r="S362" s="213">
        <v>0</v>
      </c>
      <c r="T362" s="214">
        <f>S362*H362</f>
        <v>0</v>
      </c>
      <c r="U362" s="35"/>
      <c r="V362" s="35"/>
      <c r="W362" s="35"/>
      <c r="X362" s="35"/>
      <c r="Y362" s="35"/>
      <c r="Z362" s="35"/>
      <c r="AA362" s="35"/>
      <c r="AB362" s="35"/>
      <c r="AC362" s="35"/>
      <c r="AD362" s="35"/>
      <c r="AE362" s="35"/>
      <c r="AR362" s="215" t="s">
        <v>296</v>
      </c>
      <c r="AT362" s="215" t="s">
        <v>187</v>
      </c>
      <c r="AU362" s="215" t="s">
        <v>83</v>
      </c>
      <c r="AY362" s="18" t="s">
        <v>185</v>
      </c>
      <c r="BE362" s="216">
        <f>IF(N362="základní",J362,0)</f>
        <v>0</v>
      </c>
      <c r="BF362" s="216">
        <f>IF(N362="snížená",J362,0)</f>
        <v>0</v>
      </c>
      <c r="BG362" s="216">
        <f>IF(N362="zákl. přenesená",J362,0)</f>
        <v>0</v>
      </c>
      <c r="BH362" s="216">
        <f>IF(N362="sníž. přenesená",J362,0)</f>
        <v>0</v>
      </c>
      <c r="BI362" s="216">
        <f>IF(N362="nulová",J362,0)</f>
        <v>0</v>
      </c>
      <c r="BJ362" s="18" t="s">
        <v>81</v>
      </c>
      <c r="BK362" s="216">
        <f>ROUND(I362*H362,2)</f>
        <v>0</v>
      </c>
      <c r="BL362" s="18" t="s">
        <v>296</v>
      </c>
      <c r="BM362" s="215" t="s">
        <v>1364</v>
      </c>
    </row>
    <row r="363" spans="1:65" s="2" customFormat="1" ht="19.2">
      <c r="A363" s="35"/>
      <c r="B363" s="36"/>
      <c r="C363" s="37"/>
      <c r="D363" s="217" t="s">
        <v>194</v>
      </c>
      <c r="E363" s="37"/>
      <c r="F363" s="218" t="s">
        <v>1365</v>
      </c>
      <c r="G363" s="37"/>
      <c r="H363" s="37"/>
      <c r="I363" s="116"/>
      <c r="J363" s="37"/>
      <c r="K363" s="37"/>
      <c r="L363" s="40"/>
      <c r="M363" s="219"/>
      <c r="N363" s="220"/>
      <c r="O363" s="72"/>
      <c r="P363" s="72"/>
      <c r="Q363" s="72"/>
      <c r="R363" s="72"/>
      <c r="S363" s="72"/>
      <c r="T363" s="73"/>
      <c r="U363" s="35"/>
      <c r="V363" s="35"/>
      <c r="W363" s="35"/>
      <c r="X363" s="35"/>
      <c r="Y363" s="35"/>
      <c r="Z363" s="35"/>
      <c r="AA363" s="35"/>
      <c r="AB363" s="35"/>
      <c r="AC363" s="35"/>
      <c r="AD363" s="35"/>
      <c r="AE363" s="35"/>
      <c r="AT363" s="18" t="s">
        <v>194</v>
      </c>
      <c r="AU363" s="18" t="s">
        <v>83</v>
      </c>
    </row>
    <row r="364" spans="1:65" s="2" customFormat="1" ht="28.8">
      <c r="A364" s="35"/>
      <c r="B364" s="36"/>
      <c r="C364" s="37"/>
      <c r="D364" s="217" t="s">
        <v>196</v>
      </c>
      <c r="E364" s="37"/>
      <c r="F364" s="221" t="s">
        <v>1366</v>
      </c>
      <c r="G364" s="37"/>
      <c r="H364" s="37"/>
      <c r="I364" s="116"/>
      <c r="J364" s="37"/>
      <c r="K364" s="37"/>
      <c r="L364" s="40"/>
      <c r="M364" s="219"/>
      <c r="N364" s="220"/>
      <c r="O364" s="72"/>
      <c r="P364" s="72"/>
      <c r="Q364" s="72"/>
      <c r="R364" s="72"/>
      <c r="S364" s="72"/>
      <c r="T364" s="73"/>
      <c r="U364" s="35"/>
      <c r="V364" s="35"/>
      <c r="W364" s="35"/>
      <c r="X364" s="35"/>
      <c r="Y364" s="35"/>
      <c r="Z364" s="35"/>
      <c r="AA364" s="35"/>
      <c r="AB364" s="35"/>
      <c r="AC364" s="35"/>
      <c r="AD364" s="35"/>
      <c r="AE364" s="35"/>
      <c r="AT364" s="18" t="s">
        <v>196</v>
      </c>
      <c r="AU364" s="18" t="s">
        <v>83</v>
      </c>
    </row>
    <row r="365" spans="1:65" s="14" customFormat="1" ht="10.199999999999999">
      <c r="B365" s="232"/>
      <c r="C365" s="233"/>
      <c r="D365" s="217" t="s">
        <v>214</v>
      </c>
      <c r="E365" s="234" t="s">
        <v>1</v>
      </c>
      <c r="F365" s="235" t="s">
        <v>1367</v>
      </c>
      <c r="G365" s="233"/>
      <c r="H365" s="236">
        <v>70.457999999999998</v>
      </c>
      <c r="I365" s="237"/>
      <c r="J365" s="233"/>
      <c r="K365" s="233"/>
      <c r="L365" s="238"/>
      <c r="M365" s="239"/>
      <c r="N365" s="240"/>
      <c r="O365" s="240"/>
      <c r="P365" s="240"/>
      <c r="Q365" s="240"/>
      <c r="R365" s="240"/>
      <c r="S365" s="240"/>
      <c r="T365" s="241"/>
      <c r="AT365" s="242" t="s">
        <v>214</v>
      </c>
      <c r="AU365" s="242" t="s">
        <v>83</v>
      </c>
      <c r="AV365" s="14" t="s">
        <v>83</v>
      </c>
      <c r="AW365" s="14" t="s">
        <v>30</v>
      </c>
      <c r="AX365" s="14" t="s">
        <v>73</v>
      </c>
      <c r="AY365" s="242" t="s">
        <v>185</v>
      </c>
    </row>
    <row r="366" spans="1:65" s="14" customFormat="1" ht="10.199999999999999">
      <c r="B366" s="232"/>
      <c r="C366" s="233"/>
      <c r="D366" s="217" t="s">
        <v>214</v>
      </c>
      <c r="E366" s="234" t="s">
        <v>1</v>
      </c>
      <c r="F366" s="235" t="s">
        <v>1368</v>
      </c>
      <c r="G366" s="233"/>
      <c r="H366" s="236">
        <v>28.861000000000001</v>
      </c>
      <c r="I366" s="237"/>
      <c r="J366" s="233"/>
      <c r="K366" s="233"/>
      <c r="L366" s="238"/>
      <c r="M366" s="239"/>
      <c r="N366" s="240"/>
      <c r="O366" s="240"/>
      <c r="P366" s="240"/>
      <c r="Q366" s="240"/>
      <c r="R366" s="240"/>
      <c r="S366" s="240"/>
      <c r="T366" s="241"/>
      <c r="AT366" s="242" t="s">
        <v>214</v>
      </c>
      <c r="AU366" s="242" t="s">
        <v>83</v>
      </c>
      <c r="AV366" s="14" t="s">
        <v>83</v>
      </c>
      <c r="AW366" s="14" t="s">
        <v>30</v>
      </c>
      <c r="AX366" s="14" t="s">
        <v>73</v>
      </c>
      <c r="AY366" s="242" t="s">
        <v>185</v>
      </c>
    </row>
    <row r="367" spans="1:65" s="14" customFormat="1" ht="10.199999999999999">
      <c r="B367" s="232"/>
      <c r="C367" s="233"/>
      <c r="D367" s="217" t="s">
        <v>214</v>
      </c>
      <c r="E367" s="234" t="s">
        <v>1</v>
      </c>
      <c r="F367" s="235" t="s">
        <v>1369</v>
      </c>
      <c r="G367" s="233"/>
      <c r="H367" s="236">
        <v>0.96</v>
      </c>
      <c r="I367" s="237"/>
      <c r="J367" s="233"/>
      <c r="K367" s="233"/>
      <c r="L367" s="238"/>
      <c r="M367" s="239"/>
      <c r="N367" s="240"/>
      <c r="O367" s="240"/>
      <c r="P367" s="240"/>
      <c r="Q367" s="240"/>
      <c r="R367" s="240"/>
      <c r="S367" s="240"/>
      <c r="T367" s="241"/>
      <c r="AT367" s="242" t="s">
        <v>214</v>
      </c>
      <c r="AU367" s="242" t="s">
        <v>83</v>
      </c>
      <c r="AV367" s="14" t="s">
        <v>83</v>
      </c>
      <c r="AW367" s="14" t="s">
        <v>30</v>
      </c>
      <c r="AX367" s="14" t="s">
        <v>73</v>
      </c>
      <c r="AY367" s="242" t="s">
        <v>185</v>
      </c>
    </row>
    <row r="368" spans="1:65" s="14" customFormat="1" ht="10.199999999999999">
      <c r="B368" s="232"/>
      <c r="C368" s="233"/>
      <c r="D368" s="217" t="s">
        <v>214</v>
      </c>
      <c r="E368" s="234" t="s">
        <v>1</v>
      </c>
      <c r="F368" s="235" t="s">
        <v>1370</v>
      </c>
      <c r="G368" s="233"/>
      <c r="H368" s="236">
        <v>15.648</v>
      </c>
      <c r="I368" s="237"/>
      <c r="J368" s="233"/>
      <c r="K368" s="233"/>
      <c r="L368" s="238"/>
      <c r="M368" s="239"/>
      <c r="N368" s="240"/>
      <c r="O368" s="240"/>
      <c r="P368" s="240"/>
      <c r="Q368" s="240"/>
      <c r="R368" s="240"/>
      <c r="S368" s="240"/>
      <c r="T368" s="241"/>
      <c r="AT368" s="242" t="s">
        <v>214</v>
      </c>
      <c r="AU368" s="242" t="s">
        <v>83</v>
      </c>
      <c r="AV368" s="14" t="s">
        <v>83</v>
      </c>
      <c r="AW368" s="14" t="s">
        <v>30</v>
      </c>
      <c r="AX368" s="14" t="s">
        <v>73</v>
      </c>
      <c r="AY368" s="242" t="s">
        <v>185</v>
      </c>
    </row>
    <row r="369" spans="1:65" s="15" customFormat="1" ht="10.199999999999999">
      <c r="B369" s="243"/>
      <c r="C369" s="244"/>
      <c r="D369" s="217" t="s">
        <v>214</v>
      </c>
      <c r="E369" s="245" t="s">
        <v>1</v>
      </c>
      <c r="F369" s="246" t="s">
        <v>219</v>
      </c>
      <c r="G369" s="244"/>
      <c r="H369" s="247">
        <v>115.92700000000001</v>
      </c>
      <c r="I369" s="248"/>
      <c r="J369" s="244"/>
      <c r="K369" s="244"/>
      <c r="L369" s="249"/>
      <c r="M369" s="250"/>
      <c r="N369" s="251"/>
      <c r="O369" s="251"/>
      <c r="P369" s="251"/>
      <c r="Q369" s="251"/>
      <c r="R369" s="251"/>
      <c r="S369" s="251"/>
      <c r="T369" s="252"/>
      <c r="AT369" s="253" t="s">
        <v>214</v>
      </c>
      <c r="AU369" s="253" t="s">
        <v>83</v>
      </c>
      <c r="AV369" s="15" t="s">
        <v>192</v>
      </c>
      <c r="AW369" s="15" t="s">
        <v>30</v>
      </c>
      <c r="AX369" s="15" t="s">
        <v>81</v>
      </c>
      <c r="AY369" s="253" t="s">
        <v>185</v>
      </c>
    </row>
    <row r="370" spans="1:65" s="2" customFormat="1" ht="16.5" customHeight="1">
      <c r="A370" s="35"/>
      <c r="B370" s="36"/>
      <c r="C370" s="258" t="s">
        <v>888</v>
      </c>
      <c r="D370" s="258" t="s">
        <v>521</v>
      </c>
      <c r="E370" s="259" t="s">
        <v>1371</v>
      </c>
      <c r="F370" s="260" t="s">
        <v>1372</v>
      </c>
      <c r="G370" s="261" t="s">
        <v>1359</v>
      </c>
      <c r="H370" s="262">
        <v>510.07900000000001</v>
      </c>
      <c r="I370" s="263"/>
      <c r="J370" s="264">
        <f>ROUND(I370*H370,2)</f>
        <v>0</v>
      </c>
      <c r="K370" s="260" t="s">
        <v>191</v>
      </c>
      <c r="L370" s="265"/>
      <c r="M370" s="266" t="s">
        <v>1</v>
      </c>
      <c r="N370" s="267" t="s">
        <v>38</v>
      </c>
      <c r="O370" s="72"/>
      <c r="P370" s="213">
        <f>O370*H370</f>
        <v>0</v>
      </c>
      <c r="Q370" s="213">
        <v>1E-3</v>
      </c>
      <c r="R370" s="213">
        <f>Q370*H370</f>
        <v>0.51007900000000006</v>
      </c>
      <c r="S370" s="213">
        <v>0</v>
      </c>
      <c r="T370" s="214">
        <f>S370*H370</f>
        <v>0</v>
      </c>
      <c r="U370" s="35"/>
      <c r="V370" s="35"/>
      <c r="W370" s="35"/>
      <c r="X370" s="35"/>
      <c r="Y370" s="35"/>
      <c r="Z370" s="35"/>
      <c r="AA370" s="35"/>
      <c r="AB370" s="35"/>
      <c r="AC370" s="35"/>
      <c r="AD370" s="35"/>
      <c r="AE370" s="35"/>
      <c r="AR370" s="215" t="s">
        <v>416</v>
      </c>
      <c r="AT370" s="215" t="s">
        <v>521</v>
      </c>
      <c r="AU370" s="215" t="s">
        <v>83</v>
      </c>
      <c r="AY370" s="18" t="s">
        <v>185</v>
      </c>
      <c r="BE370" s="216">
        <f>IF(N370="základní",J370,0)</f>
        <v>0</v>
      </c>
      <c r="BF370" s="216">
        <f>IF(N370="snížená",J370,0)</f>
        <v>0</v>
      </c>
      <c r="BG370" s="216">
        <f>IF(N370="zákl. přenesená",J370,0)</f>
        <v>0</v>
      </c>
      <c r="BH370" s="216">
        <f>IF(N370="sníž. přenesená",J370,0)</f>
        <v>0</v>
      </c>
      <c r="BI370" s="216">
        <f>IF(N370="nulová",J370,0)</f>
        <v>0</v>
      </c>
      <c r="BJ370" s="18" t="s">
        <v>81</v>
      </c>
      <c r="BK370" s="216">
        <f>ROUND(I370*H370,2)</f>
        <v>0</v>
      </c>
      <c r="BL370" s="18" t="s">
        <v>296</v>
      </c>
      <c r="BM370" s="215" t="s">
        <v>1373</v>
      </c>
    </row>
    <row r="371" spans="1:65" s="2" customFormat="1" ht="10.199999999999999">
      <c r="A371" s="35"/>
      <c r="B371" s="36"/>
      <c r="C371" s="37"/>
      <c r="D371" s="217" t="s">
        <v>194</v>
      </c>
      <c r="E371" s="37"/>
      <c r="F371" s="218" t="s">
        <v>1372</v>
      </c>
      <c r="G371" s="37"/>
      <c r="H371" s="37"/>
      <c r="I371" s="116"/>
      <c r="J371" s="37"/>
      <c r="K371" s="37"/>
      <c r="L371" s="40"/>
      <c r="M371" s="219"/>
      <c r="N371" s="220"/>
      <c r="O371" s="72"/>
      <c r="P371" s="72"/>
      <c r="Q371" s="72"/>
      <c r="R371" s="72"/>
      <c r="S371" s="72"/>
      <c r="T371" s="73"/>
      <c r="U371" s="35"/>
      <c r="V371" s="35"/>
      <c r="W371" s="35"/>
      <c r="X371" s="35"/>
      <c r="Y371" s="35"/>
      <c r="Z371" s="35"/>
      <c r="AA371" s="35"/>
      <c r="AB371" s="35"/>
      <c r="AC371" s="35"/>
      <c r="AD371" s="35"/>
      <c r="AE371" s="35"/>
      <c r="AT371" s="18" t="s">
        <v>194</v>
      </c>
      <c r="AU371" s="18" t="s">
        <v>83</v>
      </c>
    </row>
    <row r="372" spans="1:65" s="14" customFormat="1" ht="10.199999999999999">
      <c r="B372" s="232"/>
      <c r="C372" s="233"/>
      <c r="D372" s="217" t="s">
        <v>214</v>
      </c>
      <c r="E372" s="234" t="s">
        <v>1</v>
      </c>
      <c r="F372" s="235" t="s">
        <v>1374</v>
      </c>
      <c r="G372" s="233"/>
      <c r="H372" s="236">
        <v>510.07900000000001</v>
      </c>
      <c r="I372" s="237"/>
      <c r="J372" s="233"/>
      <c r="K372" s="233"/>
      <c r="L372" s="238"/>
      <c r="M372" s="239"/>
      <c r="N372" s="240"/>
      <c r="O372" s="240"/>
      <c r="P372" s="240"/>
      <c r="Q372" s="240"/>
      <c r="R372" s="240"/>
      <c r="S372" s="240"/>
      <c r="T372" s="241"/>
      <c r="AT372" s="242" t="s">
        <v>214</v>
      </c>
      <c r="AU372" s="242" t="s">
        <v>83</v>
      </c>
      <c r="AV372" s="14" t="s">
        <v>83</v>
      </c>
      <c r="AW372" s="14" t="s">
        <v>30</v>
      </c>
      <c r="AX372" s="14" t="s">
        <v>81</v>
      </c>
      <c r="AY372" s="242" t="s">
        <v>185</v>
      </c>
    </row>
    <row r="373" spans="1:65" s="2" customFormat="1" ht="21.75" customHeight="1">
      <c r="A373" s="35"/>
      <c r="B373" s="36"/>
      <c r="C373" s="204" t="s">
        <v>892</v>
      </c>
      <c r="D373" s="204" t="s">
        <v>187</v>
      </c>
      <c r="E373" s="205" t="s">
        <v>1375</v>
      </c>
      <c r="F373" s="206" t="s">
        <v>1376</v>
      </c>
      <c r="G373" s="207" t="s">
        <v>210</v>
      </c>
      <c r="H373" s="208">
        <v>50.412999999999997</v>
      </c>
      <c r="I373" s="209"/>
      <c r="J373" s="210">
        <f>ROUND(I373*H373,2)</f>
        <v>0</v>
      </c>
      <c r="K373" s="206" t="s">
        <v>191</v>
      </c>
      <c r="L373" s="40"/>
      <c r="M373" s="211" t="s">
        <v>1</v>
      </c>
      <c r="N373" s="212" t="s">
        <v>38</v>
      </c>
      <c r="O373" s="72"/>
      <c r="P373" s="213">
        <f>O373*H373</f>
        <v>0</v>
      </c>
      <c r="Q373" s="213">
        <v>0</v>
      </c>
      <c r="R373" s="213">
        <f>Q373*H373</f>
        <v>0</v>
      </c>
      <c r="S373" s="213">
        <v>0</v>
      </c>
      <c r="T373" s="214">
        <f>S373*H373</f>
        <v>0</v>
      </c>
      <c r="U373" s="35"/>
      <c r="V373" s="35"/>
      <c r="W373" s="35"/>
      <c r="X373" s="35"/>
      <c r="Y373" s="35"/>
      <c r="Z373" s="35"/>
      <c r="AA373" s="35"/>
      <c r="AB373" s="35"/>
      <c r="AC373" s="35"/>
      <c r="AD373" s="35"/>
      <c r="AE373" s="35"/>
      <c r="AR373" s="215" t="s">
        <v>296</v>
      </c>
      <c r="AT373" s="215" t="s">
        <v>187</v>
      </c>
      <c r="AU373" s="215" t="s">
        <v>83</v>
      </c>
      <c r="AY373" s="18" t="s">
        <v>185</v>
      </c>
      <c r="BE373" s="216">
        <f>IF(N373="základní",J373,0)</f>
        <v>0</v>
      </c>
      <c r="BF373" s="216">
        <f>IF(N373="snížená",J373,0)</f>
        <v>0</v>
      </c>
      <c r="BG373" s="216">
        <f>IF(N373="zákl. přenesená",J373,0)</f>
        <v>0</v>
      </c>
      <c r="BH373" s="216">
        <f>IF(N373="sníž. přenesená",J373,0)</f>
        <v>0</v>
      </c>
      <c r="BI373" s="216">
        <f>IF(N373="nulová",J373,0)</f>
        <v>0</v>
      </c>
      <c r="BJ373" s="18" t="s">
        <v>81</v>
      </c>
      <c r="BK373" s="216">
        <f>ROUND(I373*H373,2)</f>
        <v>0</v>
      </c>
      <c r="BL373" s="18" t="s">
        <v>296</v>
      </c>
      <c r="BM373" s="215" t="s">
        <v>1377</v>
      </c>
    </row>
    <row r="374" spans="1:65" s="2" customFormat="1" ht="28.8">
      <c r="A374" s="35"/>
      <c r="B374" s="36"/>
      <c r="C374" s="37"/>
      <c r="D374" s="217" t="s">
        <v>194</v>
      </c>
      <c r="E374" s="37"/>
      <c r="F374" s="218" t="s">
        <v>1378</v>
      </c>
      <c r="G374" s="37"/>
      <c r="H374" s="37"/>
      <c r="I374" s="116"/>
      <c r="J374" s="37"/>
      <c r="K374" s="37"/>
      <c r="L374" s="40"/>
      <c r="M374" s="219"/>
      <c r="N374" s="220"/>
      <c r="O374" s="72"/>
      <c r="P374" s="72"/>
      <c r="Q374" s="72"/>
      <c r="R374" s="72"/>
      <c r="S374" s="72"/>
      <c r="T374" s="73"/>
      <c r="U374" s="35"/>
      <c r="V374" s="35"/>
      <c r="W374" s="35"/>
      <c r="X374" s="35"/>
      <c r="Y374" s="35"/>
      <c r="Z374" s="35"/>
      <c r="AA374" s="35"/>
      <c r="AB374" s="35"/>
      <c r="AC374" s="35"/>
      <c r="AD374" s="35"/>
      <c r="AE374" s="35"/>
      <c r="AT374" s="18" t="s">
        <v>194</v>
      </c>
      <c r="AU374" s="18" t="s">
        <v>83</v>
      </c>
    </row>
    <row r="375" spans="1:65" s="2" customFormat="1" ht="38.4">
      <c r="A375" s="35"/>
      <c r="B375" s="36"/>
      <c r="C375" s="37"/>
      <c r="D375" s="217" t="s">
        <v>196</v>
      </c>
      <c r="E375" s="37"/>
      <c r="F375" s="221" t="s">
        <v>1379</v>
      </c>
      <c r="G375" s="37"/>
      <c r="H375" s="37"/>
      <c r="I375" s="116"/>
      <c r="J375" s="37"/>
      <c r="K375" s="37"/>
      <c r="L375" s="40"/>
      <c r="M375" s="219"/>
      <c r="N375" s="220"/>
      <c r="O375" s="72"/>
      <c r="P375" s="72"/>
      <c r="Q375" s="72"/>
      <c r="R375" s="72"/>
      <c r="S375" s="72"/>
      <c r="T375" s="73"/>
      <c r="U375" s="35"/>
      <c r="V375" s="35"/>
      <c r="W375" s="35"/>
      <c r="X375" s="35"/>
      <c r="Y375" s="35"/>
      <c r="Z375" s="35"/>
      <c r="AA375" s="35"/>
      <c r="AB375" s="35"/>
      <c r="AC375" s="35"/>
      <c r="AD375" s="35"/>
      <c r="AE375" s="35"/>
      <c r="AT375" s="18" t="s">
        <v>196</v>
      </c>
      <c r="AU375" s="18" t="s">
        <v>83</v>
      </c>
    </row>
    <row r="376" spans="1:65" s="14" customFormat="1" ht="10.199999999999999">
      <c r="B376" s="232"/>
      <c r="C376" s="233"/>
      <c r="D376" s="217" t="s">
        <v>214</v>
      </c>
      <c r="E376" s="234" t="s">
        <v>1</v>
      </c>
      <c r="F376" s="235" t="s">
        <v>1380</v>
      </c>
      <c r="G376" s="233"/>
      <c r="H376" s="236">
        <v>48.012999999999998</v>
      </c>
      <c r="I376" s="237"/>
      <c r="J376" s="233"/>
      <c r="K376" s="233"/>
      <c r="L376" s="238"/>
      <c r="M376" s="239"/>
      <c r="N376" s="240"/>
      <c r="O376" s="240"/>
      <c r="P376" s="240"/>
      <c r="Q376" s="240"/>
      <c r="R376" s="240"/>
      <c r="S376" s="240"/>
      <c r="T376" s="241"/>
      <c r="AT376" s="242" t="s">
        <v>214</v>
      </c>
      <c r="AU376" s="242" t="s">
        <v>83</v>
      </c>
      <c r="AV376" s="14" t="s">
        <v>83</v>
      </c>
      <c r="AW376" s="14" t="s">
        <v>30</v>
      </c>
      <c r="AX376" s="14" t="s">
        <v>73</v>
      </c>
      <c r="AY376" s="242" t="s">
        <v>185</v>
      </c>
    </row>
    <row r="377" spans="1:65" s="14" customFormat="1" ht="10.199999999999999">
      <c r="B377" s="232"/>
      <c r="C377" s="233"/>
      <c r="D377" s="217" t="s">
        <v>214</v>
      </c>
      <c r="E377" s="234" t="s">
        <v>1</v>
      </c>
      <c r="F377" s="235" t="s">
        <v>1381</v>
      </c>
      <c r="G377" s="233"/>
      <c r="H377" s="236">
        <v>2.4</v>
      </c>
      <c r="I377" s="237"/>
      <c r="J377" s="233"/>
      <c r="K377" s="233"/>
      <c r="L377" s="238"/>
      <c r="M377" s="239"/>
      <c r="N377" s="240"/>
      <c r="O377" s="240"/>
      <c r="P377" s="240"/>
      <c r="Q377" s="240"/>
      <c r="R377" s="240"/>
      <c r="S377" s="240"/>
      <c r="T377" s="241"/>
      <c r="AT377" s="242" t="s">
        <v>214</v>
      </c>
      <c r="AU377" s="242" t="s">
        <v>83</v>
      </c>
      <c r="AV377" s="14" t="s">
        <v>83</v>
      </c>
      <c r="AW377" s="14" t="s">
        <v>30</v>
      </c>
      <c r="AX377" s="14" t="s">
        <v>73</v>
      </c>
      <c r="AY377" s="242" t="s">
        <v>185</v>
      </c>
    </row>
    <row r="378" spans="1:65" s="15" customFormat="1" ht="10.199999999999999">
      <c r="B378" s="243"/>
      <c r="C378" s="244"/>
      <c r="D378" s="217" t="s">
        <v>214</v>
      </c>
      <c r="E378" s="245" t="s">
        <v>1</v>
      </c>
      <c r="F378" s="246" t="s">
        <v>219</v>
      </c>
      <c r="G378" s="244"/>
      <c r="H378" s="247">
        <v>50.412999999999997</v>
      </c>
      <c r="I378" s="248"/>
      <c r="J378" s="244"/>
      <c r="K378" s="244"/>
      <c r="L378" s="249"/>
      <c r="M378" s="250"/>
      <c r="N378" s="251"/>
      <c r="O378" s="251"/>
      <c r="P378" s="251"/>
      <c r="Q378" s="251"/>
      <c r="R378" s="251"/>
      <c r="S378" s="251"/>
      <c r="T378" s="252"/>
      <c r="AT378" s="253" t="s">
        <v>214</v>
      </c>
      <c r="AU378" s="253" t="s">
        <v>83</v>
      </c>
      <c r="AV378" s="15" t="s">
        <v>192</v>
      </c>
      <c r="AW378" s="15" t="s">
        <v>30</v>
      </c>
      <c r="AX378" s="15" t="s">
        <v>81</v>
      </c>
      <c r="AY378" s="253" t="s">
        <v>185</v>
      </c>
    </row>
    <row r="379" spans="1:65" s="2" customFormat="1" ht="16.5" customHeight="1">
      <c r="A379" s="35"/>
      <c r="B379" s="36"/>
      <c r="C379" s="258" t="s">
        <v>896</v>
      </c>
      <c r="D379" s="258" t="s">
        <v>521</v>
      </c>
      <c r="E379" s="259" t="s">
        <v>1382</v>
      </c>
      <c r="F379" s="260" t="s">
        <v>1383</v>
      </c>
      <c r="G379" s="261" t="s">
        <v>1384</v>
      </c>
      <c r="H379" s="262">
        <v>20</v>
      </c>
      <c r="I379" s="263"/>
      <c r="J379" s="264">
        <f>ROUND(I379*H379,2)</f>
        <v>0</v>
      </c>
      <c r="K379" s="260" t="s">
        <v>191</v>
      </c>
      <c r="L379" s="265"/>
      <c r="M379" s="266" t="s">
        <v>1</v>
      </c>
      <c r="N379" s="267" t="s">
        <v>38</v>
      </c>
      <c r="O379" s="72"/>
      <c r="P379" s="213">
        <f>O379*H379</f>
        <v>0</v>
      </c>
      <c r="Q379" s="213">
        <v>1E-3</v>
      </c>
      <c r="R379" s="213">
        <f>Q379*H379</f>
        <v>0.02</v>
      </c>
      <c r="S379" s="213">
        <v>0</v>
      </c>
      <c r="T379" s="214">
        <f>S379*H379</f>
        <v>0</v>
      </c>
      <c r="U379" s="35"/>
      <c r="V379" s="35"/>
      <c r="W379" s="35"/>
      <c r="X379" s="35"/>
      <c r="Y379" s="35"/>
      <c r="Z379" s="35"/>
      <c r="AA379" s="35"/>
      <c r="AB379" s="35"/>
      <c r="AC379" s="35"/>
      <c r="AD379" s="35"/>
      <c r="AE379" s="35"/>
      <c r="AR379" s="215" t="s">
        <v>416</v>
      </c>
      <c r="AT379" s="215" t="s">
        <v>521</v>
      </c>
      <c r="AU379" s="215" t="s">
        <v>83</v>
      </c>
      <c r="AY379" s="18" t="s">
        <v>185</v>
      </c>
      <c r="BE379" s="216">
        <f>IF(N379="základní",J379,0)</f>
        <v>0</v>
      </c>
      <c r="BF379" s="216">
        <f>IF(N379="snížená",J379,0)</f>
        <v>0</v>
      </c>
      <c r="BG379" s="216">
        <f>IF(N379="zákl. přenesená",J379,0)</f>
        <v>0</v>
      </c>
      <c r="BH379" s="216">
        <f>IF(N379="sníž. přenesená",J379,0)</f>
        <v>0</v>
      </c>
      <c r="BI379" s="216">
        <f>IF(N379="nulová",J379,0)</f>
        <v>0</v>
      </c>
      <c r="BJ379" s="18" t="s">
        <v>81</v>
      </c>
      <c r="BK379" s="216">
        <f>ROUND(I379*H379,2)</f>
        <v>0</v>
      </c>
      <c r="BL379" s="18" t="s">
        <v>296</v>
      </c>
      <c r="BM379" s="215" t="s">
        <v>1385</v>
      </c>
    </row>
    <row r="380" spans="1:65" s="2" customFormat="1" ht="10.199999999999999">
      <c r="A380" s="35"/>
      <c r="B380" s="36"/>
      <c r="C380" s="37"/>
      <c r="D380" s="217" t="s">
        <v>194</v>
      </c>
      <c r="E380" s="37"/>
      <c r="F380" s="218" t="s">
        <v>1383</v>
      </c>
      <c r="G380" s="37"/>
      <c r="H380" s="37"/>
      <c r="I380" s="116"/>
      <c r="J380" s="37"/>
      <c r="K380" s="37"/>
      <c r="L380" s="40"/>
      <c r="M380" s="219"/>
      <c r="N380" s="220"/>
      <c r="O380" s="72"/>
      <c r="P380" s="72"/>
      <c r="Q380" s="72"/>
      <c r="R380" s="72"/>
      <c r="S380" s="72"/>
      <c r="T380" s="73"/>
      <c r="U380" s="35"/>
      <c r="V380" s="35"/>
      <c r="W380" s="35"/>
      <c r="X380" s="35"/>
      <c r="Y380" s="35"/>
      <c r="Z380" s="35"/>
      <c r="AA380" s="35"/>
      <c r="AB380" s="35"/>
      <c r="AC380" s="35"/>
      <c r="AD380" s="35"/>
      <c r="AE380" s="35"/>
      <c r="AT380" s="18" t="s">
        <v>194</v>
      </c>
      <c r="AU380" s="18" t="s">
        <v>83</v>
      </c>
    </row>
    <row r="381" spans="1:65" s="14" customFormat="1" ht="20.399999999999999">
      <c r="B381" s="232"/>
      <c r="C381" s="233"/>
      <c r="D381" s="217" t="s">
        <v>214</v>
      </c>
      <c r="E381" s="233"/>
      <c r="F381" s="235" t="s">
        <v>1386</v>
      </c>
      <c r="G381" s="233"/>
      <c r="H381" s="236">
        <v>20</v>
      </c>
      <c r="I381" s="237"/>
      <c r="J381" s="233"/>
      <c r="K381" s="233"/>
      <c r="L381" s="238"/>
      <c r="M381" s="239"/>
      <c r="N381" s="240"/>
      <c r="O381" s="240"/>
      <c r="P381" s="240"/>
      <c r="Q381" s="240"/>
      <c r="R381" s="240"/>
      <c r="S381" s="240"/>
      <c r="T381" s="241"/>
      <c r="AT381" s="242" t="s">
        <v>214</v>
      </c>
      <c r="AU381" s="242" t="s">
        <v>83</v>
      </c>
      <c r="AV381" s="14" t="s">
        <v>83</v>
      </c>
      <c r="AW381" s="14" t="s">
        <v>4</v>
      </c>
      <c r="AX381" s="14" t="s">
        <v>81</v>
      </c>
      <c r="AY381" s="242" t="s">
        <v>185</v>
      </c>
    </row>
    <row r="382" spans="1:65" s="2" customFormat="1" ht="21.75" customHeight="1">
      <c r="A382" s="35"/>
      <c r="B382" s="36"/>
      <c r="C382" s="204" t="s">
        <v>900</v>
      </c>
      <c r="D382" s="204" t="s">
        <v>187</v>
      </c>
      <c r="E382" s="205" t="s">
        <v>1387</v>
      </c>
      <c r="F382" s="206" t="s">
        <v>1388</v>
      </c>
      <c r="G382" s="207" t="s">
        <v>210</v>
      </c>
      <c r="H382" s="208">
        <v>43.040999999999997</v>
      </c>
      <c r="I382" s="209"/>
      <c r="J382" s="210">
        <f>ROUND(I382*H382,2)</f>
        <v>0</v>
      </c>
      <c r="K382" s="206" t="s">
        <v>191</v>
      </c>
      <c r="L382" s="40"/>
      <c r="M382" s="211" t="s">
        <v>1</v>
      </c>
      <c r="N382" s="212" t="s">
        <v>38</v>
      </c>
      <c r="O382" s="72"/>
      <c r="P382" s="213">
        <f>O382*H382</f>
        <v>0</v>
      </c>
      <c r="Q382" s="213">
        <v>0</v>
      </c>
      <c r="R382" s="213">
        <f>Q382*H382</f>
        <v>0</v>
      </c>
      <c r="S382" s="213">
        <v>0</v>
      </c>
      <c r="T382" s="214">
        <f>S382*H382</f>
        <v>0</v>
      </c>
      <c r="U382" s="35"/>
      <c r="V382" s="35"/>
      <c r="W382" s="35"/>
      <c r="X382" s="35"/>
      <c r="Y382" s="35"/>
      <c r="Z382" s="35"/>
      <c r="AA382" s="35"/>
      <c r="AB382" s="35"/>
      <c r="AC382" s="35"/>
      <c r="AD382" s="35"/>
      <c r="AE382" s="35"/>
      <c r="AR382" s="215" t="s">
        <v>296</v>
      </c>
      <c r="AT382" s="215" t="s">
        <v>187</v>
      </c>
      <c r="AU382" s="215" t="s">
        <v>83</v>
      </c>
      <c r="AY382" s="18" t="s">
        <v>185</v>
      </c>
      <c r="BE382" s="216">
        <f>IF(N382="základní",J382,0)</f>
        <v>0</v>
      </c>
      <c r="BF382" s="216">
        <f>IF(N382="snížená",J382,0)</f>
        <v>0</v>
      </c>
      <c r="BG382" s="216">
        <f>IF(N382="zákl. přenesená",J382,0)</f>
        <v>0</v>
      </c>
      <c r="BH382" s="216">
        <f>IF(N382="sníž. přenesená",J382,0)</f>
        <v>0</v>
      </c>
      <c r="BI382" s="216">
        <f>IF(N382="nulová",J382,0)</f>
        <v>0</v>
      </c>
      <c r="BJ382" s="18" t="s">
        <v>81</v>
      </c>
      <c r="BK382" s="216">
        <f>ROUND(I382*H382,2)</f>
        <v>0</v>
      </c>
      <c r="BL382" s="18" t="s">
        <v>296</v>
      </c>
      <c r="BM382" s="215" t="s">
        <v>1389</v>
      </c>
    </row>
    <row r="383" spans="1:65" s="2" customFormat="1" ht="19.2">
      <c r="A383" s="35"/>
      <c r="B383" s="36"/>
      <c r="C383" s="37"/>
      <c r="D383" s="217" t="s">
        <v>194</v>
      </c>
      <c r="E383" s="37"/>
      <c r="F383" s="218" t="s">
        <v>1390</v>
      </c>
      <c r="G383" s="37"/>
      <c r="H383" s="37"/>
      <c r="I383" s="116"/>
      <c r="J383" s="37"/>
      <c r="K383" s="37"/>
      <c r="L383" s="40"/>
      <c r="M383" s="219"/>
      <c r="N383" s="220"/>
      <c r="O383" s="72"/>
      <c r="P383" s="72"/>
      <c r="Q383" s="72"/>
      <c r="R383" s="72"/>
      <c r="S383" s="72"/>
      <c r="T383" s="73"/>
      <c r="U383" s="35"/>
      <c r="V383" s="35"/>
      <c r="W383" s="35"/>
      <c r="X383" s="35"/>
      <c r="Y383" s="35"/>
      <c r="Z383" s="35"/>
      <c r="AA383" s="35"/>
      <c r="AB383" s="35"/>
      <c r="AC383" s="35"/>
      <c r="AD383" s="35"/>
      <c r="AE383" s="35"/>
      <c r="AT383" s="18" t="s">
        <v>194</v>
      </c>
      <c r="AU383" s="18" t="s">
        <v>83</v>
      </c>
    </row>
    <row r="384" spans="1:65" s="2" customFormat="1" ht="76.8">
      <c r="A384" s="35"/>
      <c r="B384" s="36"/>
      <c r="C384" s="37"/>
      <c r="D384" s="217" t="s">
        <v>196</v>
      </c>
      <c r="E384" s="37"/>
      <c r="F384" s="221" t="s">
        <v>1018</v>
      </c>
      <c r="G384" s="37"/>
      <c r="H384" s="37"/>
      <c r="I384" s="116"/>
      <c r="J384" s="37"/>
      <c r="K384" s="37"/>
      <c r="L384" s="40"/>
      <c r="M384" s="219"/>
      <c r="N384" s="220"/>
      <c r="O384" s="72"/>
      <c r="P384" s="72"/>
      <c r="Q384" s="72"/>
      <c r="R384" s="72"/>
      <c r="S384" s="72"/>
      <c r="T384" s="73"/>
      <c r="U384" s="35"/>
      <c r="V384" s="35"/>
      <c r="W384" s="35"/>
      <c r="X384" s="35"/>
      <c r="Y384" s="35"/>
      <c r="Z384" s="35"/>
      <c r="AA384" s="35"/>
      <c r="AB384" s="35"/>
      <c r="AC384" s="35"/>
      <c r="AD384" s="35"/>
      <c r="AE384" s="35"/>
      <c r="AT384" s="18" t="s">
        <v>196</v>
      </c>
      <c r="AU384" s="18" t="s">
        <v>83</v>
      </c>
    </row>
    <row r="385" spans="1:65" s="14" customFormat="1" ht="10.199999999999999">
      <c r="B385" s="232"/>
      <c r="C385" s="233"/>
      <c r="D385" s="217" t="s">
        <v>214</v>
      </c>
      <c r="E385" s="234" t="s">
        <v>1</v>
      </c>
      <c r="F385" s="235" t="s">
        <v>1391</v>
      </c>
      <c r="G385" s="233"/>
      <c r="H385" s="236">
        <v>43.040999999999997</v>
      </c>
      <c r="I385" s="237"/>
      <c r="J385" s="233"/>
      <c r="K385" s="233"/>
      <c r="L385" s="238"/>
      <c r="M385" s="239"/>
      <c r="N385" s="240"/>
      <c r="O385" s="240"/>
      <c r="P385" s="240"/>
      <c r="Q385" s="240"/>
      <c r="R385" s="240"/>
      <c r="S385" s="240"/>
      <c r="T385" s="241"/>
      <c r="AT385" s="242" t="s">
        <v>214</v>
      </c>
      <c r="AU385" s="242" t="s">
        <v>83</v>
      </c>
      <c r="AV385" s="14" t="s">
        <v>83</v>
      </c>
      <c r="AW385" s="14" t="s">
        <v>30</v>
      </c>
      <c r="AX385" s="14" t="s">
        <v>81</v>
      </c>
      <c r="AY385" s="242" t="s">
        <v>185</v>
      </c>
    </row>
    <row r="386" spans="1:65" s="2" customFormat="1" ht="21.75" customHeight="1">
      <c r="A386" s="35"/>
      <c r="B386" s="36"/>
      <c r="C386" s="204" t="s">
        <v>904</v>
      </c>
      <c r="D386" s="204" t="s">
        <v>187</v>
      </c>
      <c r="E386" s="205" t="s">
        <v>1392</v>
      </c>
      <c r="F386" s="206" t="s">
        <v>1393</v>
      </c>
      <c r="G386" s="207" t="s">
        <v>210</v>
      </c>
      <c r="H386" s="208">
        <v>14.922000000000001</v>
      </c>
      <c r="I386" s="209"/>
      <c r="J386" s="210">
        <f>ROUND(I386*H386,2)</f>
        <v>0</v>
      </c>
      <c r="K386" s="206" t="s">
        <v>191</v>
      </c>
      <c r="L386" s="40"/>
      <c r="M386" s="211" t="s">
        <v>1</v>
      </c>
      <c r="N386" s="212" t="s">
        <v>38</v>
      </c>
      <c r="O386" s="72"/>
      <c r="P386" s="213">
        <f>O386*H386</f>
        <v>0</v>
      </c>
      <c r="Q386" s="213">
        <v>0</v>
      </c>
      <c r="R386" s="213">
        <f>Q386*H386</f>
        <v>0</v>
      </c>
      <c r="S386" s="213">
        <v>0</v>
      </c>
      <c r="T386" s="214">
        <f>S386*H386</f>
        <v>0</v>
      </c>
      <c r="U386" s="35"/>
      <c r="V386" s="35"/>
      <c r="W386" s="35"/>
      <c r="X386" s="35"/>
      <c r="Y386" s="35"/>
      <c r="Z386" s="35"/>
      <c r="AA386" s="35"/>
      <c r="AB386" s="35"/>
      <c r="AC386" s="35"/>
      <c r="AD386" s="35"/>
      <c r="AE386" s="35"/>
      <c r="AR386" s="215" t="s">
        <v>296</v>
      </c>
      <c r="AT386" s="215" t="s">
        <v>187</v>
      </c>
      <c r="AU386" s="215" t="s">
        <v>83</v>
      </c>
      <c r="AY386" s="18" t="s">
        <v>185</v>
      </c>
      <c r="BE386" s="216">
        <f>IF(N386="základní",J386,0)</f>
        <v>0</v>
      </c>
      <c r="BF386" s="216">
        <f>IF(N386="snížená",J386,0)</f>
        <v>0</v>
      </c>
      <c r="BG386" s="216">
        <f>IF(N386="zákl. přenesená",J386,0)</f>
        <v>0</v>
      </c>
      <c r="BH386" s="216">
        <f>IF(N386="sníž. přenesená",J386,0)</f>
        <v>0</v>
      </c>
      <c r="BI386" s="216">
        <f>IF(N386="nulová",J386,0)</f>
        <v>0</v>
      </c>
      <c r="BJ386" s="18" t="s">
        <v>81</v>
      </c>
      <c r="BK386" s="216">
        <f>ROUND(I386*H386,2)</f>
        <v>0</v>
      </c>
      <c r="BL386" s="18" t="s">
        <v>296</v>
      </c>
      <c r="BM386" s="215" t="s">
        <v>1394</v>
      </c>
    </row>
    <row r="387" spans="1:65" s="2" customFormat="1" ht="19.2">
      <c r="A387" s="35"/>
      <c r="B387" s="36"/>
      <c r="C387" s="37"/>
      <c r="D387" s="217" t="s">
        <v>194</v>
      </c>
      <c r="E387" s="37"/>
      <c r="F387" s="218" t="s">
        <v>1395</v>
      </c>
      <c r="G387" s="37"/>
      <c r="H387" s="37"/>
      <c r="I387" s="116"/>
      <c r="J387" s="37"/>
      <c r="K387" s="37"/>
      <c r="L387" s="40"/>
      <c r="M387" s="219"/>
      <c r="N387" s="220"/>
      <c r="O387" s="72"/>
      <c r="P387" s="72"/>
      <c r="Q387" s="72"/>
      <c r="R387" s="72"/>
      <c r="S387" s="72"/>
      <c r="T387" s="73"/>
      <c r="U387" s="35"/>
      <c r="V387" s="35"/>
      <c r="W387" s="35"/>
      <c r="X387" s="35"/>
      <c r="Y387" s="35"/>
      <c r="Z387" s="35"/>
      <c r="AA387" s="35"/>
      <c r="AB387" s="35"/>
      <c r="AC387" s="35"/>
      <c r="AD387" s="35"/>
      <c r="AE387" s="35"/>
      <c r="AT387" s="18" t="s">
        <v>194</v>
      </c>
      <c r="AU387" s="18" t="s">
        <v>83</v>
      </c>
    </row>
    <row r="388" spans="1:65" s="2" customFormat="1" ht="76.8">
      <c r="A388" s="35"/>
      <c r="B388" s="36"/>
      <c r="C388" s="37"/>
      <c r="D388" s="217" t="s">
        <v>196</v>
      </c>
      <c r="E388" s="37"/>
      <c r="F388" s="221" t="s">
        <v>1018</v>
      </c>
      <c r="G388" s="37"/>
      <c r="H388" s="37"/>
      <c r="I388" s="116"/>
      <c r="J388" s="37"/>
      <c r="K388" s="37"/>
      <c r="L388" s="40"/>
      <c r="M388" s="219"/>
      <c r="N388" s="220"/>
      <c r="O388" s="72"/>
      <c r="P388" s="72"/>
      <c r="Q388" s="72"/>
      <c r="R388" s="72"/>
      <c r="S388" s="72"/>
      <c r="T388" s="73"/>
      <c r="U388" s="35"/>
      <c r="V388" s="35"/>
      <c r="W388" s="35"/>
      <c r="X388" s="35"/>
      <c r="Y388" s="35"/>
      <c r="Z388" s="35"/>
      <c r="AA388" s="35"/>
      <c r="AB388" s="35"/>
      <c r="AC388" s="35"/>
      <c r="AD388" s="35"/>
      <c r="AE388" s="35"/>
      <c r="AT388" s="18" t="s">
        <v>196</v>
      </c>
      <c r="AU388" s="18" t="s">
        <v>83</v>
      </c>
    </row>
    <row r="389" spans="1:65" s="14" customFormat="1" ht="10.199999999999999">
      <c r="B389" s="232"/>
      <c r="C389" s="233"/>
      <c r="D389" s="217" t="s">
        <v>214</v>
      </c>
      <c r="E389" s="234" t="s">
        <v>1</v>
      </c>
      <c r="F389" s="235" t="s">
        <v>1396</v>
      </c>
      <c r="G389" s="233"/>
      <c r="H389" s="236">
        <v>14.442</v>
      </c>
      <c r="I389" s="237"/>
      <c r="J389" s="233"/>
      <c r="K389" s="233"/>
      <c r="L389" s="238"/>
      <c r="M389" s="239"/>
      <c r="N389" s="240"/>
      <c r="O389" s="240"/>
      <c r="P389" s="240"/>
      <c r="Q389" s="240"/>
      <c r="R389" s="240"/>
      <c r="S389" s="240"/>
      <c r="T389" s="241"/>
      <c r="AT389" s="242" t="s">
        <v>214</v>
      </c>
      <c r="AU389" s="242" t="s">
        <v>83</v>
      </c>
      <c r="AV389" s="14" t="s">
        <v>83</v>
      </c>
      <c r="AW389" s="14" t="s">
        <v>30</v>
      </c>
      <c r="AX389" s="14" t="s">
        <v>73</v>
      </c>
      <c r="AY389" s="242" t="s">
        <v>185</v>
      </c>
    </row>
    <row r="390" spans="1:65" s="14" customFormat="1" ht="10.199999999999999">
      <c r="B390" s="232"/>
      <c r="C390" s="233"/>
      <c r="D390" s="217" t="s">
        <v>214</v>
      </c>
      <c r="E390" s="234" t="s">
        <v>1</v>
      </c>
      <c r="F390" s="235" t="s">
        <v>1172</v>
      </c>
      <c r="G390" s="233"/>
      <c r="H390" s="236">
        <v>0.48</v>
      </c>
      <c r="I390" s="237"/>
      <c r="J390" s="233"/>
      <c r="K390" s="233"/>
      <c r="L390" s="238"/>
      <c r="M390" s="239"/>
      <c r="N390" s="240"/>
      <c r="O390" s="240"/>
      <c r="P390" s="240"/>
      <c r="Q390" s="240"/>
      <c r="R390" s="240"/>
      <c r="S390" s="240"/>
      <c r="T390" s="241"/>
      <c r="AT390" s="242" t="s">
        <v>214</v>
      </c>
      <c r="AU390" s="242" t="s">
        <v>83</v>
      </c>
      <c r="AV390" s="14" t="s">
        <v>83</v>
      </c>
      <c r="AW390" s="14" t="s">
        <v>30</v>
      </c>
      <c r="AX390" s="14" t="s">
        <v>73</v>
      </c>
      <c r="AY390" s="242" t="s">
        <v>185</v>
      </c>
    </row>
    <row r="391" spans="1:65" s="15" customFormat="1" ht="10.199999999999999">
      <c r="B391" s="243"/>
      <c r="C391" s="244"/>
      <c r="D391" s="217" t="s">
        <v>214</v>
      </c>
      <c r="E391" s="245" t="s">
        <v>1</v>
      </c>
      <c r="F391" s="246" t="s">
        <v>219</v>
      </c>
      <c r="G391" s="244"/>
      <c r="H391" s="247">
        <v>14.922000000000001</v>
      </c>
      <c r="I391" s="248"/>
      <c r="J391" s="244"/>
      <c r="K391" s="244"/>
      <c r="L391" s="249"/>
      <c r="M391" s="250"/>
      <c r="N391" s="251"/>
      <c r="O391" s="251"/>
      <c r="P391" s="251"/>
      <c r="Q391" s="251"/>
      <c r="R391" s="251"/>
      <c r="S391" s="251"/>
      <c r="T391" s="252"/>
      <c r="AT391" s="253" t="s">
        <v>214</v>
      </c>
      <c r="AU391" s="253" t="s">
        <v>83</v>
      </c>
      <c r="AV391" s="15" t="s">
        <v>192</v>
      </c>
      <c r="AW391" s="15" t="s">
        <v>30</v>
      </c>
      <c r="AX391" s="15" t="s">
        <v>81</v>
      </c>
      <c r="AY391" s="253" t="s">
        <v>185</v>
      </c>
    </row>
    <row r="392" spans="1:65" s="2" customFormat="1" ht="21.75" customHeight="1">
      <c r="A392" s="35"/>
      <c r="B392" s="36"/>
      <c r="C392" s="258" t="s">
        <v>911</v>
      </c>
      <c r="D392" s="258" t="s">
        <v>521</v>
      </c>
      <c r="E392" s="259" t="s">
        <v>1397</v>
      </c>
      <c r="F392" s="260" t="s">
        <v>1398</v>
      </c>
      <c r="G392" s="261" t="s">
        <v>210</v>
      </c>
      <c r="H392" s="262">
        <v>57.963000000000001</v>
      </c>
      <c r="I392" s="263"/>
      <c r="J392" s="264">
        <f>ROUND(I392*H392,2)</f>
        <v>0</v>
      </c>
      <c r="K392" s="260" t="s">
        <v>1</v>
      </c>
      <c r="L392" s="265"/>
      <c r="M392" s="266" t="s">
        <v>1</v>
      </c>
      <c r="N392" s="267" t="s">
        <v>38</v>
      </c>
      <c r="O392" s="72"/>
      <c r="P392" s="213">
        <f>O392*H392</f>
        <v>0</v>
      </c>
      <c r="Q392" s="213">
        <v>0</v>
      </c>
      <c r="R392" s="213">
        <f>Q392*H392</f>
        <v>0</v>
      </c>
      <c r="S392" s="213">
        <v>0</v>
      </c>
      <c r="T392" s="214">
        <f>S392*H392</f>
        <v>0</v>
      </c>
      <c r="U392" s="35"/>
      <c r="V392" s="35"/>
      <c r="W392" s="35"/>
      <c r="X392" s="35"/>
      <c r="Y392" s="35"/>
      <c r="Z392" s="35"/>
      <c r="AA392" s="35"/>
      <c r="AB392" s="35"/>
      <c r="AC392" s="35"/>
      <c r="AD392" s="35"/>
      <c r="AE392" s="35"/>
      <c r="AR392" s="215" t="s">
        <v>416</v>
      </c>
      <c r="AT392" s="215" t="s">
        <v>521</v>
      </c>
      <c r="AU392" s="215" t="s">
        <v>83</v>
      </c>
      <c r="AY392" s="18" t="s">
        <v>185</v>
      </c>
      <c r="BE392" s="216">
        <f>IF(N392="základní",J392,0)</f>
        <v>0</v>
      </c>
      <c r="BF392" s="216">
        <f>IF(N392="snížená",J392,0)</f>
        <v>0</v>
      </c>
      <c r="BG392" s="216">
        <f>IF(N392="zákl. přenesená",J392,0)</f>
        <v>0</v>
      </c>
      <c r="BH392" s="216">
        <f>IF(N392="sníž. přenesená",J392,0)</f>
        <v>0</v>
      </c>
      <c r="BI392" s="216">
        <f>IF(N392="nulová",J392,0)</f>
        <v>0</v>
      </c>
      <c r="BJ392" s="18" t="s">
        <v>81</v>
      </c>
      <c r="BK392" s="216">
        <f>ROUND(I392*H392,2)</f>
        <v>0</v>
      </c>
      <c r="BL392" s="18" t="s">
        <v>296</v>
      </c>
      <c r="BM392" s="215" t="s">
        <v>1399</v>
      </c>
    </row>
    <row r="393" spans="1:65" s="2" customFormat="1" ht="19.2">
      <c r="A393" s="35"/>
      <c r="B393" s="36"/>
      <c r="C393" s="37"/>
      <c r="D393" s="217" t="s">
        <v>194</v>
      </c>
      <c r="E393" s="37"/>
      <c r="F393" s="218" t="s">
        <v>1398</v>
      </c>
      <c r="G393" s="37"/>
      <c r="H393" s="37"/>
      <c r="I393" s="116"/>
      <c r="J393" s="37"/>
      <c r="K393" s="37"/>
      <c r="L393" s="40"/>
      <c r="M393" s="219"/>
      <c r="N393" s="220"/>
      <c r="O393" s="72"/>
      <c r="P393" s="72"/>
      <c r="Q393" s="72"/>
      <c r="R393" s="72"/>
      <c r="S393" s="72"/>
      <c r="T393" s="73"/>
      <c r="U393" s="35"/>
      <c r="V393" s="35"/>
      <c r="W393" s="35"/>
      <c r="X393" s="35"/>
      <c r="Y393" s="35"/>
      <c r="Z393" s="35"/>
      <c r="AA393" s="35"/>
      <c r="AB393" s="35"/>
      <c r="AC393" s="35"/>
      <c r="AD393" s="35"/>
      <c r="AE393" s="35"/>
      <c r="AT393" s="18" t="s">
        <v>194</v>
      </c>
      <c r="AU393" s="18" t="s">
        <v>83</v>
      </c>
    </row>
    <row r="394" spans="1:65" s="2" customFormat="1" ht="21.75" customHeight="1">
      <c r="A394" s="35"/>
      <c r="B394" s="36"/>
      <c r="C394" s="204" t="s">
        <v>247</v>
      </c>
      <c r="D394" s="204" t="s">
        <v>187</v>
      </c>
      <c r="E394" s="205" t="s">
        <v>1400</v>
      </c>
      <c r="F394" s="206" t="s">
        <v>1401</v>
      </c>
      <c r="G394" s="207" t="s">
        <v>190</v>
      </c>
      <c r="H394" s="208">
        <v>12</v>
      </c>
      <c r="I394" s="209"/>
      <c r="J394" s="210">
        <f>ROUND(I394*H394,2)</f>
        <v>0</v>
      </c>
      <c r="K394" s="206" t="s">
        <v>191</v>
      </c>
      <c r="L394" s="40"/>
      <c r="M394" s="211" t="s">
        <v>1</v>
      </c>
      <c r="N394" s="212" t="s">
        <v>38</v>
      </c>
      <c r="O394" s="72"/>
      <c r="P394" s="213">
        <f>O394*H394</f>
        <v>0</v>
      </c>
      <c r="Q394" s="213">
        <v>2.5999999999999998E-4</v>
      </c>
      <c r="R394" s="213">
        <f>Q394*H394</f>
        <v>3.1199999999999995E-3</v>
      </c>
      <c r="S394" s="213">
        <v>0</v>
      </c>
      <c r="T394" s="214">
        <f>S394*H394</f>
        <v>0</v>
      </c>
      <c r="U394" s="35"/>
      <c r="V394" s="35"/>
      <c r="W394" s="35"/>
      <c r="X394" s="35"/>
      <c r="Y394" s="35"/>
      <c r="Z394" s="35"/>
      <c r="AA394" s="35"/>
      <c r="AB394" s="35"/>
      <c r="AC394" s="35"/>
      <c r="AD394" s="35"/>
      <c r="AE394" s="35"/>
      <c r="AR394" s="215" t="s">
        <v>296</v>
      </c>
      <c r="AT394" s="215" t="s">
        <v>187</v>
      </c>
      <c r="AU394" s="215" t="s">
        <v>83</v>
      </c>
      <c r="AY394" s="18" t="s">
        <v>185</v>
      </c>
      <c r="BE394" s="216">
        <f>IF(N394="základní",J394,0)</f>
        <v>0</v>
      </c>
      <c r="BF394" s="216">
        <f>IF(N394="snížená",J394,0)</f>
        <v>0</v>
      </c>
      <c r="BG394" s="216">
        <f>IF(N394="zákl. přenesená",J394,0)</f>
        <v>0</v>
      </c>
      <c r="BH394" s="216">
        <f>IF(N394="sníž. přenesená",J394,0)</f>
        <v>0</v>
      </c>
      <c r="BI394" s="216">
        <f>IF(N394="nulová",J394,0)</f>
        <v>0</v>
      </c>
      <c r="BJ394" s="18" t="s">
        <v>81</v>
      </c>
      <c r="BK394" s="216">
        <f>ROUND(I394*H394,2)</f>
        <v>0</v>
      </c>
      <c r="BL394" s="18" t="s">
        <v>296</v>
      </c>
      <c r="BM394" s="215" t="s">
        <v>1402</v>
      </c>
    </row>
    <row r="395" spans="1:65" s="2" customFormat="1" ht="28.8">
      <c r="A395" s="35"/>
      <c r="B395" s="36"/>
      <c r="C395" s="37"/>
      <c r="D395" s="217" t="s">
        <v>194</v>
      </c>
      <c r="E395" s="37"/>
      <c r="F395" s="218" t="s">
        <v>1403</v>
      </c>
      <c r="G395" s="37"/>
      <c r="H395" s="37"/>
      <c r="I395" s="116"/>
      <c r="J395" s="37"/>
      <c r="K395" s="37"/>
      <c r="L395" s="40"/>
      <c r="M395" s="219"/>
      <c r="N395" s="220"/>
      <c r="O395" s="72"/>
      <c r="P395" s="72"/>
      <c r="Q395" s="72"/>
      <c r="R395" s="72"/>
      <c r="S395" s="72"/>
      <c r="T395" s="73"/>
      <c r="U395" s="35"/>
      <c r="V395" s="35"/>
      <c r="W395" s="35"/>
      <c r="X395" s="35"/>
      <c r="Y395" s="35"/>
      <c r="Z395" s="35"/>
      <c r="AA395" s="35"/>
      <c r="AB395" s="35"/>
      <c r="AC395" s="35"/>
      <c r="AD395" s="35"/>
      <c r="AE395" s="35"/>
      <c r="AT395" s="18" t="s">
        <v>194</v>
      </c>
      <c r="AU395" s="18" t="s">
        <v>83</v>
      </c>
    </row>
    <row r="396" spans="1:65" s="2" customFormat="1" ht="21.75" customHeight="1">
      <c r="A396" s="35"/>
      <c r="B396" s="36"/>
      <c r="C396" s="258" t="s">
        <v>924</v>
      </c>
      <c r="D396" s="258" t="s">
        <v>521</v>
      </c>
      <c r="E396" s="259" t="s">
        <v>1404</v>
      </c>
      <c r="F396" s="260" t="s">
        <v>1405</v>
      </c>
      <c r="G396" s="261" t="s">
        <v>1359</v>
      </c>
      <c r="H396" s="262">
        <v>30</v>
      </c>
      <c r="I396" s="263"/>
      <c r="J396" s="264">
        <f>ROUND(I396*H396,2)</f>
        <v>0</v>
      </c>
      <c r="K396" s="260" t="s">
        <v>191</v>
      </c>
      <c r="L396" s="265"/>
      <c r="M396" s="266" t="s">
        <v>1</v>
      </c>
      <c r="N396" s="267" t="s">
        <v>38</v>
      </c>
      <c r="O396" s="72"/>
      <c r="P396" s="213">
        <f>O396*H396</f>
        <v>0</v>
      </c>
      <c r="Q396" s="213">
        <v>1E-3</v>
      </c>
      <c r="R396" s="213">
        <f>Q396*H396</f>
        <v>0.03</v>
      </c>
      <c r="S396" s="213">
        <v>0</v>
      </c>
      <c r="T396" s="214">
        <f>S396*H396</f>
        <v>0</v>
      </c>
      <c r="U396" s="35"/>
      <c r="V396" s="35"/>
      <c r="W396" s="35"/>
      <c r="X396" s="35"/>
      <c r="Y396" s="35"/>
      <c r="Z396" s="35"/>
      <c r="AA396" s="35"/>
      <c r="AB396" s="35"/>
      <c r="AC396" s="35"/>
      <c r="AD396" s="35"/>
      <c r="AE396" s="35"/>
      <c r="AR396" s="215" t="s">
        <v>416</v>
      </c>
      <c r="AT396" s="215" t="s">
        <v>521</v>
      </c>
      <c r="AU396" s="215" t="s">
        <v>83</v>
      </c>
      <c r="AY396" s="18" t="s">
        <v>185</v>
      </c>
      <c r="BE396" s="216">
        <f>IF(N396="základní",J396,0)</f>
        <v>0</v>
      </c>
      <c r="BF396" s="216">
        <f>IF(N396="snížená",J396,0)</f>
        <v>0</v>
      </c>
      <c r="BG396" s="216">
        <f>IF(N396="zákl. přenesená",J396,0)</f>
        <v>0</v>
      </c>
      <c r="BH396" s="216">
        <f>IF(N396="sníž. přenesená",J396,0)</f>
        <v>0</v>
      </c>
      <c r="BI396" s="216">
        <f>IF(N396="nulová",J396,0)</f>
        <v>0</v>
      </c>
      <c r="BJ396" s="18" t="s">
        <v>81</v>
      </c>
      <c r="BK396" s="216">
        <f>ROUND(I396*H396,2)</f>
        <v>0</v>
      </c>
      <c r="BL396" s="18" t="s">
        <v>296</v>
      </c>
      <c r="BM396" s="215" t="s">
        <v>1406</v>
      </c>
    </row>
    <row r="397" spans="1:65" s="2" customFormat="1" ht="19.2">
      <c r="A397" s="35"/>
      <c r="B397" s="36"/>
      <c r="C397" s="37"/>
      <c r="D397" s="217" t="s">
        <v>194</v>
      </c>
      <c r="E397" s="37"/>
      <c r="F397" s="218" t="s">
        <v>1405</v>
      </c>
      <c r="G397" s="37"/>
      <c r="H397" s="37"/>
      <c r="I397" s="116"/>
      <c r="J397" s="37"/>
      <c r="K397" s="37"/>
      <c r="L397" s="40"/>
      <c r="M397" s="219"/>
      <c r="N397" s="220"/>
      <c r="O397" s="72"/>
      <c r="P397" s="72"/>
      <c r="Q397" s="72"/>
      <c r="R397" s="72"/>
      <c r="S397" s="72"/>
      <c r="T397" s="73"/>
      <c r="U397" s="35"/>
      <c r="V397" s="35"/>
      <c r="W397" s="35"/>
      <c r="X397" s="35"/>
      <c r="Y397" s="35"/>
      <c r="Z397" s="35"/>
      <c r="AA397" s="35"/>
      <c r="AB397" s="35"/>
      <c r="AC397" s="35"/>
      <c r="AD397" s="35"/>
      <c r="AE397" s="35"/>
      <c r="AT397" s="18" t="s">
        <v>194</v>
      </c>
      <c r="AU397" s="18" t="s">
        <v>83</v>
      </c>
    </row>
    <row r="398" spans="1:65" s="14" customFormat="1" ht="10.199999999999999">
      <c r="B398" s="232"/>
      <c r="C398" s="233"/>
      <c r="D398" s="217" t="s">
        <v>214</v>
      </c>
      <c r="E398" s="233"/>
      <c r="F398" s="235" t="s">
        <v>1407</v>
      </c>
      <c r="G398" s="233"/>
      <c r="H398" s="236">
        <v>30</v>
      </c>
      <c r="I398" s="237"/>
      <c r="J398" s="233"/>
      <c r="K398" s="233"/>
      <c r="L398" s="238"/>
      <c r="M398" s="239"/>
      <c r="N398" s="240"/>
      <c r="O398" s="240"/>
      <c r="P398" s="240"/>
      <c r="Q398" s="240"/>
      <c r="R398" s="240"/>
      <c r="S398" s="240"/>
      <c r="T398" s="241"/>
      <c r="AT398" s="242" t="s">
        <v>214</v>
      </c>
      <c r="AU398" s="242" t="s">
        <v>83</v>
      </c>
      <c r="AV398" s="14" t="s">
        <v>83</v>
      </c>
      <c r="AW398" s="14" t="s">
        <v>4</v>
      </c>
      <c r="AX398" s="14" t="s">
        <v>81</v>
      </c>
      <c r="AY398" s="242" t="s">
        <v>185</v>
      </c>
    </row>
    <row r="399" spans="1:65" s="12" customFormat="1" ht="22.8" customHeight="1">
      <c r="B399" s="188"/>
      <c r="C399" s="189"/>
      <c r="D399" s="190" t="s">
        <v>72</v>
      </c>
      <c r="E399" s="202" t="s">
        <v>1034</v>
      </c>
      <c r="F399" s="202" t="s">
        <v>1035</v>
      </c>
      <c r="G399" s="189"/>
      <c r="H399" s="189"/>
      <c r="I399" s="192"/>
      <c r="J399" s="203">
        <f>BK399</f>
        <v>0</v>
      </c>
      <c r="K399" s="189"/>
      <c r="L399" s="194"/>
      <c r="M399" s="195"/>
      <c r="N399" s="196"/>
      <c r="O399" s="196"/>
      <c r="P399" s="197">
        <f>SUM(P400:P418)</f>
        <v>0</v>
      </c>
      <c r="Q399" s="196"/>
      <c r="R399" s="197">
        <f>SUM(R400:R418)</f>
        <v>0.50279999999999991</v>
      </c>
      <c r="S399" s="196"/>
      <c r="T399" s="198">
        <f>SUM(T400:T418)</f>
        <v>0</v>
      </c>
      <c r="AR399" s="199" t="s">
        <v>83</v>
      </c>
      <c r="AT399" s="200" t="s">
        <v>72</v>
      </c>
      <c r="AU399" s="200" t="s">
        <v>81</v>
      </c>
      <c r="AY399" s="199" t="s">
        <v>185</v>
      </c>
      <c r="BK399" s="201">
        <f>SUM(BK400:BK418)</f>
        <v>0</v>
      </c>
    </row>
    <row r="400" spans="1:65" s="2" customFormat="1" ht="21.75" customHeight="1">
      <c r="A400" s="35"/>
      <c r="B400" s="36"/>
      <c r="C400" s="204" t="s">
        <v>354</v>
      </c>
      <c r="D400" s="204" t="s">
        <v>187</v>
      </c>
      <c r="E400" s="205" t="s">
        <v>1408</v>
      </c>
      <c r="F400" s="206" t="s">
        <v>1409</v>
      </c>
      <c r="G400" s="207" t="s">
        <v>316</v>
      </c>
      <c r="H400" s="208">
        <v>80</v>
      </c>
      <c r="I400" s="209"/>
      <c r="J400" s="210">
        <f>ROUND(I400*H400,2)</f>
        <v>0</v>
      </c>
      <c r="K400" s="206" t="s">
        <v>191</v>
      </c>
      <c r="L400" s="40"/>
      <c r="M400" s="211" t="s">
        <v>1</v>
      </c>
      <c r="N400" s="212" t="s">
        <v>38</v>
      </c>
      <c r="O400" s="72"/>
      <c r="P400" s="213">
        <f>O400*H400</f>
        <v>0</v>
      </c>
      <c r="Q400" s="213">
        <v>1.0399999999999999E-3</v>
      </c>
      <c r="R400" s="213">
        <f>Q400*H400</f>
        <v>8.3199999999999996E-2</v>
      </c>
      <c r="S400" s="213">
        <v>0</v>
      </c>
      <c r="T400" s="214">
        <f>S400*H400</f>
        <v>0</v>
      </c>
      <c r="U400" s="35"/>
      <c r="V400" s="35"/>
      <c r="W400" s="35"/>
      <c r="X400" s="35"/>
      <c r="Y400" s="35"/>
      <c r="Z400" s="35"/>
      <c r="AA400" s="35"/>
      <c r="AB400" s="35"/>
      <c r="AC400" s="35"/>
      <c r="AD400" s="35"/>
      <c r="AE400" s="35"/>
      <c r="AR400" s="215" t="s">
        <v>296</v>
      </c>
      <c r="AT400" s="215" t="s">
        <v>187</v>
      </c>
      <c r="AU400" s="215" t="s">
        <v>83</v>
      </c>
      <c r="AY400" s="18" t="s">
        <v>185</v>
      </c>
      <c r="BE400" s="216">
        <f>IF(N400="základní",J400,0)</f>
        <v>0</v>
      </c>
      <c r="BF400" s="216">
        <f>IF(N400="snížená",J400,0)</f>
        <v>0</v>
      </c>
      <c r="BG400" s="216">
        <f>IF(N400="zákl. přenesená",J400,0)</f>
        <v>0</v>
      </c>
      <c r="BH400" s="216">
        <f>IF(N400="sníž. přenesená",J400,0)</f>
        <v>0</v>
      </c>
      <c r="BI400" s="216">
        <f>IF(N400="nulová",J400,0)</f>
        <v>0</v>
      </c>
      <c r="BJ400" s="18" t="s">
        <v>81</v>
      </c>
      <c r="BK400" s="216">
        <f>ROUND(I400*H400,2)</f>
        <v>0</v>
      </c>
      <c r="BL400" s="18" t="s">
        <v>296</v>
      </c>
      <c r="BM400" s="215" t="s">
        <v>1410</v>
      </c>
    </row>
    <row r="401" spans="1:65" s="2" customFormat="1" ht="10.199999999999999">
      <c r="A401" s="35"/>
      <c r="B401" s="36"/>
      <c r="C401" s="37"/>
      <c r="D401" s="217" t="s">
        <v>194</v>
      </c>
      <c r="E401" s="37"/>
      <c r="F401" s="218" t="s">
        <v>1411</v>
      </c>
      <c r="G401" s="37"/>
      <c r="H401" s="37"/>
      <c r="I401" s="116"/>
      <c r="J401" s="37"/>
      <c r="K401" s="37"/>
      <c r="L401" s="40"/>
      <c r="M401" s="219"/>
      <c r="N401" s="220"/>
      <c r="O401" s="72"/>
      <c r="P401" s="72"/>
      <c r="Q401" s="72"/>
      <c r="R401" s="72"/>
      <c r="S401" s="72"/>
      <c r="T401" s="73"/>
      <c r="U401" s="35"/>
      <c r="V401" s="35"/>
      <c r="W401" s="35"/>
      <c r="X401" s="35"/>
      <c r="Y401" s="35"/>
      <c r="Z401" s="35"/>
      <c r="AA401" s="35"/>
      <c r="AB401" s="35"/>
      <c r="AC401" s="35"/>
      <c r="AD401" s="35"/>
      <c r="AE401" s="35"/>
      <c r="AT401" s="18" t="s">
        <v>194</v>
      </c>
      <c r="AU401" s="18" t="s">
        <v>83</v>
      </c>
    </row>
    <row r="402" spans="1:65" s="2" customFormat="1" ht="86.4">
      <c r="A402" s="35"/>
      <c r="B402" s="36"/>
      <c r="C402" s="37"/>
      <c r="D402" s="217" t="s">
        <v>196</v>
      </c>
      <c r="E402" s="37"/>
      <c r="F402" s="221" t="s">
        <v>1412</v>
      </c>
      <c r="G402" s="37"/>
      <c r="H402" s="37"/>
      <c r="I402" s="116"/>
      <c r="J402" s="37"/>
      <c r="K402" s="37"/>
      <c r="L402" s="40"/>
      <c r="M402" s="219"/>
      <c r="N402" s="220"/>
      <c r="O402" s="72"/>
      <c r="P402" s="72"/>
      <c r="Q402" s="72"/>
      <c r="R402" s="72"/>
      <c r="S402" s="72"/>
      <c r="T402" s="73"/>
      <c r="U402" s="35"/>
      <c r="V402" s="35"/>
      <c r="W402" s="35"/>
      <c r="X402" s="35"/>
      <c r="Y402" s="35"/>
      <c r="Z402" s="35"/>
      <c r="AA402" s="35"/>
      <c r="AB402" s="35"/>
      <c r="AC402" s="35"/>
      <c r="AD402" s="35"/>
      <c r="AE402" s="35"/>
      <c r="AT402" s="18" t="s">
        <v>196</v>
      </c>
      <c r="AU402" s="18" t="s">
        <v>83</v>
      </c>
    </row>
    <row r="403" spans="1:65" s="14" customFormat="1" ht="10.199999999999999">
      <c r="B403" s="232"/>
      <c r="C403" s="233"/>
      <c r="D403" s="217" t="s">
        <v>214</v>
      </c>
      <c r="E403" s="234" t="s">
        <v>1</v>
      </c>
      <c r="F403" s="235" t="s">
        <v>1413</v>
      </c>
      <c r="G403" s="233"/>
      <c r="H403" s="236">
        <v>80</v>
      </c>
      <c r="I403" s="237"/>
      <c r="J403" s="233"/>
      <c r="K403" s="233"/>
      <c r="L403" s="238"/>
      <c r="M403" s="239"/>
      <c r="N403" s="240"/>
      <c r="O403" s="240"/>
      <c r="P403" s="240"/>
      <c r="Q403" s="240"/>
      <c r="R403" s="240"/>
      <c r="S403" s="240"/>
      <c r="T403" s="241"/>
      <c r="AT403" s="242" t="s">
        <v>214</v>
      </c>
      <c r="AU403" s="242" t="s">
        <v>83</v>
      </c>
      <c r="AV403" s="14" t="s">
        <v>83</v>
      </c>
      <c r="AW403" s="14" t="s">
        <v>30</v>
      </c>
      <c r="AX403" s="14" t="s">
        <v>81</v>
      </c>
      <c r="AY403" s="242" t="s">
        <v>185</v>
      </c>
    </row>
    <row r="404" spans="1:65" s="2" customFormat="1" ht="21.75" customHeight="1">
      <c r="A404" s="35"/>
      <c r="B404" s="36"/>
      <c r="C404" s="258" t="s">
        <v>931</v>
      </c>
      <c r="D404" s="258" t="s">
        <v>521</v>
      </c>
      <c r="E404" s="259" t="s">
        <v>1414</v>
      </c>
      <c r="F404" s="260" t="s">
        <v>1415</v>
      </c>
      <c r="G404" s="261" t="s">
        <v>316</v>
      </c>
      <c r="H404" s="262">
        <v>80</v>
      </c>
      <c r="I404" s="263"/>
      <c r="J404" s="264">
        <f>ROUND(I404*H404,2)</f>
        <v>0</v>
      </c>
      <c r="K404" s="260" t="s">
        <v>191</v>
      </c>
      <c r="L404" s="265"/>
      <c r="M404" s="266" t="s">
        <v>1</v>
      </c>
      <c r="N404" s="267" t="s">
        <v>38</v>
      </c>
      <c r="O404" s="72"/>
      <c r="P404" s="213">
        <f>O404*H404</f>
        <v>0</v>
      </c>
      <c r="Q404" s="213">
        <v>3.5E-4</v>
      </c>
      <c r="R404" s="213">
        <f>Q404*H404</f>
        <v>2.8000000000000001E-2</v>
      </c>
      <c r="S404" s="213">
        <v>0</v>
      </c>
      <c r="T404" s="214">
        <f>S404*H404</f>
        <v>0</v>
      </c>
      <c r="U404" s="35"/>
      <c r="V404" s="35"/>
      <c r="W404" s="35"/>
      <c r="X404" s="35"/>
      <c r="Y404" s="35"/>
      <c r="Z404" s="35"/>
      <c r="AA404" s="35"/>
      <c r="AB404" s="35"/>
      <c r="AC404" s="35"/>
      <c r="AD404" s="35"/>
      <c r="AE404" s="35"/>
      <c r="AR404" s="215" t="s">
        <v>416</v>
      </c>
      <c r="AT404" s="215" t="s">
        <v>521</v>
      </c>
      <c r="AU404" s="215" t="s">
        <v>83</v>
      </c>
      <c r="AY404" s="18" t="s">
        <v>185</v>
      </c>
      <c r="BE404" s="216">
        <f>IF(N404="základní",J404,0)</f>
        <v>0</v>
      </c>
      <c r="BF404" s="216">
        <f>IF(N404="snížená",J404,0)</f>
        <v>0</v>
      </c>
      <c r="BG404" s="216">
        <f>IF(N404="zákl. přenesená",J404,0)</f>
        <v>0</v>
      </c>
      <c r="BH404" s="216">
        <f>IF(N404="sníž. přenesená",J404,0)</f>
        <v>0</v>
      </c>
      <c r="BI404" s="216">
        <f>IF(N404="nulová",J404,0)</f>
        <v>0</v>
      </c>
      <c r="BJ404" s="18" t="s">
        <v>81</v>
      </c>
      <c r="BK404" s="216">
        <f>ROUND(I404*H404,2)</f>
        <v>0</v>
      </c>
      <c r="BL404" s="18" t="s">
        <v>296</v>
      </c>
      <c r="BM404" s="215" t="s">
        <v>1416</v>
      </c>
    </row>
    <row r="405" spans="1:65" s="2" customFormat="1" ht="19.2">
      <c r="A405" s="35"/>
      <c r="B405" s="36"/>
      <c r="C405" s="37"/>
      <c r="D405" s="217" t="s">
        <v>194</v>
      </c>
      <c r="E405" s="37"/>
      <c r="F405" s="218" t="s">
        <v>1415</v>
      </c>
      <c r="G405" s="37"/>
      <c r="H405" s="37"/>
      <c r="I405" s="116"/>
      <c r="J405" s="37"/>
      <c r="K405" s="37"/>
      <c r="L405" s="40"/>
      <c r="M405" s="219"/>
      <c r="N405" s="220"/>
      <c r="O405" s="72"/>
      <c r="P405" s="72"/>
      <c r="Q405" s="72"/>
      <c r="R405" s="72"/>
      <c r="S405" s="72"/>
      <c r="T405" s="73"/>
      <c r="U405" s="35"/>
      <c r="V405" s="35"/>
      <c r="W405" s="35"/>
      <c r="X405" s="35"/>
      <c r="Y405" s="35"/>
      <c r="Z405" s="35"/>
      <c r="AA405" s="35"/>
      <c r="AB405" s="35"/>
      <c r="AC405" s="35"/>
      <c r="AD405" s="35"/>
      <c r="AE405" s="35"/>
      <c r="AT405" s="18" t="s">
        <v>194</v>
      </c>
      <c r="AU405" s="18" t="s">
        <v>83</v>
      </c>
    </row>
    <row r="406" spans="1:65" s="14" customFormat="1" ht="10.199999999999999">
      <c r="B406" s="232"/>
      <c r="C406" s="233"/>
      <c r="D406" s="217" t="s">
        <v>214</v>
      </c>
      <c r="E406" s="234" t="s">
        <v>1</v>
      </c>
      <c r="F406" s="235" t="s">
        <v>1413</v>
      </c>
      <c r="G406" s="233"/>
      <c r="H406" s="236">
        <v>80</v>
      </c>
      <c r="I406" s="237"/>
      <c r="J406" s="233"/>
      <c r="K406" s="233"/>
      <c r="L406" s="238"/>
      <c r="M406" s="239"/>
      <c r="N406" s="240"/>
      <c r="O406" s="240"/>
      <c r="P406" s="240"/>
      <c r="Q406" s="240"/>
      <c r="R406" s="240"/>
      <c r="S406" s="240"/>
      <c r="T406" s="241"/>
      <c r="AT406" s="242" t="s">
        <v>214</v>
      </c>
      <c r="AU406" s="242" t="s">
        <v>83</v>
      </c>
      <c r="AV406" s="14" t="s">
        <v>83</v>
      </c>
      <c r="AW406" s="14" t="s">
        <v>30</v>
      </c>
      <c r="AX406" s="14" t="s">
        <v>81</v>
      </c>
      <c r="AY406" s="242" t="s">
        <v>185</v>
      </c>
    </row>
    <row r="407" spans="1:65" s="2" customFormat="1" ht="21.75" customHeight="1">
      <c r="A407" s="35"/>
      <c r="B407" s="36"/>
      <c r="C407" s="258" t="s">
        <v>528</v>
      </c>
      <c r="D407" s="258" t="s">
        <v>521</v>
      </c>
      <c r="E407" s="259" t="s">
        <v>1417</v>
      </c>
      <c r="F407" s="260" t="s">
        <v>1418</v>
      </c>
      <c r="G407" s="261" t="s">
        <v>316</v>
      </c>
      <c r="H407" s="262">
        <v>40</v>
      </c>
      <c r="I407" s="263"/>
      <c r="J407" s="264">
        <f>ROUND(I407*H407,2)</f>
        <v>0</v>
      </c>
      <c r="K407" s="260" t="s">
        <v>191</v>
      </c>
      <c r="L407" s="265"/>
      <c r="M407" s="266" t="s">
        <v>1</v>
      </c>
      <c r="N407" s="267" t="s">
        <v>38</v>
      </c>
      <c r="O407" s="72"/>
      <c r="P407" s="213">
        <f>O407*H407</f>
        <v>0</v>
      </c>
      <c r="Q407" s="213">
        <v>7.7999999999999999E-4</v>
      </c>
      <c r="R407" s="213">
        <f>Q407*H407</f>
        <v>3.1199999999999999E-2</v>
      </c>
      <c r="S407" s="213">
        <v>0</v>
      </c>
      <c r="T407" s="214">
        <f>S407*H407</f>
        <v>0</v>
      </c>
      <c r="U407" s="35"/>
      <c r="V407" s="35"/>
      <c r="W407" s="35"/>
      <c r="X407" s="35"/>
      <c r="Y407" s="35"/>
      <c r="Z407" s="35"/>
      <c r="AA407" s="35"/>
      <c r="AB407" s="35"/>
      <c r="AC407" s="35"/>
      <c r="AD407" s="35"/>
      <c r="AE407" s="35"/>
      <c r="AR407" s="215" t="s">
        <v>416</v>
      </c>
      <c r="AT407" s="215" t="s">
        <v>521</v>
      </c>
      <c r="AU407" s="215" t="s">
        <v>83</v>
      </c>
      <c r="AY407" s="18" t="s">
        <v>185</v>
      </c>
      <c r="BE407" s="216">
        <f>IF(N407="základní",J407,0)</f>
        <v>0</v>
      </c>
      <c r="BF407" s="216">
        <f>IF(N407="snížená",J407,0)</f>
        <v>0</v>
      </c>
      <c r="BG407" s="216">
        <f>IF(N407="zákl. přenesená",J407,0)</f>
        <v>0</v>
      </c>
      <c r="BH407" s="216">
        <f>IF(N407="sníž. přenesená",J407,0)</f>
        <v>0</v>
      </c>
      <c r="BI407" s="216">
        <f>IF(N407="nulová",J407,0)</f>
        <v>0</v>
      </c>
      <c r="BJ407" s="18" t="s">
        <v>81</v>
      </c>
      <c r="BK407" s="216">
        <f>ROUND(I407*H407,2)</f>
        <v>0</v>
      </c>
      <c r="BL407" s="18" t="s">
        <v>296</v>
      </c>
      <c r="BM407" s="215" t="s">
        <v>1419</v>
      </c>
    </row>
    <row r="408" spans="1:65" s="2" customFormat="1" ht="19.2">
      <c r="A408" s="35"/>
      <c r="B408" s="36"/>
      <c r="C408" s="37"/>
      <c r="D408" s="217" t="s">
        <v>194</v>
      </c>
      <c r="E408" s="37"/>
      <c r="F408" s="218" t="s">
        <v>1418</v>
      </c>
      <c r="G408" s="37"/>
      <c r="H408" s="37"/>
      <c r="I408" s="116"/>
      <c r="J408" s="37"/>
      <c r="K408" s="37"/>
      <c r="L408" s="40"/>
      <c r="M408" s="219"/>
      <c r="N408" s="220"/>
      <c r="O408" s="72"/>
      <c r="P408" s="72"/>
      <c r="Q408" s="72"/>
      <c r="R408" s="72"/>
      <c r="S408" s="72"/>
      <c r="T408" s="73"/>
      <c r="U408" s="35"/>
      <c r="V408" s="35"/>
      <c r="W408" s="35"/>
      <c r="X408" s="35"/>
      <c r="Y408" s="35"/>
      <c r="Z408" s="35"/>
      <c r="AA408" s="35"/>
      <c r="AB408" s="35"/>
      <c r="AC408" s="35"/>
      <c r="AD408" s="35"/>
      <c r="AE408" s="35"/>
      <c r="AT408" s="18" t="s">
        <v>194</v>
      </c>
      <c r="AU408" s="18" t="s">
        <v>83</v>
      </c>
    </row>
    <row r="409" spans="1:65" s="14" customFormat="1" ht="10.199999999999999">
      <c r="B409" s="232"/>
      <c r="C409" s="233"/>
      <c r="D409" s="217" t="s">
        <v>214</v>
      </c>
      <c r="E409" s="234" t="s">
        <v>1</v>
      </c>
      <c r="F409" s="235" t="s">
        <v>1420</v>
      </c>
      <c r="G409" s="233"/>
      <c r="H409" s="236">
        <v>40</v>
      </c>
      <c r="I409" s="237"/>
      <c r="J409" s="233"/>
      <c r="K409" s="233"/>
      <c r="L409" s="238"/>
      <c r="M409" s="239"/>
      <c r="N409" s="240"/>
      <c r="O409" s="240"/>
      <c r="P409" s="240"/>
      <c r="Q409" s="240"/>
      <c r="R409" s="240"/>
      <c r="S409" s="240"/>
      <c r="T409" s="241"/>
      <c r="AT409" s="242" t="s">
        <v>214</v>
      </c>
      <c r="AU409" s="242" t="s">
        <v>83</v>
      </c>
      <c r="AV409" s="14" t="s">
        <v>83</v>
      </c>
      <c r="AW409" s="14" t="s">
        <v>30</v>
      </c>
      <c r="AX409" s="14" t="s">
        <v>81</v>
      </c>
      <c r="AY409" s="242" t="s">
        <v>185</v>
      </c>
    </row>
    <row r="410" spans="1:65" s="2" customFormat="1" ht="16.5" customHeight="1">
      <c r="A410" s="35"/>
      <c r="B410" s="36"/>
      <c r="C410" s="258" t="s">
        <v>938</v>
      </c>
      <c r="D410" s="258" t="s">
        <v>521</v>
      </c>
      <c r="E410" s="259" t="s">
        <v>1421</v>
      </c>
      <c r="F410" s="260" t="s">
        <v>1422</v>
      </c>
      <c r="G410" s="261" t="s">
        <v>316</v>
      </c>
      <c r="H410" s="262">
        <v>80</v>
      </c>
      <c r="I410" s="263"/>
      <c r="J410" s="264">
        <f>ROUND(I410*H410,2)</f>
        <v>0</v>
      </c>
      <c r="K410" s="260" t="s">
        <v>191</v>
      </c>
      <c r="L410" s="265"/>
      <c r="M410" s="266" t="s">
        <v>1</v>
      </c>
      <c r="N410" s="267" t="s">
        <v>38</v>
      </c>
      <c r="O410" s="72"/>
      <c r="P410" s="213">
        <f>O410*H410</f>
        <v>0</v>
      </c>
      <c r="Q410" s="213">
        <v>1.6999999999999999E-3</v>
      </c>
      <c r="R410" s="213">
        <f>Q410*H410</f>
        <v>0.13599999999999998</v>
      </c>
      <c r="S410" s="213">
        <v>0</v>
      </c>
      <c r="T410" s="214">
        <f>S410*H410</f>
        <v>0</v>
      </c>
      <c r="U410" s="35"/>
      <c r="V410" s="35"/>
      <c r="W410" s="35"/>
      <c r="X410" s="35"/>
      <c r="Y410" s="35"/>
      <c r="Z410" s="35"/>
      <c r="AA410" s="35"/>
      <c r="AB410" s="35"/>
      <c r="AC410" s="35"/>
      <c r="AD410" s="35"/>
      <c r="AE410" s="35"/>
      <c r="AR410" s="215" t="s">
        <v>416</v>
      </c>
      <c r="AT410" s="215" t="s">
        <v>521</v>
      </c>
      <c r="AU410" s="215" t="s">
        <v>83</v>
      </c>
      <c r="AY410" s="18" t="s">
        <v>185</v>
      </c>
      <c r="BE410" s="216">
        <f>IF(N410="základní",J410,0)</f>
        <v>0</v>
      </c>
      <c r="BF410" s="216">
        <f>IF(N410="snížená",J410,0)</f>
        <v>0</v>
      </c>
      <c r="BG410" s="216">
        <f>IF(N410="zákl. přenesená",J410,0)</f>
        <v>0</v>
      </c>
      <c r="BH410" s="216">
        <f>IF(N410="sníž. přenesená",J410,0)</f>
        <v>0</v>
      </c>
      <c r="BI410" s="216">
        <f>IF(N410="nulová",J410,0)</f>
        <v>0</v>
      </c>
      <c r="BJ410" s="18" t="s">
        <v>81</v>
      </c>
      <c r="BK410" s="216">
        <f>ROUND(I410*H410,2)</f>
        <v>0</v>
      </c>
      <c r="BL410" s="18" t="s">
        <v>296</v>
      </c>
      <c r="BM410" s="215" t="s">
        <v>1423</v>
      </c>
    </row>
    <row r="411" spans="1:65" s="2" customFormat="1" ht="10.199999999999999">
      <c r="A411" s="35"/>
      <c r="B411" s="36"/>
      <c r="C411" s="37"/>
      <c r="D411" s="217" t="s">
        <v>194</v>
      </c>
      <c r="E411" s="37"/>
      <c r="F411" s="218" t="s">
        <v>1422</v>
      </c>
      <c r="G411" s="37"/>
      <c r="H411" s="37"/>
      <c r="I411" s="116"/>
      <c r="J411" s="37"/>
      <c r="K411" s="37"/>
      <c r="L411" s="40"/>
      <c r="M411" s="219"/>
      <c r="N411" s="220"/>
      <c r="O411" s="72"/>
      <c r="P411" s="72"/>
      <c r="Q411" s="72"/>
      <c r="R411" s="72"/>
      <c r="S411" s="72"/>
      <c r="T411" s="73"/>
      <c r="U411" s="35"/>
      <c r="V411" s="35"/>
      <c r="W411" s="35"/>
      <c r="X411" s="35"/>
      <c r="Y411" s="35"/>
      <c r="Z411" s="35"/>
      <c r="AA411" s="35"/>
      <c r="AB411" s="35"/>
      <c r="AC411" s="35"/>
      <c r="AD411" s="35"/>
      <c r="AE411" s="35"/>
      <c r="AT411" s="18" t="s">
        <v>194</v>
      </c>
      <c r="AU411" s="18" t="s">
        <v>83</v>
      </c>
    </row>
    <row r="412" spans="1:65" s="14" customFormat="1" ht="10.199999999999999">
      <c r="B412" s="232"/>
      <c r="C412" s="233"/>
      <c r="D412" s="217" t="s">
        <v>214</v>
      </c>
      <c r="E412" s="234" t="s">
        <v>1</v>
      </c>
      <c r="F412" s="235" t="s">
        <v>1413</v>
      </c>
      <c r="G412" s="233"/>
      <c r="H412" s="236">
        <v>80</v>
      </c>
      <c r="I412" s="237"/>
      <c r="J412" s="233"/>
      <c r="K412" s="233"/>
      <c r="L412" s="238"/>
      <c r="M412" s="239"/>
      <c r="N412" s="240"/>
      <c r="O412" s="240"/>
      <c r="P412" s="240"/>
      <c r="Q412" s="240"/>
      <c r="R412" s="240"/>
      <c r="S412" s="240"/>
      <c r="T412" s="241"/>
      <c r="AT412" s="242" t="s">
        <v>214</v>
      </c>
      <c r="AU412" s="242" t="s">
        <v>83</v>
      </c>
      <c r="AV412" s="14" t="s">
        <v>83</v>
      </c>
      <c r="AW412" s="14" t="s">
        <v>30</v>
      </c>
      <c r="AX412" s="14" t="s">
        <v>81</v>
      </c>
      <c r="AY412" s="242" t="s">
        <v>185</v>
      </c>
    </row>
    <row r="413" spans="1:65" s="2" customFormat="1" ht="21.75" customHeight="1">
      <c r="A413" s="35"/>
      <c r="B413" s="36"/>
      <c r="C413" s="204" t="s">
        <v>943</v>
      </c>
      <c r="D413" s="204" t="s">
        <v>187</v>
      </c>
      <c r="E413" s="205" t="s">
        <v>1424</v>
      </c>
      <c r="F413" s="206" t="s">
        <v>1425</v>
      </c>
      <c r="G413" s="207" t="s">
        <v>316</v>
      </c>
      <c r="H413" s="208">
        <v>120</v>
      </c>
      <c r="I413" s="209"/>
      <c r="J413" s="210">
        <f>ROUND(I413*H413,2)</f>
        <v>0</v>
      </c>
      <c r="K413" s="206" t="s">
        <v>191</v>
      </c>
      <c r="L413" s="40"/>
      <c r="M413" s="211" t="s">
        <v>1</v>
      </c>
      <c r="N413" s="212" t="s">
        <v>38</v>
      </c>
      <c r="O413" s="72"/>
      <c r="P413" s="213">
        <f>O413*H413</f>
        <v>0</v>
      </c>
      <c r="Q413" s="213">
        <v>1.8699999999999999E-3</v>
      </c>
      <c r="R413" s="213">
        <f>Q413*H413</f>
        <v>0.22439999999999999</v>
      </c>
      <c r="S413" s="213">
        <v>0</v>
      </c>
      <c r="T413" s="214">
        <f>S413*H413</f>
        <v>0</v>
      </c>
      <c r="U413" s="35"/>
      <c r="V413" s="35"/>
      <c r="W413" s="35"/>
      <c r="X413" s="35"/>
      <c r="Y413" s="35"/>
      <c r="Z413" s="35"/>
      <c r="AA413" s="35"/>
      <c r="AB413" s="35"/>
      <c r="AC413" s="35"/>
      <c r="AD413" s="35"/>
      <c r="AE413" s="35"/>
      <c r="AR413" s="215" t="s">
        <v>296</v>
      </c>
      <c r="AT413" s="215" t="s">
        <v>187</v>
      </c>
      <c r="AU413" s="215" t="s">
        <v>83</v>
      </c>
      <c r="AY413" s="18" t="s">
        <v>185</v>
      </c>
      <c r="BE413" s="216">
        <f>IF(N413="základní",J413,0)</f>
        <v>0</v>
      </c>
      <c r="BF413" s="216">
        <f>IF(N413="snížená",J413,0)</f>
        <v>0</v>
      </c>
      <c r="BG413" s="216">
        <f>IF(N413="zákl. přenesená",J413,0)</f>
        <v>0</v>
      </c>
      <c r="BH413" s="216">
        <f>IF(N413="sníž. přenesená",J413,0)</f>
        <v>0</v>
      </c>
      <c r="BI413" s="216">
        <f>IF(N413="nulová",J413,0)</f>
        <v>0</v>
      </c>
      <c r="BJ413" s="18" t="s">
        <v>81</v>
      </c>
      <c r="BK413" s="216">
        <f>ROUND(I413*H413,2)</f>
        <v>0</v>
      </c>
      <c r="BL413" s="18" t="s">
        <v>296</v>
      </c>
      <c r="BM413" s="215" t="s">
        <v>1426</v>
      </c>
    </row>
    <row r="414" spans="1:65" s="2" customFormat="1" ht="10.199999999999999">
      <c r="A414" s="35"/>
      <c r="B414" s="36"/>
      <c r="C414" s="37"/>
      <c r="D414" s="217" t="s">
        <v>194</v>
      </c>
      <c r="E414" s="37"/>
      <c r="F414" s="218" t="s">
        <v>1427</v>
      </c>
      <c r="G414" s="37"/>
      <c r="H414" s="37"/>
      <c r="I414" s="116"/>
      <c r="J414" s="37"/>
      <c r="K414" s="37"/>
      <c r="L414" s="40"/>
      <c r="M414" s="219"/>
      <c r="N414" s="220"/>
      <c r="O414" s="72"/>
      <c r="P414" s="72"/>
      <c r="Q414" s="72"/>
      <c r="R414" s="72"/>
      <c r="S414" s="72"/>
      <c r="T414" s="73"/>
      <c r="U414" s="35"/>
      <c r="V414" s="35"/>
      <c r="W414" s="35"/>
      <c r="X414" s="35"/>
      <c r="Y414" s="35"/>
      <c r="Z414" s="35"/>
      <c r="AA414" s="35"/>
      <c r="AB414" s="35"/>
      <c r="AC414" s="35"/>
      <c r="AD414" s="35"/>
      <c r="AE414" s="35"/>
      <c r="AT414" s="18" t="s">
        <v>194</v>
      </c>
      <c r="AU414" s="18" t="s">
        <v>83</v>
      </c>
    </row>
    <row r="415" spans="1:65" s="2" customFormat="1" ht="86.4">
      <c r="A415" s="35"/>
      <c r="B415" s="36"/>
      <c r="C415" s="37"/>
      <c r="D415" s="217" t="s">
        <v>196</v>
      </c>
      <c r="E415" s="37"/>
      <c r="F415" s="221" t="s">
        <v>1412</v>
      </c>
      <c r="G415" s="37"/>
      <c r="H415" s="37"/>
      <c r="I415" s="116"/>
      <c r="J415" s="37"/>
      <c r="K415" s="37"/>
      <c r="L415" s="40"/>
      <c r="M415" s="219"/>
      <c r="N415" s="220"/>
      <c r="O415" s="72"/>
      <c r="P415" s="72"/>
      <c r="Q415" s="72"/>
      <c r="R415" s="72"/>
      <c r="S415" s="72"/>
      <c r="T415" s="73"/>
      <c r="U415" s="35"/>
      <c r="V415" s="35"/>
      <c r="W415" s="35"/>
      <c r="X415" s="35"/>
      <c r="Y415" s="35"/>
      <c r="Z415" s="35"/>
      <c r="AA415" s="35"/>
      <c r="AB415" s="35"/>
      <c r="AC415" s="35"/>
      <c r="AD415" s="35"/>
      <c r="AE415" s="35"/>
      <c r="AT415" s="18" t="s">
        <v>196</v>
      </c>
      <c r="AU415" s="18" t="s">
        <v>83</v>
      </c>
    </row>
    <row r="416" spans="1:65" s="14" customFormat="1" ht="10.199999999999999">
      <c r="B416" s="232"/>
      <c r="C416" s="233"/>
      <c r="D416" s="217" t="s">
        <v>214</v>
      </c>
      <c r="E416" s="234" t="s">
        <v>1</v>
      </c>
      <c r="F416" s="235" t="s">
        <v>1428</v>
      </c>
      <c r="G416" s="233"/>
      <c r="H416" s="236">
        <v>120</v>
      </c>
      <c r="I416" s="237"/>
      <c r="J416" s="233"/>
      <c r="K416" s="233"/>
      <c r="L416" s="238"/>
      <c r="M416" s="239"/>
      <c r="N416" s="240"/>
      <c r="O416" s="240"/>
      <c r="P416" s="240"/>
      <c r="Q416" s="240"/>
      <c r="R416" s="240"/>
      <c r="S416" s="240"/>
      <c r="T416" s="241"/>
      <c r="AT416" s="242" t="s">
        <v>214</v>
      </c>
      <c r="AU416" s="242" t="s">
        <v>83</v>
      </c>
      <c r="AV416" s="14" t="s">
        <v>83</v>
      </c>
      <c r="AW416" s="14" t="s">
        <v>30</v>
      </c>
      <c r="AX416" s="14" t="s">
        <v>81</v>
      </c>
      <c r="AY416" s="242" t="s">
        <v>185</v>
      </c>
    </row>
    <row r="417" spans="1:65" s="2" customFormat="1" ht="16.5" customHeight="1">
      <c r="A417" s="35"/>
      <c r="B417" s="36"/>
      <c r="C417" s="204" t="s">
        <v>949</v>
      </c>
      <c r="D417" s="204" t="s">
        <v>187</v>
      </c>
      <c r="E417" s="205" t="s">
        <v>1429</v>
      </c>
      <c r="F417" s="206" t="s">
        <v>1209</v>
      </c>
      <c r="G417" s="207" t="s">
        <v>1430</v>
      </c>
      <c r="H417" s="208">
        <v>1</v>
      </c>
      <c r="I417" s="209"/>
      <c r="J417" s="210">
        <f>ROUND(I417*H417,2)</f>
        <v>0</v>
      </c>
      <c r="K417" s="206" t="s">
        <v>1</v>
      </c>
      <c r="L417" s="40"/>
      <c r="M417" s="211" t="s">
        <v>1</v>
      </c>
      <c r="N417" s="212" t="s">
        <v>38</v>
      </c>
      <c r="O417" s="72"/>
      <c r="P417" s="213">
        <f>O417*H417</f>
        <v>0</v>
      </c>
      <c r="Q417" s="213">
        <v>0</v>
      </c>
      <c r="R417" s="213">
        <f>Q417*H417</f>
        <v>0</v>
      </c>
      <c r="S417" s="213">
        <v>0</v>
      </c>
      <c r="T417" s="214">
        <f>S417*H417</f>
        <v>0</v>
      </c>
      <c r="U417" s="35"/>
      <c r="V417" s="35"/>
      <c r="W417" s="35"/>
      <c r="X417" s="35"/>
      <c r="Y417" s="35"/>
      <c r="Z417" s="35"/>
      <c r="AA417" s="35"/>
      <c r="AB417" s="35"/>
      <c r="AC417" s="35"/>
      <c r="AD417" s="35"/>
      <c r="AE417" s="35"/>
      <c r="AR417" s="215" t="s">
        <v>296</v>
      </c>
      <c r="AT417" s="215" t="s">
        <v>187</v>
      </c>
      <c r="AU417" s="215" t="s">
        <v>83</v>
      </c>
      <c r="AY417" s="18" t="s">
        <v>185</v>
      </c>
      <c r="BE417" s="216">
        <f>IF(N417="základní",J417,0)</f>
        <v>0</v>
      </c>
      <c r="BF417" s="216">
        <f>IF(N417="snížená",J417,0)</f>
        <v>0</v>
      </c>
      <c r="BG417" s="216">
        <f>IF(N417="zákl. přenesená",J417,0)</f>
        <v>0</v>
      </c>
      <c r="BH417" s="216">
        <f>IF(N417="sníž. přenesená",J417,0)</f>
        <v>0</v>
      </c>
      <c r="BI417" s="216">
        <f>IF(N417="nulová",J417,0)</f>
        <v>0</v>
      </c>
      <c r="BJ417" s="18" t="s">
        <v>81</v>
      </c>
      <c r="BK417" s="216">
        <f>ROUND(I417*H417,2)</f>
        <v>0</v>
      </c>
      <c r="BL417" s="18" t="s">
        <v>296</v>
      </c>
      <c r="BM417" s="215" t="s">
        <v>1431</v>
      </c>
    </row>
    <row r="418" spans="1:65" s="2" customFormat="1" ht="10.199999999999999">
      <c r="A418" s="35"/>
      <c r="B418" s="36"/>
      <c r="C418" s="37"/>
      <c r="D418" s="217" t="s">
        <v>194</v>
      </c>
      <c r="E418" s="37"/>
      <c r="F418" s="218" t="s">
        <v>1209</v>
      </c>
      <c r="G418" s="37"/>
      <c r="H418" s="37"/>
      <c r="I418" s="116"/>
      <c r="J418" s="37"/>
      <c r="K418" s="37"/>
      <c r="L418" s="40"/>
      <c r="M418" s="254"/>
      <c r="N418" s="255"/>
      <c r="O418" s="256"/>
      <c r="P418" s="256"/>
      <c r="Q418" s="256"/>
      <c r="R418" s="256"/>
      <c r="S418" s="256"/>
      <c r="T418" s="257"/>
      <c r="U418" s="35"/>
      <c r="V418" s="35"/>
      <c r="W418" s="35"/>
      <c r="X418" s="35"/>
      <c r="Y418" s="35"/>
      <c r="Z418" s="35"/>
      <c r="AA418" s="35"/>
      <c r="AB418" s="35"/>
      <c r="AC418" s="35"/>
      <c r="AD418" s="35"/>
      <c r="AE418" s="35"/>
      <c r="AT418" s="18" t="s">
        <v>194</v>
      </c>
      <c r="AU418" s="18" t="s">
        <v>83</v>
      </c>
    </row>
    <row r="419" spans="1:65" s="2" customFormat="1" ht="6.9" customHeight="1">
      <c r="A419" s="35"/>
      <c r="B419" s="55"/>
      <c r="C419" s="56"/>
      <c r="D419" s="56"/>
      <c r="E419" s="56"/>
      <c r="F419" s="56"/>
      <c r="G419" s="56"/>
      <c r="H419" s="56"/>
      <c r="I419" s="153"/>
      <c r="J419" s="56"/>
      <c r="K419" s="56"/>
      <c r="L419" s="40"/>
      <c r="M419" s="35"/>
      <c r="O419" s="35"/>
      <c r="P419" s="35"/>
      <c r="Q419" s="35"/>
      <c r="R419" s="35"/>
      <c r="S419" s="35"/>
      <c r="T419" s="35"/>
      <c r="U419" s="35"/>
      <c r="V419" s="35"/>
      <c r="W419" s="35"/>
      <c r="X419" s="35"/>
      <c r="Y419" s="35"/>
      <c r="Z419" s="35"/>
      <c r="AA419" s="35"/>
      <c r="AB419" s="35"/>
      <c r="AC419" s="35"/>
      <c r="AD419" s="35"/>
      <c r="AE419" s="35"/>
    </row>
  </sheetData>
  <sheetProtection algorithmName="SHA-512" hashValue="0gNTkzcK5IaVIan1Nnobky9/pKPJougWzxhhp3cuhxLcyahQFrQG3iLNA1imjEA+hB0/LV8KnvMwbSUSpEzcKQ==" saltValue="L0YrAUzblTb5BtDSb4SoTjsHEsRUHcIMDKnFJaNIXPfqJm9zeA8jHENLP/SBbrqbxgq73r1BJRm1hmQfNkqPWQ==" spinCount="100000" sheet="1" objects="1" scenarios="1" formatColumns="0" formatRows="0" autoFilter="0"/>
  <autoFilter ref="C128:K418"/>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9"/>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95</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1432</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ROUND(J121,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ROUND((SUM(BE121:BE258)),  2)</f>
        <v>0</v>
      </c>
      <c r="G33" s="35"/>
      <c r="H33" s="35"/>
      <c r="I33" s="132">
        <v>0.21</v>
      </c>
      <c r="J33" s="131">
        <f>ROUND(((SUM(BE121:BE258))*I33),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ROUND((SUM(BF121:BF258)),  2)</f>
        <v>0</v>
      </c>
      <c r="G34" s="35"/>
      <c r="H34" s="35"/>
      <c r="I34" s="132">
        <v>0.15</v>
      </c>
      <c r="J34" s="131">
        <f>ROUND(((SUM(BF121:BF258))*I34),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ROUND((SUM(BG121:BG258)),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ROUND((SUM(BH121:BH258)),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ROUND((SUM(BI121:BI258)),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302.1 - Technologie vodního prvku - technologická</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J121</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1433</v>
      </c>
      <c r="E97" s="165"/>
      <c r="F97" s="165"/>
      <c r="G97" s="165"/>
      <c r="H97" s="165"/>
      <c r="I97" s="166"/>
      <c r="J97" s="167">
        <f>J122</f>
        <v>0</v>
      </c>
      <c r="K97" s="163"/>
      <c r="L97" s="168"/>
    </row>
    <row r="98" spans="1:31" s="10" customFormat="1" ht="19.95" customHeight="1">
      <c r="B98" s="169"/>
      <c r="C98" s="170"/>
      <c r="D98" s="171" t="s">
        <v>1434</v>
      </c>
      <c r="E98" s="172"/>
      <c r="F98" s="172"/>
      <c r="G98" s="172"/>
      <c r="H98" s="172"/>
      <c r="I98" s="173"/>
      <c r="J98" s="174">
        <f>J123</f>
        <v>0</v>
      </c>
      <c r="K98" s="170"/>
      <c r="L98" s="175"/>
    </row>
    <row r="99" spans="1:31" s="10" customFormat="1" ht="19.95" customHeight="1">
      <c r="B99" s="169"/>
      <c r="C99" s="170"/>
      <c r="D99" s="171" t="s">
        <v>1435</v>
      </c>
      <c r="E99" s="172"/>
      <c r="F99" s="172"/>
      <c r="G99" s="172"/>
      <c r="H99" s="172"/>
      <c r="I99" s="173"/>
      <c r="J99" s="174">
        <f>J162</f>
        <v>0</v>
      </c>
      <c r="K99" s="170"/>
      <c r="L99" s="175"/>
    </row>
    <row r="100" spans="1:31" s="10" customFormat="1" ht="19.95" customHeight="1">
      <c r="B100" s="169"/>
      <c r="C100" s="170"/>
      <c r="D100" s="171" t="s">
        <v>1436</v>
      </c>
      <c r="E100" s="172"/>
      <c r="F100" s="172"/>
      <c r="G100" s="172"/>
      <c r="H100" s="172"/>
      <c r="I100" s="173"/>
      <c r="J100" s="174">
        <f>J189</f>
        <v>0</v>
      </c>
      <c r="K100" s="170"/>
      <c r="L100" s="175"/>
    </row>
    <row r="101" spans="1:31" s="10" customFormat="1" ht="19.95" customHeight="1">
      <c r="B101" s="169"/>
      <c r="C101" s="170"/>
      <c r="D101" s="171" t="s">
        <v>1437</v>
      </c>
      <c r="E101" s="172"/>
      <c r="F101" s="172"/>
      <c r="G101" s="172"/>
      <c r="H101" s="172"/>
      <c r="I101" s="173"/>
      <c r="J101" s="174">
        <f>J240</f>
        <v>0</v>
      </c>
      <c r="K101" s="170"/>
      <c r="L101" s="175"/>
    </row>
    <row r="102" spans="1:31" s="2" customFormat="1" ht="21.75" customHeight="1">
      <c r="A102" s="35"/>
      <c r="B102" s="36"/>
      <c r="C102" s="37"/>
      <c r="D102" s="37"/>
      <c r="E102" s="37"/>
      <c r="F102" s="37"/>
      <c r="G102" s="37"/>
      <c r="H102" s="37"/>
      <c r="I102" s="116"/>
      <c r="J102" s="37"/>
      <c r="K102" s="37"/>
      <c r="L102" s="52"/>
      <c r="S102" s="35"/>
      <c r="T102" s="35"/>
      <c r="U102" s="35"/>
      <c r="V102" s="35"/>
      <c r="W102" s="35"/>
      <c r="X102" s="35"/>
      <c r="Y102" s="35"/>
      <c r="Z102" s="35"/>
      <c r="AA102" s="35"/>
      <c r="AB102" s="35"/>
      <c r="AC102" s="35"/>
      <c r="AD102" s="35"/>
      <c r="AE102" s="35"/>
    </row>
    <row r="103" spans="1:31" s="2" customFormat="1" ht="6.9" customHeight="1">
      <c r="A103" s="35"/>
      <c r="B103" s="55"/>
      <c r="C103" s="56"/>
      <c r="D103" s="56"/>
      <c r="E103" s="56"/>
      <c r="F103" s="56"/>
      <c r="G103" s="56"/>
      <c r="H103" s="56"/>
      <c r="I103" s="153"/>
      <c r="J103" s="56"/>
      <c r="K103" s="56"/>
      <c r="L103" s="52"/>
      <c r="S103" s="35"/>
      <c r="T103" s="35"/>
      <c r="U103" s="35"/>
      <c r="V103" s="35"/>
      <c r="W103" s="35"/>
      <c r="X103" s="35"/>
      <c r="Y103" s="35"/>
      <c r="Z103" s="35"/>
      <c r="AA103" s="35"/>
      <c r="AB103" s="35"/>
      <c r="AC103" s="35"/>
      <c r="AD103" s="35"/>
      <c r="AE103" s="35"/>
    </row>
    <row r="107" spans="1:31" s="2" customFormat="1" ht="6.9" customHeight="1">
      <c r="A107" s="35"/>
      <c r="B107" s="57"/>
      <c r="C107" s="58"/>
      <c r="D107" s="58"/>
      <c r="E107" s="58"/>
      <c r="F107" s="58"/>
      <c r="G107" s="58"/>
      <c r="H107" s="58"/>
      <c r="I107" s="156"/>
      <c r="J107" s="58"/>
      <c r="K107" s="58"/>
      <c r="L107" s="52"/>
      <c r="S107" s="35"/>
      <c r="T107" s="35"/>
      <c r="U107" s="35"/>
      <c r="V107" s="35"/>
      <c r="W107" s="35"/>
      <c r="X107" s="35"/>
      <c r="Y107" s="35"/>
      <c r="Z107" s="35"/>
      <c r="AA107" s="35"/>
      <c r="AB107" s="35"/>
      <c r="AC107" s="35"/>
      <c r="AD107" s="35"/>
      <c r="AE107" s="35"/>
    </row>
    <row r="108" spans="1:31" s="2" customFormat="1" ht="24.9" customHeight="1">
      <c r="A108" s="35"/>
      <c r="B108" s="36"/>
      <c r="C108" s="24" t="s">
        <v>170</v>
      </c>
      <c r="D108" s="37"/>
      <c r="E108" s="37"/>
      <c r="F108" s="37"/>
      <c r="G108" s="37"/>
      <c r="H108" s="37"/>
      <c r="I108" s="116"/>
      <c r="J108" s="37"/>
      <c r="K108" s="37"/>
      <c r="L108" s="52"/>
      <c r="S108" s="35"/>
      <c r="T108" s="35"/>
      <c r="U108" s="35"/>
      <c r="V108" s="35"/>
      <c r="W108" s="35"/>
      <c r="X108" s="35"/>
      <c r="Y108" s="35"/>
      <c r="Z108" s="35"/>
      <c r="AA108" s="35"/>
      <c r="AB108" s="35"/>
      <c r="AC108" s="35"/>
      <c r="AD108" s="35"/>
      <c r="AE108" s="35"/>
    </row>
    <row r="109" spans="1:31" s="2" customFormat="1" ht="6.9" customHeight="1">
      <c r="A109" s="35"/>
      <c r="B109" s="36"/>
      <c r="C109" s="37"/>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34" t="str">
        <f>E7</f>
        <v>Revitalizace náměstí ve Valašském Meziříčí</v>
      </c>
      <c r="F111" s="335"/>
      <c r="G111" s="335"/>
      <c r="H111" s="335"/>
      <c r="I111" s="116"/>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154</v>
      </c>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3" t="str">
        <f>E9</f>
        <v>SO 302.1 - Technologie vodního prvku - technologická</v>
      </c>
      <c r="F113" s="336"/>
      <c r="G113" s="336"/>
      <c r="H113" s="336"/>
      <c r="I113" s="116"/>
      <c r="J113" s="37"/>
      <c r="K113" s="37"/>
      <c r="L113" s="52"/>
      <c r="S113" s="35"/>
      <c r="T113" s="35"/>
      <c r="U113" s="35"/>
      <c r="V113" s="35"/>
      <c r="W113" s="35"/>
      <c r="X113" s="35"/>
      <c r="Y113" s="35"/>
      <c r="Z113" s="35"/>
      <c r="AA113" s="35"/>
      <c r="AB113" s="35"/>
      <c r="AC113" s="35"/>
      <c r="AD113" s="35"/>
      <c r="AE113" s="35"/>
    </row>
    <row r="114" spans="1:65" s="2" customFormat="1" ht="6.9" customHeight="1">
      <c r="A114" s="35"/>
      <c r="B114" s="36"/>
      <c r="C114" s="37"/>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Valašské Meziříčí</v>
      </c>
      <c r="G115" s="37"/>
      <c r="H115" s="37"/>
      <c r="I115" s="118" t="s">
        <v>22</v>
      </c>
      <c r="J115" s="67" t="str">
        <f>IF(J12="","",J12)</f>
        <v>16. 10. 2020</v>
      </c>
      <c r="K115" s="37"/>
      <c r="L115" s="52"/>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2" customFormat="1" ht="25.65" customHeight="1">
      <c r="A117" s="35"/>
      <c r="B117" s="36"/>
      <c r="C117" s="30" t="s">
        <v>24</v>
      </c>
      <c r="D117" s="37"/>
      <c r="E117" s="37"/>
      <c r="F117" s="28" t="str">
        <f>E15</f>
        <v xml:space="preserve"> </v>
      </c>
      <c r="G117" s="37"/>
      <c r="H117" s="37"/>
      <c r="I117" s="118" t="s">
        <v>29</v>
      </c>
      <c r="J117" s="33" t="str">
        <f>E21</f>
        <v>360 DEGREES CONSTRUCT s.r.o.</v>
      </c>
      <c r="K117" s="37"/>
      <c r="L117" s="52"/>
      <c r="S117" s="35"/>
      <c r="T117" s="35"/>
      <c r="U117" s="35"/>
      <c r="V117" s="35"/>
      <c r="W117" s="35"/>
      <c r="X117" s="35"/>
      <c r="Y117" s="35"/>
      <c r="Z117" s="35"/>
      <c r="AA117" s="35"/>
      <c r="AB117" s="35"/>
      <c r="AC117" s="35"/>
      <c r="AD117" s="35"/>
      <c r="AE117" s="35"/>
    </row>
    <row r="118" spans="1:65" s="2" customFormat="1" ht="25.65" customHeight="1">
      <c r="A118" s="35"/>
      <c r="B118" s="36"/>
      <c r="C118" s="30" t="s">
        <v>27</v>
      </c>
      <c r="D118" s="37"/>
      <c r="E118" s="37"/>
      <c r="F118" s="28" t="str">
        <f>IF(E18="","",E18)</f>
        <v>Vyplň údaj</v>
      </c>
      <c r="G118" s="37"/>
      <c r="H118" s="37"/>
      <c r="I118" s="118" t="s">
        <v>31</v>
      </c>
      <c r="J118" s="33" t="str">
        <f>E24</f>
        <v>360 DEGREES CONSTRUCT s.r.o.</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16"/>
      <c r="J119" s="37"/>
      <c r="K119" s="37"/>
      <c r="L119" s="52"/>
      <c r="S119" s="35"/>
      <c r="T119" s="35"/>
      <c r="U119" s="35"/>
      <c r="V119" s="35"/>
      <c r="W119" s="35"/>
      <c r="X119" s="35"/>
      <c r="Y119" s="35"/>
      <c r="Z119" s="35"/>
      <c r="AA119" s="35"/>
      <c r="AB119" s="35"/>
      <c r="AC119" s="35"/>
      <c r="AD119" s="35"/>
      <c r="AE119" s="35"/>
    </row>
    <row r="120" spans="1:65" s="11" customFormat="1" ht="29.25" customHeight="1">
      <c r="A120" s="176"/>
      <c r="B120" s="177"/>
      <c r="C120" s="178" t="s">
        <v>171</v>
      </c>
      <c r="D120" s="179" t="s">
        <v>58</v>
      </c>
      <c r="E120" s="179" t="s">
        <v>54</v>
      </c>
      <c r="F120" s="179" t="s">
        <v>55</v>
      </c>
      <c r="G120" s="179" t="s">
        <v>172</v>
      </c>
      <c r="H120" s="179" t="s">
        <v>173</v>
      </c>
      <c r="I120" s="180" t="s">
        <v>174</v>
      </c>
      <c r="J120" s="179" t="s">
        <v>160</v>
      </c>
      <c r="K120" s="181" t="s">
        <v>175</v>
      </c>
      <c r="L120" s="182"/>
      <c r="M120" s="76" t="s">
        <v>1</v>
      </c>
      <c r="N120" s="77" t="s">
        <v>37</v>
      </c>
      <c r="O120" s="77" t="s">
        <v>176</v>
      </c>
      <c r="P120" s="77" t="s">
        <v>177</v>
      </c>
      <c r="Q120" s="77" t="s">
        <v>178</v>
      </c>
      <c r="R120" s="77" t="s">
        <v>179</v>
      </c>
      <c r="S120" s="77" t="s">
        <v>180</v>
      </c>
      <c r="T120" s="78" t="s">
        <v>181</v>
      </c>
      <c r="U120" s="176"/>
      <c r="V120" s="176"/>
      <c r="W120" s="176"/>
      <c r="X120" s="176"/>
      <c r="Y120" s="176"/>
      <c r="Z120" s="176"/>
      <c r="AA120" s="176"/>
      <c r="AB120" s="176"/>
      <c r="AC120" s="176"/>
      <c r="AD120" s="176"/>
      <c r="AE120" s="176"/>
    </row>
    <row r="121" spans="1:65" s="2" customFormat="1" ht="22.8" customHeight="1">
      <c r="A121" s="35"/>
      <c r="B121" s="36"/>
      <c r="C121" s="83" t="s">
        <v>182</v>
      </c>
      <c r="D121" s="37"/>
      <c r="E121" s="37"/>
      <c r="F121" s="37"/>
      <c r="G121" s="37"/>
      <c r="H121" s="37"/>
      <c r="I121" s="116"/>
      <c r="J121" s="183">
        <f>BK121</f>
        <v>0</v>
      </c>
      <c r="K121" s="37"/>
      <c r="L121" s="40"/>
      <c r="M121" s="79"/>
      <c r="N121" s="184"/>
      <c r="O121" s="80"/>
      <c r="P121" s="185">
        <f>P122</f>
        <v>0</v>
      </c>
      <c r="Q121" s="80"/>
      <c r="R121" s="185">
        <f>R122</f>
        <v>0</v>
      </c>
      <c r="S121" s="80"/>
      <c r="T121" s="186">
        <f>T122</f>
        <v>0</v>
      </c>
      <c r="U121" s="35"/>
      <c r="V121" s="35"/>
      <c r="W121" s="35"/>
      <c r="X121" s="35"/>
      <c r="Y121" s="35"/>
      <c r="Z121" s="35"/>
      <c r="AA121" s="35"/>
      <c r="AB121" s="35"/>
      <c r="AC121" s="35"/>
      <c r="AD121" s="35"/>
      <c r="AE121" s="35"/>
      <c r="AT121" s="18" t="s">
        <v>72</v>
      </c>
      <c r="AU121" s="18" t="s">
        <v>162</v>
      </c>
      <c r="BK121" s="187">
        <f>BK122</f>
        <v>0</v>
      </c>
    </row>
    <row r="122" spans="1:65" s="12" customFormat="1" ht="25.95" customHeight="1">
      <c r="B122" s="188"/>
      <c r="C122" s="189"/>
      <c r="D122" s="190" t="s">
        <v>72</v>
      </c>
      <c r="E122" s="191" t="s">
        <v>1438</v>
      </c>
      <c r="F122" s="191" t="s">
        <v>1439</v>
      </c>
      <c r="G122" s="189"/>
      <c r="H122" s="189"/>
      <c r="I122" s="192"/>
      <c r="J122" s="193">
        <f>BK122</f>
        <v>0</v>
      </c>
      <c r="K122" s="189"/>
      <c r="L122" s="194"/>
      <c r="M122" s="195"/>
      <c r="N122" s="196"/>
      <c r="O122" s="196"/>
      <c r="P122" s="197">
        <f>P123+P162+P189+P240</f>
        <v>0</v>
      </c>
      <c r="Q122" s="196"/>
      <c r="R122" s="197">
        <f>R123+R162+R189+R240</f>
        <v>0</v>
      </c>
      <c r="S122" s="196"/>
      <c r="T122" s="198">
        <f>T123+T162+T189+T240</f>
        <v>0</v>
      </c>
      <c r="AR122" s="199" t="s">
        <v>192</v>
      </c>
      <c r="AT122" s="200" t="s">
        <v>72</v>
      </c>
      <c r="AU122" s="200" t="s">
        <v>73</v>
      </c>
      <c r="AY122" s="199" t="s">
        <v>185</v>
      </c>
      <c r="BK122" s="201">
        <f>BK123+BK162+BK189+BK240</f>
        <v>0</v>
      </c>
    </row>
    <row r="123" spans="1:65" s="12" customFormat="1" ht="22.8" customHeight="1">
      <c r="B123" s="188"/>
      <c r="C123" s="189"/>
      <c r="D123" s="190" t="s">
        <v>72</v>
      </c>
      <c r="E123" s="202" t="s">
        <v>1440</v>
      </c>
      <c r="F123" s="202" t="s">
        <v>1441</v>
      </c>
      <c r="G123" s="189"/>
      <c r="H123" s="189"/>
      <c r="I123" s="192"/>
      <c r="J123" s="203">
        <f>BK123</f>
        <v>0</v>
      </c>
      <c r="K123" s="189"/>
      <c r="L123" s="194"/>
      <c r="M123" s="195"/>
      <c r="N123" s="196"/>
      <c r="O123" s="196"/>
      <c r="P123" s="197">
        <f>SUM(P124:P161)</f>
        <v>0</v>
      </c>
      <c r="Q123" s="196"/>
      <c r="R123" s="197">
        <f>SUM(R124:R161)</f>
        <v>0</v>
      </c>
      <c r="S123" s="196"/>
      <c r="T123" s="198">
        <f>SUM(T124:T161)</f>
        <v>0</v>
      </c>
      <c r="AR123" s="199" t="s">
        <v>192</v>
      </c>
      <c r="AT123" s="200" t="s">
        <v>72</v>
      </c>
      <c r="AU123" s="200" t="s">
        <v>81</v>
      </c>
      <c r="AY123" s="199" t="s">
        <v>185</v>
      </c>
      <c r="BK123" s="201">
        <f>SUM(BK124:BK161)</f>
        <v>0</v>
      </c>
    </row>
    <row r="124" spans="1:65" s="2" customFormat="1" ht="33" customHeight="1">
      <c r="A124" s="35"/>
      <c r="B124" s="36"/>
      <c r="C124" s="258" t="s">
        <v>81</v>
      </c>
      <c r="D124" s="258" t="s">
        <v>521</v>
      </c>
      <c r="E124" s="259" t="s">
        <v>150</v>
      </c>
      <c r="F124" s="260" t="s">
        <v>1442</v>
      </c>
      <c r="G124" s="261" t="s">
        <v>990</v>
      </c>
      <c r="H124" s="262">
        <v>1</v>
      </c>
      <c r="I124" s="263"/>
      <c r="J124" s="264">
        <f>ROUND(I124*H124,2)</f>
        <v>0</v>
      </c>
      <c r="K124" s="260" t="s">
        <v>1</v>
      </c>
      <c r="L124" s="265"/>
      <c r="M124" s="266" t="s">
        <v>1</v>
      </c>
      <c r="N124" s="267" t="s">
        <v>38</v>
      </c>
      <c r="O124" s="72"/>
      <c r="P124" s="213">
        <f>O124*H124</f>
        <v>0</v>
      </c>
      <c r="Q124" s="213">
        <v>0</v>
      </c>
      <c r="R124" s="213">
        <f>Q124*H124</f>
        <v>0</v>
      </c>
      <c r="S124" s="213">
        <v>0</v>
      </c>
      <c r="T124" s="214">
        <f>S124*H124</f>
        <v>0</v>
      </c>
      <c r="U124" s="35"/>
      <c r="V124" s="35"/>
      <c r="W124" s="35"/>
      <c r="X124" s="35"/>
      <c r="Y124" s="35"/>
      <c r="Z124" s="35"/>
      <c r="AA124" s="35"/>
      <c r="AB124" s="35"/>
      <c r="AC124" s="35"/>
      <c r="AD124" s="35"/>
      <c r="AE124" s="35"/>
      <c r="AR124" s="215" t="s">
        <v>487</v>
      </c>
      <c r="AT124" s="215" t="s">
        <v>521</v>
      </c>
      <c r="AU124" s="215" t="s">
        <v>83</v>
      </c>
      <c r="AY124" s="18" t="s">
        <v>185</v>
      </c>
      <c r="BE124" s="216">
        <f>IF(N124="základní",J124,0)</f>
        <v>0</v>
      </c>
      <c r="BF124" s="216">
        <f>IF(N124="snížená",J124,0)</f>
        <v>0</v>
      </c>
      <c r="BG124" s="216">
        <f>IF(N124="zákl. přenesená",J124,0)</f>
        <v>0</v>
      </c>
      <c r="BH124" s="216">
        <f>IF(N124="sníž. přenesená",J124,0)</f>
        <v>0</v>
      </c>
      <c r="BI124" s="216">
        <f>IF(N124="nulová",J124,0)</f>
        <v>0</v>
      </c>
      <c r="BJ124" s="18" t="s">
        <v>81</v>
      </c>
      <c r="BK124" s="216">
        <f>ROUND(I124*H124,2)</f>
        <v>0</v>
      </c>
      <c r="BL124" s="18" t="s">
        <v>487</v>
      </c>
      <c r="BM124" s="215" t="s">
        <v>1443</v>
      </c>
    </row>
    <row r="125" spans="1:65" s="2" customFormat="1" ht="28.8">
      <c r="A125" s="35"/>
      <c r="B125" s="36"/>
      <c r="C125" s="37"/>
      <c r="D125" s="217" t="s">
        <v>194</v>
      </c>
      <c r="E125" s="37"/>
      <c r="F125" s="218" t="s">
        <v>1442</v>
      </c>
      <c r="G125" s="37"/>
      <c r="H125" s="37"/>
      <c r="I125" s="116"/>
      <c r="J125" s="37"/>
      <c r="K125" s="37"/>
      <c r="L125" s="40"/>
      <c r="M125" s="219"/>
      <c r="N125" s="220"/>
      <c r="O125" s="72"/>
      <c r="P125" s="72"/>
      <c r="Q125" s="72"/>
      <c r="R125" s="72"/>
      <c r="S125" s="72"/>
      <c r="T125" s="73"/>
      <c r="U125" s="35"/>
      <c r="V125" s="35"/>
      <c r="W125" s="35"/>
      <c r="X125" s="35"/>
      <c r="Y125" s="35"/>
      <c r="Z125" s="35"/>
      <c r="AA125" s="35"/>
      <c r="AB125" s="35"/>
      <c r="AC125" s="35"/>
      <c r="AD125" s="35"/>
      <c r="AE125" s="35"/>
      <c r="AT125" s="18" t="s">
        <v>194</v>
      </c>
      <c r="AU125" s="18" t="s">
        <v>83</v>
      </c>
    </row>
    <row r="126" spans="1:65" s="2" customFormat="1" ht="21.75" customHeight="1">
      <c r="A126" s="35"/>
      <c r="B126" s="36"/>
      <c r="C126" s="258" t="s">
        <v>83</v>
      </c>
      <c r="D126" s="258" t="s">
        <v>521</v>
      </c>
      <c r="E126" s="259" t="s">
        <v>1444</v>
      </c>
      <c r="F126" s="260" t="s">
        <v>1445</v>
      </c>
      <c r="G126" s="261" t="s">
        <v>990</v>
      </c>
      <c r="H126" s="262">
        <v>1</v>
      </c>
      <c r="I126" s="263"/>
      <c r="J126" s="264">
        <f>ROUND(I126*H126,2)</f>
        <v>0</v>
      </c>
      <c r="K126" s="260" t="s">
        <v>1</v>
      </c>
      <c r="L126" s="265"/>
      <c r="M126" s="266" t="s">
        <v>1</v>
      </c>
      <c r="N126" s="267" t="s">
        <v>38</v>
      </c>
      <c r="O126" s="72"/>
      <c r="P126" s="213">
        <f>O126*H126</f>
        <v>0</v>
      </c>
      <c r="Q126" s="213">
        <v>0</v>
      </c>
      <c r="R126" s="213">
        <f>Q126*H126</f>
        <v>0</v>
      </c>
      <c r="S126" s="213">
        <v>0</v>
      </c>
      <c r="T126" s="214">
        <f>S126*H126</f>
        <v>0</v>
      </c>
      <c r="U126" s="35"/>
      <c r="V126" s="35"/>
      <c r="W126" s="35"/>
      <c r="X126" s="35"/>
      <c r="Y126" s="35"/>
      <c r="Z126" s="35"/>
      <c r="AA126" s="35"/>
      <c r="AB126" s="35"/>
      <c r="AC126" s="35"/>
      <c r="AD126" s="35"/>
      <c r="AE126" s="35"/>
      <c r="AR126" s="215" t="s">
        <v>487</v>
      </c>
      <c r="AT126" s="215" t="s">
        <v>521</v>
      </c>
      <c r="AU126" s="215" t="s">
        <v>83</v>
      </c>
      <c r="AY126" s="18" t="s">
        <v>185</v>
      </c>
      <c r="BE126" s="216">
        <f>IF(N126="základní",J126,0)</f>
        <v>0</v>
      </c>
      <c r="BF126" s="216">
        <f>IF(N126="snížená",J126,0)</f>
        <v>0</v>
      </c>
      <c r="BG126" s="216">
        <f>IF(N126="zákl. přenesená",J126,0)</f>
        <v>0</v>
      </c>
      <c r="BH126" s="216">
        <f>IF(N126="sníž. přenesená",J126,0)</f>
        <v>0</v>
      </c>
      <c r="BI126" s="216">
        <f>IF(N126="nulová",J126,0)</f>
        <v>0</v>
      </c>
      <c r="BJ126" s="18" t="s">
        <v>81</v>
      </c>
      <c r="BK126" s="216">
        <f>ROUND(I126*H126,2)</f>
        <v>0</v>
      </c>
      <c r="BL126" s="18" t="s">
        <v>487</v>
      </c>
      <c r="BM126" s="215" t="s">
        <v>1446</v>
      </c>
    </row>
    <row r="127" spans="1:65" s="2" customFormat="1" ht="19.2">
      <c r="A127" s="35"/>
      <c r="B127" s="36"/>
      <c r="C127" s="37"/>
      <c r="D127" s="217" t="s">
        <v>194</v>
      </c>
      <c r="E127" s="37"/>
      <c r="F127" s="218" t="s">
        <v>1445</v>
      </c>
      <c r="G127" s="37"/>
      <c r="H127" s="37"/>
      <c r="I127" s="116"/>
      <c r="J127" s="37"/>
      <c r="K127" s="37"/>
      <c r="L127" s="40"/>
      <c r="M127" s="219"/>
      <c r="N127" s="220"/>
      <c r="O127" s="72"/>
      <c r="P127" s="72"/>
      <c r="Q127" s="72"/>
      <c r="R127" s="72"/>
      <c r="S127" s="72"/>
      <c r="T127" s="73"/>
      <c r="U127" s="35"/>
      <c r="V127" s="35"/>
      <c r="W127" s="35"/>
      <c r="X127" s="35"/>
      <c r="Y127" s="35"/>
      <c r="Z127" s="35"/>
      <c r="AA127" s="35"/>
      <c r="AB127" s="35"/>
      <c r="AC127" s="35"/>
      <c r="AD127" s="35"/>
      <c r="AE127" s="35"/>
      <c r="AT127" s="18" t="s">
        <v>194</v>
      </c>
      <c r="AU127" s="18" t="s">
        <v>83</v>
      </c>
    </row>
    <row r="128" spans="1:65" s="2" customFormat="1" ht="16.5" customHeight="1">
      <c r="A128" s="35"/>
      <c r="B128" s="36"/>
      <c r="C128" s="258" t="s">
        <v>202</v>
      </c>
      <c r="D128" s="258" t="s">
        <v>521</v>
      </c>
      <c r="E128" s="259" t="s">
        <v>1447</v>
      </c>
      <c r="F128" s="260" t="s">
        <v>1448</v>
      </c>
      <c r="G128" s="261" t="s">
        <v>990</v>
      </c>
      <c r="H128" s="262">
        <v>1</v>
      </c>
      <c r="I128" s="263"/>
      <c r="J128" s="264">
        <f>ROUND(I128*H128,2)</f>
        <v>0</v>
      </c>
      <c r="K128" s="260" t="s">
        <v>1</v>
      </c>
      <c r="L128" s="265"/>
      <c r="M128" s="266" t="s">
        <v>1</v>
      </c>
      <c r="N128" s="267" t="s">
        <v>38</v>
      </c>
      <c r="O128" s="72"/>
      <c r="P128" s="213">
        <f>O128*H128</f>
        <v>0</v>
      </c>
      <c r="Q128" s="213">
        <v>0</v>
      </c>
      <c r="R128" s="213">
        <f>Q128*H128</f>
        <v>0</v>
      </c>
      <c r="S128" s="213">
        <v>0</v>
      </c>
      <c r="T128" s="214">
        <f>S128*H128</f>
        <v>0</v>
      </c>
      <c r="U128" s="35"/>
      <c r="V128" s="35"/>
      <c r="W128" s="35"/>
      <c r="X128" s="35"/>
      <c r="Y128" s="35"/>
      <c r="Z128" s="35"/>
      <c r="AA128" s="35"/>
      <c r="AB128" s="35"/>
      <c r="AC128" s="35"/>
      <c r="AD128" s="35"/>
      <c r="AE128" s="35"/>
      <c r="AR128" s="215" t="s">
        <v>487</v>
      </c>
      <c r="AT128" s="215" t="s">
        <v>521</v>
      </c>
      <c r="AU128" s="215" t="s">
        <v>83</v>
      </c>
      <c r="AY128" s="18" t="s">
        <v>185</v>
      </c>
      <c r="BE128" s="216">
        <f>IF(N128="základní",J128,0)</f>
        <v>0</v>
      </c>
      <c r="BF128" s="216">
        <f>IF(N128="snížená",J128,0)</f>
        <v>0</v>
      </c>
      <c r="BG128" s="216">
        <f>IF(N128="zákl. přenesená",J128,0)</f>
        <v>0</v>
      </c>
      <c r="BH128" s="216">
        <f>IF(N128="sníž. přenesená",J128,0)</f>
        <v>0</v>
      </c>
      <c r="BI128" s="216">
        <f>IF(N128="nulová",J128,0)</f>
        <v>0</v>
      </c>
      <c r="BJ128" s="18" t="s">
        <v>81</v>
      </c>
      <c r="BK128" s="216">
        <f>ROUND(I128*H128,2)</f>
        <v>0</v>
      </c>
      <c r="BL128" s="18" t="s">
        <v>487</v>
      </c>
      <c r="BM128" s="215" t="s">
        <v>1449</v>
      </c>
    </row>
    <row r="129" spans="1:65" s="2" customFormat="1" ht="10.199999999999999">
      <c r="A129" s="35"/>
      <c r="B129" s="36"/>
      <c r="C129" s="37"/>
      <c r="D129" s="217" t="s">
        <v>194</v>
      </c>
      <c r="E129" s="37"/>
      <c r="F129" s="218" t="s">
        <v>1448</v>
      </c>
      <c r="G129" s="37"/>
      <c r="H129" s="37"/>
      <c r="I129" s="116"/>
      <c r="J129" s="37"/>
      <c r="K129" s="37"/>
      <c r="L129" s="40"/>
      <c r="M129" s="219"/>
      <c r="N129" s="220"/>
      <c r="O129" s="72"/>
      <c r="P129" s="72"/>
      <c r="Q129" s="72"/>
      <c r="R129" s="72"/>
      <c r="S129" s="72"/>
      <c r="T129" s="73"/>
      <c r="U129" s="35"/>
      <c r="V129" s="35"/>
      <c r="W129" s="35"/>
      <c r="X129" s="35"/>
      <c r="Y129" s="35"/>
      <c r="Z129" s="35"/>
      <c r="AA129" s="35"/>
      <c r="AB129" s="35"/>
      <c r="AC129" s="35"/>
      <c r="AD129" s="35"/>
      <c r="AE129" s="35"/>
      <c r="AT129" s="18" t="s">
        <v>194</v>
      </c>
      <c r="AU129" s="18" t="s">
        <v>83</v>
      </c>
    </row>
    <row r="130" spans="1:65" s="2" customFormat="1" ht="16.5" customHeight="1">
      <c r="A130" s="35"/>
      <c r="B130" s="36"/>
      <c r="C130" s="258" t="s">
        <v>192</v>
      </c>
      <c r="D130" s="258" t="s">
        <v>521</v>
      </c>
      <c r="E130" s="259" t="s">
        <v>1450</v>
      </c>
      <c r="F130" s="260" t="s">
        <v>1451</v>
      </c>
      <c r="G130" s="261" t="s">
        <v>990</v>
      </c>
      <c r="H130" s="262">
        <v>1</v>
      </c>
      <c r="I130" s="263"/>
      <c r="J130" s="264">
        <f>ROUND(I130*H130,2)</f>
        <v>0</v>
      </c>
      <c r="K130" s="260" t="s">
        <v>1</v>
      </c>
      <c r="L130" s="265"/>
      <c r="M130" s="266" t="s">
        <v>1</v>
      </c>
      <c r="N130" s="267" t="s">
        <v>38</v>
      </c>
      <c r="O130" s="72"/>
      <c r="P130" s="213">
        <f>O130*H130</f>
        <v>0</v>
      </c>
      <c r="Q130" s="213">
        <v>0</v>
      </c>
      <c r="R130" s="213">
        <f>Q130*H130</f>
        <v>0</v>
      </c>
      <c r="S130" s="213">
        <v>0</v>
      </c>
      <c r="T130" s="214">
        <f>S130*H130</f>
        <v>0</v>
      </c>
      <c r="U130" s="35"/>
      <c r="V130" s="35"/>
      <c r="W130" s="35"/>
      <c r="X130" s="35"/>
      <c r="Y130" s="35"/>
      <c r="Z130" s="35"/>
      <c r="AA130" s="35"/>
      <c r="AB130" s="35"/>
      <c r="AC130" s="35"/>
      <c r="AD130" s="35"/>
      <c r="AE130" s="35"/>
      <c r="AR130" s="215" t="s">
        <v>487</v>
      </c>
      <c r="AT130" s="215" t="s">
        <v>521</v>
      </c>
      <c r="AU130" s="215" t="s">
        <v>83</v>
      </c>
      <c r="AY130" s="18" t="s">
        <v>185</v>
      </c>
      <c r="BE130" s="216">
        <f>IF(N130="základní",J130,0)</f>
        <v>0</v>
      </c>
      <c r="BF130" s="216">
        <f>IF(N130="snížená",J130,0)</f>
        <v>0</v>
      </c>
      <c r="BG130" s="216">
        <f>IF(N130="zákl. přenesená",J130,0)</f>
        <v>0</v>
      </c>
      <c r="BH130" s="216">
        <f>IF(N130="sníž. přenesená",J130,0)</f>
        <v>0</v>
      </c>
      <c r="BI130" s="216">
        <f>IF(N130="nulová",J130,0)</f>
        <v>0</v>
      </c>
      <c r="BJ130" s="18" t="s">
        <v>81</v>
      </c>
      <c r="BK130" s="216">
        <f>ROUND(I130*H130,2)</f>
        <v>0</v>
      </c>
      <c r="BL130" s="18" t="s">
        <v>487</v>
      </c>
      <c r="BM130" s="215" t="s">
        <v>1452</v>
      </c>
    </row>
    <row r="131" spans="1:65" s="2" customFormat="1" ht="10.199999999999999">
      <c r="A131" s="35"/>
      <c r="B131" s="36"/>
      <c r="C131" s="37"/>
      <c r="D131" s="217" t="s">
        <v>194</v>
      </c>
      <c r="E131" s="37"/>
      <c r="F131" s="218" t="s">
        <v>1451</v>
      </c>
      <c r="G131" s="37"/>
      <c r="H131" s="37"/>
      <c r="I131" s="116"/>
      <c r="J131" s="37"/>
      <c r="K131" s="37"/>
      <c r="L131" s="40"/>
      <c r="M131" s="219"/>
      <c r="N131" s="220"/>
      <c r="O131" s="72"/>
      <c r="P131" s="72"/>
      <c r="Q131" s="72"/>
      <c r="R131" s="72"/>
      <c r="S131" s="72"/>
      <c r="T131" s="73"/>
      <c r="U131" s="35"/>
      <c r="V131" s="35"/>
      <c r="W131" s="35"/>
      <c r="X131" s="35"/>
      <c r="Y131" s="35"/>
      <c r="Z131" s="35"/>
      <c r="AA131" s="35"/>
      <c r="AB131" s="35"/>
      <c r="AC131" s="35"/>
      <c r="AD131" s="35"/>
      <c r="AE131" s="35"/>
      <c r="AT131" s="18" t="s">
        <v>194</v>
      </c>
      <c r="AU131" s="18" t="s">
        <v>83</v>
      </c>
    </row>
    <row r="132" spans="1:65" s="2" customFormat="1" ht="55.5" customHeight="1">
      <c r="A132" s="35"/>
      <c r="B132" s="36"/>
      <c r="C132" s="258" t="s">
        <v>220</v>
      </c>
      <c r="D132" s="258" t="s">
        <v>521</v>
      </c>
      <c r="E132" s="259" t="s">
        <v>1453</v>
      </c>
      <c r="F132" s="260" t="s">
        <v>1454</v>
      </c>
      <c r="G132" s="261" t="s">
        <v>990</v>
      </c>
      <c r="H132" s="262">
        <v>1</v>
      </c>
      <c r="I132" s="263"/>
      <c r="J132" s="264">
        <f>ROUND(I132*H132,2)</f>
        <v>0</v>
      </c>
      <c r="K132" s="260" t="s">
        <v>1</v>
      </c>
      <c r="L132" s="265"/>
      <c r="M132" s="266" t="s">
        <v>1</v>
      </c>
      <c r="N132" s="267" t="s">
        <v>38</v>
      </c>
      <c r="O132" s="72"/>
      <c r="P132" s="213">
        <f>O132*H132</f>
        <v>0</v>
      </c>
      <c r="Q132" s="213">
        <v>0</v>
      </c>
      <c r="R132" s="213">
        <f>Q132*H132</f>
        <v>0</v>
      </c>
      <c r="S132" s="213">
        <v>0</v>
      </c>
      <c r="T132" s="214">
        <f>S132*H132</f>
        <v>0</v>
      </c>
      <c r="U132" s="35"/>
      <c r="V132" s="35"/>
      <c r="W132" s="35"/>
      <c r="X132" s="35"/>
      <c r="Y132" s="35"/>
      <c r="Z132" s="35"/>
      <c r="AA132" s="35"/>
      <c r="AB132" s="35"/>
      <c r="AC132" s="35"/>
      <c r="AD132" s="35"/>
      <c r="AE132" s="35"/>
      <c r="AR132" s="215" t="s">
        <v>487</v>
      </c>
      <c r="AT132" s="215" t="s">
        <v>521</v>
      </c>
      <c r="AU132" s="215" t="s">
        <v>83</v>
      </c>
      <c r="AY132" s="18" t="s">
        <v>185</v>
      </c>
      <c r="BE132" s="216">
        <f>IF(N132="základní",J132,0)</f>
        <v>0</v>
      </c>
      <c r="BF132" s="216">
        <f>IF(N132="snížená",J132,0)</f>
        <v>0</v>
      </c>
      <c r="BG132" s="216">
        <f>IF(N132="zákl. přenesená",J132,0)</f>
        <v>0</v>
      </c>
      <c r="BH132" s="216">
        <f>IF(N132="sníž. přenesená",J132,0)</f>
        <v>0</v>
      </c>
      <c r="BI132" s="216">
        <f>IF(N132="nulová",J132,0)</f>
        <v>0</v>
      </c>
      <c r="BJ132" s="18" t="s">
        <v>81</v>
      </c>
      <c r="BK132" s="216">
        <f>ROUND(I132*H132,2)</f>
        <v>0</v>
      </c>
      <c r="BL132" s="18" t="s">
        <v>487</v>
      </c>
      <c r="BM132" s="215" t="s">
        <v>1455</v>
      </c>
    </row>
    <row r="133" spans="1:65" s="2" customFormat="1" ht="48">
      <c r="A133" s="35"/>
      <c r="B133" s="36"/>
      <c r="C133" s="37"/>
      <c r="D133" s="217" t="s">
        <v>194</v>
      </c>
      <c r="E133" s="37"/>
      <c r="F133" s="218" t="s">
        <v>1454</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194</v>
      </c>
      <c r="AU133" s="18" t="s">
        <v>83</v>
      </c>
    </row>
    <row r="134" spans="1:65" s="2" customFormat="1" ht="55.5" customHeight="1">
      <c r="A134" s="35"/>
      <c r="B134" s="36"/>
      <c r="C134" s="258" t="s">
        <v>227</v>
      </c>
      <c r="D134" s="258" t="s">
        <v>521</v>
      </c>
      <c r="E134" s="259" t="s">
        <v>1456</v>
      </c>
      <c r="F134" s="260" t="s">
        <v>1457</v>
      </c>
      <c r="G134" s="261" t="s">
        <v>990</v>
      </c>
      <c r="H134" s="262">
        <v>1</v>
      </c>
      <c r="I134" s="263"/>
      <c r="J134" s="264">
        <f>ROUND(I134*H134,2)</f>
        <v>0</v>
      </c>
      <c r="K134" s="260" t="s">
        <v>1</v>
      </c>
      <c r="L134" s="265"/>
      <c r="M134" s="266" t="s">
        <v>1</v>
      </c>
      <c r="N134" s="267" t="s">
        <v>38</v>
      </c>
      <c r="O134" s="72"/>
      <c r="P134" s="213">
        <f>O134*H134</f>
        <v>0</v>
      </c>
      <c r="Q134" s="213">
        <v>0</v>
      </c>
      <c r="R134" s="213">
        <f>Q134*H134</f>
        <v>0</v>
      </c>
      <c r="S134" s="213">
        <v>0</v>
      </c>
      <c r="T134" s="214">
        <f>S134*H134</f>
        <v>0</v>
      </c>
      <c r="U134" s="35"/>
      <c r="V134" s="35"/>
      <c r="W134" s="35"/>
      <c r="X134" s="35"/>
      <c r="Y134" s="35"/>
      <c r="Z134" s="35"/>
      <c r="AA134" s="35"/>
      <c r="AB134" s="35"/>
      <c r="AC134" s="35"/>
      <c r="AD134" s="35"/>
      <c r="AE134" s="35"/>
      <c r="AR134" s="215" t="s">
        <v>487</v>
      </c>
      <c r="AT134" s="215" t="s">
        <v>521</v>
      </c>
      <c r="AU134" s="215" t="s">
        <v>83</v>
      </c>
      <c r="AY134" s="18" t="s">
        <v>185</v>
      </c>
      <c r="BE134" s="216">
        <f>IF(N134="základní",J134,0)</f>
        <v>0</v>
      </c>
      <c r="BF134" s="216">
        <f>IF(N134="snížená",J134,0)</f>
        <v>0</v>
      </c>
      <c r="BG134" s="216">
        <f>IF(N134="zákl. přenesená",J134,0)</f>
        <v>0</v>
      </c>
      <c r="BH134" s="216">
        <f>IF(N134="sníž. přenesená",J134,0)</f>
        <v>0</v>
      </c>
      <c r="BI134" s="216">
        <f>IF(N134="nulová",J134,0)</f>
        <v>0</v>
      </c>
      <c r="BJ134" s="18" t="s">
        <v>81</v>
      </c>
      <c r="BK134" s="216">
        <f>ROUND(I134*H134,2)</f>
        <v>0</v>
      </c>
      <c r="BL134" s="18" t="s">
        <v>487</v>
      </c>
      <c r="BM134" s="215" t="s">
        <v>1458</v>
      </c>
    </row>
    <row r="135" spans="1:65" s="2" customFormat="1" ht="38.4">
      <c r="A135" s="35"/>
      <c r="B135" s="36"/>
      <c r="C135" s="37"/>
      <c r="D135" s="217" t="s">
        <v>194</v>
      </c>
      <c r="E135" s="37"/>
      <c r="F135" s="218" t="s">
        <v>1457</v>
      </c>
      <c r="G135" s="37"/>
      <c r="H135" s="37"/>
      <c r="I135" s="116"/>
      <c r="J135" s="37"/>
      <c r="K135" s="37"/>
      <c r="L135" s="40"/>
      <c r="M135" s="219"/>
      <c r="N135" s="220"/>
      <c r="O135" s="72"/>
      <c r="P135" s="72"/>
      <c r="Q135" s="72"/>
      <c r="R135" s="72"/>
      <c r="S135" s="72"/>
      <c r="T135" s="73"/>
      <c r="U135" s="35"/>
      <c r="V135" s="35"/>
      <c r="W135" s="35"/>
      <c r="X135" s="35"/>
      <c r="Y135" s="35"/>
      <c r="Z135" s="35"/>
      <c r="AA135" s="35"/>
      <c r="AB135" s="35"/>
      <c r="AC135" s="35"/>
      <c r="AD135" s="35"/>
      <c r="AE135" s="35"/>
      <c r="AT135" s="18" t="s">
        <v>194</v>
      </c>
      <c r="AU135" s="18" t="s">
        <v>83</v>
      </c>
    </row>
    <row r="136" spans="1:65" s="2" customFormat="1" ht="21.75" customHeight="1">
      <c r="A136" s="35"/>
      <c r="B136" s="36"/>
      <c r="C136" s="258" t="s">
        <v>235</v>
      </c>
      <c r="D136" s="258" t="s">
        <v>521</v>
      </c>
      <c r="E136" s="259" t="s">
        <v>1459</v>
      </c>
      <c r="F136" s="260" t="s">
        <v>1460</v>
      </c>
      <c r="G136" s="261" t="s">
        <v>990</v>
      </c>
      <c r="H136" s="262">
        <v>1</v>
      </c>
      <c r="I136" s="263"/>
      <c r="J136" s="264">
        <f>ROUND(I136*H136,2)</f>
        <v>0</v>
      </c>
      <c r="K136" s="260" t="s">
        <v>1</v>
      </c>
      <c r="L136" s="265"/>
      <c r="M136" s="266" t="s">
        <v>1</v>
      </c>
      <c r="N136" s="267" t="s">
        <v>38</v>
      </c>
      <c r="O136" s="72"/>
      <c r="P136" s="213">
        <f>O136*H136</f>
        <v>0</v>
      </c>
      <c r="Q136" s="213">
        <v>0</v>
      </c>
      <c r="R136" s="213">
        <f>Q136*H136</f>
        <v>0</v>
      </c>
      <c r="S136" s="213">
        <v>0</v>
      </c>
      <c r="T136" s="214">
        <f>S136*H136</f>
        <v>0</v>
      </c>
      <c r="U136" s="35"/>
      <c r="V136" s="35"/>
      <c r="W136" s="35"/>
      <c r="X136" s="35"/>
      <c r="Y136" s="35"/>
      <c r="Z136" s="35"/>
      <c r="AA136" s="35"/>
      <c r="AB136" s="35"/>
      <c r="AC136" s="35"/>
      <c r="AD136" s="35"/>
      <c r="AE136" s="35"/>
      <c r="AR136" s="215" t="s">
        <v>487</v>
      </c>
      <c r="AT136" s="215" t="s">
        <v>521</v>
      </c>
      <c r="AU136" s="215" t="s">
        <v>83</v>
      </c>
      <c r="AY136" s="18" t="s">
        <v>185</v>
      </c>
      <c r="BE136" s="216">
        <f>IF(N136="základní",J136,0)</f>
        <v>0</v>
      </c>
      <c r="BF136" s="216">
        <f>IF(N136="snížená",J136,0)</f>
        <v>0</v>
      </c>
      <c r="BG136" s="216">
        <f>IF(N136="zákl. přenesená",J136,0)</f>
        <v>0</v>
      </c>
      <c r="BH136" s="216">
        <f>IF(N136="sníž. přenesená",J136,0)</f>
        <v>0</v>
      </c>
      <c r="BI136" s="216">
        <f>IF(N136="nulová",J136,0)</f>
        <v>0</v>
      </c>
      <c r="BJ136" s="18" t="s">
        <v>81</v>
      </c>
      <c r="BK136" s="216">
        <f>ROUND(I136*H136,2)</f>
        <v>0</v>
      </c>
      <c r="BL136" s="18" t="s">
        <v>487</v>
      </c>
      <c r="BM136" s="215" t="s">
        <v>1461</v>
      </c>
    </row>
    <row r="137" spans="1:65" s="2" customFormat="1" ht="19.2">
      <c r="A137" s="35"/>
      <c r="B137" s="36"/>
      <c r="C137" s="37"/>
      <c r="D137" s="217" t="s">
        <v>194</v>
      </c>
      <c r="E137" s="37"/>
      <c r="F137" s="218" t="s">
        <v>1460</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194</v>
      </c>
      <c r="AU137" s="18" t="s">
        <v>83</v>
      </c>
    </row>
    <row r="138" spans="1:65" s="2" customFormat="1" ht="44.25" customHeight="1">
      <c r="A138" s="35"/>
      <c r="B138" s="36"/>
      <c r="C138" s="258" t="s">
        <v>226</v>
      </c>
      <c r="D138" s="258" t="s">
        <v>521</v>
      </c>
      <c r="E138" s="259" t="s">
        <v>1462</v>
      </c>
      <c r="F138" s="260" t="s">
        <v>1463</v>
      </c>
      <c r="G138" s="261" t="s">
        <v>990</v>
      </c>
      <c r="H138" s="262">
        <v>1</v>
      </c>
      <c r="I138" s="263"/>
      <c r="J138" s="264">
        <f>ROUND(I138*H138,2)</f>
        <v>0</v>
      </c>
      <c r="K138" s="260" t="s">
        <v>1</v>
      </c>
      <c r="L138" s="265"/>
      <c r="M138" s="266" t="s">
        <v>1</v>
      </c>
      <c r="N138" s="267" t="s">
        <v>38</v>
      </c>
      <c r="O138" s="72"/>
      <c r="P138" s="213">
        <f>O138*H138</f>
        <v>0</v>
      </c>
      <c r="Q138" s="213">
        <v>0</v>
      </c>
      <c r="R138" s="213">
        <f>Q138*H138</f>
        <v>0</v>
      </c>
      <c r="S138" s="213">
        <v>0</v>
      </c>
      <c r="T138" s="214">
        <f>S138*H138</f>
        <v>0</v>
      </c>
      <c r="U138" s="35"/>
      <c r="V138" s="35"/>
      <c r="W138" s="35"/>
      <c r="X138" s="35"/>
      <c r="Y138" s="35"/>
      <c r="Z138" s="35"/>
      <c r="AA138" s="35"/>
      <c r="AB138" s="35"/>
      <c r="AC138" s="35"/>
      <c r="AD138" s="35"/>
      <c r="AE138" s="35"/>
      <c r="AR138" s="215" t="s">
        <v>487</v>
      </c>
      <c r="AT138" s="215" t="s">
        <v>521</v>
      </c>
      <c r="AU138" s="215" t="s">
        <v>83</v>
      </c>
      <c r="AY138" s="18" t="s">
        <v>185</v>
      </c>
      <c r="BE138" s="216">
        <f>IF(N138="základní",J138,0)</f>
        <v>0</v>
      </c>
      <c r="BF138" s="216">
        <f>IF(N138="snížená",J138,0)</f>
        <v>0</v>
      </c>
      <c r="BG138" s="216">
        <f>IF(N138="zákl. přenesená",J138,0)</f>
        <v>0</v>
      </c>
      <c r="BH138" s="216">
        <f>IF(N138="sníž. přenesená",J138,0)</f>
        <v>0</v>
      </c>
      <c r="BI138" s="216">
        <f>IF(N138="nulová",J138,0)</f>
        <v>0</v>
      </c>
      <c r="BJ138" s="18" t="s">
        <v>81</v>
      </c>
      <c r="BK138" s="216">
        <f>ROUND(I138*H138,2)</f>
        <v>0</v>
      </c>
      <c r="BL138" s="18" t="s">
        <v>487</v>
      </c>
      <c r="BM138" s="215" t="s">
        <v>1464</v>
      </c>
    </row>
    <row r="139" spans="1:65" s="2" customFormat="1" ht="38.4">
      <c r="A139" s="35"/>
      <c r="B139" s="36"/>
      <c r="C139" s="37"/>
      <c r="D139" s="217" t="s">
        <v>194</v>
      </c>
      <c r="E139" s="37"/>
      <c r="F139" s="218" t="s">
        <v>1463</v>
      </c>
      <c r="G139" s="37"/>
      <c r="H139" s="37"/>
      <c r="I139" s="116"/>
      <c r="J139" s="37"/>
      <c r="K139" s="37"/>
      <c r="L139" s="40"/>
      <c r="M139" s="219"/>
      <c r="N139" s="220"/>
      <c r="O139" s="72"/>
      <c r="P139" s="72"/>
      <c r="Q139" s="72"/>
      <c r="R139" s="72"/>
      <c r="S139" s="72"/>
      <c r="T139" s="73"/>
      <c r="U139" s="35"/>
      <c r="V139" s="35"/>
      <c r="W139" s="35"/>
      <c r="X139" s="35"/>
      <c r="Y139" s="35"/>
      <c r="Z139" s="35"/>
      <c r="AA139" s="35"/>
      <c r="AB139" s="35"/>
      <c r="AC139" s="35"/>
      <c r="AD139" s="35"/>
      <c r="AE139" s="35"/>
      <c r="AT139" s="18" t="s">
        <v>194</v>
      </c>
      <c r="AU139" s="18" t="s">
        <v>83</v>
      </c>
    </row>
    <row r="140" spans="1:65" s="13" customFormat="1" ht="10.199999999999999">
      <c r="B140" s="222"/>
      <c r="C140" s="223"/>
      <c r="D140" s="217" t="s">
        <v>214</v>
      </c>
      <c r="E140" s="224" t="s">
        <v>1</v>
      </c>
      <c r="F140" s="225" t="s">
        <v>1465</v>
      </c>
      <c r="G140" s="223"/>
      <c r="H140" s="224" t="s">
        <v>1</v>
      </c>
      <c r="I140" s="226"/>
      <c r="J140" s="223"/>
      <c r="K140" s="223"/>
      <c r="L140" s="227"/>
      <c r="M140" s="228"/>
      <c r="N140" s="229"/>
      <c r="O140" s="229"/>
      <c r="P140" s="229"/>
      <c r="Q140" s="229"/>
      <c r="R140" s="229"/>
      <c r="S140" s="229"/>
      <c r="T140" s="230"/>
      <c r="AT140" s="231" t="s">
        <v>214</v>
      </c>
      <c r="AU140" s="231" t="s">
        <v>83</v>
      </c>
      <c r="AV140" s="13" t="s">
        <v>81</v>
      </c>
      <c r="AW140" s="13" t="s">
        <v>30</v>
      </c>
      <c r="AX140" s="13" t="s">
        <v>73</v>
      </c>
      <c r="AY140" s="231" t="s">
        <v>185</v>
      </c>
    </row>
    <row r="141" spans="1:65" s="13" customFormat="1" ht="10.199999999999999">
      <c r="B141" s="222"/>
      <c r="C141" s="223"/>
      <c r="D141" s="217" t="s">
        <v>214</v>
      </c>
      <c r="E141" s="224" t="s">
        <v>1</v>
      </c>
      <c r="F141" s="225" t="s">
        <v>1466</v>
      </c>
      <c r="G141" s="223"/>
      <c r="H141" s="224" t="s">
        <v>1</v>
      </c>
      <c r="I141" s="226"/>
      <c r="J141" s="223"/>
      <c r="K141" s="223"/>
      <c r="L141" s="227"/>
      <c r="M141" s="228"/>
      <c r="N141" s="229"/>
      <c r="O141" s="229"/>
      <c r="P141" s="229"/>
      <c r="Q141" s="229"/>
      <c r="R141" s="229"/>
      <c r="S141" s="229"/>
      <c r="T141" s="230"/>
      <c r="AT141" s="231" t="s">
        <v>214</v>
      </c>
      <c r="AU141" s="231" t="s">
        <v>83</v>
      </c>
      <c r="AV141" s="13" t="s">
        <v>81</v>
      </c>
      <c r="AW141" s="13" t="s">
        <v>30</v>
      </c>
      <c r="AX141" s="13" t="s">
        <v>73</v>
      </c>
      <c r="AY141" s="231" t="s">
        <v>185</v>
      </c>
    </row>
    <row r="142" spans="1:65" s="13" customFormat="1" ht="10.199999999999999">
      <c r="B142" s="222"/>
      <c r="C142" s="223"/>
      <c r="D142" s="217" t="s">
        <v>214</v>
      </c>
      <c r="E142" s="224" t="s">
        <v>1</v>
      </c>
      <c r="F142" s="225" t="s">
        <v>1467</v>
      </c>
      <c r="G142" s="223"/>
      <c r="H142" s="224" t="s">
        <v>1</v>
      </c>
      <c r="I142" s="226"/>
      <c r="J142" s="223"/>
      <c r="K142" s="223"/>
      <c r="L142" s="227"/>
      <c r="M142" s="228"/>
      <c r="N142" s="229"/>
      <c r="O142" s="229"/>
      <c r="P142" s="229"/>
      <c r="Q142" s="229"/>
      <c r="R142" s="229"/>
      <c r="S142" s="229"/>
      <c r="T142" s="230"/>
      <c r="AT142" s="231" t="s">
        <v>214</v>
      </c>
      <c r="AU142" s="231" t="s">
        <v>83</v>
      </c>
      <c r="AV142" s="13" t="s">
        <v>81</v>
      </c>
      <c r="AW142" s="13" t="s">
        <v>30</v>
      </c>
      <c r="AX142" s="13" t="s">
        <v>73</v>
      </c>
      <c r="AY142" s="231" t="s">
        <v>185</v>
      </c>
    </row>
    <row r="143" spans="1:65" s="13" customFormat="1" ht="10.199999999999999">
      <c r="B143" s="222"/>
      <c r="C143" s="223"/>
      <c r="D143" s="217" t="s">
        <v>214</v>
      </c>
      <c r="E143" s="224" t="s">
        <v>1</v>
      </c>
      <c r="F143" s="225" t="s">
        <v>1468</v>
      </c>
      <c r="G143" s="223"/>
      <c r="H143" s="224" t="s">
        <v>1</v>
      </c>
      <c r="I143" s="226"/>
      <c r="J143" s="223"/>
      <c r="K143" s="223"/>
      <c r="L143" s="227"/>
      <c r="M143" s="228"/>
      <c r="N143" s="229"/>
      <c r="O143" s="229"/>
      <c r="P143" s="229"/>
      <c r="Q143" s="229"/>
      <c r="R143" s="229"/>
      <c r="S143" s="229"/>
      <c r="T143" s="230"/>
      <c r="AT143" s="231" t="s">
        <v>214</v>
      </c>
      <c r="AU143" s="231" t="s">
        <v>83</v>
      </c>
      <c r="AV143" s="13" t="s">
        <v>81</v>
      </c>
      <c r="AW143" s="13" t="s">
        <v>30</v>
      </c>
      <c r="AX143" s="13" t="s">
        <v>73</v>
      </c>
      <c r="AY143" s="231" t="s">
        <v>185</v>
      </c>
    </row>
    <row r="144" spans="1:65" s="13" customFormat="1" ht="10.199999999999999">
      <c r="B144" s="222"/>
      <c r="C144" s="223"/>
      <c r="D144" s="217" t="s">
        <v>214</v>
      </c>
      <c r="E144" s="224" t="s">
        <v>1</v>
      </c>
      <c r="F144" s="225" t="s">
        <v>1469</v>
      </c>
      <c r="G144" s="223"/>
      <c r="H144" s="224" t="s">
        <v>1</v>
      </c>
      <c r="I144" s="226"/>
      <c r="J144" s="223"/>
      <c r="K144" s="223"/>
      <c r="L144" s="227"/>
      <c r="M144" s="228"/>
      <c r="N144" s="229"/>
      <c r="O144" s="229"/>
      <c r="P144" s="229"/>
      <c r="Q144" s="229"/>
      <c r="R144" s="229"/>
      <c r="S144" s="229"/>
      <c r="T144" s="230"/>
      <c r="AT144" s="231" t="s">
        <v>214</v>
      </c>
      <c r="AU144" s="231" t="s">
        <v>83</v>
      </c>
      <c r="AV144" s="13" t="s">
        <v>81</v>
      </c>
      <c r="AW144" s="13" t="s">
        <v>30</v>
      </c>
      <c r="AX144" s="13" t="s">
        <v>73</v>
      </c>
      <c r="AY144" s="231" t="s">
        <v>185</v>
      </c>
    </row>
    <row r="145" spans="1:65" s="13" customFormat="1" ht="10.199999999999999">
      <c r="B145" s="222"/>
      <c r="C145" s="223"/>
      <c r="D145" s="217" t="s">
        <v>214</v>
      </c>
      <c r="E145" s="224" t="s">
        <v>1</v>
      </c>
      <c r="F145" s="225" t="s">
        <v>1470</v>
      </c>
      <c r="G145" s="223"/>
      <c r="H145" s="224" t="s">
        <v>1</v>
      </c>
      <c r="I145" s="226"/>
      <c r="J145" s="223"/>
      <c r="K145" s="223"/>
      <c r="L145" s="227"/>
      <c r="M145" s="228"/>
      <c r="N145" s="229"/>
      <c r="O145" s="229"/>
      <c r="P145" s="229"/>
      <c r="Q145" s="229"/>
      <c r="R145" s="229"/>
      <c r="S145" s="229"/>
      <c r="T145" s="230"/>
      <c r="AT145" s="231" t="s">
        <v>214</v>
      </c>
      <c r="AU145" s="231" t="s">
        <v>83</v>
      </c>
      <c r="AV145" s="13" t="s">
        <v>81</v>
      </c>
      <c r="AW145" s="13" t="s">
        <v>30</v>
      </c>
      <c r="AX145" s="13" t="s">
        <v>73</v>
      </c>
      <c r="AY145" s="231" t="s">
        <v>185</v>
      </c>
    </row>
    <row r="146" spans="1:65" s="13" customFormat="1" ht="10.199999999999999">
      <c r="B146" s="222"/>
      <c r="C146" s="223"/>
      <c r="D146" s="217" t="s">
        <v>214</v>
      </c>
      <c r="E146" s="224" t="s">
        <v>1</v>
      </c>
      <c r="F146" s="225" t="s">
        <v>1471</v>
      </c>
      <c r="G146" s="223"/>
      <c r="H146" s="224" t="s">
        <v>1</v>
      </c>
      <c r="I146" s="226"/>
      <c r="J146" s="223"/>
      <c r="K146" s="223"/>
      <c r="L146" s="227"/>
      <c r="M146" s="228"/>
      <c r="N146" s="229"/>
      <c r="O146" s="229"/>
      <c r="P146" s="229"/>
      <c r="Q146" s="229"/>
      <c r="R146" s="229"/>
      <c r="S146" s="229"/>
      <c r="T146" s="230"/>
      <c r="AT146" s="231" t="s">
        <v>214</v>
      </c>
      <c r="AU146" s="231" t="s">
        <v>83</v>
      </c>
      <c r="AV146" s="13" t="s">
        <v>81</v>
      </c>
      <c r="AW146" s="13" t="s">
        <v>30</v>
      </c>
      <c r="AX146" s="13" t="s">
        <v>73</v>
      </c>
      <c r="AY146" s="231" t="s">
        <v>185</v>
      </c>
    </row>
    <row r="147" spans="1:65" s="13" customFormat="1" ht="10.199999999999999">
      <c r="B147" s="222"/>
      <c r="C147" s="223"/>
      <c r="D147" s="217" t="s">
        <v>214</v>
      </c>
      <c r="E147" s="224" t="s">
        <v>1</v>
      </c>
      <c r="F147" s="225" t="s">
        <v>1472</v>
      </c>
      <c r="G147" s="223"/>
      <c r="H147" s="224" t="s">
        <v>1</v>
      </c>
      <c r="I147" s="226"/>
      <c r="J147" s="223"/>
      <c r="K147" s="223"/>
      <c r="L147" s="227"/>
      <c r="M147" s="228"/>
      <c r="N147" s="229"/>
      <c r="O147" s="229"/>
      <c r="P147" s="229"/>
      <c r="Q147" s="229"/>
      <c r="R147" s="229"/>
      <c r="S147" s="229"/>
      <c r="T147" s="230"/>
      <c r="AT147" s="231" t="s">
        <v>214</v>
      </c>
      <c r="AU147" s="231" t="s">
        <v>83</v>
      </c>
      <c r="AV147" s="13" t="s">
        <v>81</v>
      </c>
      <c r="AW147" s="13" t="s">
        <v>30</v>
      </c>
      <c r="AX147" s="13" t="s">
        <v>73</v>
      </c>
      <c r="AY147" s="231" t="s">
        <v>185</v>
      </c>
    </row>
    <row r="148" spans="1:65" s="13" customFormat="1" ht="10.199999999999999">
      <c r="B148" s="222"/>
      <c r="C148" s="223"/>
      <c r="D148" s="217" t="s">
        <v>214</v>
      </c>
      <c r="E148" s="224" t="s">
        <v>1</v>
      </c>
      <c r="F148" s="225" t="s">
        <v>1473</v>
      </c>
      <c r="G148" s="223"/>
      <c r="H148" s="224" t="s">
        <v>1</v>
      </c>
      <c r="I148" s="226"/>
      <c r="J148" s="223"/>
      <c r="K148" s="223"/>
      <c r="L148" s="227"/>
      <c r="M148" s="228"/>
      <c r="N148" s="229"/>
      <c r="O148" s="229"/>
      <c r="P148" s="229"/>
      <c r="Q148" s="229"/>
      <c r="R148" s="229"/>
      <c r="S148" s="229"/>
      <c r="T148" s="230"/>
      <c r="AT148" s="231" t="s">
        <v>214</v>
      </c>
      <c r="AU148" s="231" t="s">
        <v>83</v>
      </c>
      <c r="AV148" s="13" t="s">
        <v>81</v>
      </c>
      <c r="AW148" s="13" t="s">
        <v>30</v>
      </c>
      <c r="AX148" s="13" t="s">
        <v>73</v>
      </c>
      <c r="AY148" s="231" t="s">
        <v>185</v>
      </c>
    </row>
    <row r="149" spans="1:65" s="14" customFormat="1" ht="10.199999999999999">
      <c r="B149" s="232"/>
      <c r="C149" s="233"/>
      <c r="D149" s="217" t="s">
        <v>214</v>
      </c>
      <c r="E149" s="234" t="s">
        <v>1</v>
      </c>
      <c r="F149" s="235" t="s">
        <v>81</v>
      </c>
      <c r="G149" s="233"/>
      <c r="H149" s="236">
        <v>1</v>
      </c>
      <c r="I149" s="237"/>
      <c r="J149" s="233"/>
      <c r="K149" s="233"/>
      <c r="L149" s="238"/>
      <c r="M149" s="239"/>
      <c r="N149" s="240"/>
      <c r="O149" s="240"/>
      <c r="P149" s="240"/>
      <c r="Q149" s="240"/>
      <c r="R149" s="240"/>
      <c r="S149" s="240"/>
      <c r="T149" s="241"/>
      <c r="AT149" s="242" t="s">
        <v>214</v>
      </c>
      <c r="AU149" s="242" t="s">
        <v>83</v>
      </c>
      <c r="AV149" s="14" t="s">
        <v>83</v>
      </c>
      <c r="AW149" s="14" t="s">
        <v>30</v>
      </c>
      <c r="AX149" s="14" t="s">
        <v>81</v>
      </c>
      <c r="AY149" s="242" t="s">
        <v>185</v>
      </c>
    </row>
    <row r="150" spans="1:65" s="2" customFormat="1" ht="16.5" customHeight="1">
      <c r="A150" s="35"/>
      <c r="B150" s="36"/>
      <c r="C150" s="258" t="s">
        <v>248</v>
      </c>
      <c r="D150" s="258" t="s">
        <v>521</v>
      </c>
      <c r="E150" s="259" t="s">
        <v>1474</v>
      </c>
      <c r="F150" s="260" t="s">
        <v>1475</v>
      </c>
      <c r="G150" s="261" t="s">
        <v>990</v>
      </c>
      <c r="H150" s="262">
        <v>1</v>
      </c>
      <c r="I150" s="263"/>
      <c r="J150" s="264">
        <f>ROUND(I150*H150,2)</f>
        <v>0</v>
      </c>
      <c r="K150" s="260" t="s">
        <v>1</v>
      </c>
      <c r="L150" s="265"/>
      <c r="M150" s="266" t="s">
        <v>1</v>
      </c>
      <c r="N150" s="267" t="s">
        <v>38</v>
      </c>
      <c r="O150" s="72"/>
      <c r="P150" s="213">
        <f>O150*H150</f>
        <v>0</v>
      </c>
      <c r="Q150" s="213">
        <v>0</v>
      </c>
      <c r="R150" s="213">
        <f>Q150*H150</f>
        <v>0</v>
      </c>
      <c r="S150" s="213">
        <v>0</v>
      </c>
      <c r="T150" s="214">
        <f>S150*H150</f>
        <v>0</v>
      </c>
      <c r="U150" s="35"/>
      <c r="V150" s="35"/>
      <c r="W150" s="35"/>
      <c r="X150" s="35"/>
      <c r="Y150" s="35"/>
      <c r="Z150" s="35"/>
      <c r="AA150" s="35"/>
      <c r="AB150" s="35"/>
      <c r="AC150" s="35"/>
      <c r="AD150" s="35"/>
      <c r="AE150" s="35"/>
      <c r="AR150" s="215" t="s">
        <v>487</v>
      </c>
      <c r="AT150" s="215" t="s">
        <v>521</v>
      </c>
      <c r="AU150" s="215" t="s">
        <v>83</v>
      </c>
      <c r="AY150" s="18" t="s">
        <v>185</v>
      </c>
      <c r="BE150" s="216">
        <f>IF(N150="základní",J150,0)</f>
        <v>0</v>
      </c>
      <c r="BF150" s="216">
        <f>IF(N150="snížená",J150,0)</f>
        <v>0</v>
      </c>
      <c r="BG150" s="216">
        <f>IF(N150="zákl. přenesená",J150,0)</f>
        <v>0</v>
      </c>
      <c r="BH150" s="216">
        <f>IF(N150="sníž. přenesená",J150,0)</f>
        <v>0</v>
      </c>
      <c r="BI150" s="216">
        <f>IF(N150="nulová",J150,0)</f>
        <v>0</v>
      </c>
      <c r="BJ150" s="18" t="s">
        <v>81</v>
      </c>
      <c r="BK150" s="216">
        <f>ROUND(I150*H150,2)</f>
        <v>0</v>
      </c>
      <c r="BL150" s="18" t="s">
        <v>487</v>
      </c>
      <c r="BM150" s="215" t="s">
        <v>1476</v>
      </c>
    </row>
    <row r="151" spans="1:65" s="2" customFormat="1" ht="10.199999999999999">
      <c r="A151" s="35"/>
      <c r="B151" s="36"/>
      <c r="C151" s="37"/>
      <c r="D151" s="217" t="s">
        <v>194</v>
      </c>
      <c r="E151" s="37"/>
      <c r="F151" s="218" t="s">
        <v>1475</v>
      </c>
      <c r="G151" s="37"/>
      <c r="H151" s="37"/>
      <c r="I151" s="116"/>
      <c r="J151" s="37"/>
      <c r="K151" s="37"/>
      <c r="L151" s="40"/>
      <c r="M151" s="219"/>
      <c r="N151" s="220"/>
      <c r="O151" s="72"/>
      <c r="P151" s="72"/>
      <c r="Q151" s="72"/>
      <c r="R151" s="72"/>
      <c r="S151" s="72"/>
      <c r="T151" s="73"/>
      <c r="U151" s="35"/>
      <c r="V151" s="35"/>
      <c r="W151" s="35"/>
      <c r="X151" s="35"/>
      <c r="Y151" s="35"/>
      <c r="Z151" s="35"/>
      <c r="AA151" s="35"/>
      <c r="AB151" s="35"/>
      <c r="AC151" s="35"/>
      <c r="AD151" s="35"/>
      <c r="AE151" s="35"/>
      <c r="AT151" s="18" t="s">
        <v>194</v>
      </c>
      <c r="AU151" s="18" t="s">
        <v>83</v>
      </c>
    </row>
    <row r="152" spans="1:65" s="2" customFormat="1" ht="21.75" customHeight="1">
      <c r="A152" s="35"/>
      <c r="B152" s="36"/>
      <c r="C152" s="258" t="s">
        <v>254</v>
      </c>
      <c r="D152" s="258" t="s">
        <v>521</v>
      </c>
      <c r="E152" s="259" t="s">
        <v>254</v>
      </c>
      <c r="F152" s="260" t="s">
        <v>1477</v>
      </c>
      <c r="G152" s="261" t="s">
        <v>990</v>
      </c>
      <c r="H152" s="262">
        <v>3</v>
      </c>
      <c r="I152" s="263"/>
      <c r="J152" s="264">
        <f>ROUND(I152*H152,2)</f>
        <v>0</v>
      </c>
      <c r="K152" s="260" t="s">
        <v>1</v>
      </c>
      <c r="L152" s="265"/>
      <c r="M152" s="266" t="s">
        <v>1</v>
      </c>
      <c r="N152" s="267" t="s">
        <v>38</v>
      </c>
      <c r="O152" s="72"/>
      <c r="P152" s="213">
        <f>O152*H152</f>
        <v>0</v>
      </c>
      <c r="Q152" s="213">
        <v>0</v>
      </c>
      <c r="R152" s="213">
        <f>Q152*H152</f>
        <v>0</v>
      </c>
      <c r="S152" s="213">
        <v>0</v>
      </c>
      <c r="T152" s="214">
        <f>S152*H152</f>
        <v>0</v>
      </c>
      <c r="U152" s="35"/>
      <c r="V152" s="35"/>
      <c r="W152" s="35"/>
      <c r="X152" s="35"/>
      <c r="Y152" s="35"/>
      <c r="Z152" s="35"/>
      <c r="AA152" s="35"/>
      <c r="AB152" s="35"/>
      <c r="AC152" s="35"/>
      <c r="AD152" s="35"/>
      <c r="AE152" s="35"/>
      <c r="AR152" s="215" t="s">
        <v>487</v>
      </c>
      <c r="AT152" s="215" t="s">
        <v>521</v>
      </c>
      <c r="AU152" s="215" t="s">
        <v>83</v>
      </c>
      <c r="AY152" s="18" t="s">
        <v>185</v>
      </c>
      <c r="BE152" s="216">
        <f>IF(N152="základní",J152,0)</f>
        <v>0</v>
      </c>
      <c r="BF152" s="216">
        <f>IF(N152="snížená",J152,0)</f>
        <v>0</v>
      </c>
      <c r="BG152" s="216">
        <f>IF(N152="zákl. přenesená",J152,0)</f>
        <v>0</v>
      </c>
      <c r="BH152" s="216">
        <f>IF(N152="sníž. přenesená",J152,0)</f>
        <v>0</v>
      </c>
      <c r="BI152" s="216">
        <f>IF(N152="nulová",J152,0)</f>
        <v>0</v>
      </c>
      <c r="BJ152" s="18" t="s">
        <v>81</v>
      </c>
      <c r="BK152" s="216">
        <f>ROUND(I152*H152,2)</f>
        <v>0</v>
      </c>
      <c r="BL152" s="18" t="s">
        <v>487</v>
      </c>
      <c r="BM152" s="215" t="s">
        <v>1478</v>
      </c>
    </row>
    <row r="153" spans="1:65" s="2" customFormat="1" ht="19.2">
      <c r="A153" s="35"/>
      <c r="B153" s="36"/>
      <c r="C153" s="37"/>
      <c r="D153" s="217" t="s">
        <v>194</v>
      </c>
      <c r="E153" s="37"/>
      <c r="F153" s="218" t="s">
        <v>1477</v>
      </c>
      <c r="G153" s="37"/>
      <c r="H153" s="37"/>
      <c r="I153" s="116"/>
      <c r="J153" s="37"/>
      <c r="K153" s="37"/>
      <c r="L153" s="40"/>
      <c r="M153" s="219"/>
      <c r="N153" s="220"/>
      <c r="O153" s="72"/>
      <c r="P153" s="72"/>
      <c r="Q153" s="72"/>
      <c r="R153" s="72"/>
      <c r="S153" s="72"/>
      <c r="T153" s="73"/>
      <c r="U153" s="35"/>
      <c r="V153" s="35"/>
      <c r="W153" s="35"/>
      <c r="X153" s="35"/>
      <c r="Y153" s="35"/>
      <c r="Z153" s="35"/>
      <c r="AA153" s="35"/>
      <c r="AB153" s="35"/>
      <c r="AC153" s="35"/>
      <c r="AD153" s="35"/>
      <c r="AE153" s="35"/>
      <c r="AT153" s="18" t="s">
        <v>194</v>
      </c>
      <c r="AU153" s="18" t="s">
        <v>83</v>
      </c>
    </row>
    <row r="154" spans="1:65" s="2" customFormat="1" ht="16.5" customHeight="1">
      <c r="A154" s="35"/>
      <c r="B154" s="36"/>
      <c r="C154" s="258" t="s">
        <v>260</v>
      </c>
      <c r="D154" s="258" t="s">
        <v>521</v>
      </c>
      <c r="E154" s="259" t="s">
        <v>260</v>
      </c>
      <c r="F154" s="260" t="s">
        <v>1479</v>
      </c>
      <c r="G154" s="261" t="s">
        <v>990</v>
      </c>
      <c r="H154" s="262">
        <v>1</v>
      </c>
      <c r="I154" s="263"/>
      <c r="J154" s="264">
        <f>ROUND(I154*H154,2)</f>
        <v>0</v>
      </c>
      <c r="K154" s="260" t="s">
        <v>1</v>
      </c>
      <c r="L154" s="265"/>
      <c r="M154" s="266" t="s">
        <v>1</v>
      </c>
      <c r="N154" s="267" t="s">
        <v>38</v>
      </c>
      <c r="O154" s="72"/>
      <c r="P154" s="213">
        <f>O154*H154</f>
        <v>0</v>
      </c>
      <c r="Q154" s="213">
        <v>0</v>
      </c>
      <c r="R154" s="213">
        <f>Q154*H154</f>
        <v>0</v>
      </c>
      <c r="S154" s="213">
        <v>0</v>
      </c>
      <c r="T154" s="214">
        <f>S154*H154</f>
        <v>0</v>
      </c>
      <c r="U154" s="35"/>
      <c r="V154" s="35"/>
      <c r="W154" s="35"/>
      <c r="X154" s="35"/>
      <c r="Y154" s="35"/>
      <c r="Z154" s="35"/>
      <c r="AA154" s="35"/>
      <c r="AB154" s="35"/>
      <c r="AC154" s="35"/>
      <c r="AD154" s="35"/>
      <c r="AE154" s="35"/>
      <c r="AR154" s="215" t="s">
        <v>487</v>
      </c>
      <c r="AT154" s="215" t="s">
        <v>521</v>
      </c>
      <c r="AU154" s="215" t="s">
        <v>83</v>
      </c>
      <c r="AY154" s="18" t="s">
        <v>185</v>
      </c>
      <c r="BE154" s="216">
        <f>IF(N154="základní",J154,0)</f>
        <v>0</v>
      </c>
      <c r="BF154" s="216">
        <f>IF(N154="snížená",J154,0)</f>
        <v>0</v>
      </c>
      <c r="BG154" s="216">
        <f>IF(N154="zákl. přenesená",J154,0)</f>
        <v>0</v>
      </c>
      <c r="BH154" s="216">
        <f>IF(N154="sníž. přenesená",J154,0)</f>
        <v>0</v>
      </c>
      <c r="BI154" s="216">
        <f>IF(N154="nulová",J154,0)</f>
        <v>0</v>
      </c>
      <c r="BJ154" s="18" t="s">
        <v>81</v>
      </c>
      <c r="BK154" s="216">
        <f>ROUND(I154*H154,2)</f>
        <v>0</v>
      </c>
      <c r="BL154" s="18" t="s">
        <v>487</v>
      </c>
      <c r="BM154" s="215" t="s">
        <v>1480</v>
      </c>
    </row>
    <row r="155" spans="1:65" s="2" customFormat="1" ht="10.199999999999999">
      <c r="A155" s="35"/>
      <c r="B155" s="36"/>
      <c r="C155" s="37"/>
      <c r="D155" s="217" t="s">
        <v>194</v>
      </c>
      <c r="E155" s="37"/>
      <c r="F155" s="218" t="s">
        <v>1479</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194</v>
      </c>
      <c r="AU155" s="18" t="s">
        <v>83</v>
      </c>
    </row>
    <row r="156" spans="1:65" s="2" customFormat="1" ht="21.75" customHeight="1">
      <c r="A156" s="35"/>
      <c r="B156" s="36"/>
      <c r="C156" s="258" t="s">
        <v>268</v>
      </c>
      <c r="D156" s="258" t="s">
        <v>521</v>
      </c>
      <c r="E156" s="259" t="s">
        <v>268</v>
      </c>
      <c r="F156" s="260" t="s">
        <v>1481</v>
      </c>
      <c r="G156" s="261" t="s">
        <v>990</v>
      </c>
      <c r="H156" s="262">
        <v>10</v>
      </c>
      <c r="I156" s="263"/>
      <c r="J156" s="264">
        <f>ROUND(I156*H156,2)</f>
        <v>0</v>
      </c>
      <c r="K156" s="260" t="s">
        <v>1</v>
      </c>
      <c r="L156" s="265"/>
      <c r="M156" s="266" t="s">
        <v>1</v>
      </c>
      <c r="N156" s="267" t="s">
        <v>38</v>
      </c>
      <c r="O156" s="72"/>
      <c r="P156" s="213">
        <f>O156*H156</f>
        <v>0</v>
      </c>
      <c r="Q156" s="213">
        <v>0</v>
      </c>
      <c r="R156" s="213">
        <f>Q156*H156</f>
        <v>0</v>
      </c>
      <c r="S156" s="213">
        <v>0</v>
      </c>
      <c r="T156" s="214">
        <f>S156*H156</f>
        <v>0</v>
      </c>
      <c r="U156" s="35"/>
      <c r="V156" s="35"/>
      <c r="W156" s="35"/>
      <c r="X156" s="35"/>
      <c r="Y156" s="35"/>
      <c r="Z156" s="35"/>
      <c r="AA156" s="35"/>
      <c r="AB156" s="35"/>
      <c r="AC156" s="35"/>
      <c r="AD156" s="35"/>
      <c r="AE156" s="35"/>
      <c r="AR156" s="215" t="s">
        <v>487</v>
      </c>
      <c r="AT156" s="215" t="s">
        <v>521</v>
      </c>
      <c r="AU156" s="215" t="s">
        <v>83</v>
      </c>
      <c r="AY156" s="18" t="s">
        <v>185</v>
      </c>
      <c r="BE156" s="216">
        <f>IF(N156="základní",J156,0)</f>
        <v>0</v>
      </c>
      <c r="BF156" s="216">
        <f>IF(N156="snížená",J156,0)</f>
        <v>0</v>
      </c>
      <c r="BG156" s="216">
        <f>IF(N156="zákl. přenesená",J156,0)</f>
        <v>0</v>
      </c>
      <c r="BH156" s="216">
        <f>IF(N156="sníž. přenesená",J156,0)</f>
        <v>0</v>
      </c>
      <c r="BI156" s="216">
        <f>IF(N156="nulová",J156,0)</f>
        <v>0</v>
      </c>
      <c r="BJ156" s="18" t="s">
        <v>81</v>
      </c>
      <c r="BK156" s="216">
        <f>ROUND(I156*H156,2)</f>
        <v>0</v>
      </c>
      <c r="BL156" s="18" t="s">
        <v>487</v>
      </c>
      <c r="BM156" s="215" t="s">
        <v>1482</v>
      </c>
    </row>
    <row r="157" spans="1:65" s="2" customFormat="1" ht="10.199999999999999">
      <c r="A157" s="35"/>
      <c r="B157" s="36"/>
      <c r="C157" s="37"/>
      <c r="D157" s="217" t="s">
        <v>194</v>
      </c>
      <c r="E157" s="37"/>
      <c r="F157" s="218" t="s">
        <v>1481</v>
      </c>
      <c r="G157" s="37"/>
      <c r="H157" s="37"/>
      <c r="I157" s="116"/>
      <c r="J157" s="37"/>
      <c r="K157" s="37"/>
      <c r="L157" s="40"/>
      <c r="M157" s="219"/>
      <c r="N157" s="220"/>
      <c r="O157" s="72"/>
      <c r="P157" s="72"/>
      <c r="Q157" s="72"/>
      <c r="R157" s="72"/>
      <c r="S157" s="72"/>
      <c r="T157" s="73"/>
      <c r="U157" s="35"/>
      <c r="V157" s="35"/>
      <c r="W157" s="35"/>
      <c r="X157" s="35"/>
      <c r="Y157" s="35"/>
      <c r="Z157" s="35"/>
      <c r="AA157" s="35"/>
      <c r="AB157" s="35"/>
      <c r="AC157" s="35"/>
      <c r="AD157" s="35"/>
      <c r="AE157" s="35"/>
      <c r="AT157" s="18" t="s">
        <v>194</v>
      </c>
      <c r="AU157" s="18" t="s">
        <v>83</v>
      </c>
    </row>
    <row r="158" spans="1:65" s="2" customFormat="1" ht="16.5" customHeight="1">
      <c r="A158" s="35"/>
      <c r="B158" s="36"/>
      <c r="C158" s="258" t="s">
        <v>274</v>
      </c>
      <c r="D158" s="258" t="s">
        <v>521</v>
      </c>
      <c r="E158" s="259" t="s">
        <v>274</v>
      </c>
      <c r="F158" s="260" t="s">
        <v>1483</v>
      </c>
      <c r="G158" s="261" t="s">
        <v>990</v>
      </c>
      <c r="H158" s="262">
        <v>10</v>
      </c>
      <c r="I158" s="263"/>
      <c r="J158" s="264">
        <f>ROUND(I158*H158,2)</f>
        <v>0</v>
      </c>
      <c r="K158" s="260" t="s">
        <v>1</v>
      </c>
      <c r="L158" s="265"/>
      <c r="M158" s="266" t="s">
        <v>1</v>
      </c>
      <c r="N158" s="267" t="s">
        <v>38</v>
      </c>
      <c r="O158" s="72"/>
      <c r="P158" s="213">
        <f>O158*H158</f>
        <v>0</v>
      </c>
      <c r="Q158" s="213">
        <v>0</v>
      </c>
      <c r="R158" s="213">
        <f>Q158*H158</f>
        <v>0</v>
      </c>
      <c r="S158" s="213">
        <v>0</v>
      </c>
      <c r="T158" s="214">
        <f>S158*H158</f>
        <v>0</v>
      </c>
      <c r="U158" s="35"/>
      <c r="V158" s="35"/>
      <c r="W158" s="35"/>
      <c r="X158" s="35"/>
      <c r="Y158" s="35"/>
      <c r="Z158" s="35"/>
      <c r="AA158" s="35"/>
      <c r="AB158" s="35"/>
      <c r="AC158" s="35"/>
      <c r="AD158" s="35"/>
      <c r="AE158" s="35"/>
      <c r="AR158" s="215" t="s">
        <v>487</v>
      </c>
      <c r="AT158" s="215" t="s">
        <v>521</v>
      </c>
      <c r="AU158" s="215" t="s">
        <v>83</v>
      </c>
      <c r="AY158" s="18" t="s">
        <v>185</v>
      </c>
      <c r="BE158" s="216">
        <f>IF(N158="základní",J158,0)</f>
        <v>0</v>
      </c>
      <c r="BF158" s="216">
        <f>IF(N158="snížená",J158,0)</f>
        <v>0</v>
      </c>
      <c r="BG158" s="216">
        <f>IF(N158="zákl. přenesená",J158,0)</f>
        <v>0</v>
      </c>
      <c r="BH158" s="216">
        <f>IF(N158="sníž. přenesená",J158,0)</f>
        <v>0</v>
      </c>
      <c r="BI158" s="216">
        <f>IF(N158="nulová",J158,0)</f>
        <v>0</v>
      </c>
      <c r="BJ158" s="18" t="s">
        <v>81</v>
      </c>
      <c r="BK158" s="216">
        <f>ROUND(I158*H158,2)</f>
        <v>0</v>
      </c>
      <c r="BL158" s="18" t="s">
        <v>487</v>
      </c>
      <c r="BM158" s="215" t="s">
        <v>1484</v>
      </c>
    </row>
    <row r="159" spans="1:65" s="2" customFormat="1" ht="10.199999999999999">
      <c r="A159" s="35"/>
      <c r="B159" s="36"/>
      <c r="C159" s="37"/>
      <c r="D159" s="217" t="s">
        <v>194</v>
      </c>
      <c r="E159" s="37"/>
      <c r="F159" s="218" t="s">
        <v>1483</v>
      </c>
      <c r="G159" s="37"/>
      <c r="H159" s="37"/>
      <c r="I159" s="116"/>
      <c r="J159" s="37"/>
      <c r="K159" s="37"/>
      <c r="L159" s="40"/>
      <c r="M159" s="219"/>
      <c r="N159" s="220"/>
      <c r="O159" s="72"/>
      <c r="P159" s="72"/>
      <c r="Q159" s="72"/>
      <c r="R159" s="72"/>
      <c r="S159" s="72"/>
      <c r="T159" s="73"/>
      <c r="U159" s="35"/>
      <c r="V159" s="35"/>
      <c r="W159" s="35"/>
      <c r="X159" s="35"/>
      <c r="Y159" s="35"/>
      <c r="Z159" s="35"/>
      <c r="AA159" s="35"/>
      <c r="AB159" s="35"/>
      <c r="AC159" s="35"/>
      <c r="AD159" s="35"/>
      <c r="AE159" s="35"/>
      <c r="AT159" s="18" t="s">
        <v>194</v>
      </c>
      <c r="AU159" s="18" t="s">
        <v>83</v>
      </c>
    </row>
    <row r="160" spans="1:65" s="2" customFormat="1" ht="16.5" customHeight="1">
      <c r="A160" s="35"/>
      <c r="B160" s="36"/>
      <c r="C160" s="258" t="s">
        <v>282</v>
      </c>
      <c r="D160" s="258" t="s">
        <v>521</v>
      </c>
      <c r="E160" s="259" t="s">
        <v>282</v>
      </c>
      <c r="F160" s="260" t="s">
        <v>1485</v>
      </c>
      <c r="G160" s="261" t="s">
        <v>990</v>
      </c>
      <c r="H160" s="262">
        <v>10</v>
      </c>
      <c r="I160" s="263"/>
      <c r="J160" s="264">
        <f>ROUND(I160*H160,2)</f>
        <v>0</v>
      </c>
      <c r="K160" s="260" t="s">
        <v>1</v>
      </c>
      <c r="L160" s="265"/>
      <c r="M160" s="266" t="s">
        <v>1</v>
      </c>
      <c r="N160" s="267" t="s">
        <v>38</v>
      </c>
      <c r="O160" s="72"/>
      <c r="P160" s="213">
        <f>O160*H160</f>
        <v>0</v>
      </c>
      <c r="Q160" s="213">
        <v>0</v>
      </c>
      <c r="R160" s="213">
        <f>Q160*H160</f>
        <v>0</v>
      </c>
      <c r="S160" s="213">
        <v>0</v>
      </c>
      <c r="T160" s="214">
        <f>S160*H160</f>
        <v>0</v>
      </c>
      <c r="U160" s="35"/>
      <c r="V160" s="35"/>
      <c r="W160" s="35"/>
      <c r="X160" s="35"/>
      <c r="Y160" s="35"/>
      <c r="Z160" s="35"/>
      <c r="AA160" s="35"/>
      <c r="AB160" s="35"/>
      <c r="AC160" s="35"/>
      <c r="AD160" s="35"/>
      <c r="AE160" s="35"/>
      <c r="AR160" s="215" t="s">
        <v>487</v>
      </c>
      <c r="AT160" s="215" t="s">
        <v>521</v>
      </c>
      <c r="AU160" s="215" t="s">
        <v>83</v>
      </c>
      <c r="AY160" s="18" t="s">
        <v>185</v>
      </c>
      <c r="BE160" s="216">
        <f>IF(N160="základní",J160,0)</f>
        <v>0</v>
      </c>
      <c r="BF160" s="216">
        <f>IF(N160="snížená",J160,0)</f>
        <v>0</v>
      </c>
      <c r="BG160" s="216">
        <f>IF(N160="zákl. přenesená",J160,0)</f>
        <v>0</v>
      </c>
      <c r="BH160" s="216">
        <f>IF(N160="sníž. přenesená",J160,0)</f>
        <v>0</v>
      </c>
      <c r="BI160" s="216">
        <f>IF(N160="nulová",J160,0)</f>
        <v>0</v>
      </c>
      <c r="BJ160" s="18" t="s">
        <v>81</v>
      </c>
      <c r="BK160" s="216">
        <f>ROUND(I160*H160,2)</f>
        <v>0</v>
      </c>
      <c r="BL160" s="18" t="s">
        <v>487</v>
      </c>
      <c r="BM160" s="215" t="s">
        <v>1486</v>
      </c>
    </row>
    <row r="161" spans="1:65" s="2" customFormat="1" ht="10.199999999999999">
      <c r="A161" s="35"/>
      <c r="B161" s="36"/>
      <c r="C161" s="37"/>
      <c r="D161" s="217" t="s">
        <v>194</v>
      </c>
      <c r="E161" s="37"/>
      <c r="F161" s="218" t="s">
        <v>1485</v>
      </c>
      <c r="G161" s="37"/>
      <c r="H161" s="37"/>
      <c r="I161" s="116"/>
      <c r="J161" s="37"/>
      <c r="K161" s="37"/>
      <c r="L161" s="40"/>
      <c r="M161" s="219"/>
      <c r="N161" s="220"/>
      <c r="O161" s="72"/>
      <c r="P161" s="72"/>
      <c r="Q161" s="72"/>
      <c r="R161" s="72"/>
      <c r="S161" s="72"/>
      <c r="T161" s="73"/>
      <c r="U161" s="35"/>
      <c r="V161" s="35"/>
      <c r="W161" s="35"/>
      <c r="X161" s="35"/>
      <c r="Y161" s="35"/>
      <c r="Z161" s="35"/>
      <c r="AA161" s="35"/>
      <c r="AB161" s="35"/>
      <c r="AC161" s="35"/>
      <c r="AD161" s="35"/>
      <c r="AE161" s="35"/>
      <c r="AT161" s="18" t="s">
        <v>194</v>
      </c>
      <c r="AU161" s="18" t="s">
        <v>83</v>
      </c>
    </row>
    <row r="162" spans="1:65" s="12" customFormat="1" ht="22.8" customHeight="1">
      <c r="B162" s="188"/>
      <c r="C162" s="189"/>
      <c r="D162" s="190" t="s">
        <v>72</v>
      </c>
      <c r="E162" s="202" t="s">
        <v>1487</v>
      </c>
      <c r="F162" s="202" t="s">
        <v>1488</v>
      </c>
      <c r="G162" s="189"/>
      <c r="H162" s="189"/>
      <c r="I162" s="192"/>
      <c r="J162" s="203">
        <f>BK162</f>
        <v>0</v>
      </c>
      <c r="K162" s="189"/>
      <c r="L162" s="194"/>
      <c r="M162" s="195"/>
      <c r="N162" s="196"/>
      <c r="O162" s="196"/>
      <c r="P162" s="197">
        <f>SUM(P163:P188)</f>
        <v>0</v>
      </c>
      <c r="Q162" s="196"/>
      <c r="R162" s="197">
        <f>SUM(R163:R188)</f>
        <v>0</v>
      </c>
      <c r="S162" s="196"/>
      <c r="T162" s="198">
        <f>SUM(T163:T188)</f>
        <v>0</v>
      </c>
      <c r="AR162" s="199" t="s">
        <v>192</v>
      </c>
      <c r="AT162" s="200" t="s">
        <v>72</v>
      </c>
      <c r="AU162" s="200" t="s">
        <v>81</v>
      </c>
      <c r="AY162" s="199" t="s">
        <v>185</v>
      </c>
      <c r="BK162" s="201">
        <f>SUM(BK163:BK188)</f>
        <v>0</v>
      </c>
    </row>
    <row r="163" spans="1:65" s="2" customFormat="1" ht="16.5" customHeight="1">
      <c r="A163" s="35"/>
      <c r="B163" s="36"/>
      <c r="C163" s="204" t="s">
        <v>8</v>
      </c>
      <c r="D163" s="204" t="s">
        <v>187</v>
      </c>
      <c r="E163" s="205" t="s">
        <v>8</v>
      </c>
      <c r="F163" s="206" t="s">
        <v>1489</v>
      </c>
      <c r="G163" s="207" t="s">
        <v>990</v>
      </c>
      <c r="H163" s="208">
        <v>1</v>
      </c>
      <c r="I163" s="209"/>
      <c r="J163" s="210">
        <f>ROUND(I163*H163,2)</f>
        <v>0</v>
      </c>
      <c r="K163" s="206" t="s">
        <v>1</v>
      </c>
      <c r="L163" s="40"/>
      <c r="M163" s="211" t="s">
        <v>1</v>
      </c>
      <c r="N163" s="212" t="s">
        <v>38</v>
      </c>
      <c r="O163" s="72"/>
      <c r="P163" s="213">
        <f>O163*H163</f>
        <v>0</v>
      </c>
      <c r="Q163" s="213">
        <v>0</v>
      </c>
      <c r="R163" s="213">
        <f>Q163*H163</f>
        <v>0</v>
      </c>
      <c r="S163" s="213">
        <v>0</v>
      </c>
      <c r="T163" s="214">
        <f>S163*H163</f>
        <v>0</v>
      </c>
      <c r="U163" s="35"/>
      <c r="V163" s="35"/>
      <c r="W163" s="35"/>
      <c r="X163" s="35"/>
      <c r="Y163" s="35"/>
      <c r="Z163" s="35"/>
      <c r="AA163" s="35"/>
      <c r="AB163" s="35"/>
      <c r="AC163" s="35"/>
      <c r="AD163" s="35"/>
      <c r="AE163" s="35"/>
      <c r="AR163" s="215" t="s">
        <v>487</v>
      </c>
      <c r="AT163" s="215" t="s">
        <v>187</v>
      </c>
      <c r="AU163" s="215" t="s">
        <v>83</v>
      </c>
      <c r="AY163" s="18" t="s">
        <v>185</v>
      </c>
      <c r="BE163" s="216">
        <f>IF(N163="základní",J163,0)</f>
        <v>0</v>
      </c>
      <c r="BF163" s="216">
        <f>IF(N163="snížená",J163,0)</f>
        <v>0</v>
      </c>
      <c r="BG163" s="216">
        <f>IF(N163="zákl. přenesená",J163,0)</f>
        <v>0</v>
      </c>
      <c r="BH163" s="216">
        <f>IF(N163="sníž. přenesená",J163,0)</f>
        <v>0</v>
      </c>
      <c r="BI163" s="216">
        <f>IF(N163="nulová",J163,0)</f>
        <v>0</v>
      </c>
      <c r="BJ163" s="18" t="s">
        <v>81</v>
      </c>
      <c r="BK163" s="216">
        <f>ROUND(I163*H163,2)</f>
        <v>0</v>
      </c>
      <c r="BL163" s="18" t="s">
        <v>487</v>
      </c>
      <c r="BM163" s="215" t="s">
        <v>1490</v>
      </c>
    </row>
    <row r="164" spans="1:65" s="2" customFormat="1" ht="10.199999999999999">
      <c r="A164" s="35"/>
      <c r="B164" s="36"/>
      <c r="C164" s="37"/>
      <c r="D164" s="217" t="s">
        <v>194</v>
      </c>
      <c r="E164" s="37"/>
      <c r="F164" s="218" t="s">
        <v>1489</v>
      </c>
      <c r="G164" s="37"/>
      <c r="H164" s="37"/>
      <c r="I164" s="116"/>
      <c r="J164" s="37"/>
      <c r="K164" s="37"/>
      <c r="L164" s="40"/>
      <c r="M164" s="219"/>
      <c r="N164" s="220"/>
      <c r="O164" s="72"/>
      <c r="P164" s="72"/>
      <c r="Q164" s="72"/>
      <c r="R164" s="72"/>
      <c r="S164" s="72"/>
      <c r="T164" s="73"/>
      <c r="U164" s="35"/>
      <c r="V164" s="35"/>
      <c r="W164" s="35"/>
      <c r="X164" s="35"/>
      <c r="Y164" s="35"/>
      <c r="Z164" s="35"/>
      <c r="AA164" s="35"/>
      <c r="AB164" s="35"/>
      <c r="AC164" s="35"/>
      <c r="AD164" s="35"/>
      <c r="AE164" s="35"/>
      <c r="AT164" s="18" t="s">
        <v>194</v>
      </c>
      <c r="AU164" s="18" t="s">
        <v>83</v>
      </c>
    </row>
    <row r="165" spans="1:65" s="2" customFormat="1" ht="16.5" customHeight="1">
      <c r="A165" s="35"/>
      <c r="B165" s="36"/>
      <c r="C165" s="204" t="s">
        <v>296</v>
      </c>
      <c r="D165" s="204" t="s">
        <v>187</v>
      </c>
      <c r="E165" s="205" t="s">
        <v>296</v>
      </c>
      <c r="F165" s="206" t="s">
        <v>1491</v>
      </c>
      <c r="G165" s="207" t="s">
        <v>990</v>
      </c>
      <c r="H165" s="208">
        <v>1</v>
      </c>
      <c r="I165" s="209"/>
      <c r="J165" s="210">
        <f>ROUND(I165*H165,2)</f>
        <v>0</v>
      </c>
      <c r="K165" s="206" t="s">
        <v>1</v>
      </c>
      <c r="L165" s="40"/>
      <c r="M165" s="211" t="s">
        <v>1</v>
      </c>
      <c r="N165" s="212" t="s">
        <v>38</v>
      </c>
      <c r="O165" s="72"/>
      <c r="P165" s="213">
        <f>O165*H165</f>
        <v>0</v>
      </c>
      <c r="Q165" s="213">
        <v>0</v>
      </c>
      <c r="R165" s="213">
        <f>Q165*H165</f>
        <v>0</v>
      </c>
      <c r="S165" s="213">
        <v>0</v>
      </c>
      <c r="T165" s="214">
        <f>S165*H165</f>
        <v>0</v>
      </c>
      <c r="U165" s="35"/>
      <c r="V165" s="35"/>
      <c r="W165" s="35"/>
      <c r="X165" s="35"/>
      <c r="Y165" s="35"/>
      <c r="Z165" s="35"/>
      <c r="AA165" s="35"/>
      <c r="AB165" s="35"/>
      <c r="AC165" s="35"/>
      <c r="AD165" s="35"/>
      <c r="AE165" s="35"/>
      <c r="AR165" s="215" t="s">
        <v>487</v>
      </c>
      <c r="AT165" s="215" t="s">
        <v>187</v>
      </c>
      <c r="AU165" s="215" t="s">
        <v>83</v>
      </c>
      <c r="AY165" s="18" t="s">
        <v>185</v>
      </c>
      <c r="BE165" s="216">
        <f>IF(N165="základní",J165,0)</f>
        <v>0</v>
      </c>
      <c r="BF165" s="216">
        <f>IF(N165="snížená",J165,0)</f>
        <v>0</v>
      </c>
      <c r="BG165" s="216">
        <f>IF(N165="zákl. přenesená",J165,0)</f>
        <v>0</v>
      </c>
      <c r="BH165" s="216">
        <f>IF(N165="sníž. přenesená",J165,0)</f>
        <v>0</v>
      </c>
      <c r="BI165" s="216">
        <f>IF(N165="nulová",J165,0)</f>
        <v>0</v>
      </c>
      <c r="BJ165" s="18" t="s">
        <v>81</v>
      </c>
      <c r="BK165" s="216">
        <f>ROUND(I165*H165,2)</f>
        <v>0</v>
      </c>
      <c r="BL165" s="18" t="s">
        <v>487</v>
      </c>
      <c r="BM165" s="215" t="s">
        <v>1492</v>
      </c>
    </row>
    <row r="166" spans="1:65" s="2" customFormat="1" ht="10.199999999999999">
      <c r="A166" s="35"/>
      <c r="B166" s="36"/>
      <c r="C166" s="37"/>
      <c r="D166" s="217" t="s">
        <v>194</v>
      </c>
      <c r="E166" s="37"/>
      <c r="F166" s="218" t="s">
        <v>1491</v>
      </c>
      <c r="G166" s="37"/>
      <c r="H166" s="37"/>
      <c r="I166" s="116"/>
      <c r="J166" s="37"/>
      <c r="K166" s="37"/>
      <c r="L166" s="40"/>
      <c r="M166" s="219"/>
      <c r="N166" s="220"/>
      <c r="O166" s="72"/>
      <c r="P166" s="72"/>
      <c r="Q166" s="72"/>
      <c r="R166" s="72"/>
      <c r="S166" s="72"/>
      <c r="T166" s="73"/>
      <c r="U166" s="35"/>
      <c r="V166" s="35"/>
      <c r="W166" s="35"/>
      <c r="X166" s="35"/>
      <c r="Y166" s="35"/>
      <c r="Z166" s="35"/>
      <c r="AA166" s="35"/>
      <c r="AB166" s="35"/>
      <c r="AC166" s="35"/>
      <c r="AD166" s="35"/>
      <c r="AE166" s="35"/>
      <c r="AT166" s="18" t="s">
        <v>194</v>
      </c>
      <c r="AU166" s="18" t="s">
        <v>83</v>
      </c>
    </row>
    <row r="167" spans="1:65" s="2" customFormat="1" ht="16.5" customHeight="1">
      <c r="A167" s="35"/>
      <c r="B167" s="36"/>
      <c r="C167" s="204" t="s">
        <v>305</v>
      </c>
      <c r="D167" s="204" t="s">
        <v>187</v>
      </c>
      <c r="E167" s="205" t="s">
        <v>305</v>
      </c>
      <c r="F167" s="206" t="s">
        <v>1493</v>
      </c>
      <c r="G167" s="207" t="s">
        <v>990</v>
      </c>
      <c r="H167" s="208">
        <v>1</v>
      </c>
      <c r="I167" s="209"/>
      <c r="J167" s="210">
        <f>ROUND(I167*H167,2)</f>
        <v>0</v>
      </c>
      <c r="K167" s="206" t="s">
        <v>1</v>
      </c>
      <c r="L167" s="40"/>
      <c r="M167" s="211" t="s">
        <v>1</v>
      </c>
      <c r="N167" s="212" t="s">
        <v>38</v>
      </c>
      <c r="O167" s="72"/>
      <c r="P167" s="213">
        <f>O167*H167</f>
        <v>0</v>
      </c>
      <c r="Q167" s="213">
        <v>0</v>
      </c>
      <c r="R167" s="213">
        <f>Q167*H167</f>
        <v>0</v>
      </c>
      <c r="S167" s="213">
        <v>0</v>
      </c>
      <c r="T167" s="214">
        <f>S167*H167</f>
        <v>0</v>
      </c>
      <c r="U167" s="35"/>
      <c r="V167" s="35"/>
      <c r="W167" s="35"/>
      <c r="X167" s="35"/>
      <c r="Y167" s="35"/>
      <c r="Z167" s="35"/>
      <c r="AA167" s="35"/>
      <c r="AB167" s="35"/>
      <c r="AC167" s="35"/>
      <c r="AD167" s="35"/>
      <c r="AE167" s="35"/>
      <c r="AR167" s="215" t="s">
        <v>487</v>
      </c>
      <c r="AT167" s="215" t="s">
        <v>187</v>
      </c>
      <c r="AU167" s="215" t="s">
        <v>83</v>
      </c>
      <c r="AY167" s="18" t="s">
        <v>185</v>
      </c>
      <c r="BE167" s="216">
        <f>IF(N167="základní",J167,0)</f>
        <v>0</v>
      </c>
      <c r="BF167" s="216">
        <f>IF(N167="snížená",J167,0)</f>
        <v>0</v>
      </c>
      <c r="BG167" s="216">
        <f>IF(N167="zákl. přenesená",J167,0)</f>
        <v>0</v>
      </c>
      <c r="BH167" s="216">
        <f>IF(N167="sníž. přenesená",J167,0)</f>
        <v>0</v>
      </c>
      <c r="BI167" s="216">
        <f>IF(N167="nulová",J167,0)</f>
        <v>0</v>
      </c>
      <c r="BJ167" s="18" t="s">
        <v>81</v>
      </c>
      <c r="BK167" s="216">
        <f>ROUND(I167*H167,2)</f>
        <v>0</v>
      </c>
      <c r="BL167" s="18" t="s">
        <v>487</v>
      </c>
      <c r="BM167" s="215" t="s">
        <v>1494</v>
      </c>
    </row>
    <row r="168" spans="1:65" s="2" customFormat="1" ht="10.199999999999999">
      <c r="A168" s="35"/>
      <c r="B168" s="36"/>
      <c r="C168" s="37"/>
      <c r="D168" s="217" t="s">
        <v>194</v>
      </c>
      <c r="E168" s="37"/>
      <c r="F168" s="218" t="s">
        <v>1493</v>
      </c>
      <c r="G168" s="37"/>
      <c r="H168" s="37"/>
      <c r="I168" s="116"/>
      <c r="J168" s="37"/>
      <c r="K168" s="37"/>
      <c r="L168" s="40"/>
      <c r="M168" s="219"/>
      <c r="N168" s="220"/>
      <c r="O168" s="72"/>
      <c r="P168" s="72"/>
      <c r="Q168" s="72"/>
      <c r="R168" s="72"/>
      <c r="S168" s="72"/>
      <c r="T168" s="73"/>
      <c r="U168" s="35"/>
      <c r="V168" s="35"/>
      <c r="W168" s="35"/>
      <c r="X168" s="35"/>
      <c r="Y168" s="35"/>
      <c r="Z168" s="35"/>
      <c r="AA168" s="35"/>
      <c r="AB168" s="35"/>
      <c r="AC168" s="35"/>
      <c r="AD168" s="35"/>
      <c r="AE168" s="35"/>
      <c r="AT168" s="18" t="s">
        <v>194</v>
      </c>
      <c r="AU168" s="18" t="s">
        <v>83</v>
      </c>
    </row>
    <row r="169" spans="1:65" s="2" customFormat="1" ht="16.5" customHeight="1">
      <c r="A169" s="35"/>
      <c r="B169" s="36"/>
      <c r="C169" s="204" t="s">
        <v>313</v>
      </c>
      <c r="D169" s="204" t="s">
        <v>187</v>
      </c>
      <c r="E169" s="205" t="s">
        <v>313</v>
      </c>
      <c r="F169" s="206" t="s">
        <v>1495</v>
      </c>
      <c r="G169" s="207" t="s">
        <v>990</v>
      </c>
      <c r="H169" s="208">
        <v>1</v>
      </c>
      <c r="I169" s="209"/>
      <c r="J169" s="210">
        <f>ROUND(I169*H169,2)</f>
        <v>0</v>
      </c>
      <c r="K169" s="206" t="s">
        <v>1</v>
      </c>
      <c r="L169" s="40"/>
      <c r="M169" s="211" t="s">
        <v>1</v>
      </c>
      <c r="N169" s="212" t="s">
        <v>38</v>
      </c>
      <c r="O169" s="72"/>
      <c r="P169" s="213">
        <f>O169*H169</f>
        <v>0</v>
      </c>
      <c r="Q169" s="213">
        <v>0</v>
      </c>
      <c r="R169" s="213">
        <f>Q169*H169</f>
        <v>0</v>
      </c>
      <c r="S169" s="213">
        <v>0</v>
      </c>
      <c r="T169" s="214">
        <f>S169*H169</f>
        <v>0</v>
      </c>
      <c r="U169" s="35"/>
      <c r="V169" s="35"/>
      <c r="W169" s="35"/>
      <c r="X169" s="35"/>
      <c r="Y169" s="35"/>
      <c r="Z169" s="35"/>
      <c r="AA169" s="35"/>
      <c r="AB169" s="35"/>
      <c r="AC169" s="35"/>
      <c r="AD169" s="35"/>
      <c r="AE169" s="35"/>
      <c r="AR169" s="215" t="s">
        <v>487</v>
      </c>
      <c r="AT169" s="215" t="s">
        <v>187</v>
      </c>
      <c r="AU169" s="215" t="s">
        <v>83</v>
      </c>
      <c r="AY169" s="18" t="s">
        <v>185</v>
      </c>
      <c r="BE169" s="216">
        <f>IF(N169="základní",J169,0)</f>
        <v>0</v>
      </c>
      <c r="BF169" s="216">
        <f>IF(N169="snížená",J169,0)</f>
        <v>0</v>
      </c>
      <c r="BG169" s="216">
        <f>IF(N169="zákl. přenesená",J169,0)</f>
        <v>0</v>
      </c>
      <c r="BH169" s="216">
        <f>IF(N169="sníž. přenesená",J169,0)</f>
        <v>0</v>
      </c>
      <c r="BI169" s="216">
        <f>IF(N169="nulová",J169,0)</f>
        <v>0</v>
      </c>
      <c r="BJ169" s="18" t="s">
        <v>81</v>
      </c>
      <c r="BK169" s="216">
        <f>ROUND(I169*H169,2)</f>
        <v>0</v>
      </c>
      <c r="BL169" s="18" t="s">
        <v>487</v>
      </c>
      <c r="BM169" s="215" t="s">
        <v>1496</v>
      </c>
    </row>
    <row r="170" spans="1:65" s="2" customFormat="1" ht="10.199999999999999">
      <c r="A170" s="35"/>
      <c r="B170" s="36"/>
      <c r="C170" s="37"/>
      <c r="D170" s="217" t="s">
        <v>194</v>
      </c>
      <c r="E170" s="37"/>
      <c r="F170" s="218" t="s">
        <v>1495</v>
      </c>
      <c r="G170" s="37"/>
      <c r="H170" s="37"/>
      <c r="I170" s="116"/>
      <c r="J170" s="37"/>
      <c r="K170" s="37"/>
      <c r="L170" s="40"/>
      <c r="M170" s="219"/>
      <c r="N170" s="220"/>
      <c r="O170" s="72"/>
      <c r="P170" s="72"/>
      <c r="Q170" s="72"/>
      <c r="R170" s="72"/>
      <c r="S170" s="72"/>
      <c r="T170" s="73"/>
      <c r="U170" s="35"/>
      <c r="V170" s="35"/>
      <c r="W170" s="35"/>
      <c r="X170" s="35"/>
      <c r="Y170" s="35"/>
      <c r="Z170" s="35"/>
      <c r="AA170" s="35"/>
      <c r="AB170" s="35"/>
      <c r="AC170" s="35"/>
      <c r="AD170" s="35"/>
      <c r="AE170" s="35"/>
      <c r="AT170" s="18" t="s">
        <v>194</v>
      </c>
      <c r="AU170" s="18" t="s">
        <v>83</v>
      </c>
    </row>
    <row r="171" spans="1:65" s="2" customFormat="1" ht="16.5" customHeight="1">
      <c r="A171" s="35"/>
      <c r="B171" s="36"/>
      <c r="C171" s="204" t="s">
        <v>322</v>
      </c>
      <c r="D171" s="204" t="s">
        <v>187</v>
      </c>
      <c r="E171" s="205" t="s">
        <v>322</v>
      </c>
      <c r="F171" s="206" t="s">
        <v>1497</v>
      </c>
      <c r="G171" s="207" t="s">
        <v>990</v>
      </c>
      <c r="H171" s="208">
        <v>2</v>
      </c>
      <c r="I171" s="209"/>
      <c r="J171" s="210">
        <f>ROUND(I171*H171,2)</f>
        <v>0</v>
      </c>
      <c r="K171" s="206" t="s">
        <v>1</v>
      </c>
      <c r="L171" s="40"/>
      <c r="M171" s="211" t="s">
        <v>1</v>
      </c>
      <c r="N171" s="212" t="s">
        <v>38</v>
      </c>
      <c r="O171" s="72"/>
      <c r="P171" s="213">
        <f>O171*H171</f>
        <v>0</v>
      </c>
      <c r="Q171" s="213">
        <v>0</v>
      </c>
      <c r="R171" s="213">
        <f>Q171*H171</f>
        <v>0</v>
      </c>
      <c r="S171" s="213">
        <v>0</v>
      </c>
      <c r="T171" s="214">
        <f>S171*H171</f>
        <v>0</v>
      </c>
      <c r="U171" s="35"/>
      <c r="V171" s="35"/>
      <c r="W171" s="35"/>
      <c r="X171" s="35"/>
      <c r="Y171" s="35"/>
      <c r="Z171" s="35"/>
      <c r="AA171" s="35"/>
      <c r="AB171" s="35"/>
      <c r="AC171" s="35"/>
      <c r="AD171" s="35"/>
      <c r="AE171" s="35"/>
      <c r="AR171" s="215" t="s">
        <v>487</v>
      </c>
      <c r="AT171" s="215" t="s">
        <v>187</v>
      </c>
      <c r="AU171" s="215" t="s">
        <v>83</v>
      </c>
      <c r="AY171" s="18" t="s">
        <v>185</v>
      </c>
      <c r="BE171" s="216">
        <f>IF(N171="základní",J171,0)</f>
        <v>0</v>
      </c>
      <c r="BF171" s="216">
        <f>IF(N171="snížená",J171,0)</f>
        <v>0</v>
      </c>
      <c r="BG171" s="216">
        <f>IF(N171="zákl. přenesená",J171,0)</f>
        <v>0</v>
      </c>
      <c r="BH171" s="216">
        <f>IF(N171="sníž. přenesená",J171,0)</f>
        <v>0</v>
      </c>
      <c r="BI171" s="216">
        <f>IF(N171="nulová",J171,0)</f>
        <v>0</v>
      </c>
      <c r="BJ171" s="18" t="s">
        <v>81</v>
      </c>
      <c r="BK171" s="216">
        <f>ROUND(I171*H171,2)</f>
        <v>0</v>
      </c>
      <c r="BL171" s="18" t="s">
        <v>487</v>
      </c>
      <c r="BM171" s="215" t="s">
        <v>1498</v>
      </c>
    </row>
    <row r="172" spans="1:65" s="2" customFormat="1" ht="10.199999999999999">
      <c r="A172" s="35"/>
      <c r="B172" s="36"/>
      <c r="C172" s="37"/>
      <c r="D172" s="217" t="s">
        <v>194</v>
      </c>
      <c r="E172" s="37"/>
      <c r="F172" s="218" t="s">
        <v>1497</v>
      </c>
      <c r="G172" s="37"/>
      <c r="H172" s="37"/>
      <c r="I172" s="116"/>
      <c r="J172" s="37"/>
      <c r="K172" s="37"/>
      <c r="L172" s="40"/>
      <c r="M172" s="219"/>
      <c r="N172" s="220"/>
      <c r="O172" s="72"/>
      <c r="P172" s="72"/>
      <c r="Q172" s="72"/>
      <c r="R172" s="72"/>
      <c r="S172" s="72"/>
      <c r="T172" s="73"/>
      <c r="U172" s="35"/>
      <c r="V172" s="35"/>
      <c r="W172" s="35"/>
      <c r="X172" s="35"/>
      <c r="Y172" s="35"/>
      <c r="Z172" s="35"/>
      <c r="AA172" s="35"/>
      <c r="AB172" s="35"/>
      <c r="AC172" s="35"/>
      <c r="AD172" s="35"/>
      <c r="AE172" s="35"/>
      <c r="AT172" s="18" t="s">
        <v>194</v>
      </c>
      <c r="AU172" s="18" t="s">
        <v>83</v>
      </c>
    </row>
    <row r="173" spans="1:65" s="2" customFormat="1" ht="16.5" customHeight="1">
      <c r="A173" s="35"/>
      <c r="B173" s="36"/>
      <c r="C173" s="204" t="s">
        <v>335</v>
      </c>
      <c r="D173" s="204" t="s">
        <v>187</v>
      </c>
      <c r="E173" s="205" t="s">
        <v>335</v>
      </c>
      <c r="F173" s="206" t="s">
        <v>1499</v>
      </c>
      <c r="G173" s="207" t="s">
        <v>990</v>
      </c>
      <c r="H173" s="208">
        <v>10</v>
      </c>
      <c r="I173" s="209"/>
      <c r="J173" s="210">
        <f>ROUND(I173*H173,2)</f>
        <v>0</v>
      </c>
      <c r="K173" s="206" t="s">
        <v>1</v>
      </c>
      <c r="L173" s="40"/>
      <c r="M173" s="211" t="s">
        <v>1</v>
      </c>
      <c r="N173" s="212" t="s">
        <v>38</v>
      </c>
      <c r="O173" s="72"/>
      <c r="P173" s="213">
        <f>O173*H173</f>
        <v>0</v>
      </c>
      <c r="Q173" s="213">
        <v>0</v>
      </c>
      <c r="R173" s="213">
        <f>Q173*H173</f>
        <v>0</v>
      </c>
      <c r="S173" s="213">
        <v>0</v>
      </c>
      <c r="T173" s="214">
        <f>S173*H173</f>
        <v>0</v>
      </c>
      <c r="U173" s="35"/>
      <c r="V173" s="35"/>
      <c r="W173" s="35"/>
      <c r="X173" s="35"/>
      <c r="Y173" s="35"/>
      <c r="Z173" s="35"/>
      <c r="AA173" s="35"/>
      <c r="AB173" s="35"/>
      <c r="AC173" s="35"/>
      <c r="AD173" s="35"/>
      <c r="AE173" s="35"/>
      <c r="AR173" s="215" t="s">
        <v>487</v>
      </c>
      <c r="AT173" s="215" t="s">
        <v>187</v>
      </c>
      <c r="AU173" s="215" t="s">
        <v>83</v>
      </c>
      <c r="AY173" s="18" t="s">
        <v>185</v>
      </c>
      <c r="BE173" s="216">
        <f>IF(N173="základní",J173,0)</f>
        <v>0</v>
      </c>
      <c r="BF173" s="216">
        <f>IF(N173="snížená",J173,0)</f>
        <v>0</v>
      </c>
      <c r="BG173" s="216">
        <f>IF(N173="zákl. přenesená",J173,0)</f>
        <v>0</v>
      </c>
      <c r="BH173" s="216">
        <f>IF(N173="sníž. přenesená",J173,0)</f>
        <v>0</v>
      </c>
      <c r="BI173" s="216">
        <f>IF(N173="nulová",J173,0)</f>
        <v>0</v>
      </c>
      <c r="BJ173" s="18" t="s">
        <v>81</v>
      </c>
      <c r="BK173" s="216">
        <f>ROUND(I173*H173,2)</f>
        <v>0</v>
      </c>
      <c r="BL173" s="18" t="s">
        <v>487</v>
      </c>
      <c r="BM173" s="215" t="s">
        <v>1500</v>
      </c>
    </row>
    <row r="174" spans="1:65" s="2" customFormat="1" ht="10.199999999999999">
      <c r="A174" s="35"/>
      <c r="B174" s="36"/>
      <c r="C174" s="37"/>
      <c r="D174" s="217" t="s">
        <v>194</v>
      </c>
      <c r="E174" s="37"/>
      <c r="F174" s="218" t="s">
        <v>1499</v>
      </c>
      <c r="G174" s="37"/>
      <c r="H174" s="37"/>
      <c r="I174" s="116"/>
      <c r="J174" s="37"/>
      <c r="K174" s="37"/>
      <c r="L174" s="40"/>
      <c r="M174" s="219"/>
      <c r="N174" s="220"/>
      <c r="O174" s="72"/>
      <c r="P174" s="72"/>
      <c r="Q174" s="72"/>
      <c r="R174" s="72"/>
      <c r="S174" s="72"/>
      <c r="T174" s="73"/>
      <c r="U174" s="35"/>
      <c r="V174" s="35"/>
      <c r="W174" s="35"/>
      <c r="X174" s="35"/>
      <c r="Y174" s="35"/>
      <c r="Z174" s="35"/>
      <c r="AA174" s="35"/>
      <c r="AB174" s="35"/>
      <c r="AC174" s="35"/>
      <c r="AD174" s="35"/>
      <c r="AE174" s="35"/>
      <c r="AT174" s="18" t="s">
        <v>194</v>
      </c>
      <c r="AU174" s="18" t="s">
        <v>83</v>
      </c>
    </row>
    <row r="175" spans="1:65" s="2" customFormat="1" ht="16.5" customHeight="1">
      <c r="A175" s="35"/>
      <c r="B175" s="36"/>
      <c r="C175" s="204" t="s">
        <v>7</v>
      </c>
      <c r="D175" s="204" t="s">
        <v>187</v>
      </c>
      <c r="E175" s="205" t="s">
        <v>7</v>
      </c>
      <c r="F175" s="206" t="s">
        <v>1501</v>
      </c>
      <c r="G175" s="207" t="s">
        <v>990</v>
      </c>
      <c r="H175" s="208">
        <v>2</v>
      </c>
      <c r="I175" s="209"/>
      <c r="J175" s="210">
        <f>ROUND(I175*H175,2)</f>
        <v>0</v>
      </c>
      <c r="K175" s="206" t="s">
        <v>1</v>
      </c>
      <c r="L175" s="40"/>
      <c r="M175" s="211" t="s">
        <v>1</v>
      </c>
      <c r="N175" s="212" t="s">
        <v>38</v>
      </c>
      <c r="O175" s="72"/>
      <c r="P175" s="213">
        <f>O175*H175</f>
        <v>0</v>
      </c>
      <c r="Q175" s="213">
        <v>0</v>
      </c>
      <c r="R175" s="213">
        <f>Q175*H175</f>
        <v>0</v>
      </c>
      <c r="S175" s="213">
        <v>0</v>
      </c>
      <c r="T175" s="214">
        <f>S175*H175</f>
        <v>0</v>
      </c>
      <c r="U175" s="35"/>
      <c r="V175" s="35"/>
      <c r="W175" s="35"/>
      <c r="X175" s="35"/>
      <c r="Y175" s="35"/>
      <c r="Z175" s="35"/>
      <c r="AA175" s="35"/>
      <c r="AB175" s="35"/>
      <c r="AC175" s="35"/>
      <c r="AD175" s="35"/>
      <c r="AE175" s="35"/>
      <c r="AR175" s="215" t="s">
        <v>487</v>
      </c>
      <c r="AT175" s="215" t="s">
        <v>187</v>
      </c>
      <c r="AU175" s="215" t="s">
        <v>83</v>
      </c>
      <c r="AY175" s="18" t="s">
        <v>185</v>
      </c>
      <c r="BE175" s="216">
        <f>IF(N175="základní",J175,0)</f>
        <v>0</v>
      </c>
      <c r="BF175" s="216">
        <f>IF(N175="snížená",J175,0)</f>
        <v>0</v>
      </c>
      <c r="BG175" s="216">
        <f>IF(N175="zákl. přenesená",J175,0)</f>
        <v>0</v>
      </c>
      <c r="BH175" s="216">
        <f>IF(N175="sníž. přenesená",J175,0)</f>
        <v>0</v>
      </c>
      <c r="BI175" s="216">
        <f>IF(N175="nulová",J175,0)</f>
        <v>0</v>
      </c>
      <c r="BJ175" s="18" t="s">
        <v>81</v>
      </c>
      <c r="BK175" s="216">
        <f>ROUND(I175*H175,2)</f>
        <v>0</v>
      </c>
      <c r="BL175" s="18" t="s">
        <v>487</v>
      </c>
      <c r="BM175" s="215" t="s">
        <v>1502</v>
      </c>
    </row>
    <row r="176" spans="1:65" s="2" customFormat="1" ht="10.199999999999999">
      <c r="A176" s="35"/>
      <c r="B176" s="36"/>
      <c r="C176" s="37"/>
      <c r="D176" s="217" t="s">
        <v>194</v>
      </c>
      <c r="E176" s="37"/>
      <c r="F176" s="218" t="s">
        <v>1501</v>
      </c>
      <c r="G176" s="37"/>
      <c r="H176" s="37"/>
      <c r="I176" s="116"/>
      <c r="J176" s="37"/>
      <c r="K176" s="37"/>
      <c r="L176" s="40"/>
      <c r="M176" s="219"/>
      <c r="N176" s="220"/>
      <c r="O176" s="72"/>
      <c r="P176" s="72"/>
      <c r="Q176" s="72"/>
      <c r="R176" s="72"/>
      <c r="S176" s="72"/>
      <c r="T176" s="73"/>
      <c r="U176" s="35"/>
      <c r="V176" s="35"/>
      <c r="W176" s="35"/>
      <c r="X176" s="35"/>
      <c r="Y176" s="35"/>
      <c r="Z176" s="35"/>
      <c r="AA176" s="35"/>
      <c r="AB176" s="35"/>
      <c r="AC176" s="35"/>
      <c r="AD176" s="35"/>
      <c r="AE176" s="35"/>
      <c r="AT176" s="18" t="s">
        <v>194</v>
      </c>
      <c r="AU176" s="18" t="s">
        <v>83</v>
      </c>
    </row>
    <row r="177" spans="1:65" s="2" customFormat="1" ht="16.5" customHeight="1">
      <c r="A177" s="35"/>
      <c r="B177" s="36"/>
      <c r="C177" s="204" t="s">
        <v>347</v>
      </c>
      <c r="D177" s="204" t="s">
        <v>187</v>
      </c>
      <c r="E177" s="205" t="s">
        <v>347</v>
      </c>
      <c r="F177" s="206" t="s">
        <v>1503</v>
      </c>
      <c r="G177" s="207" t="s">
        <v>990</v>
      </c>
      <c r="H177" s="208">
        <v>4</v>
      </c>
      <c r="I177" s="209"/>
      <c r="J177" s="210">
        <f>ROUND(I177*H177,2)</f>
        <v>0</v>
      </c>
      <c r="K177" s="206" t="s">
        <v>1</v>
      </c>
      <c r="L177" s="40"/>
      <c r="M177" s="211" t="s">
        <v>1</v>
      </c>
      <c r="N177" s="212" t="s">
        <v>38</v>
      </c>
      <c r="O177" s="72"/>
      <c r="P177" s="213">
        <f>O177*H177</f>
        <v>0</v>
      </c>
      <c r="Q177" s="213">
        <v>0</v>
      </c>
      <c r="R177" s="213">
        <f>Q177*H177</f>
        <v>0</v>
      </c>
      <c r="S177" s="213">
        <v>0</v>
      </c>
      <c r="T177" s="214">
        <f>S177*H177</f>
        <v>0</v>
      </c>
      <c r="U177" s="35"/>
      <c r="V177" s="35"/>
      <c r="W177" s="35"/>
      <c r="X177" s="35"/>
      <c r="Y177" s="35"/>
      <c r="Z177" s="35"/>
      <c r="AA177" s="35"/>
      <c r="AB177" s="35"/>
      <c r="AC177" s="35"/>
      <c r="AD177" s="35"/>
      <c r="AE177" s="35"/>
      <c r="AR177" s="215" t="s">
        <v>487</v>
      </c>
      <c r="AT177" s="215" t="s">
        <v>187</v>
      </c>
      <c r="AU177" s="215" t="s">
        <v>83</v>
      </c>
      <c r="AY177" s="18" t="s">
        <v>185</v>
      </c>
      <c r="BE177" s="216">
        <f>IF(N177="základní",J177,0)</f>
        <v>0</v>
      </c>
      <c r="BF177" s="216">
        <f>IF(N177="snížená",J177,0)</f>
        <v>0</v>
      </c>
      <c r="BG177" s="216">
        <f>IF(N177="zákl. přenesená",J177,0)</f>
        <v>0</v>
      </c>
      <c r="BH177" s="216">
        <f>IF(N177="sníž. přenesená",J177,0)</f>
        <v>0</v>
      </c>
      <c r="BI177" s="216">
        <f>IF(N177="nulová",J177,0)</f>
        <v>0</v>
      </c>
      <c r="BJ177" s="18" t="s">
        <v>81</v>
      </c>
      <c r="BK177" s="216">
        <f>ROUND(I177*H177,2)</f>
        <v>0</v>
      </c>
      <c r="BL177" s="18" t="s">
        <v>487</v>
      </c>
      <c r="BM177" s="215" t="s">
        <v>1504</v>
      </c>
    </row>
    <row r="178" spans="1:65" s="2" customFormat="1" ht="10.199999999999999">
      <c r="A178" s="35"/>
      <c r="B178" s="36"/>
      <c r="C178" s="37"/>
      <c r="D178" s="217" t="s">
        <v>194</v>
      </c>
      <c r="E178" s="37"/>
      <c r="F178" s="218" t="s">
        <v>1503</v>
      </c>
      <c r="G178" s="37"/>
      <c r="H178" s="37"/>
      <c r="I178" s="116"/>
      <c r="J178" s="37"/>
      <c r="K178" s="37"/>
      <c r="L178" s="40"/>
      <c r="M178" s="219"/>
      <c r="N178" s="220"/>
      <c r="O178" s="72"/>
      <c r="P178" s="72"/>
      <c r="Q178" s="72"/>
      <c r="R178" s="72"/>
      <c r="S178" s="72"/>
      <c r="T178" s="73"/>
      <c r="U178" s="35"/>
      <c r="V178" s="35"/>
      <c r="W178" s="35"/>
      <c r="X178" s="35"/>
      <c r="Y178" s="35"/>
      <c r="Z178" s="35"/>
      <c r="AA178" s="35"/>
      <c r="AB178" s="35"/>
      <c r="AC178" s="35"/>
      <c r="AD178" s="35"/>
      <c r="AE178" s="35"/>
      <c r="AT178" s="18" t="s">
        <v>194</v>
      </c>
      <c r="AU178" s="18" t="s">
        <v>83</v>
      </c>
    </row>
    <row r="179" spans="1:65" s="2" customFormat="1" ht="16.5" customHeight="1">
      <c r="A179" s="35"/>
      <c r="B179" s="36"/>
      <c r="C179" s="204" t="s">
        <v>355</v>
      </c>
      <c r="D179" s="204" t="s">
        <v>187</v>
      </c>
      <c r="E179" s="205" t="s">
        <v>355</v>
      </c>
      <c r="F179" s="206" t="s">
        <v>1505</v>
      </c>
      <c r="G179" s="207" t="s">
        <v>990</v>
      </c>
      <c r="H179" s="208">
        <v>2</v>
      </c>
      <c r="I179" s="209"/>
      <c r="J179" s="210">
        <f>ROUND(I179*H179,2)</f>
        <v>0</v>
      </c>
      <c r="K179" s="206" t="s">
        <v>1</v>
      </c>
      <c r="L179" s="40"/>
      <c r="M179" s="211" t="s">
        <v>1</v>
      </c>
      <c r="N179" s="212" t="s">
        <v>38</v>
      </c>
      <c r="O179" s="72"/>
      <c r="P179" s="213">
        <f>O179*H179</f>
        <v>0</v>
      </c>
      <c r="Q179" s="213">
        <v>0</v>
      </c>
      <c r="R179" s="213">
        <f>Q179*H179</f>
        <v>0</v>
      </c>
      <c r="S179" s="213">
        <v>0</v>
      </c>
      <c r="T179" s="214">
        <f>S179*H179</f>
        <v>0</v>
      </c>
      <c r="U179" s="35"/>
      <c r="V179" s="35"/>
      <c r="W179" s="35"/>
      <c r="X179" s="35"/>
      <c r="Y179" s="35"/>
      <c r="Z179" s="35"/>
      <c r="AA179" s="35"/>
      <c r="AB179" s="35"/>
      <c r="AC179" s="35"/>
      <c r="AD179" s="35"/>
      <c r="AE179" s="35"/>
      <c r="AR179" s="215" t="s">
        <v>487</v>
      </c>
      <c r="AT179" s="215" t="s">
        <v>187</v>
      </c>
      <c r="AU179" s="215" t="s">
        <v>83</v>
      </c>
      <c r="AY179" s="18" t="s">
        <v>185</v>
      </c>
      <c r="BE179" s="216">
        <f>IF(N179="základní",J179,0)</f>
        <v>0</v>
      </c>
      <c r="BF179" s="216">
        <f>IF(N179="snížená",J179,0)</f>
        <v>0</v>
      </c>
      <c r="BG179" s="216">
        <f>IF(N179="zákl. přenesená",J179,0)</f>
        <v>0</v>
      </c>
      <c r="BH179" s="216">
        <f>IF(N179="sníž. přenesená",J179,0)</f>
        <v>0</v>
      </c>
      <c r="BI179" s="216">
        <f>IF(N179="nulová",J179,0)</f>
        <v>0</v>
      </c>
      <c r="BJ179" s="18" t="s">
        <v>81</v>
      </c>
      <c r="BK179" s="216">
        <f>ROUND(I179*H179,2)</f>
        <v>0</v>
      </c>
      <c r="BL179" s="18" t="s">
        <v>487</v>
      </c>
      <c r="BM179" s="215" t="s">
        <v>1506</v>
      </c>
    </row>
    <row r="180" spans="1:65" s="2" customFormat="1" ht="10.199999999999999">
      <c r="A180" s="35"/>
      <c r="B180" s="36"/>
      <c r="C180" s="37"/>
      <c r="D180" s="217" t="s">
        <v>194</v>
      </c>
      <c r="E180" s="37"/>
      <c r="F180" s="218" t="s">
        <v>1505</v>
      </c>
      <c r="G180" s="37"/>
      <c r="H180" s="37"/>
      <c r="I180" s="116"/>
      <c r="J180" s="37"/>
      <c r="K180" s="37"/>
      <c r="L180" s="40"/>
      <c r="M180" s="219"/>
      <c r="N180" s="220"/>
      <c r="O180" s="72"/>
      <c r="P180" s="72"/>
      <c r="Q180" s="72"/>
      <c r="R180" s="72"/>
      <c r="S180" s="72"/>
      <c r="T180" s="73"/>
      <c r="U180" s="35"/>
      <c r="V180" s="35"/>
      <c r="W180" s="35"/>
      <c r="X180" s="35"/>
      <c r="Y180" s="35"/>
      <c r="Z180" s="35"/>
      <c r="AA180" s="35"/>
      <c r="AB180" s="35"/>
      <c r="AC180" s="35"/>
      <c r="AD180" s="35"/>
      <c r="AE180" s="35"/>
      <c r="AT180" s="18" t="s">
        <v>194</v>
      </c>
      <c r="AU180" s="18" t="s">
        <v>83</v>
      </c>
    </row>
    <row r="181" spans="1:65" s="2" customFormat="1" ht="16.5" customHeight="1">
      <c r="A181" s="35"/>
      <c r="B181" s="36"/>
      <c r="C181" s="204" t="s">
        <v>363</v>
      </c>
      <c r="D181" s="204" t="s">
        <v>187</v>
      </c>
      <c r="E181" s="205" t="s">
        <v>363</v>
      </c>
      <c r="F181" s="206" t="s">
        <v>1507</v>
      </c>
      <c r="G181" s="207" t="s">
        <v>990</v>
      </c>
      <c r="H181" s="208">
        <v>1</v>
      </c>
      <c r="I181" s="209"/>
      <c r="J181" s="210">
        <f>ROUND(I181*H181,2)</f>
        <v>0</v>
      </c>
      <c r="K181" s="206" t="s">
        <v>1</v>
      </c>
      <c r="L181" s="40"/>
      <c r="M181" s="211" t="s">
        <v>1</v>
      </c>
      <c r="N181" s="212" t="s">
        <v>38</v>
      </c>
      <c r="O181" s="72"/>
      <c r="P181" s="213">
        <f>O181*H181</f>
        <v>0</v>
      </c>
      <c r="Q181" s="213">
        <v>0</v>
      </c>
      <c r="R181" s="213">
        <f>Q181*H181</f>
        <v>0</v>
      </c>
      <c r="S181" s="213">
        <v>0</v>
      </c>
      <c r="T181" s="214">
        <f>S181*H181</f>
        <v>0</v>
      </c>
      <c r="U181" s="35"/>
      <c r="V181" s="35"/>
      <c r="W181" s="35"/>
      <c r="X181" s="35"/>
      <c r="Y181" s="35"/>
      <c r="Z181" s="35"/>
      <c r="AA181" s="35"/>
      <c r="AB181" s="35"/>
      <c r="AC181" s="35"/>
      <c r="AD181" s="35"/>
      <c r="AE181" s="35"/>
      <c r="AR181" s="215" t="s">
        <v>487</v>
      </c>
      <c r="AT181" s="215" t="s">
        <v>187</v>
      </c>
      <c r="AU181" s="215" t="s">
        <v>83</v>
      </c>
      <c r="AY181" s="18" t="s">
        <v>185</v>
      </c>
      <c r="BE181" s="216">
        <f>IF(N181="základní",J181,0)</f>
        <v>0</v>
      </c>
      <c r="BF181" s="216">
        <f>IF(N181="snížená",J181,0)</f>
        <v>0</v>
      </c>
      <c r="BG181" s="216">
        <f>IF(N181="zákl. přenesená",J181,0)</f>
        <v>0</v>
      </c>
      <c r="BH181" s="216">
        <f>IF(N181="sníž. přenesená",J181,0)</f>
        <v>0</v>
      </c>
      <c r="BI181" s="216">
        <f>IF(N181="nulová",J181,0)</f>
        <v>0</v>
      </c>
      <c r="BJ181" s="18" t="s">
        <v>81</v>
      </c>
      <c r="BK181" s="216">
        <f>ROUND(I181*H181,2)</f>
        <v>0</v>
      </c>
      <c r="BL181" s="18" t="s">
        <v>487</v>
      </c>
      <c r="BM181" s="215" t="s">
        <v>1508</v>
      </c>
    </row>
    <row r="182" spans="1:65" s="2" customFormat="1" ht="10.199999999999999">
      <c r="A182" s="35"/>
      <c r="B182" s="36"/>
      <c r="C182" s="37"/>
      <c r="D182" s="217" t="s">
        <v>194</v>
      </c>
      <c r="E182" s="37"/>
      <c r="F182" s="218" t="s">
        <v>1507</v>
      </c>
      <c r="G182" s="37"/>
      <c r="H182" s="37"/>
      <c r="I182" s="116"/>
      <c r="J182" s="37"/>
      <c r="K182" s="37"/>
      <c r="L182" s="40"/>
      <c r="M182" s="219"/>
      <c r="N182" s="220"/>
      <c r="O182" s="72"/>
      <c r="P182" s="72"/>
      <c r="Q182" s="72"/>
      <c r="R182" s="72"/>
      <c r="S182" s="72"/>
      <c r="T182" s="73"/>
      <c r="U182" s="35"/>
      <c r="V182" s="35"/>
      <c r="W182" s="35"/>
      <c r="X182" s="35"/>
      <c r="Y182" s="35"/>
      <c r="Z182" s="35"/>
      <c r="AA182" s="35"/>
      <c r="AB182" s="35"/>
      <c r="AC182" s="35"/>
      <c r="AD182" s="35"/>
      <c r="AE182" s="35"/>
      <c r="AT182" s="18" t="s">
        <v>194</v>
      </c>
      <c r="AU182" s="18" t="s">
        <v>83</v>
      </c>
    </row>
    <row r="183" spans="1:65" s="2" customFormat="1" ht="16.5" customHeight="1">
      <c r="A183" s="35"/>
      <c r="B183" s="36"/>
      <c r="C183" s="204" t="s">
        <v>378</v>
      </c>
      <c r="D183" s="204" t="s">
        <v>187</v>
      </c>
      <c r="E183" s="205" t="s">
        <v>378</v>
      </c>
      <c r="F183" s="206" t="s">
        <v>1509</v>
      </c>
      <c r="G183" s="207" t="s">
        <v>990</v>
      </c>
      <c r="H183" s="208">
        <v>2</v>
      </c>
      <c r="I183" s="209"/>
      <c r="J183" s="210">
        <f>ROUND(I183*H183,2)</f>
        <v>0</v>
      </c>
      <c r="K183" s="206" t="s">
        <v>1</v>
      </c>
      <c r="L183" s="40"/>
      <c r="M183" s="211" t="s">
        <v>1</v>
      </c>
      <c r="N183" s="212" t="s">
        <v>38</v>
      </c>
      <c r="O183" s="72"/>
      <c r="P183" s="213">
        <f>O183*H183</f>
        <v>0</v>
      </c>
      <c r="Q183" s="213">
        <v>0</v>
      </c>
      <c r="R183" s="213">
        <f>Q183*H183</f>
        <v>0</v>
      </c>
      <c r="S183" s="213">
        <v>0</v>
      </c>
      <c r="T183" s="214">
        <f>S183*H183</f>
        <v>0</v>
      </c>
      <c r="U183" s="35"/>
      <c r="V183" s="35"/>
      <c r="W183" s="35"/>
      <c r="X183" s="35"/>
      <c r="Y183" s="35"/>
      <c r="Z183" s="35"/>
      <c r="AA183" s="35"/>
      <c r="AB183" s="35"/>
      <c r="AC183" s="35"/>
      <c r="AD183" s="35"/>
      <c r="AE183" s="35"/>
      <c r="AR183" s="215" t="s">
        <v>487</v>
      </c>
      <c r="AT183" s="215" t="s">
        <v>187</v>
      </c>
      <c r="AU183" s="215" t="s">
        <v>83</v>
      </c>
      <c r="AY183" s="18" t="s">
        <v>185</v>
      </c>
      <c r="BE183" s="216">
        <f>IF(N183="základní",J183,0)</f>
        <v>0</v>
      </c>
      <c r="BF183" s="216">
        <f>IF(N183="snížená",J183,0)</f>
        <v>0</v>
      </c>
      <c r="BG183" s="216">
        <f>IF(N183="zákl. přenesená",J183,0)</f>
        <v>0</v>
      </c>
      <c r="BH183" s="216">
        <f>IF(N183="sníž. přenesená",J183,0)</f>
        <v>0</v>
      </c>
      <c r="BI183" s="216">
        <f>IF(N183="nulová",J183,0)</f>
        <v>0</v>
      </c>
      <c r="BJ183" s="18" t="s">
        <v>81</v>
      </c>
      <c r="BK183" s="216">
        <f>ROUND(I183*H183,2)</f>
        <v>0</v>
      </c>
      <c r="BL183" s="18" t="s">
        <v>487</v>
      </c>
      <c r="BM183" s="215" t="s">
        <v>1510</v>
      </c>
    </row>
    <row r="184" spans="1:65" s="2" customFormat="1" ht="10.199999999999999">
      <c r="A184" s="35"/>
      <c r="B184" s="36"/>
      <c r="C184" s="37"/>
      <c r="D184" s="217" t="s">
        <v>194</v>
      </c>
      <c r="E184" s="37"/>
      <c r="F184" s="218" t="s">
        <v>1509</v>
      </c>
      <c r="G184" s="37"/>
      <c r="H184" s="37"/>
      <c r="I184" s="116"/>
      <c r="J184" s="37"/>
      <c r="K184" s="37"/>
      <c r="L184" s="40"/>
      <c r="M184" s="219"/>
      <c r="N184" s="220"/>
      <c r="O184" s="72"/>
      <c r="P184" s="72"/>
      <c r="Q184" s="72"/>
      <c r="R184" s="72"/>
      <c r="S184" s="72"/>
      <c r="T184" s="73"/>
      <c r="U184" s="35"/>
      <c r="V184" s="35"/>
      <c r="W184" s="35"/>
      <c r="X184" s="35"/>
      <c r="Y184" s="35"/>
      <c r="Z184" s="35"/>
      <c r="AA184" s="35"/>
      <c r="AB184" s="35"/>
      <c r="AC184" s="35"/>
      <c r="AD184" s="35"/>
      <c r="AE184" s="35"/>
      <c r="AT184" s="18" t="s">
        <v>194</v>
      </c>
      <c r="AU184" s="18" t="s">
        <v>83</v>
      </c>
    </row>
    <row r="185" spans="1:65" s="2" customFormat="1" ht="16.5" customHeight="1">
      <c r="A185" s="35"/>
      <c r="B185" s="36"/>
      <c r="C185" s="204" t="s">
        <v>384</v>
      </c>
      <c r="D185" s="204" t="s">
        <v>187</v>
      </c>
      <c r="E185" s="205" t="s">
        <v>384</v>
      </c>
      <c r="F185" s="206" t="s">
        <v>1511</v>
      </c>
      <c r="G185" s="207" t="s">
        <v>990</v>
      </c>
      <c r="H185" s="208">
        <v>1</v>
      </c>
      <c r="I185" s="209"/>
      <c r="J185" s="210">
        <f>ROUND(I185*H185,2)</f>
        <v>0</v>
      </c>
      <c r="K185" s="206" t="s">
        <v>1</v>
      </c>
      <c r="L185" s="40"/>
      <c r="M185" s="211" t="s">
        <v>1</v>
      </c>
      <c r="N185" s="212" t="s">
        <v>38</v>
      </c>
      <c r="O185" s="72"/>
      <c r="P185" s="213">
        <f>O185*H185</f>
        <v>0</v>
      </c>
      <c r="Q185" s="213">
        <v>0</v>
      </c>
      <c r="R185" s="213">
        <f>Q185*H185</f>
        <v>0</v>
      </c>
      <c r="S185" s="213">
        <v>0</v>
      </c>
      <c r="T185" s="214">
        <f>S185*H185</f>
        <v>0</v>
      </c>
      <c r="U185" s="35"/>
      <c r="V185" s="35"/>
      <c r="W185" s="35"/>
      <c r="X185" s="35"/>
      <c r="Y185" s="35"/>
      <c r="Z185" s="35"/>
      <c r="AA185" s="35"/>
      <c r="AB185" s="35"/>
      <c r="AC185" s="35"/>
      <c r="AD185" s="35"/>
      <c r="AE185" s="35"/>
      <c r="AR185" s="215" t="s">
        <v>487</v>
      </c>
      <c r="AT185" s="215" t="s">
        <v>187</v>
      </c>
      <c r="AU185" s="215" t="s">
        <v>83</v>
      </c>
      <c r="AY185" s="18" t="s">
        <v>185</v>
      </c>
      <c r="BE185" s="216">
        <f>IF(N185="základní",J185,0)</f>
        <v>0</v>
      </c>
      <c r="BF185" s="216">
        <f>IF(N185="snížená",J185,0)</f>
        <v>0</v>
      </c>
      <c r="BG185" s="216">
        <f>IF(N185="zákl. přenesená",J185,0)</f>
        <v>0</v>
      </c>
      <c r="BH185" s="216">
        <f>IF(N185="sníž. přenesená",J185,0)</f>
        <v>0</v>
      </c>
      <c r="BI185" s="216">
        <f>IF(N185="nulová",J185,0)</f>
        <v>0</v>
      </c>
      <c r="BJ185" s="18" t="s">
        <v>81</v>
      </c>
      <c r="BK185" s="216">
        <f>ROUND(I185*H185,2)</f>
        <v>0</v>
      </c>
      <c r="BL185" s="18" t="s">
        <v>487</v>
      </c>
      <c r="BM185" s="215" t="s">
        <v>1512</v>
      </c>
    </row>
    <row r="186" spans="1:65" s="2" customFormat="1" ht="10.199999999999999">
      <c r="A186" s="35"/>
      <c r="B186" s="36"/>
      <c r="C186" s="37"/>
      <c r="D186" s="217" t="s">
        <v>194</v>
      </c>
      <c r="E186" s="37"/>
      <c r="F186" s="218" t="s">
        <v>1511</v>
      </c>
      <c r="G186" s="37"/>
      <c r="H186" s="37"/>
      <c r="I186" s="116"/>
      <c r="J186" s="37"/>
      <c r="K186" s="37"/>
      <c r="L186" s="40"/>
      <c r="M186" s="219"/>
      <c r="N186" s="220"/>
      <c r="O186" s="72"/>
      <c r="P186" s="72"/>
      <c r="Q186" s="72"/>
      <c r="R186" s="72"/>
      <c r="S186" s="72"/>
      <c r="T186" s="73"/>
      <c r="U186" s="35"/>
      <c r="V186" s="35"/>
      <c r="W186" s="35"/>
      <c r="X186" s="35"/>
      <c r="Y186" s="35"/>
      <c r="Z186" s="35"/>
      <c r="AA186" s="35"/>
      <c r="AB186" s="35"/>
      <c r="AC186" s="35"/>
      <c r="AD186" s="35"/>
      <c r="AE186" s="35"/>
      <c r="AT186" s="18" t="s">
        <v>194</v>
      </c>
      <c r="AU186" s="18" t="s">
        <v>83</v>
      </c>
    </row>
    <row r="187" spans="1:65" s="2" customFormat="1" ht="16.5" customHeight="1">
      <c r="A187" s="35"/>
      <c r="B187" s="36"/>
      <c r="C187" s="258" t="s">
        <v>389</v>
      </c>
      <c r="D187" s="258" t="s">
        <v>521</v>
      </c>
      <c r="E187" s="259" t="s">
        <v>389</v>
      </c>
      <c r="F187" s="260" t="s">
        <v>1513</v>
      </c>
      <c r="G187" s="261" t="s">
        <v>1359</v>
      </c>
      <c r="H187" s="262">
        <v>40</v>
      </c>
      <c r="I187" s="263"/>
      <c r="J187" s="264">
        <f>ROUND(I187*H187,2)</f>
        <v>0</v>
      </c>
      <c r="K187" s="260" t="s">
        <v>1</v>
      </c>
      <c r="L187" s="265"/>
      <c r="M187" s="266" t="s">
        <v>1</v>
      </c>
      <c r="N187" s="267" t="s">
        <v>38</v>
      </c>
      <c r="O187" s="72"/>
      <c r="P187" s="213">
        <f>O187*H187</f>
        <v>0</v>
      </c>
      <c r="Q187" s="213">
        <v>0</v>
      </c>
      <c r="R187" s="213">
        <f>Q187*H187</f>
        <v>0</v>
      </c>
      <c r="S187" s="213">
        <v>0</v>
      </c>
      <c r="T187" s="214">
        <f>S187*H187</f>
        <v>0</v>
      </c>
      <c r="U187" s="35"/>
      <c r="V187" s="35"/>
      <c r="W187" s="35"/>
      <c r="X187" s="35"/>
      <c r="Y187" s="35"/>
      <c r="Z187" s="35"/>
      <c r="AA187" s="35"/>
      <c r="AB187" s="35"/>
      <c r="AC187" s="35"/>
      <c r="AD187" s="35"/>
      <c r="AE187" s="35"/>
      <c r="AR187" s="215" t="s">
        <v>487</v>
      </c>
      <c r="AT187" s="215" t="s">
        <v>521</v>
      </c>
      <c r="AU187" s="215" t="s">
        <v>83</v>
      </c>
      <c r="AY187" s="18" t="s">
        <v>185</v>
      </c>
      <c r="BE187" s="216">
        <f>IF(N187="základní",J187,0)</f>
        <v>0</v>
      </c>
      <c r="BF187" s="216">
        <f>IF(N187="snížená",J187,0)</f>
        <v>0</v>
      </c>
      <c r="BG187" s="216">
        <f>IF(N187="zákl. přenesená",J187,0)</f>
        <v>0</v>
      </c>
      <c r="BH187" s="216">
        <f>IF(N187="sníž. přenesená",J187,0)</f>
        <v>0</v>
      </c>
      <c r="BI187" s="216">
        <f>IF(N187="nulová",J187,0)</f>
        <v>0</v>
      </c>
      <c r="BJ187" s="18" t="s">
        <v>81</v>
      </c>
      <c r="BK187" s="216">
        <f>ROUND(I187*H187,2)</f>
        <v>0</v>
      </c>
      <c r="BL187" s="18" t="s">
        <v>487</v>
      </c>
      <c r="BM187" s="215" t="s">
        <v>1514</v>
      </c>
    </row>
    <row r="188" spans="1:65" s="2" customFormat="1" ht="10.199999999999999">
      <c r="A188" s="35"/>
      <c r="B188" s="36"/>
      <c r="C188" s="37"/>
      <c r="D188" s="217" t="s">
        <v>194</v>
      </c>
      <c r="E188" s="37"/>
      <c r="F188" s="218" t="s">
        <v>1513</v>
      </c>
      <c r="G188" s="37"/>
      <c r="H188" s="37"/>
      <c r="I188" s="116"/>
      <c r="J188" s="37"/>
      <c r="K188" s="37"/>
      <c r="L188" s="40"/>
      <c r="M188" s="219"/>
      <c r="N188" s="220"/>
      <c r="O188" s="72"/>
      <c r="P188" s="72"/>
      <c r="Q188" s="72"/>
      <c r="R188" s="72"/>
      <c r="S188" s="72"/>
      <c r="T188" s="73"/>
      <c r="U188" s="35"/>
      <c r="V188" s="35"/>
      <c r="W188" s="35"/>
      <c r="X188" s="35"/>
      <c r="Y188" s="35"/>
      <c r="Z188" s="35"/>
      <c r="AA188" s="35"/>
      <c r="AB188" s="35"/>
      <c r="AC188" s="35"/>
      <c r="AD188" s="35"/>
      <c r="AE188" s="35"/>
      <c r="AT188" s="18" t="s">
        <v>194</v>
      </c>
      <c r="AU188" s="18" t="s">
        <v>83</v>
      </c>
    </row>
    <row r="189" spans="1:65" s="12" customFormat="1" ht="22.8" customHeight="1">
      <c r="B189" s="188"/>
      <c r="C189" s="189"/>
      <c r="D189" s="190" t="s">
        <v>72</v>
      </c>
      <c r="E189" s="202" t="s">
        <v>1515</v>
      </c>
      <c r="F189" s="202" t="s">
        <v>1516</v>
      </c>
      <c r="G189" s="189"/>
      <c r="H189" s="189"/>
      <c r="I189" s="192"/>
      <c r="J189" s="203">
        <f>BK189</f>
        <v>0</v>
      </c>
      <c r="K189" s="189"/>
      <c r="L189" s="194"/>
      <c r="M189" s="195"/>
      <c r="N189" s="196"/>
      <c r="O189" s="196"/>
      <c r="P189" s="197">
        <f>SUM(P190:P239)</f>
        <v>0</v>
      </c>
      <c r="Q189" s="196"/>
      <c r="R189" s="197">
        <f>SUM(R190:R239)</f>
        <v>0</v>
      </c>
      <c r="S189" s="196"/>
      <c r="T189" s="198">
        <f>SUM(T190:T239)</f>
        <v>0</v>
      </c>
      <c r="AR189" s="199" t="s">
        <v>192</v>
      </c>
      <c r="AT189" s="200" t="s">
        <v>72</v>
      </c>
      <c r="AU189" s="200" t="s">
        <v>81</v>
      </c>
      <c r="AY189" s="199" t="s">
        <v>185</v>
      </c>
      <c r="BK189" s="201">
        <f>SUM(BK190:BK239)</f>
        <v>0</v>
      </c>
    </row>
    <row r="190" spans="1:65" s="2" customFormat="1" ht="16.5" customHeight="1">
      <c r="A190" s="35"/>
      <c r="B190" s="36"/>
      <c r="C190" s="258" t="s">
        <v>394</v>
      </c>
      <c r="D190" s="258" t="s">
        <v>521</v>
      </c>
      <c r="E190" s="259" t="s">
        <v>394</v>
      </c>
      <c r="F190" s="260" t="s">
        <v>1517</v>
      </c>
      <c r="G190" s="261" t="s">
        <v>316</v>
      </c>
      <c r="H190" s="262">
        <v>2</v>
      </c>
      <c r="I190" s="263"/>
      <c r="J190" s="264">
        <f>ROUND(I190*H190,2)</f>
        <v>0</v>
      </c>
      <c r="K190" s="260" t="s">
        <v>1</v>
      </c>
      <c r="L190" s="265"/>
      <c r="M190" s="266" t="s">
        <v>1</v>
      </c>
      <c r="N190" s="267" t="s">
        <v>38</v>
      </c>
      <c r="O190" s="72"/>
      <c r="P190" s="213">
        <f>O190*H190</f>
        <v>0</v>
      </c>
      <c r="Q190" s="213">
        <v>0</v>
      </c>
      <c r="R190" s="213">
        <f>Q190*H190</f>
        <v>0</v>
      </c>
      <c r="S190" s="213">
        <v>0</v>
      </c>
      <c r="T190" s="214">
        <f>S190*H190</f>
        <v>0</v>
      </c>
      <c r="U190" s="35"/>
      <c r="V190" s="35"/>
      <c r="W190" s="35"/>
      <c r="X190" s="35"/>
      <c r="Y190" s="35"/>
      <c r="Z190" s="35"/>
      <c r="AA190" s="35"/>
      <c r="AB190" s="35"/>
      <c r="AC190" s="35"/>
      <c r="AD190" s="35"/>
      <c r="AE190" s="35"/>
      <c r="AR190" s="215" t="s">
        <v>487</v>
      </c>
      <c r="AT190" s="215" t="s">
        <v>521</v>
      </c>
      <c r="AU190" s="215" t="s">
        <v>83</v>
      </c>
      <c r="AY190" s="18" t="s">
        <v>185</v>
      </c>
      <c r="BE190" s="216">
        <f>IF(N190="základní",J190,0)</f>
        <v>0</v>
      </c>
      <c r="BF190" s="216">
        <f>IF(N190="snížená",J190,0)</f>
        <v>0</v>
      </c>
      <c r="BG190" s="216">
        <f>IF(N190="zákl. přenesená",J190,0)</f>
        <v>0</v>
      </c>
      <c r="BH190" s="216">
        <f>IF(N190="sníž. přenesená",J190,0)</f>
        <v>0</v>
      </c>
      <c r="BI190" s="216">
        <f>IF(N190="nulová",J190,0)</f>
        <v>0</v>
      </c>
      <c r="BJ190" s="18" t="s">
        <v>81</v>
      </c>
      <c r="BK190" s="216">
        <f>ROUND(I190*H190,2)</f>
        <v>0</v>
      </c>
      <c r="BL190" s="18" t="s">
        <v>487</v>
      </c>
      <c r="BM190" s="215" t="s">
        <v>1518</v>
      </c>
    </row>
    <row r="191" spans="1:65" s="2" customFormat="1" ht="10.199999999999999">
      <c r="A191" s="35"/>
      <c r="B191" s="36"/>
      <c r="C191" s="37"/>
      <c r="D191" s="217" t="s">
        <v>194</v>
      </c>
      <c r="E191" s="37"/>
      <c r="F191" s="218" t="s">
        <v>1517</v>
      </c>
      <c r="G191" s="37"/>
      <c r="H191" s="37"/>
      <c r="I191" s="116"/>
      <c r="J191" s="37"/>
      <c r="K191" s="37"/>
      <c r="L191" s="40"/>
      <c r="M191" s="219"/>
      <c r="N191" s="220"/>
      <c r="O191" s="72"/>
      <c r="P191" s="72"/>
      <c r="Q191" s="72"/>
      <c r="R191" s="72"/>
      <c r="S191" s="72"/>
      <c r="T191" s="73"/>
      <c r="U191" s="35"/>
      <c r="V191" s="35"/>
      <c r="W191" s="35"/>
      <c r="X191" s="35"/>
      <c r="Y191" s="35"/>
      <c r="Z191" s="35"/>
      <c r="AA191" s="35"/>
      <c r="AB191" s="35"/>
      <c r="AC191" s="35"/>
      <c r="AD191" s="35"/>
      <c r="AE191" s="35"/>
      <c r="AT191" s="18" t="s">
        <v>194</v>
      </c>
      <c r="AU191" s="18" t="s">
        <v>83</v>
      </c>
    </row>
    <row r="192" spans="1:65" s="2" customFormat="1" ht="16.5" customHeight="1">
      <c r="A192" s="35"/>
      <c r="B192" s="36"/>
      <c r="C192" s="258" t="s">
        <v>399</v>
      </c>
      <c r="D192" s="258" t="s">
        <v>521</v>
      </c>
      <c r="E192" s="259" t="s">
        <v>399</v>
      </c>
      <c r="F192" s="260" t="s">
        <v>1519</v>
      </c>
      <c r="G192" s="261" t="s">
        <v>316</v>
      </c>
      <c r="H192" s="262">
        <v>2</v>
      </c>
      <c r="I192" s="263"/>
      <c r="J192" s="264">
        <f>ROUND(I192*H192,2)</f>
        <v>0</v>
      </c>
      <c r="K192" s="260" t="s">
        <v>1</v>
      </c>
      <c r="L192" s="265"/>
      <c r="M192" s="266" t="s">
        <v>1</v>
      </c>
      <c r="N192" s="267" t="s">
        <v>38</v>
      </c>
      <c r="O192" s="72"/>
      <c r="P192" s="213">
        <f>O192*H192</f>
        <v>0</v>
      </c>
      <c r="Q192" s="213">
        <v>0</v>
      </c>
      <c r="R192" s="213">
        <f>Q192*H192</f>
        <v>0</v>
      </c>
      <c r="S192" s="213">
        <v>0</v>
      </c>
      <c r="T192" s="214">
        <f>S192*H192</f>
        <v>0</v>
      </c>
      <c r="U192" s="35"/>
      <c r="V192" s="35"/>
      <c r="W192" s="35"/>
      <c r="X192" s="35"/>
      <c r="Y192" s="35"/>
      <c r="Z192" s="35"/>
      <c r="AA192" s="35"/>
      <c r="AB192" s="35"/>
      <c r="AC192" s="35"/>
      <c r="AD192" s="35"/>
      <c r="AE192" s="35"/>
      <c r="AR192" s="215" t="s">
        <v>487</v>
      </c>
      <c r="AT192" s="215" t="s">
        <v>521</v>
      </c>
      <c r="AU192" s="215" t="s">
        <v>83</v>
      </c>
      <c r="AY192" s="18" t="s">
        <v>185</v>
      </c>
      <c r="BE192" s="216">
        <f>IF(N192="základní",J192,0)</f>
        <v>0</v>
      </c>
      <c r="BF192" s="216">
        <f>IF(N192="snížená",J192,0)</f>
        <v>0</v>
      </c>
      <c r="BG192" s="216">
        <f>IF(N192="zákl. přenesená",J192,0)</f>
        <v>0</v>
      </c>
      <c r="BH192" s="216">
        <f>IF(N192="sníž. přenesená",J192,0)</f>
        <v>0</v>
      </c>
      <c r="BI192" s="216">
        <f>IF(N192="nulová",J192,0)</f>
        <v>0</v>
      </c>
      <c r="BJ192" s="18" t="s">
        <v>81</v>
      </c>
      <c r="BK192" s="216">
        <f>ROUND(I192*H192,2)</f>
        <v>0</v>
      </c>
      <c r="BL192" s="18" t="s">
        <v>487</v>
      </c>
      <c r="BM192" s="215" t="s">
        <v>1520</v>
      </c>
    </row>
    <row r="193" spans="1:65" s="2" customFormat="1" ht="10.199999999999999">
      <c r="A193" s="35"/>
      <c r="B193" s="36"/>
      <c r="C193" s="37"/>
      <c r="D193" s="217" t="s">
        <v>194</v>
      </c>
      <c r="E193" s="37"/>
      <c r="F193" s="218" t="s">
        <v>1519</v>
      </c>
      <c r="G193" s="37"/>
      <c r="H193" s="37"/>
      <c r="I193" s="116"/>
      <c r="J193" s="37"/>
      <c r="K193" s="37"/>
      <c r="L193" s="40"/>
      <c r="M193" s="219"/>
      <c r="N193" s="220"/>
      <c r="O193" s="72"/>
      <c r="P193" s="72"/>
      <c r="Q193" s="72"/>
      <c r="R193" s="72"/>
      <c r="S193" s="72"/>
      <c r="T193" s="73"/>
      <c r="U193" s="35"/>
      <c r="V193" s="35"/>
      <c r="W193" s="35"/>
      <c r="X193" s="35"/>
      <c r="Y193" s="35"/>
      <c r="Z193" s="35"/>
      <c r="AA193" s="35"/>
      <c r="AB193" s="35"/>
      <c r="AC193" s="35"/>
      <c r="AD193" s="35"/>
      <c r="AE193" s="35"/>
      <c r="AT193" s="18" t="s">
        <v>194</v>
      </c>
      <c r="AU193" s="18" t="s">
        <v>83</v>
      </c>
    </row>
    <row r="194" spans="1:65" s="2" customFormat="1" ht="16.5" customHeight="1">
      <c r="A194" s="35"/>
      <c r="B194" s="36"/>
      <c r="C194" s="258" t="s">
        <v>404</v>
      </c>
      <c r="D194" s="258" t="s">
        <v>521</v>
      </c>
      <c r="E194" s="259" t="s">
        <v>404</v>
      </c>
      <c r="F194" s="260" t="s">
        <v>1521</v>
      </c>
      <c r="G194" s="261" t="s">
        <v>316</v>
      </c>
      <c r="H194" s="262">
        <v>10</v>
      </c>
      <c r="I194" s="263"/>
      <c r="J194" s="264">
        <f>ROUND(I194*H194,2)</f>
        <v>0</v>
      </c>
      <c r="K194" s="260" t="s">
        <v>1</v>
      </c>
      <c r="L194" s="265"/>
      <c r="M194" s="266" t="s">
        <v>1</v>
      </c>
      <c r="N194" s="267" t="s">
        <v>38</v>
      </c>
      <c r="O194" s="72"/>
      <c r="P194" s="213">
        <f>O194*H194</f>
        <v>0</v>
      </c>
      <c r="Q194" s="213">
        <v>0</v>
      </c>
      <c r="R194" s="213">
        <f>Q194*H194</f>
        <v>0</v>
      </c>
      <c r="S194" s="213">
        <v>0</v>
      </c>
      <c r="T194" s="214">
        <f>S194*H194</f>
        <v>0</v>
      </c>
      <c r="U194" s="35"/>
      <c r="V194" s="35"/>
      <c r="W194" s="35"/>
      <c r="X194" s="35"/>
      <c r="Y194" s="35"/>
      <c r="Z194" s="35"/>
      <c r="AA194" s="35"/>
      <c r="AB194" s="35"/>
      <c r="AC194" s="35"/>
      <c r="AD194" s="35"/>
      <c r="AE194" s="35"/>
      <c r="AR194" s="215" t="s">
        <v>487</v>
      </c>
      <c r="AT194" s="215" t="s">
        <v>521</v>
      </c>
      <c r="AU194" s="215" t="s">
        <v>83</v>
      </c>
      <c r="AY194" s="18" t="s">
        <v>185</v>
      </c>
      <c r="BE194" s="216">
        <f>IF(N194="základní",J194,0)</f>
        <v>0</v>
      </c>
      <c r="BF194" s="216">
        <f>IF(N194="snížená",J194,0)</f>
        <v>0</v>
      </c>
      <c r="BG194" s="216">
        <f>IF(N194="zákl. přenesená",J194,0)</f>
        <v>0</v>
      </c>
      <c r="BH194" s="216">
        <f>IF(N194="sníž. přenesená",J194,0)</f>
        <v>0</v>
      </c>
      <c r="BI194" s="216">
        <f>IF(N194="nulová",J194,0)</f>
        <v>0</v>
      </c>
      <c r="BJ194" s="18" t="s">
        <v>81</v>
      </c>
      <c r="BK194" s="216">
        <f>ROUND(I194*H194,2)</f>
        <v>0</v>
      </c>
      <c r="BL194" s="18" t="s">
        <v>487</v>
      </c>
      <c r="BM194" s="215" t="s">
        <v>1522</v>
      </c>
    </row>
    <row r="195" spans="1:65" s="2" customFormat="1" ht="10.199999999999999">
      <c r="A195" s="35"/>
      <c r="B195" s="36"/>
      <c r="C195" s="37"/>
      <c r="D195" s="217" t="s">
        <v>194</v>
      </c>
      <c r="E195" s="37"/>
      <c r="F195" s="218" t="s">
        <v>1521</v>
      </c>
      <c r="G195" s="37"/>
      <c r="H195" s="37"/>
      <c r="I195" s="116"/>
      <c r="J195" s="37"/>
      <c r="K195" s="37"/>
      <c r="L195" s="40"/>
      <c r="M195" s="219"/>
      <c r="N195" s="220"/>
      <c r="O195" s="72"/>
      <c r="P195" s="72"/>
      <c r="Q195" s="72"/>
      <c r="R195" s="72"/>
      <c r="S195" s="72"/>
      <c r="T195" s="73"/>
      <c r="U195" s="35"/>
      <c r="V195" s="35"/>
      <c r="W195" s="35"/>
      <c r="X195" s="35"/>
      <c r="Y195" s="35"/>
      <c r="Z195" s="35"/>
      <c r="AA195" s="35"/>
      <c r="AB195" s="35"/>
      <c r="AC195" s="35"/>
      <c r="AD195" s="35"/>
      <c r="AE195" s="35"/>
      <c r="AT195" s="18" t="s">
        <v>194</v>
      </c>
      <c r="AU195" s="18" t="s">
        <v>83</v>
      </c>
    </row>
    <row r="196" spans="1:65" s="2" customFormat="1" ht="16.5" customHeight="1">
      <c r="A196" s="35"/>
      <c r="B196" s="36"/>
      <c r="C196" s="258" t="s">
        <v>410</v>
      </c>
      <c r="D196" s="258" t="s">
        <v>521</v>
      </c>
      <c r="E196" s="259" t="s">
        <v>410</v>
      </c>
      <c r="F196" s="260" t="s">
        <v>1523</v>
      </c>
      <c r="G196" s="261" t="s">
        <v>316</v>
      </c>
      <c r="H196" s="262">
        <v>5</v>
      </c>
      <c r="I196" s="263"/>
      <c r="J196" s="264">
        <f>ROUND(I196*H196,2)</f>
        <v>0</v>
      </c>
      <c r="K196" s="260" t="s">
        <v>1</v>
      </c>
      <c r="L196" s="265"/>
      <c r="M196" s="266" t="s">
        <v>1</v>
      </c>
      <c r="N196" s="267" t="s">
        <v>38</v>
      </c>
      <c r="O196" s="72"/>
      <c r="P196" s="213">
        <f>O196*H196</f>
        <v>0</v>
      </c>
      <c r="Q196" s="213">
        <v>0</v>
      </c>
      <c r="R196" s="213">
        <f>Q196*H196</f>
        <v>0</v>
      </c>
      <c r="S196" s="213">
        <v>0</v>
      </c>
      <c r="T196" s="214">
        <f>S196*H196</f>
        <v>0</v>
      </c>
      <c r="U196" s="35"/>
      <c r="V196" s="35"/>
      <c r="W196" s="35"/>
      <c r="X196" s="35"/>
      <c r="Y196" s="35"/>
      <c r="Z196" s="35"/>
      <c r="AA196" s="35"/>
      <c r="AB196" s="35"/>
      <c r="AC196" s="35"/>
      <c r="AD196" s="35"/>
      <c r="AE196" s="35"/>
      <c r="AR196" s="215" t="s">
        <v>487</v>
      </c>
      <c r="AT196" s="215" t="s">
        <v>521</v>
      </c>
      <c r="AU196" s="215" t="s">
        <v>83</v>
      </c>
      <c r="AY196" s="18" t="s">
        <v>185</v>
      </c>
      <c r="BE196" s="216">
        <f>IF(N196="základní",J196,0)</f>
        <v>0</v>
      </c>
      <c r="BF196" s="216">
        <f>IF(N196="snížená",J196,0)</f>
        <v>0</v>
      </c>
      <c r="BG196" s="216">
        <f>IF(N196="zákl. přenesená",J196,0)</f>
        <v>0</v>
      </c>
      <c r="BH196" s="216">
        <f>IF(N196="sníž. přenesená",J196,0)</f>
        <v>0</v>
      </c>
      <c r="BI196" s="216">
        <f>IF(N196="nulová",J196,0)</f>
        <v>0</v>
      </c>
      <c r="BJ196" s="18" t="s">
        <v>81</v>
      </c>
      <c r="BK196" s="216">
        <f>ROUND(I196*H196,2)</f>
        <v>0</v>
      </c>
      <c r="BL196" s="18" t="s">
        <v>487</v>
      </c>
      <c r="BM196" s="215" t="s">
        <v>1524</v>
      </c>
    </row>
    <row r="197" spans="1:65" s="2" customFormat="1" ht="10.199999999999999">
      <c r="A197" s="35"/>
      <c r="B197" s="36"/>
      <c r="C197" s="37"/>
      <c r="D197" s="217" t="s">
        <v>194</v>
      </c>
      <c r="E197" s="37"/>
      <c r="F197" s="218" t="s">
        <v>1523</v>
      </c>
      <c r="G197" s="37"/>
      <c r="H197" s="37"/>
      <c r="I197" s="116"/>
      <c r="J197" s="37"/>
      <c r="K197" s="37"/>
      <c r="L197" s="40"/>
      <c r="M197" s="219"/>
      <c r="N197" s="220"/>
      <c r="O197" s="72"/>
      <c r="P197" s="72"/>
      <c r="Q197" s="72"/>
      <c r="R197" s="72"/>
      <c r="S197" s="72"/>
      <c r="T197" s="73"/>
      <c r="U197" s="35"/>
      <c r="V197" s="35"/>
      <c r="W197" s="35"/>
      <c r="X197" s="35"/>
      <c r="Y197" s="35"/>
      <c r="Z197" s="35"/>
      <c r="AA197" s="35"/>
      <c r="AB197" s="35"/>
      <c r="AC197" s="35"/>
      <c r="AD197" s="35"/>
      <c r="AE197" s="35"/>
      <c r="AT197" s="18" t="s">
        <v>194</v>
      </c>
      <c r="AU197" s="18" t="s">
        <v>83</v>
      </c>
    </row>
    <row r="198" spans="1:65" s="2" customFormat="1" ht="16.5" customHeight="1">
      <c r="A198" s="35"/>
      <c r="B198" s="36"/>
      <c r="C198" s="258" t="s">
        <v>416</v>
      </c>
      <c r="D198" s="258" t="s">
        <v>521</v>
      </c>
      <c r="E198" s="259" t="s">
        <v>416</v>
      </c>
      <c r="F198" s="260" t="s">
        <v>1525</v>
      </c>
      <c r="G198" s="261" t="s">
        <v>316</v>
      </c>
      <c r="H198" s="262">
        <v>72</v>
      </c>
      <c r="I198" s="263"/>
      <c r="J198" s="264">
        <f>ROUND(I198*H198,2)</f>
        <v>0</v>
      </c>
      <c r="K198" s="260" t="s">
        <v>1</v>
      </c>
      <c r="L198" s="265"/>
      <c r="M198" s="266" t="s">
        <v>1</v>
      </c>
      <c r="N198" s="267" t="s">
        <v>38</v>
      </c>
      <c r="O198" s="72"/>
      <c r="P198" s="213">
        <f>O198*H198</f>
        <v>0</v>
      </c>
      <c r="Q198" s="213">
        <v>0</v>
      </c>
      <c r="R198" s="213">
        <f>Q198*H198</f>
        <v>0</v>
      </c>
      <c r="S198" s="213">
        <v>0</v>
      </c>
      <c r="T198" s="214">
        <f>S198*H198</f>
        <v>0</v>
      </c>
      <c r="U198" s="35"/>
      <c r="V198" s="35"/>
      <c r="W198" s="35"/>
      <c r="X198" s="35"/>
      <c r="Y198" s="35"/>
      <c r="Z198" s="35"/>
      <c r="AA198" s="35"/>
      <c r="AB198" s="35"/>
      <c r="AC198" s="35"/>
      <c r="AD198" s="35"/>
      <c r="AE198" s="35"/>
      <c r="AR198" s="215" t="s">
        <v>487</v>
      </c>
      <c r="AT198" s="215" t="s">
        <v>521</v>
      </c>
      <c r="AU198" s="215" t="s">
        <v>83</v>
      </c>
      <c r="AY198" s="18" t="s">
        <v>185</v>
      </c>
      <c r="BE198" s="216">
        <f>IF(N198="základní",J198,0)</f>
        <v>0</v>
      </c>
      <c r="BF198" s="216">
        <f>IF(N198="snížená",J198,0)</f>
        <v>0</v>
      </c>
      <c r="BG198" s="216">
        <f>IF(N198="zákl. přenesená",J198,0)</f>
        <v>0</v>
      </c>
      <c r="BH198" s="216">
        <f>IF(N198="sníž. přenesená",J198,0)</f>
        <v>0</v>
      </c>
      <c r="BI198" s="216">
        <f>IF(N198="nulová",J198,0)</f>
        <v>0</v>
      </c>
      <c r="BJ198" s="18" t="s">
        <v>81</v>
      </c>
      <c r="BK198" s="216">
        <f>ROUND(I198*H198,2)</f>
        <v>0</v>
      </c>
      <c r="BL198" s="18" t="s">
        <v>487</v>
      </c>
      <c r="BM198" s="215" t="s">
        <v>1526</v>
      </c>
    </row>
    <row r="199" spans="1:65" s="2" customFormat="1" ht="10.199999999999999">
      <c r="A199" s="35"/>
      <c r="B199" s="36"/>
      <c r="C199" s="37"/>
      <c r="D199" s="217" t="s">
        <v>194</v>
      </c>
      <c r="E199" s="37"/>
      <c r="F199" s="218" t="s">
        <v>1525</v>
      </c>
      <c r="G199" s="37"/>
      <c r="H199" s="37"/>
      <c r="I199" s="116"/>
      <c r="J199" s="37"/>
      <c r="K199" s="37"/>
      <c r="L199" s="40"/>
      <c r="M199" s="219"/>
      <c r="N199" s="220"/>
      <c r="O199" s="72"/>
      <c r="P199" s="72"/>
      <c r="Q199" s="72"/>
      <c r="R199" s="72"/>
      <c r="S199" s="72"/>
      <c r="T199" s="73"/>
      <c r="U199" s="35"/>
      <c r="V199" s="35"/>
      <c r="W199" s="35"/>
      <c r="X199" s="35"/>
      <c r="Y199" s="35"/>
      <c r="Z199" s="35"/>
      <c r="AA199" s="35"/>
      <c r="AB199" s="35"/>
      <c r="AC199" s="35"/>
      <c r="AD199" s="35"/>
      <c r="AE199" s="35"/>
      <c r="AT199" s="18" t="s">
        <v>194</v>
      </c>
      <c r="AU199" s="18" t="s">
        <v>83</v>
      </c>
    </row>
    <row r="200" spans="1:65" s="2" customFormat="1" ht="16.5" customHeight="1">
      <c r="A200" s="35"/>
      <c r="B200" s="36"/>
      <c r="C200" s="258" t="s">
        <v>422</v>
      </c>
      <c r="D200" s="258" t="s">
        <v>521</v>
      </c>
      <c r="E200" s="259" t="s">
        <v>422</v>
      </c>
      <c r="F200" s="260" t="s">
        <v>1527</v>
      </c>
      <c r="G200" s="261" t="s">
        <v>316</v>
      </c>
      <c r="H200" s="262">
        <v>48</v>
      </c>
      <c r="I200" s="263"/>
      <c r="J200" s="264">
        <f>ROUND(I200*H200,2)</f>
        <v>0</v>
      </c>
      <c r="K200" s="260" t="s">
        <v>1</v>
      </c>
      <c r="L200" s="265"/>
      <c r="M200" s="266" t="s">
        <v>1</v>
      </c>
      <c r="N200" s="267" t="s">
        <v>38</v>
      </c>
      <c r="O200" s="72"/>
      <c r="P200" s="213">
        <f>O200*H200</f>
        <v>0</v>
      </c>
      <c r="Q200" s="213">
        <v>0</v>
      </c>
      <c r="R200" s="213">
        <f>Q200*H200</f>
        <v>0</v>
      </c>
      <c r="S200" s="213">
        <v>0</v>
      </c>
      <c r="T200" s="214">
        <f>S200*H200</f>
        <v>0</v>
      </c>
      <c r="U200" s="35"/>
      <c r="V200" s="35"/>
      <c r="W200" s="35"/>
      <c r="X200" s="35"/>
      <c r="Y200" s="35"/>
      <c r="Z200" s="35"/>
      <c r="AA200" s="35"/>
      <c r="AB200" s="35"/>
      <c r="AC200" s="35"/>
      <c r="AD200" s="35"/>
      <c r="AE200" s="35"/>
      <c r="AR200" s="215" t="s">
        <v>487</v>
      </c>
      <c r="AT200" s="215" t="s">
        <v>521</v>
      </c>
      <c r="AU200" s="215" t="s">
        <v>83</v>
      </c>
      <c r="AY200" s="18" t="s">
        <v>185</v>
      </c>
      <c r="BE200" s="216">
        <f>IF(N200="základní",J200,0)</f>
        <v>0</v>
      </c>
      <c r="BF200" s="216">
        <f>IF(N200="snížená",J200,0)</f>
        <v>0</v>
      </c>
      <c r="BG200" s="216">
        <f>IF(N200="zákl. přenesená",J200,0)</f>
        <v>0</v>
      </c>
      <c r="BH200" s="216">
        <f>IF(N200="sníž. přenesená",J200,0)</f>
        <v>0</v>
      </c>
      <c r="BI200" s="216">
        <f>IF(N200="nulová",J200,0)</f>
        <v>0</v>
      </c>
      <c r="BJ200" s="18" t="s">
        <v>81</v>
      </c>
      <c r="BK200" s="216">
        <f>ROUND(I200*H200,2)</f>
        <v>0</v>
      </c>
      <c r="BL200" s="18" t="s">
        <v>487</v>
      </c>
      <c r="BM200" s="215" t="s">
        <v>1528</v>
      </c>
    </row>
    <row r="201" spans="1:65" s="2" customFormat="1" ht="10.199999999999999">
      <c r="A201" s="35"/>
      <c r="B201" s="36"/>
      <c r="C201" s="37"/>
      <c r="D201" s="217" t="s">
        <v>194</v>
      </c>
      <c r="E201" s="37"/>
      <c r="F201" s="218" t="s">
        <v>1527</v>
      </c>
      <c r="G201" s="37"/>
      <c r="H201" s="37"/>
      <c r="I201" s="116"/>
      <c r="J201" s="37"/>
      <c r="K201" s="37"/>
      <c r="L201" s="40"/>
      <c r="M201" s="219"/>
      <c r="N201" s="220"/>
      <c r="O201" s="72"/>
      <c r="P201" s="72"/>
      <c r="Q201" s="72"/>
      <c r="R201" s="72"/>
      <c r="S201" s="72"/>
      <c r="T201" s="73"/>
      <c r="U201" s="35"/>
      <c r="V201" s="35"/>
      <c r="W201" s="35"/>
      <c r="X201" s="35"/>
      <c r="Y201" s="35"/>
      <c r="Z201" s="35"/>
      <c r="AA201" s="35"/>
      <c r="AB201" s="35"/>
      <c r="AC201" s="35"/>
      <c r="AD201" s="35"/>
      <c r="AE201" s="35"/>
      <c r="AT201" s="18" t="s">
        <v>194</v>
      </c>
      <c r="AU201" s="18" t="s">
        <v>83</v>
      </c>
    </row>
    <row r="202" spans="1:65" s="2" customFormat="1" ht="16.5" customHeight="1">
      <c r="A202" s="35"/>
      <c r="B202" s="36"/>
      <c r="C202" s="258" t="s">
        <v>427</v>
      </c>
      <c r="D202" s="258" t="s">
        <v>521</v>
      </c>
      <c r="E202" s="259" t="s">
        <v>427</v>
      </c>
      <c r="F202" s="260" t="s">
        <v>1529</v>
      </c>
      <c r="G202" s="261" t="s">
        <v>316</v>
      </c>
      <c r="H202" s="262">
        <v>3</v>
      </c>
      <c r="I202" s="263"/>
      <c r="J202" s="264">
        <f>ROUND(I202*H202,2)</f>
        <v>0</v>
      </c>
      <c r="K202" s="260" t="s">
        <v>1</v>
      </c>
      <c r="L202" s="265"/>
      <c r="M202" s="266" t="s">
        <v>1</v>
      </c>
      <c r="N202" s="267" t="s">
        <v>38</v>
      </c>
      <c r="O202" s="72"/>
      <c r="P202" s="213">
        <f>O202*H202</f>
        <v>0</v>
      </c>
      <c r="Q202" s="213">
        <v>0</v>
      </c>
      <c r="R202" s="213">
        <f>Q202*H202</f>
        <v>0</v>
      </c>
      <c r="S202" s="213">
        <v>0</v>
      </c>
      <c r="T202" s="214">
        <f>S202*H202</f>
        <v>0</v>
      </c>
      <c r="U202" s="35"/>
      <c r="V202" s="35"/>
      <c r="W202" s="35"/>
      <c r="X202" s="35"/>
      <c r="Y202" s="35"/>
      <c r="Z202" s="35"/>
      <c r="AA202" s="35"/>
      <c r="AB202" s="35"/>
      <c r="AC202" s="35"/>
      <c r="AD202" s="35"/>
      <c r="AE202" s="35"/>
      <c r="AR202" s="215" t="s">
        <v>487</v>
      </c>
      <c r="AT202" s="215" t="s">
        <v>521</v>
      </c>
      <c r="AU202" s="215" t="s">
        <v>83</v>
      </c>
      <c r="AY202" s="18" t="s">
        <v>185</v>
      </c>
      <c r="BE202" s="216">
        <f>IF(N202="základní",J202,0)</f>
        <v>0</v>
      </c>
      <c r="BF202" s="216">
        <f>IF(N202="snížená",J202,0)</f>
        <v>0</v>
      </c>
      <c r="BG202" s="216">
        <f>IF(N202="zákl. přenesená",J202,0)</f>
        <v>0</v>
      </c>
      <c r="BH202" s="216">
        <f>IF(N202="sníž. přenesená",J202,0)</f>
        <v>0</v>
      </c>
      <c r="BI202" s="216">
        <f>IF(N202="nulová",J202,0)</f>
        <v>0</v>
      </c>
      <c r="BJ202" s="18" t="s">
        <v>81</v>
      </c>
      <c r="BK202" s="216">
        <f>ROUND(I202*H202,2)</f>
        <v>0</v>
      </c>
      <c r="BL202" s="18" t="s">
        <v>487</v>
      </c>
      <c r="BM202" s="215" t="s">
        <v>1530</v>
      </c>
    </row>
    <row r="203" spans="1:65" s="2" customFormat="1" ht="10.199999999999999">
      <c r="A203" s="35"/>
      <c r="B203" s="36"/>
      <c r="C203" s="37"/>
      <c r="D203" s="217" t="s">
        <v>194</v>
      </c>
      <c r="E203" s="37"/>
      <c r="F203" s="218" t="s">
        <v>1529</v>
      </c>
      <c r="G203" s="37"/>
      <c r="H203" s="37"/>
      <c r="I203" s="116"/>
      <c r="J203" s="37"/>
      <c r="K203" s="37"/>
      <c r="L203" s="40"/>
      <c r="M203" s="219"/>
      <c r="N203" s="220"/>
      <c r="O203" s="72"/>
      <c r="P203" s="72"/>
      <c r="Q203" s="72"/>
      <c r="R203" s="72"/>
      <c r="S203" s="72"/>
      <c r="T203" s="73"/>
      <c r="U203" s="35"/>
      <c r="V203" s="35"/>
      <c r="W203" s="35"/>
      <c r="X203" s="35"/>
      <c r="Y203" s="35"/>
      <c r="Z203" s="35"/>
      <c r="AA203" s="35"/>
      <c r="AB203" s="35"/>
      <c r="AC203" s="35"/>
      <c r="AD203" s="35"/>
      <c r="AE203" s="35"/>
      <c r="AT203" s="18" t="s">
        <v>194</v>
      </c>
      <c r="AU203" s="18" t="s">
        <v>83</v>
      </c>
    </row>
    <row r="204" spans="1:65" s="2" customFormat="1" ht="16.5" customHeight="1">
      <c r="A204" s="35"/>
      <c r="B204" s="36"/>
      <c r="C204" s="258" t="s">
        <v>432</v>
      </c>
      <c r="D204" s="258" t="s">
        <v>521</v>
      </c>
      <c r="E204" s="259" t="s">
        <v>432</v>
      </c>
      <c r="F204" s="260" t="s">
        <v>1531</v>
      </c>
      <c r="G204" s="261" t="s">
        <v>316</v>
      </c>
      <c r="H204" s="262">
        <v>1</v>
      </c>
      <c r="I204" s="263"/>
      <c r="J204" s="264">
        <f>ROUND(I204*H204,2)</f>
        <v>0</v>
      </c>
      <c r="K204" s="260" t="s">
        <v>1</v>
      </c>
      <c r="L204" s="265"/>
      <c r="M204" s="266" t="s">
        <v>1</v>
      </c>
      <c r="N204" s="267" t="s">
        <v>38</v>
      </c>
      <c r="O204" s="72"/>
      <c r="P204" s="213">
        <f>O204*H204</f>
        <v>0</v>
      </c>
      <c r="Q204" s="213">
        <v>0</v>
      </c>
      <c r="R204" s="213">
        <f>Q204*H204</f>
        <v>0</v>
      </c>
      <c r="S204" s="213">
        <v>0</v>
      </c>
      <c r="T204" s="214">
        <f>S204*H204</f>
        <v>0</v>
      </c>
      <c r="U204" s="35"/>
      <c r="V204" s="35"/>
      <c r="W204" s="35"/>
      <c r="X204" s="35"/>
      <c r="Y204" s="35"/>
      <c r="Z204" s="35"/>
      <c r="AA204" s="35"/>
      <c r="AB204" s="35"/>
      <c r="AC204" s="35"/>
      <c r="AD204" s="35"/>
      <c r="AE204" s="35"/>
      <c r="AR204" s="215" t="s">
        <v>487</v>
      </c>
      <c r="AT204" s="215" t="s">
        <v>521</v>
      </c>
      <c r="AU204" s="215" t="s">
        <v>83</v>
      </c>
      <c r="AY204" s="18" t="s">
        <v>185</v>
      </c>
      <c r="BE204" s="216">
        <f>IF(N204="základní",J204,0)</f>
        <v>0</v>
      </c>
      <c r="BF204" s="216">
        <f>IF(N204="snížená",J204,0)</f>
        <v>0</v>
      </c>
      <c r="BG204" s="216">
        <f>IF(N204="zákl. přenesená",J204,0)</f>
        <v>0</v>
      </c>
      <c r="BH204" s="216">
        <f>IF(N204="sníž. přenesená",J204,0)</f>
        <v>0</v>
      </c>
      <c r="BI204" s="216">
        <f>IF(N204="nulová",J204,0)</f>
        <v>0</v>
      </c>
      <c r="BJ204" s="18" t="s">
        <v>81</v>
      </c>
      <c r="BK204" s="216">
        <f>ROUND(I204*H204,2)</f>
        <v>0</v>
      </c>
      <c r="BL204" s="18" t="s">
        <v>487</v>
      </c>
      <c r="BM204" s="215" t="s">
        <v>1532</v>
      </c>
    </row>
    <row r="205" spans="1:65" s="2" customFormat="1" ht="10.199999999999999">
      <c r="A205" s="35"/>
      <c r="B205" s="36"/>
      <c r="C205" s="37"/>
      <c r="D205" s="217" t="s">
        <v>194</v>
      </c>
      <c r="E205" s="37"/>
      <c r="F205" s="218" t="s">
        <v>1531</v>
      </c>
      <c r="G205" s="37"/>
      <c r="H205" s="37"/>
      <c r="I205" s="116"/>
      <c r="J205" s="37"/>
      <c r="K205" s="37"/>
      <c r="L205" s="40"/>
      <c r="M205" s="219"/>
      <c r="N205" s="220"/>
      <c r="O205" s="72"/>
      <c r="P205" s="72"/>
      <c r="Q205" s="72"/>
      <c r="R205" s="72"/>
      <c r="S205" s="72"/>
      <c r="T205" s="73"/>
      <c r="U205" s="35"/>
      <c r="V205" s="35"/>
      <c r="W205" s="35"/>
      <c r="X205" s="35"/>
      <c r="Y205" s="35"/>
      <c r="Z205" s="35"/>
      <c r="AA205" s="35"/>
      <c r="AB205" s="35"/>
      <c r="AC205" s="35"/>
      <c r="AD205" s="35"/>
      <c r="AE205" s="35"/>
      <c r="AT205" s="18" t="s">
        <v>194</v>
      </c>
      <c r="AU205" s="18" t="s">
        <v>83</v>
      </c>
    </row>
    <row r="206" spans="1:65" s="2" customFormat="1" ht="16.5" customHeight="1">
      <c r="A206" s="35"/>
      <c r="B206" s="36"/>
      <c r="C206" s="258" t="s">
        <v>438</v>
      </c>
      <c r="D206" s="258" t="s">
        <v>521</v>
      </c>
      <c r="E206" s="259" t="s">
        <v>438</v>
      </c>
      <c r="F206" s="260" t="s">
        <v>1533</v>
      </c>
      <c r="G206" s="261" t="s">
        <v>316</v>
      </c>
      <c r="H206" s="262">
        <v>1</v>
      </c>
      <c r="I206" s="263"/>
      <c r="J206" s="264">
        <f>ROUND(I206*H206,2)</f>
        <v>0</v>
      </c>
      <c r="K206" s="260" t="s">
        <v>1</v>
      </c>
      <c r="L206" s="265"/>
      <c r="M206" s="266" t="s">
        <v>1</v>
      </c>
      <c r="N206" s="267" t="s">
        <v>38</v>
      </c>
      <c r="O206" s="72"/>
      <c r="P206" s="213">
        <f>O206*H206</f>
        <v>0</v>
      </c>
      <c r="Q206" s="213">
        <v>0</v>
      </c>
      <c r="R206" s="213">
        <f>Q206*H206</f>
        <v>0</v>
      </c>
      <c r="S206" s="213">
        <v>0</v>
      </c>
      <c r="T206" s="214">
        <f>S206*H206</f>
        <v>0</v>
      </c>
      <c r="U206" s="35"/>
      <c r="V206" s="35"/>
      <c r="W206" s="35"/>
      <c r="X206" s="35"/>
      <c r="Y206" s="35"/>
      <c r="Z206" s="35"/>
      <c r="AA206" s="35"/>
      <c r="AB206" s="35"/>
      <c r="AC206" s="35"/>
      <c r="AD206" s="35"/>
      <c r="AE206" s="35"/>
      <c r="AR206" s="215" t="s">
        <v>487</v>
      </c>
      <c r="AT206" s="215" t="s">
        <v>521</v>
      </c>
      <c r="AU206" s="215" t="s">
        <v>83</v>
      </c>
      <c r="AY206" s="18" t="s">
        <v>185</v>
      </c>
      <c r="BE206" s="216">
        <f>IF(N206="základní",J206,0)</f>
        <v>0</v>
      </c>
      <c r="BF206" s="216">
        <f>IF(N206="snížená",J206,0)</f>
        <v>0</v>
      </c>
      <c r="BG206" s="216">
        <f>IF(N206="zákl. přenesená",J206,0)</f>
        <v>0</v>
      </c>
      <c r="BH206" s="216">
        <f>IF(N206="sníž. přenesená",J206,0)</f>
        <v>0</v>
      </c>
      <c r="BI206" s="216">
        <f>IF(N206="nulová",J206,0)</f>
        <v>0</v>
      </c>
      <c r="BJ206" s="18" t="s">
        <v>81</v>
      </c>
      <c r="BK206" s="216">
        <f>ROUND(I206*H206,2)</f>
        <v>0</v>
      </c>
      <c r="BL206" s="18" t="s">
        <v>487</v>
      </c>
      <c r="BM206" s="215" t="s">
        <v>1534</v>
      </c>
    </row>
    <row r="207" spans="1:65" s="2" customFormat="1" ht="10.199999999999999">
      <c r="A207" s="35"/>
      <c r="B207" s="36"/>
      <c r="C207" s="37"/>
      <c r="D207" s="217" t="s">
        <v>194</v>
      </c>
      <c r="E207" s="37"/>
      <c r="F207" s="218" t="s">
        <v>1533</v>
      </c>
      <c r="G207" s="37"/>
      <c r="H207" s="37"/>
      <c r="I207" s="116"/>
      <c r="J207" s="37"/>
      <c r="K207" s="37"/>
      <c r="L207" s="40"/>
      <c r="M207" s="219"/>
      <c r="N207" s="220"/>
      <c r="O207" s="72"/>
      <c r="P207" s="72"/>
      <c r="Q207" s="72"/>
      <c r="R207" s="72"/>
      <c r="S207" s="72"/>
      <c r="T207" s="73"/>
      <c r="U207" s="35"/>
      <c r="V207" s="35"/>
      <c r="W207" s="35"/>
      <c r="X207" s="35"/>
      <c r="Y207" s="35"/>
      <c r="Z207" s="35"/>
      <c r="AA207" s="35"/>
      <c r="AB207" s="35"/>
      <c r="AC207" s="35"/>
      <c r="AD207" s="35"/>
      <c r="AE207" s="35"/>
      <c r="AT207" s="18" t="s">
        <v>194</v>
      </c>
      <c r="AU207" s="18" t="s">
        <v>83</v>
      </c>
    </row>
    <row r="208" spans="1:65" s="2" customFormat="1" ht="16.5" customHeight="1">
      <c r="A208" s="35"/>
      <c r="B208" s="36"/>
      <c r="C208" s="258" t="s">
        <v>446</v>
      </c>
      <c r="D208" s="258" t="s">
        <v>521</v>
      </c>
      <c r="E208" s="259" t="s">
        <v>446</v>
      </c>
      <c r="F208" s="260" t="s">
        <v>1535</v>
      </c>
      <c r="G208" s="261" t="s">
        <v>316</v>
      </c>
      <c r="H208" s="262">
        <v>3</v>
      </c>
      <c r="I208" s="263"/>
      <c r="J208" s="264">
        <f>ROUND(I208*H208,2)</f>
        <v>0</v>
      </c>
      <c r="K208" s="260" t="s">
        <v>1</v>
      </c>
      <c r="L208" s="265"/>
      <c r="M208" s="266" t="s">
        <v>1</v>
      </c>
      <c r="N208" s="267" t="s">
        <v>38</v>
      </c>
      <c r="O208" s="72"/>
      <c r="P208" s="213">
        <f>O208*H208</f>
        <v>0</v>
      </c>
      <c r="Q208" s="213">
        <v>0</v>
      </c>
      <c r="R208" s="213">
        <f>Q208*H208</f>
        <v>0</v>
      </c>
      <c r="S208" s="213">
        <v>0</v>
      </c>
      <c r="T208" s="214">
        <f>S208*H208</f>
        <v>0</v>
      </c>
      <c r="U208" s="35"/>
      <c r="V208" s="35"/>
      <c r="W208" s="35"/>
      <c r="X208" s="35"/>
      <c r="Y208" s="35"/>
      <c r="Z208" s="35"/>
      <c r="AA208" s="35"/>
      <c r="AB208" s="35"/>
      <c r="AC208" s="35"/>
      <c r="AD208" s="35"/>
      <c r="AE208" s="35"/>
      <c r="AR208" s="215" t="s">
        <v>487</v>
      </c>
      <c r="AT208" s="215" t="s">
        <v>521</v>
      </c>
      <c r="AU208" s="215" t="s">
        <v>83</v>
      </c>
      <c r="AY208" s="18" t="s">
        <v>185</v>
      </c>
      <c r="BE208" s="216">
        <f>IF(N208="základní",J208,0)</f>
        <v>0</v>
      </c>
      <c r="BF208" s="216">
        <f>IF(N208="snížená",J208,0)</f>
        <v>0</v>
      </c>
      <c r="BG208" s="216">
        <f>IF(N208="zákl. přenesená",J208,0)</f>
        <v>0</v>
      </c>
      <c r="BH208" s="216">
        <f>IF(N208="sníž. přenesená",J208,0)</f>
        <v>0</v>
      </c>
      <c r="BI208" s="216">
        <f>IF(N208="nulová",J208,0)</f>
        <v>0</v>
      </c>
      <c r="BJ208" s="18" t="s">
        <v>81</v>
      </c>
      <c r="BK208" s="216">
        <f>ROUND(I208*H208,2)</f>
        <v>0</v>
      </c>
      <c r="BL208" s="18" t="s">
        <v>487</v>
      </c>
      <c r="BM208" s="215" t="s">
        <v>1536</v>
      </c>
    </row>
    <row r="209" spans="1:65" s="2" customFormat="1" ht="10.199999999999999">
      <c r="A209" s="35"/>
      <c r="B209" s="36"/>
      <c r="C209" s="37"/>
      <c r="D209" s="217" t="s">
        <v>194</v>
      </c>
      <c r="E209" s="37"/>
      <c r="F209" s="218" t="s">
        <v>1535</v>
      </c>
      <c r="G209" s="37"/>
      <c r="H209" s="37"/>
      <c r="I209" s="116"/>
      <c r="J209" s="37"/>
      <c r="K209" s="37"/>
      <c r="L209" s="40"/>
      <c r="M209" s="219"/>
      <c r="N209" s="220"/>
      <c r="O209" s="72"/>
      <c r="P209" s="72"/>
      <c r="Q209" s="72"/>
      <c r="R209" s="72"/>
      <c r="S209" s="72"/>
      <c r="T209" s="73"/>
      <c r="U209" s="35"/>
      <c r="V209" s="35"/>
      <c r="W209" s="35"/>
      <c r="X209" s="35"/>
      <c r="Y209" s="35"/>
      <c r="Z209" s="35"/>
      <c r="AA209" s="35"/>
      <c r="AB209" s="35"/>
      <c r="AC209" s="35"/>
      <c r="AD209" s="35"/>
      <c r="AE209" s="35"/>
      <c r="AT209" s="18" t="s">
        <v>194</v>
      </c>
      <c r="AU209" s="18" t="s">
        <v>83</v>
      </c>
    </row>
    <row r="210" spans="1:65" s="2" customFormat="1" ht="16.5" customHeight="1">
      <c r="A210" s="35"/>
      <c r="B210" s="36"/>
      <c r="C210" s="258" t="s">
        <v>458</v>
      </c>
      <c r="D210" s="258" t="s">
        <v>521</v>
      </c>
      <c r="E210" s="259" t="s">
        <v>458</v>
      </c>
      <c r="F210" s="260" t="s">
        <v>1537</v>
      </c>
      <c r="G210" s="261" t="s">
        <v>316</v>
      </c>
      <c r="H210" s="262">
        <v>40</v>
      </c>
      <c r="I210" s="263"/>
      <c r="J210" s="264">
        <f>ROUND(I210*H210,2)</f>
        <v>0</v>
      </c>
      <c r="K210" s="260" t="s">
        <v>1</v>
      </c>
      <c r="L210" s="265"/>
      <c r="M210" s="266" t="s">
        <v>1</v>
      </c>
      <c r="N210" s="267" t="s">
        <v>38</v>
      </c>
      <c r="O210" s="72"/>
      <c r="P210" s="213">
        <f>O210*H210</f>
        <v>0</v>
      </c>
      <c r="Q210" s="213">
        <v>0</v>
      </c>
      <c r="R210" s="213">
        <f>Q210*H210</f>
        <v>0</v>
      </c>
      <c r="S210" s="213">
        <v>0</v>
      </c>
      <c r="T210" s="214">
        <f>S210*H210</f>
        <v>0</v>
      </c>
      <c r="U210" s="35"/>
      <c r="V210" s="35"/>
      <c r="W210" s="35"/>
      <c r="X210" s="35"/>
      <c r="Y210" s="35"/>
      <c r="Z210" s="35"/>
      <c r="AA210" s="35"/>
      <c r="AB210" s="35"/>
      <c r="AC210" s="35"/>
      <c r="AD210" s="35"/>
      <c r="AE210" s="35"/>
      <c r="AR210" s="215" t="s">
        <v>487</v>
      </c>
      <c r="AT210" s="215" t="s">
        <v>521</v>
      </c>
      <c r="AU210" s="215" t="s">
        <v>83</v>
      </c>
      <c r="AY210" s="18" t="s">
        <v>185</v>
      </c>
      <c r="BE210" s="216">
        <f>IF(N210="základní",J210,0)</f>
        <v>0</v>
      </c>
      <c r="BF210" s="216">
        <f>IF(N210="snížená",J210,0)</f>
        <v>0</v>
      </c>
      <c r="BG210" s="216">
        <f>IF(N210="zákl. přenesená",J210,0)</f>
        <v>0</v>
      </c>
      <c r="BH210" s="216">
        <f>IF(N210="sníž. přenesená",J210,0)</f>
        <v>0</v>
      </c>
      <c r="BI210" s="216">
        <f>IF(N210="nulová",J210,0)</f>
        <v>0</v>
      </c>
      <c r="BJ210" s="18" t="s">
        <v>81</v>
      </c>
      <c r="BK210" s="216">
        <f>ROUND(I210*H210,2)</f>
        <v>0</v>
      </c>
      <c r="BL210" s="18" t="s">
        <v>487</v>
      </c>
      <c r="BM210" s="215" t="s">
        <v>1538</v>
      </c>
    </row>
    <row r="211" spans="1:65" s="2" customFormat="1" ht="10.199999999999999">
      <c r="A211" s="35"/>
      <c r="B211" s="36"/>
      <c r="C211" s="37"/>
      <c r="D211" s="217" t="s">
        <v>194</v>
      </c>
      <c r="E211" s="37"/>
      <c r="F211" s="218" t="s">
        <v>1537</v>
      </c>
      <c r="G211" s="37"/>
      <c r="H211" s="37"/>
      <c r="I211" s="116"/>
      <c r="J211" s="37"/>
      <c r="K211" s="37"/>
      <c r="L211" s="40"/>
      <c r="M211" s="219"/>
      <c r="N211" s="220"/>
      <c r="O211" s="72"/>
      <c r="P211" s="72"/>
      <c r="Q211" s="72"/>
      <c r="R211" s="72"/>
      <c r="S211" s="72"/>
      <c r="T211" s="73"/>
      <c r="U211" s="35"/>
      <c r="V211" s="35"/>
      <c r="W211" s="35"/>
      <c r="X211" s="35"/>
      <c r="Y211" s="35"/>
      <c r="Z211" s="35"/>
      <c r="AA211" s="35"/>
      <c r="AB211" s="35"/>
      <c r="AC211" s="35"/>
      <c r="AD211" s="35"/>
      <c r="AE211" s="35"/>
      <c r="AT211" s="18" t="s">
        <v>194</v>
      </c>
      <c r="AU211" s="18" t="s">
        <v>83</v>
      </c>
    </row>
    <row r="212" spans="1:65" s="2" customFormat="1" ht="16.5" customHeight="1">
      <c r="A212" s="35"/>
      <c r="B212" s="36"/>
      <c r="C212" s="258" t="s">
        <v>466</v>
      </c>
      <c r="D212" s="258" t="s">
        <v>521</v>
      </c>
      <c r="E212" s="259" t="s">
        <v>466</v>
      </c>
      <c r="F212" s="260" t="s">
        <v>1539</v>
      </c>
      <c r="G212" s="261" t="s">
        <v>990</v>
      </c>
      <c r="H212" s="262">
        <v>4</v>
      </c>
      <c r="I212" s="263"/>
      <c r="J212" s="264">
        <f>ROUND(I212*H212,2)</f>
        <v>0</v>
      </c>
      <c r="K212" s="260" t="s">
        <v>1</v>
      </c>
      <c r="L212" s="265"/>
      <c r="M212" s="266" t="s">
        <v>1</v>
      </c>
      <c r="N212" s="267" t="s">
        <v>38</v>
      </c>
      <c r="O212" s="72"/>
      <c r="P212" s="213">
        <f>O212*H212</f>
        <v>0</v>
      </c>
      <c r="Q212" s="213">
        <v>0</v>
      </c>
      <c r="R212" s="213">
        <f>Q212*H212</f>
        <v>0</v>
      </c>
      <c r="S212" s="213">
        <v>0</v>
      </c>
      <c r="T212" s="214">
        <f>S212*H212</f>
        <v>0</v>
      </c>
      <c r="U212" s="35"/>
      <c r="V212" s="35"/>
      <c r="W212" s="35"/>
      <c r="X212" s="35"/>
      <c r="Y212" s="35"/>
      <c r="Z212" s="35"/>
      <c r="AA212" s="35"/>
      <c r="AB212" s="35"/>
      <c r="AC212" s="35"/>
      <c r="AD212" s="35"/>
      <c r="AE212" s="35"/>
      <c r="AR212" s="215" t="s">
        <v>487</v>
      </c>
      <c r="AT212" s="215" t="s">
        <v>521</v>
      </c>
      <c r="AU212" s="215" t="s">
        <v>83</v>
      </c>
      <c r="AY212" s="18" t="s">
        <v>185</v>
      </c>
      <c r="BE212" s="216">
        <f>IF(N212="základní",J212,0)</f>
        <v>0</v>
      </c>
      <c r="BF212" s="216">
        <f>IF(N212="snížená",J212,0)</f>
        <v>0</v>
      </c>
      <c r="BG212" s="216">
        <f>IF(N212="zákl. přenesená",J212,0)</f>
        <v>0</v>
      </c>
      <c r="BH212" s="216">
        <f>IF(N212="sníž. přenesená",J212,0)</f>
        <v>0</v>
      </c>
      <c r="BI212" s="216">
        <f>IF(N212="nulová",J212,0)</f>
        <v>0</v>
      </c>
      <c r="BJ212" s="18" t="s">
        <v>81</v>
      </c>
      <c r="BK212" s="216">
        <f>ROUND(I212*H212,2)</f>
        <v>0</v>
      </c>
      <c r="BL212" s="18" t="s">
        <v>487</v>
      </c>
      <c r="BM212" s="215" t="s">
        <v>1540</v>
      </c>
    </row>
    <row r="213" spans="1:65" s="2" customFormat="1" ht="10.199999999999999">
      <c r="A213" s="35"/>
      <c r="B213" s="36"/>
      <c r="C213" s="37"/>
      <c r="D213" s="217" t="s">
        <v>194</v>
      </c>
      <c r="E213" s="37"/>
      <c r="F213" s="218" t="s">
        <v>1539</v>
      </c>
      <c r="G213" s="37"/>
      <c r="H213" s="37"/>
      <c r="I213" s="116"/>
      <c r="J213" s="37"/>
      <c r="K213" s="37"/>
      <c r="L213" s="40"/>
      <c r="M213" s="219"/>
      <c r="N213" s="220"/>
      <c r="O213" s="72"/>
      <c r="P213" s="72"/>
      <c r="Q213" s="72"/>
      <c r="R213" s="72"/>
      <c r="S213" s="72"/>
      <c r="T213" s="73"/>
      <c r="U213" s="35"/>
      <c r="V213" s="35"/>
      <c r="W213" s="35"/>
      <c r="X213" s="35"/>
      <c r="Y213" s="35"/>
      <c r="Z213" s="35"/>
      <c r="AA213" s="35"/>
      <c r="AB213" s="35"/>
      <c r="AC213" s="35"/>
      <c r="AD213" s="35"/>
      <c r="AE213" s="35"/>
      <c r="AT213" s="18" t="s">
        <v>194</v>
      </c>
      <c r="AU213" s="18" t="s">
        <v>83</v>
      </c>
    </row>
    <row r="214" spans="1:65" s="2" customFormat="1" ht="16.5" customHeight="1">
      <c r="A214" s="35"/>
      <c r="B214" s="36"/>
      <c r="C214" s="258" t="s">
        <v>234</v>
      </c>
      <c r="D214" s="258" t="s">
        <v>521</v>
      </c>
      <c r="E214" s="259" t="s">
        <v>234</v>
      </c>
      <c r="F214" s="260" t="s">
        <v>1541</v>
      </c>
      <c r="G214" s="261" t="s">
        <v>990</v>
      </c>
      <c r="H214" s="262">
        <v>7</v>
      </c>
      <c r="I214" s="263"/>
      <c r="J214" s="264">
        <f>ROUND(I214*H214,2)</f>
        <v>0</v>
      </c>
      <c r="K214" s="260" t="s">
        <v>1</v>
      </c>
      <c r="L214" s="265"/>
      <c r="M214" s="266" t="s">
        <v>1</v>
      </c>
      <c r="N214" s="267" t="s">
        <v>38</v>
      </c>
      <c r="O214" s="72"/>
      <c r="P214" s="213">
        <f>O214*H214</f>
        <v>0</v>
      </c>
      <c r="Q214" s="213">
        <v>0</v>
      </c>
      <c r="R214" s="213">
        <f>Q214*H214</f>
        <v>0</v>
      </c>
      <c r="S214" s="213">
        <v>0</v>
      </c>
      <c r="T214" s="214">
        <f>S214*H214</f>
        <v>0</v>
      </c>
      <c r="U214" s="35"/>
      <c r="V214" s="35"/>
      <c r="W214" s="35"/>
      <c r="X214" s="35"/>
      <c r="Y214" s="35"/>
      <c r="Z214" s="35"/>
      <c r="AA214" s="35"/>
      <c r="AB214" s="35"/>
      <c r="AC214" s="35"/>
      <c r="AD214" s="35"/>
      <c r="AE214" s="35"/>
      <c r="AR214" s="215" t="s">
        <v>487</v>
      </c>
      <c r="AT214" s="215" t="s">
        <v>521</v>
      </c>
      <c r="AU214" s="215" t="s">
        <v>83</v>
      </c>
      <c r="AY214" s="18" t="s">
        <v>185</v>
      </c>
      <c r="BE214" s="216">
        <f>IF(N214="základní",J214,0)</f>
        <v>0</v>
      </c>
      <c r="BF214" s="216">
        <f>IF(N214="snížená",J214,0)</f>
        <v>0</v>
      </c>
      <c r="BG214" s="216">
        <f>IF(N214="zákl. přenesená",J214,0)</f>
        <v>0</v>
      </c>
      <c r="BH214" s="216">
        <f>IF(N214="sníž. přenesená",J214,0)</f>
        <v>0</v>
      </c>
      <c r="BI214" s="216">
        <f>IF(N214="nulová",J214,0)</f>
        <v>0</v>
      </c>
      <c r="BJ214" s="18" t="s">
        <v>81</v>
      </c>
      <c r="BK214" s="216">
        <f>ROUND(I214*H214,2)</f>
        <v>0</v>
      </c>
      <c r="BL214" s="18" t="s">
        <v>487</v>
      </c>
      <c r="BM214" s="215" t="s">
        <v>1542</v>
      </c>
    </row>
    <row r="215" spans="1:65" s="2" customFormat="1" ht="10.199999999999999">
      <c r="A215" s="35"/>
      <c r="B215" s="36"/>
      <c r="C215" s="37"/>
      <c r="D215" s="217" t="s">
        <v>194</v>
      </c>
      <c r="E215" s="37"/>
      <c r="F215" s="218" t="s">
        <v>1541</v>
      </c>
      <c r="G215" s="37"/>
      <c r="H215" s="37"/>
      <c r="I215" s="116"/>
      <c r="J215" s="37"/>
      <c r="K215" s="37"/>
      <c r="L215" s="40"/>
      <c r="M215" s="219"/>
      <c r="N215" s="220"/>
      <c r="O215" s="72"/>
      <c r="P215" s="72"/>
      <c r="Q215" s="72"/>
      <c r="R215" s="72"/>
      <c r="S215" s="72"/>
      <c r="T215" s="73"/>
      <c r="U215" s="35"/>
      <c r="V215" s="35"/>
      <c r="W215" s="35"/>
      <c r="X215" s="35"/>
      <c r="Y215" s="35"/>
      <c r="Z215" s="35"/>
      <c r="AA215" s="35"/>
      <c r="AB215" s="35"/>
      <c r="AC215" s="35"/>
      <c r="AD215" s="35"/>
      <c r="AE215" s="35"/>
      <c r="AT215" s="18" t="s">
        <v>194</v>
      </c>
      <c r="AU215" s="18" t="s">
        <v>83</v>
      </c>
    </row>
    <row r="216" spans="1:65" s="2" customFormat="1" ht="16.5" customHeight="1">
      <c r="A216" s="35"/>
      <c r="B216" s="36"/>
      <c r="C216" s="258" t="s">
        <v>476</v>
      </c>
      <c r="D216" s="258" t="s">
        <v>521</v>
      </c>
      <c r="E216" s="259" t="s">
        <v>476</v>
      </c>
      <c r="F216" s="260" t="s">
        <v>1543</v>
      </c>
      <c r="G216" s="261" t="s">
        <v>990</v>
      </c>
      <c r="H216" s="262">
        <v>6</v>
      </c>
      <c r="I216" s="263"/>
      <c r="J216" s="264">
        <f>ROUND(I216*H216,2)</f>
        <v>0</v>
      </c>
      <c r="K216" s="260" t="s">
        <v>1</v>
      </c>
      <c r="L216" s="265"/>
      <c r="M216" s="266" t="s">
        <v>1</v>
      </c>
      <c r="N216" s="267" t="s">
        <v>38</v>
      </c>
      <c r="O216" s="72"/>
      <c r="P216" s="213">
        <f>O216*H216</f>
        <v>0</v>
      </c>
      <c r="Q216" s="213">
        <v>0</v>
      </c>
      <c r="R216" s="213">
        <f>Q216*H216</f>
        <v>0</v>
      </c>
      <c r="S216" s="213">
        <v>0</v>
      </c>
      <c r="T216" s="214">
        <f>S216*H216</f>
        <v>0</v>
      </c>
      <c r="U216" s="35"/>
      <c r="V216" s="35"/>
      <c r="W216" s="35"/>
      <c r="X216" s="35"/>
      <c r="Y216" s="35"/>
      <c r="Z216" s="35"/>
      <c r="AA216" s="35"/>
      <c r="AB216" s="35"/>
      <c r="AC216" s="35"/>
      <c r="AD216" s="35"/>
      <c r="AE216" s="35"/>
      <c r="AR216" s="215" t="s">
        <v>487</v>
      </c>
      <c r="AT216" s="215" t="s">
        <v>521</v>
      </c>
      <c r="AU216" s="215" t="s">
        <v>83</v>
      </c>
      <c r="AY216" s="18" t="s">
        <v>185</v>
      </c>
      <c r="BE216" s="216">
        <f>IF(N216="základní",J216,0)</f>
        <v>0</v>
      </c>
      <c r="BF216" s="216">
        <f>IF(N216="snížená",J216,0)</f>
        <v>0</v>
      </c>
      <c r="BG216" s="216">
        <f>IF(N216="zákl. přenesená",J216,0)</f>
        <v>0</v>
      </c>
      <c r="BH216" s="216">
        <f>IF(N216="sníž. přenesená",J216,0)</f>
        <v>0</v>
      </c>
      <c r="BI216" s="216">
        <f>IF(N216="nulová",J216,0)</f>
        <v>0</v>
      </c>
      <c r="BJ216" s="18" t="s">
        <v>81</v>
      </c>
      <c r="BK216" s="216">
        <f>ROUND(I216*H216,2)</f>
        <v>0</v>
      </c>
      <c r="BL216" s="18" t="s">
        <v>487</v>
      </c>
      <c r="BM216" s="215" t="s">
        <v>1544</v>
      </c>
    </row>
    <row r="217" spans="1:65" s="2" customFormat="1" ht="10.199999999999999">
      <c r="A217" s="35"/>
      <c r="B217" s="36"/>
      <c r="C217" s="37"/>
      <c r="D217" s="217" t="s">
        <v>194</v>
      </c>
      <c r="E217" s="37"/>
      <c r="F217" s="218" t="s">
        <v>1543</v>
      </c>
      <c r="G217" s="37"/>
      <c r="H217" s="37"/>
      <c r="I217" s="116"/>
      <c r="J217" s="37"/>
      <c r="K217" s="37"/>
      <c r="L217" s="40"/>
      <c r="M217" s="219"/>
      <c r="N217" s="220"/>
      <c r="O217" s="72"/>
      <c r="P217" s="72"/>
      <c r="Q217" s="72"/>
      <c r="R217" s="72"/>
      <c r="S217" s="72"/>
      <c r="T217" s="73"/>
      <c r="U217" s="35"/>
      <c r="V217" s="35"/>
      <c r="W217" s="35"/>
      <c r="X217" s="35"/>
      <c r="Y217" s="35"/>
      <c r="Z217" s="35"/>
      <c r="AA217" s="35"/>
      <c r="AB217" s="35"/>
      <c r="AC217" s="35"/>
      <c r="AD217" s="35"/>
      <c r="AE217" s="35"/>
      <c r="AT217" s="18" t="s">
        <v>194</v>
      </c>
      <c r="AU217" s="18" t="s">
        <v>83</v>
      </c>
    </row>
    <row r="218" spans="1:65" s="2" customFormat="1" ht="16.5" customHeight="1">
      <c r="A218" s="35"/>
      <c r="B218" s="36"/>
      <c r="C218" s="258" t="s">
        <v>480</v>
      </c>
      <c r="D218" s="258" t="s">
        <v>521</v>
      </c>
      <c r="E218" s="259" t="s">
        <v>480</v>
      </c>
      <c r="F218" s="260" t="s">
        <v>1545</v>
      </c>
      <c r="G218" s="261" t="s">
        <v>990</v>
      </c>
      <c r="H218" s="262">
        <v>1</v>
      </c>
      <c r="I218" s="263"/>
      <c r="J218" s="264">
        <f>ROUND(I218*H218,2)</f>
        <v>0</v>
      </c>
      <c r="K218" s="260" t="s">
        <v>1</v>
      </c>
      <c r="L218" s="265"/>
      <c r="M218" s="266" t="s">
        <v>1</v>
      </c>
      <c r="N218" s="267" t="s">
        <v>38</v>
      </c>
      <c r="O218" s="72"/>
      <c r="P218" s="213">
        <f>O218*H218</f>
        <v>0</v>
      </c>
      <c r="Q218" s="213">
        <v>0</v>
      </c>
      <c r="R218" s="213">
        <f>Q218*H218</f>
        <v>0</v>
      </c>
      <c r="S218" s="213">
        <v>0</v>
      </c>
      <c r="T218" s="214">
        <f>S218*H218</f>
        <v>0</v>
      </c>
      <c r="U218" s="35"/>
      <c r="V218" s="35"/>
      <c r="W218" s="35"/>
      <c r="X218" s="35"/>
      <c r="Y218" s="35"/>
      <c r="Z218" s="35"/>
      <c r="AA218" s="35"/>
      <c r="AB218" s="35"/>
      <c r="AC218" s="35"/>
      <c r="AD218" s="35"/>
      <c r="AE218" s="35"/>
      <c r="AR218" s="215" t="s">
        <v>487</v>
      </c>
      <c r="AT218" s="215" t="s">
        <v>521</v>
      </c>
      <c r="AU218" s="215" t="s">
        <v>83</v>
      </c>
      <c r="AY218" s="18" t="s">
        <v>185</v>
      </c>
      <c r="BE218" s="216">
        <f>IF(N218="základní",J218,0)</f>
        <v>0</v>
      </c>
      <c r="BF218" s="216">
        <f>IF(N218="snížená",J218,0)</f>
        <v>0</v>
      </c>
      <c r="BG218" s="216">
        <f>IF(N218="zákl. přenesená",J218,0)</f>
        <v>0</v>
      </c>
      <c r="BH218" s="216">
        <f>IF(N218="sníž. přenesená",J218,0)</f>
        <v>0</v>
      </c>
      <c r="BI218" s="216">
        <f>IF(N218="nulová",J218,0)</f>
        <v>0</v>
      </c>
      <c r="BJ218" s="18" t="s">
        <v>81</v>
      </c>
      <c r="BK218" s="216">
        <f>ROUND(I218*H218,2)</f>
        <v>0</v>
      </c>
      <c r="BL218" s="18" t="s">
        <v>487</v>
      </c>
      <c r="BM218" s="215" t="s">
        <v>1546</v>
      </c>
    </row>
    <row r="219" spans="1:65" s="2" customFormat="1" ht="10.199999999999999">
      <c r="A219" s="35"/>
      <c r="B219" s="36"/>
      <c r="C219" s="37"/>
      <c r="D219" s="217" t="s">
        <v>194</v>
      </c>
      <c r="E219" s="37"/>
      <c r="F219" s="218" t="s">
        <v>1545</v>
      </c>
      <c r="G219" s="37"/>
      <c r="H219" s="37"/>
      <c r="I219" s="116"/>
      <c r="J219" s="37"/>
      <c r="K219" s="37"/>
      <c r="L219" s="40"/>
      <c r="M219" s="219"/>
      <c r="N219" s="220"/>
      <c r="O219" s="72"/>
      <c r="P219" s="72"/>
      <c r="Q219" s="72"/>
      <c r="R219" s="72"/>
      <c r="S219" s="72"/>
      <c r="T219" s="73"/>
      <c r="U219" s="35"/>
      <c r="V219" s="35"/>
      <c r="W219" s="35"/>
      <c r="X219" s="35"/>
      <c r="Y219" s="35"/>
      <c r="Z219" s="35"/>
      <c r="AA219" s="35"/>
      <c r="AB219" s="35"/>
      <c r="AC219" s="35"/>
      <c r="AD219" s="35"/>
      <c r="AE219" s="35"/>
      <c r="AT219" s="18" t="s">
        <v>194</v>
      </c>
      <c r="AU219" s="18" t="s">
        <v>83</v>
      </c>
    </row>
    <row r="220" spans="1:65" s="2" customFormat="1" ht="16.5" customHeight="1">
      <c r="A220" s="35"/>
      <c r="B220" s="36"/>
      <c r="C220" s="258" t="s">
        <v>484</v>
      </c>
      <c r="D220" s="258" t="s">
        <v>521</v>
      </c>
      <c r="E220" s="259" t="s">
        <v>484</v>
      </c>
      <c r="F220" s="260" t="s">
        <v>1547</v>
      </c>
      <c r="G220" s="261" t="s">
        <v>990</v>
      </c>
      <c r="H220" s="262">
        <v>1</v>
      </c>
      <c r="I220" s="263"/>
      <c r="J220" s="264">
        <f>ROUND(I220*H220,2)</f>
        <v>0</v>
      </c>
      <c r="K220" s="260" t="s">
        <v>1</v>
      </c>
      <c r="L220" s="265"/>
      <c r="M220" s="266" t="s">
        <v>1</v>
      </c>
      <c r="N220" s="267" t="s">
        <v>38</v>
      </c>
      <c r="O220" s="72"/>
      <c r="P220" s="213">
        <f>O220*H220</f>
        <v>0</v>
      </c>
      <c r="Q220" s="213">
        <v>0</v>
      </c>
      <c r="R220" s="213">
        <f>Q220*H220</f>
        <v>0</v>
      </c>
      <c r="S220" s="213">
        <v>0</v>
      </c>
      <c r="T220" s="214">
        <f>S220*H220</f>
        <v>0</v>
      </c>
      <c r="U220" s="35"/>
      <c r="V220" s="35"/>
      <c r="W220" s="35"/>
      <c r="X220" s="35"/>
      <c r="Y220" s="35"/>
      <c r="Z220" s="35"/>
      <c r="AA220" s="35"/>
      <c r="AB220" s="35"/>
      <c r="AC220" s="35"/>
      <c r="AD220" s="35"/>
      <c r="AE220" s="35"/>
      <c r="AR220" s="215" t="s">
        <v>487</v>
      </c>
      <c r="AT220" s="215" t="s">
        <v>521</v>
      </c>
      <c r="AU220" s="215" t="s">
        <v>83</v>
      </c>
      <c r="AY220" s="18" t="s">
        <v>185</v>
      </c>
      <c r="BE220" s="216">
        <f>IF(N220="základní",J220,0)</f>
        <v>0</v>
      </c>
      <c r="BF220" s="216">
        <f>IF(N220="snížená",J220,0)</f>
        <v>0</v>
      </c>
      <c r="BG220" s="216">
        <f>IF(N220="zákl. přenesená",J220,0)</f>
        <v>0</v>
      </c>
      <c r="BH220" s="216">
        <f>IF(N220="sníž. přenesená",J220,0)</f>
        <v>0</v>
      </c>
      <c r="BI220" s="216">
        <f>IF(N220="nulová",J220,0)</f>
        <v>0</v>
      </c>
      <c r="BJ220" s="18" t="s">
        <v>81</v>
      </c>
      <c r="BK220" s="216">
        <f>ROUND(I220*H220,2)</f>
        <v>0</v>
      </c>
      <c r="BL220" s="18" t="s">
        <v>487</v>
      </c>
      <c r="BM220" s="215" t="s">
        <v>1548</v>
      </c>
    </row>
    <row r="221" spans="1:65" s="2" customFormat="1" ht="10.199999999999999">
      <c r="A221" s="35"/>
      <c r="B221" s="36"/>
      <c r="C221" s="37"/>
      <c r="D221" s="217" t="s">
        <v>194</v>
      </c>
      <c r="E221" s="37"/>
      <c r="F221" s="218" t="s">
        <v>1547</v>
      </c>
      <c r="G221" s="37"/>
      <c r="H221" s="37"/>
      <c r="I221" s="116"/>
      <c r="J221" s="37"/>
      <c r="K221" s="37"/>
      <c r="L221" s="40"/>
      <c r="M221" s="219"/>
      <c r="N221" s="220"/>
      <c r="O221" s="72"/>
      <c r="P221" s="72"/>
      <c r="Q221" s="72"/>
      <c r="R221" s="72"/>
      <c r="S221" s="72"/>
      <c r="T221" s="73"/>
      <c r="U221" s="35"/>
      <c r="V221" s="35"/>
      <c r="W221" s="35"/>
      <c r="X221" s="35"/>
      <c r="Y221" s="35"/>
      <c r="Z221" s="35"/>
      <c r="AA221" s="35"/>
      <c r="AB221" s="35"/>
      <c r="AC221" s="35"/>
      <c r="AD221" s="35"/>
      <c r="AE221" s="35"/>
      <c r="AT221" s="18" t="s">
        <v>194</v>
      </c>
      <c r="AU221" s="18" t="s">
        <v>83</v>
      </c>
    </row>
    <row r="222" spans="1:65" s="2" customFormat="1" ht="16.5" customHeight="1">
      <c r="A222" s="35"/>
      <c r="B222" s="36"/>
      <c r="C222" s="258" t="s">
        <v>490</v>
      </c>
      <c r="D222" s="258" t="s">
        <v>521</v>
      </c>
      <c r="E222" s="259" t="s">
        <v>490</v>
      </c>
      <c r="F222" s="260" t="s">
        <v>1549</v>
      </c>
      <c r="G222" s="261" t="s">
        <v>990</v>
      </c>
      <c r="H222" s="262">
        <v>1</v>
      </c>
      <c r="I222" s="263"/>
      <c r="J222" s="264">
        <f>ROUND(I222*H222,2)</f>
        <v>0</v>
      </c>
      <c r="K222" s="260" t="s">
        <v>1</v>
      </c>
      <c r="L222" s="265"/>
      <c r="M222" s="266" t="s">
        <v>1</v>
      </c>
      <c r="N222" s="267" t="s">
        <v>38</v>
      </c>
      <c r="O222" s="72"/>
      <c r="P222" s="213">
        <f>O222*H222</f>
        <v>0</v>
      </c>
      <c r="Q222" s="213">
        <v>0</v>
      </c>
      <c r="R222" s="213">
        <f>Q222*H222</f>
        <v>0</v>
      </c>
      <c r="S222" s="213">
        <v>0</v>
      </c>
      <c r="T222" s="214">
        <f>S222*H222</f>
        <v>0</v>
      </c>
      <c r="U222" s="35"/>
      <c r="V222" s="35"/>
      <c r="W222" s="35"/>
      <c r="X222" s="35"/>
      <c r="Y222" s="35"/>
      <c r="Z222" s="35"/>
      <c r="AA222" s="35"/>
      <c r="AB222" s="35"/>
      <c r="AC222" s="35"/>
      <c r="AD222" s="35"/>
      <c r="AE222" s="35"/>
      <c r="AR222" s="215" t="s">
        <v>487</v>
      </c>
      <c r="AT222" s="215" t="s">
        <v>521</v>
      </c>
      <c r="AU222" s="215" t="s">
        <v>83</v>
      </c>
      <c r="AY222" s="18" t="s">
        <v>185</v>
      </c>
      <c r="BE222" s="216">
        <f>IF(N222="základní",J222,0)</f>
        <v>0</v>
      </c>
      <c r="BF222" s="216">
        <f>IF(N222="snížená",J222,0)</f>
        <v>0</v>
      </c>
      <c r="BG222" s="216">
        <f>IF(N222="zákl. přenesená",J222,0)</f>
        <v>0</v>
      </c>
      <c r="BH222" s="216">
        <f>IF(N222="sníž. přenesená",J222,0)</f>
        <v>0</v>
      </c>
      <c r="BI222" s="216">
        <f>IF(N222="nulová",J222,0)</f>
        <v>0</v>
      </c>
      <c r="BJ222" s="18" t="s">
        <v>81</v>
      </c>
      <c r="BK222" s="216">
        <f>ROUND(I222*H222,2)</f>
        <v>0</v>
      </c>
      <c r="BL222" s="18" t="s">
        <v>487</v>
      </c>
      <c r="BM222" s="215" t="s">
        <v>1550</v>
      </c>
    </row>
    <row r="223" spans="1:65" s="2" customFormat="1" ht="10.199999999999999">
      <c r="A223" s="35"/>
      <c r="B223" s="36"/>
      <c r="C223" s="37"/>
      <c r="D223" s="217" t="s">
        <v>194</v>
      </c>
      <c r="E223" s="37"/>
      <c r="F223" s="218" t="s">
        <v>1549</v>
      </c>
      <c r="G223" s="37"/>
      <c r="H223" s="37"/>
      <c r="I223" s="116"/>
      <c r="J223" s="37"/>
      <c r="K223" s="37"/>
      <c r="L223" s="40"/>
      <c r="M223" s="219"/>
      <c r="N223" s="220"/>
      <c r="O223" s="72"/>
      <c r="P223" s="72"/>
      <c r="Q223" s="72"/>
      <c r="R223" s="72"/>
      <c r="S223" s="72"/>
      <c r="T223" s="73"/>
      <c r="U223" s="35"/>
      <c r="V223" s="35"/>
      <c r="W223" s="35"/>
      <c r="X223" s="35"/>
      <c r="Y223" s="35"/>
      <c r="Z223" s="35"/>
      <c r="AA223" s="35"/>
      <c r="AB223" s="35"/>
      <c r="AC223" s="35"/>
      <c r="AD223" s="35"/>
      <c r="AE223" s="35"/>
      <c r="AT223" s="18" t="s">
        <v>194</v>
      </c>
      <c r="AU223" s="18" t="s">
        <v>83</v>
      </c>
    </row>
    <row r="224" spans="1:65" s="2" customFormat="1" ht="21.75" customHeight="1">
      <c r="A224" s="35"/>
      <c r="B224" s="36"/>
      <c r="C224" s="258" t="s">
        <v>494</v>
      </c>
      <c r="D224" s="258" t="s">
        <v>521</v>
      </c>
      <c r="E224" s="259" t="s">
        <v>494</v>
      </c>
      <c r="F224" s="260" t="s">
        <v>1551</v>
      </c>
      <c r="G224" s="261" t="s">
        <v>990</v>
      </c>
      <c r="H224" s="262">
        <v>1</v>
      </c>
      <c r="I224" s="263"/>
      <c r="J224" s="264">
        <f>ROUND(I224*H224,2)</f>
        <v>0</v>
      </c>
      <c r="K224" s="260" t="s">
        <v>1</v>
      </c>
      <c r="L224" s="265"/>
      <c r="M224" s="266" t="s">
        <v>1</v>
      </c>
      <c r="N224" s="267" t="s">
        <v>38</v>
      </c>
      <c r="O224" s="72"/>
      <c r="P224" s="213">
        <f>O224*H224</f>
        <v>0</v>
      </c>
      <c r="Q224" s="213">
        <v>0</v>
      </c>
      <c r="R224" s="213">
        <f>Q224*H224</f>
        <v>0</v>
      </c>
      <c r="S224" s="213">
        <v>0</v>
      </c>
      <c r="T224" s="214">
        <f>S224*H224</f>
        <v>0</v>
      </c>
      <c r="U224" s="35"/>
      <c r="V224" s="35"/>
      <c r="W224" s="35"/>
      <c r="X224" s="35"/>
      <c r="Y224" s="35"/>
      <c r="Z224" s="35"/>
      <c r="AA224" s="35"/>
      <c r="AB224" s="35"/>
      <c r="AC224" s="35"/>
      <c r="AD224" s="35"/>
      <c r="AE224" s="35"/>
      <c r="AR224" s="215" t="s">
        <v>487</v>
      </c>
      <c r="AT224" s="215" t="s">
        <v>521</v>
      </c>
      <c r="AU224" s="215" t="s">
        <v>83</v>
      </c>
      <c r="AY224" s="18" t="s">
        <v>185</v>
      </c>
      <c r="BE224" s="216">
        <f>IF(N224="základní",J224,0)</f>
        <v>0</v>
      </c>
      <c r="BF224" s="216">
        <f>IF(N224="snížená",J224,0)</f>
        <v>0</v>
      </c>
      <c r="BG224" s="216">
        <f>IF(N224="zákl. přenesená",J224,0)</f>
        <v>0</v>
      </c>
      <c r="BH224" s="216">
        <f>IF(N224="sníž. přenesená",J224,0)</f>
        <v>0</v>
      </c>
      <c r="BI224" s="216">
        <f>IF(N224="nulová",J224,0)</f>
        <v>0</v>
      </c>
      <c r="BJ224" s="18" t="s">
        <v>81</v>
      </c>
      <c r="BK224" s="216">
        <f>ROUND(I224*H224,2)</f>
        <v>0</v>
      </c>
      <c r="BL224" s="18" t="s">
        <v>487</v>
      </c>
      <c r="BM224" s="215" t="s">
        <v>1552</v>
      </c>
    </row>
    <row r="225" spans="1:65" s="2" customFormat="1" ht="10.199999999999999">
      <c r="A225" s="35"/>
      <c r="B225" s="36"/>
      <c r="C225" s="37"/>
      <c r="D225" s="217" t="s">
        <v>194</v>
      </c>
      <c r="E225" s="37"/>
      <c r="F225" s="218" t="s">
        <v>1551</v>
      </c>
      <c r="G225" s="37"/>
      <c r="H225" s="37"/>
      <c r="I225" s="116"/>
      <c r="J225" s="37"/>
      <c r="K225" s="37"/>
      <c r="L225" s="40"/>
      <c r="M225" s="219"/>
      <c r="N225" s="220"/>
      <c r="O225" s="72"/>
      <c r="P225" s="72"/>
      <c r="Q225" s="72"/>
      <c r="R225" s="72"/>
      <c r="S225" s="72"/>
      <c r="T225" s="73"/>
      <c r="U225" s="35"/>
      <c r="V225" s="35"/>
      <c r="W225" s="35"/>
      <c r="X225" s="35"/>
      <c r="Y225" s="35"/>
      <c r="Z225" s="35"/>
      <c r="AA225" s="35"/>
      <c r="AB225" s="35"/>
      <c r="AC225" s="35"/>
      <c r="AD225" s="35"/>
      <c r="AE225" s="35"/>
      <c r="AT225" s="18" t="s">
        <v>194</v>
      </c>
      <c r="AU225" s="18" t="s">
        <v>83</v>
      </c>
    </row>
    <row r="226" spans="1:65" s="2" customFormat="1" ht="16.5" customHeight="1">
      <c r="A226" s="35"/>
      <c r="B226" s="36"/>
      <c r="C226" s="258" t="s">
        <v>500</v>
      </c>
      <c r="D226" s="258" t="s">
        <v>521</v>
      </c>
      <c r="E226" s="259" t="s">
        <v>500</v>
      </c>
      <c r="F226" s="260" t="s">
        <v>1553</v>
      </c>
      <c r="G226" s="261" t="s">
        <v>1430</v>
      </c>
      <c r="H226" s="262">
        <v>1</v>
      </c>
      <c r="I226" s="263"/>
      <c r="J226" s="264">
        <f>ROUND(I226*H226,2)</f>
        <v>0</v>
      </c>
      <c r="K226" s="260" t="s">
        <v>1</v>
      </c>
      <c r="L226" s="265"/>
      <c r="M226" s="266" t="s">
        <v>1</v>
      </c>
      <c r="N226" s="267" t="s">
        <v>38</v>
      </c>
      <c r="O226" s="72"/>
      <c r="P226" s="213">
        <f>O226*H226</f>
        <v>0</v>
      </c>
      <c r="Q226" s="213">
        <v>0</v>
      </c>
      <c r="R226" s="213">
        <f>Q226*H226</f>
        <v>0</v>
      </c>
      <c r="S226" s="213">
        <v>0</v>
      </c>
      <c r="T226" s="214">
        <f>S226*H226</f>
        <v>0</v>
      </c>
      <c r="U226" s="35"/>
      <c r="V226" s="35"/>
      <c r="W226" s="35"/>
      <c r="X226" s="35"/>
      <c r="Y226" s="35"/>
      <c r="Z226" s="35"/>
      <c r="AA226" s="35"/>
      <c r="AB226" s="35"/>
      <c r="AC226" s="35"/>
      <c r="AD226" s="35"/>
      <c r="AE226" s="35"/>
      <c r="AR226" s="215" t="s">
        <v>487</v>
      </c>
      <c r="AT226" s="215" t="s">
        <v>521</v>
      </c>
      <c r="AU226" s="215" t="s">
        <v>83</v>
      </c>
      <c r="AY226" s="18" t="s">
        <v>185</v>
      </c>
      <c r="BE226" s="216">
        <f>IF(N226="základní",J226,0)</f>
        <v>0</v>
      </c>
      <c r="BF226" s="216">
        <f>IF(N226="snížená",J226,0)</f>
        <v>0</v>
      </c>
      <c r="BG226" s="216">
        <f>IF(N226="zákl. přenesená",J226,0)</f>
        <v>0</v>
      </c>
      <c r="BH226" s="216">
        <f>IF(N226="sníž. přenesená",J226,0)</f>
        <v>0</v>
      </c>
      <c r="BI226" s="216">
        <f>IF(N226="nulová",J226,0)</f>
        <v>0</v>
      </c>
      <c r="BJ226" s="18" t="s">
        <v>81</v>
      </c>
      <c r="BK226" s="216">
        <f>ROUND(I226*H226,2)</f>
        <v>0</v>
      </c>
      <c r="BL226" s="18" t="s">
        <v>487</v>
      </c>
      <c r="BM226" s="215" t="s">
        <v>1554</v>
      </c>
    </row>
    <row r="227" spans="1:65" s="2" customFormat="1" ht="10.199999999999999">
      <c r="A227" s="35"/>
      <c r="B227" s="36"/>
      <c r="C227" s="37"/>
      <c r="D227" s="217" t="s">
        <v>194</v>
      </c>
      <c r="E227" s="37"/>
      <c r="F227" s="218" t="s">
        <v>1553</v>
      </c>
      <c r="G227" s="37"/>
      <c r="H227" s="37"/>
      <c r="I227" s="116"/>
      <c r="J227" s="37"/>
      <c r="K227" s="37"/>
      <c r="L227" s="40"/>
      <c r="M227" s="219"/>
      <c r="N227" s="220"/>
      <c r="O227" s="72"/>
      <c r="P227" s="72"/>
      <c r="Q227" s="72"/>
      <c r="R227" s="72"/>
      <c r="S227" s="72"/>
      <c r="T227" s="73"/>
      <c r="U227" s="35"/>
      <c r="V227" s="35"/>
      <c r="W227" s="35"/>
      <c r="X227" s="35"/>
      <c r="Y227" s="35"/>
      <c r="Z227" s="35"/>
      <c r="AA227" s="35"/>
      <c r="AB227" s="35"/>
      <c r="AC227" s="35"/>
      <c r="AD227" s="35"/>
      <c r="AE227" s="35"/>
      <c r="AT227" s="18" t="s">
        <v>194</v>
      </c>
      <c r="AU227" s="18" t="s">
        <v>83</v>
      </c>
    </row>
    <row r="228" spans="1:65" s="2" customFormat="1" ht="21.75" customHeight="1">
      <c r="A228" s="35"/>
      <c r="B228" s="36"/>
      <c r="C228" s="258" t="s">
        <v>506</v>
      </c>
      <c r="D228" s="258" t="s">
        <v>521</v>
      </c>
      <c r="E228" s="259" t="s">
        <v>506</v>
      </c>
      <c r="F228" s="260" t="s">
        <v>1555</v>
      </c>
      <c r="G228" s="261" t="s">
        <v>990</v>
      </c>
      <c r="H228" s="262">
        <v>1</v>
      </c>
      <c r="I228" s="263"/>
      <c r="J228" s="264">
        <f>ROUND(I228*H228,2)</f>
        <v>0</v>
      </c>
      <c r="K228" s="260" t="s">
        <v>1</v>
      </c>
      <c r="L228" s="265"/>
      <c r="M228" s="266" t="s">
        <v>1</v>
      </c>
      <c r="N228" s="267" t="s">
        <v>38</v>
      </c>
      <c r="O228" s="72"/>
      <c r="P228" s="213">
        <f>O228*H228</f>
        <v>0</v>
      </c>
      <c r="Q228" s="213">
        <v>0</v>
      </c>
      <c r="R228" s="213">
        <f>Q228*H228</f>
        <v>0</v>
      </c>
      <c r="S228" s="213">
        <v>0</v>
      </c>
      <c r="T228" s="214">
        <f>S228*H228</f>
        <v>0</v>
      </c>
      <c r="U228" s="35"/>
      <c r="V228" s="35"/>
      <c r="W228" s="35"/>
      <c r="X228" s="35"/>
      <c r="Y228" s="35"/>
      <c r="Z228" s="35"/>
      <c r="AA228" s="35"/>
      <c r="AB228" s="35"/>
      <c r="AC228" s="35"/>
      <c r="AD228" s="35"/>
      <c r="AE228" s="35"/>
      <c r="AR228" s="215" t="s">
        <v>487</v>
      </c>
      <c r="AT228" s="215" t="s">
        <v>521</v>
      </c>
      <c r="AU228" s="215" t="s">
        <v>83</v>
      </c>
      <c r="AY228" s="18" t="s">
        <v>185</v>
      </c>
      <c r="BE228" s="216">
        <f>IF(N228="základní",J228,0)</f>
        <v>0</v>
      </c>
      <c r="BF228" s="216">
        <f>IF(N228="snížená",J228,0)</f>
        <v>0</v>
      </c>
      <c r="BG228" s="216">
        <f>IF(N228="zákl. přenesená",J228,0)</f>
        <v>0</v>
      </c>
      <c r="BH228" s="216">
        <f>IF(N228="sníž. přenesená",J228,0)</f>
        <v>0</v>
      </c>
      <c r="BI228" s="216">
        <f>IF(N228="nulová",J228,0)</f>
        <v>0</v>
      </c>
      <c r="BJ228" s="18" t="s">
        <v>81</v>
      </c>
      <c r="BK228" s="216">
        <f>ROUND(I228*H228,2)</f>
        <v>0</v>
      </c>
      <c r="BL228" s="18" t="s">
        <v>487</v>
      </c>
      <c r="BM228" s="215" t="s">
        <v>1556</v>
      </c>
    </row>
    <row r="229" spans="1:65" s="2" customFormat="1" ht="19.2">
      <c r="A229" s="35"/>
      <c r="B229" s="36"/>
      <c r="C229" s="37"/>
      <c r="D229" s="217" t="s">
        <v>194</v>
      </c>
      <c r="E229" s="37"/>
      <c r="F229" s="218" t="s">
        <v>1555</v>
      </c>
      <c r="G229" s="37"/>
      <c r="H229" s="37"/>
      <c r="I229" s="116"/>
      <c r="J229" s="37"/>
      <c r="K229" s="37"/>
      <c r="L229" s="40"/>
      <c r="M229" s="219"/>
      <c r="N229" s="220"/>
      <c r="O229" s="72"/>
      <c r="P229" s="72"/>
      <c r="Q229" s="72"/>
      <c r="R229" s="72"/>
      <c r="S229" s="72"/>
      <c r="T229" s="73"/>
      <c r="U229" s="35"/>
      <c r="V229" s="35"/>
      <c r="W229" s="35"/>
      <c r="X229" s="35"/>
      <c r="Y229" s="35"/>
      <c r="Z229" s="35"/>
      <c r="AA229" s="35"/>
      <c r="AB229" s="35"/>
      <c r="AC229" s="35"/>
      <c r="AD229" s="35"/>
      <c r="AE229" s="35"/>
      <c r="AT229" s="18" t="s">
        <v>194</v>
      </c>
      <c r="AU229" s="18" t="s">
        <v>83</v>
      </c>
    </row>
    <row r="230" spans="1:65" s="2" customFormat="1" ht="16.5" customHeight="1">
      <c r="A230" s="35"/>
      <c r="B230" s="36"/>
      <c r="C230" s="258" t="s">
        <v>516</v>
      </c>
      <c r="D230" s="258" t="s">
        <v>521</v>
      </c>
      <c r="E230" s="259" t="s">
        <v>516</v>
      </c>
      <c r="F230" s="260" t="s">
        <v>1557</v>
      </c>
      <c r="G230" s="261" t="s">
        <v>1359</v>
      </c>
      <c r="H230" s="262">
        <v>6</v>
      </c>
      <c r="I230" s="263"/>
      <c r="J230" s="264">
        <f>ROUND(I230*H230,2)</f>
        <v>0</v>
      </c>
      <c r="K230" s="260" t="s">
        <v>1</v>
      </c>
      <c r="L230" s="265"/>
      <c r="M230" s="266" t="s">
        <v>1</v>
      </c>
      <c r="N230" s="267" t="s">
        <v>38</v>
      </c>
      <c r="O230" s="72"/>
      <c r="P230" s="213">
        <f>O230*H230</f>
        <v>0</v>
      </c>
      <c r="Q230" s="213">
        <v>0</v>
      </c>
      <c r="R230" s="213">
        <f>Q230*H230</f>
        <v>0</v>
      </c>
      <c r="S230" s="213">
        <v>0</v>
      </c>
      <c r="T230" s="214">
        <f>S230*H230</f>
        <v>0</v>
      </c>
      <c r="U230" s="35"/>
      <c r="V230" s="35"/>
      <c r="W230" s="35"/>
      <c r="X230" s="35"/>
      <c r="Y230" s="35"/>
      <c r="Z230" s="35"/>
      <c r="AA230" s="35"/>
      <c r="AB230" s="35"/>
      <c r="AC230" s="35"/>
      <c r="AD230" s="35"/>
      <c r="AE230" s="35"/>
      <c r="AR230" s="215" t="s">
        <v>487</v>
      </c>
      <c r="AT230" s="215" t="s">
        <v>521</v>
      </c>
      <c r="AU230" s="215" t="s">
        <v>83</v>
      </c>
      <c r="AY230" s="18" t="s">
        <v>185</v>
      </c>
      <c r="BE230" s="216">
        <f>IF(N230="základní",J230,0)</f>
        <v>0</v>
      </c>
      <c r="BF230" s="216">
        <f>IF(N230="snížená",J230,0)</f>
        <v>0</v>
      </c>
      <c r="BG230" s="216">
        <f>IF(N230="zákl. přenesená",J230,0)</f>
        <v>0</v>
      </c>
      <c r="BH230" s="216">
        <f>IF(N230="sníž. přenesená",J230,0)</f>
        <v>0</v>
      </c>
      <c r="BI230" s="216">
        <f>IF(N230="nulová",J230,0)</f>
        <v>0</v>
      </c>
      <c r="BJ230" s="18" t="s">
        <v>81</v>
      </c>
      <c r="BK230" s="216">
        <f>ROUND(I230*H230,2)</f>
        <v>0</v>
      </c>
      <c r="BL230" s="18" t="s">
        <v>487</v>
      </c>
      <c r="BM230" s="215" t="s">
        <v>1558</v>
      </c>
    </row>
    <row r="231" spans="1:65" s="2" customFormat="1" ht="10.199999999999999">
      <c r="A231" s="35"/>
      <c r="B231" s="36"/>
      <c r="C231" s="37"/>
      <c r="D231" s="217" t="s">
        <v>194</v>
      </c>
      <c r="E231" s="37"/>
      <c r="F231" s="218" t="s">
        <v>1557</v>
      </c>
      <c r="G231" s="37"/>
      <c r="H231" s="37"/>
      <c r="I231" s="116"/>
      <c r="J231" s="37"/>
      <c r="K231" s="37"/>
      <c r="L231" s="40"/>
      <c r="M231" s="219"/>
      <c r="N231" s="220"/>
      <c r="O231" s="72"/>
      <c r="P231" s="72"/>
      <c r="Q231" s="72"/>
      <c r="R231" s="72"/>
      <c r="S231" s="72"/>
      <c r="T231" s="73"/>
      <c r="U231" s="35"/>
      <c r="V231" s="35"/>
      <c r="W231" s="35"/>
      <c r="X231" s="35"/>
      <c r="Y231" s="35"/>
      <c r="Z231" s="35"/>
      <c r="AA231" s="35"/>
      <c r="AB231" s="35"/>
      <c r="AC231" s="35"/>
      <c r="AD231" s="35"/>
      <c r="AE231" s="35"/>
      <c r="AT231" s="18" t="s">
        <v>194</v>
      </c>
      <c r="AU231" s="18" t="s">
        <v>83</v>
      </c>
    </row>
    <row r="232" spans="1:65" s="2" customFormat="1" ht="16.5" customHeight="1">
      <c r="A232" s="35"/>
      <c r="B232" s="36"/>
      <c r="C232" s="258" t="s">
        <v>525</v>
      </c>
      <c r="D232" s="258" t="s">
        <v>521</v>
      </c>
      <c r="E232" s="259" t="s">
        <v>525</v>
      </c>
      <c r="F232" s="260" t="s">
        <v>1559</v>
      </c>
      <c r="G232" s="261" t="s">
        <v>1207</v>
      </c>
      <c r="H232" s="262">
        <v>4</v>
      </c>
      <c r="I232" s="263"/>
      <c r="J232" s="264">
        <f>ROUND(I232*H232,2)</f>
        <v>0</v>
      </c>
      <c r="K232" s="260" t="s">
        <v>1</v>
      </c>
      <c r="L232" s="265"/>
      <c r="M232" s="266" t="s">
        <v>1</v>
      </c>
      <c r="N232" s="267" t="s">
        <v>38</v>
      </c>
      <c r="O232" s="72"/>
      <c r="P232" s="213">
        <f>O232*H232</f>
        <v>0</v>
      </c>
      <c r="Q232" s="213">
        <v>0</v>
      </c>
      <c r="R232" s="213">
        <f>Q232*H232</f>
        <v>0</v>
      </c>
      <c r="S232" s="213">
        <v>0</v>
      </c>
      <c r="T232" s="214">
        <f>S232*H232</f>
        <v>0</v>
      </c>
      <c r="U232" s="35"/>
      <c r="V232" s="35"/>
      <c r="W232" s="35"/>
      <c r="X232" s="35"/>
      <c r="Y232" s="35"/>
      <c r="Z232" s="35"/>
      <c r="AA232" s="35"/>
      <c r="AB232" s="35"/>
      <c r="AC232" s="35"/>
      <c r="AD232" s="35"/>
      <c r="AE232" s="35"/>
      <c r="AR232" s="215" t="s">
        <v>487</v>
      </c>
      <c r="AT232" s="215" t="s">
        <v>521</v>
      </c>
      <c r="AU232" s="215" t="s">
        <v>83</v>
      </c>
      <c r="AY232" s="18" t="s">
        <v>185</v>
      </c>
      <c r="BE232" s="216">
        <f>IF(N232="základní",J232,0)</f>
        <v>0</v>
      </c>
      <c r="BF232" s="216">
        <f>IF(N232="snížená",J232,0)</f>
        <v>0</v>
      </c>
      <c r="BG232" s="216">
        <f>IF(N232="zákl. přenesená",J232,0)</f>
        <v>0</v>
      </c>
      <c r="BH232" s="216">
        <f>IF(N232="sníž. přenesená",J232,0)</f>
        <v>0</v>
      </c>
      <c r="BI232" s="216">
        <f>IF(N232="nulová",J232,0)</f>
        <v>0</v>
      </c>
      <c r="BJ232" s="18" t="s">
        <v>81</v>
      </c>
      <c r="BK232" s="216">
        <f>ROUND(I232*H232,2)</f>
        <v>0</v>
      </c>
      <c r="BL232" s="18" t="s">
        <v>487</v>
      </c>
      <c r="BM232" s="215" t="s">
        <v>1560</v>
      </c>
    </row>
    <row r="233" spans="1:65" s="2" customFormat="1" ht="10.199999999999999">
      <c r="A233" s="35"/>
      <c r="B233" s="36"/>
      <c r="C233" s="37"/>
      <c r="D233" s="217" t="s">
        <v>194</v>
      </c>
      <c r="E233" s="37"/>
      <c r="F233" s="218" t="s">
        <v>1559</v>
      </c>
      <c r="G233" s="37"/>
      <c r="H233" s="37"/>
      <c r="I233" s="116"/>
      <c r="J233" s="37"/>
      <c r="K233" s="37"/>
      <c r="L233" s="40"/>
      <c r="M233" s="219"/>
      <c r="N233" s="220"/>
      <c r="O233" s="72"/>
      <c r="P233" s="72"/>
      <c r="Q233" s="72"/>
      <c r="R233" s="72"/>
      <c r="S233" s="72"/>
      <c r="T233" s="73"/>
      <c r="U233" s="35"/>
      <c r="V233" s="35"/>
      <c r="W233" s="35"/>
      <c r="X233" s="35"/>
      <c r="Y233" s="35"/>
      <c r="Z233" s="35"/>
      <c r="AA233" s="35"/>
      <c r="AB233" s="35"/>
      <c r="AC233" s="35"/>
      <c r="AD233" s="35"/>
      <c r="AE233" s="35"/>
      <c r="AT233" s="18" t="s">
        <v>194</v>
      </c>
      <c r="AU233" s="18" t="s">
        <v>83</v>
      </c>
    </row>
    <row r="234" spans="1:65" s="2" customFormat="1" ht="16.5" customHeight="1">
      <c r="A234" s="35"/>
      <c r="B234" s="36"/>
      <c r="C234" s="258" t="s">
        <v>870</v>
      </c>
      <c r="D234" s="258" t="s">
        <v>521</v>
      </c>
      <c r="E234" s="259" t="s">
        <v>870</v>
      </c>
      <c r="F234" s="260" t="s">
        <v>1561</v>
      </c>
      <c r="G234" s="261" t="s">
        <v>316</v>
      </c>
      <c r="H234" s="262">
        <v>40</v>
      </c>
      <c r="I234" s="263"/>
      <c r="J234" s="264">
        <f>ROUND(I234*H234,2)</f>
        <v>0</v>
      </c>
      <c r="K234" s="260" t="s">
        <v>1</v>
      </c>
      <c r="L234" s="265"/>
      <c r="M234" s="266" t="s">
        <v>1</v>
      </c>
      <c r="N234" s="267" t="s">
        <v>38</v>
      </c>
      <c r="O234" s="72"/>
      <c r="P234" s="213">
        <f>O234*H234</f>
        <v>0</v>
      </c>
      <c r="Q234" s="213">
        <v>0</v>
      </c>
      <c r="R234" s="213">
        <f>Q234*H234</f>
        <v>0</v>
      </c>
      <c r="S234" s="213">
        <v>0</v>
      </c>
      <c r="T234" s="214">
        <f>S234*H234</f>
        <v>0</v>
      </c>
      <c r="U234" s="35"/>
      <c r="V234" s="35"/>
      <c r="W234" s="35"/>
      <c r="X234" s="35"/>
      <c r="Y234" s="35"/>
      <c r="Z234" s="35"/>
      <c r="AA234" s="35"/>
      <c r="AB234" s="35"/>
      <c r="AC234" s="35"/>
      <c r="AD234" s="35"/>
      <c r="AE234" s="35"/>
      <c r="AR234" s="215" t="s">
        <v>487</v>
      </c>
      <c r="AT234" s="215" t="s">
        <v>521</v>
      </c>
      <c r="AU234" s="215" t="s">
        <v>83</v>
      </c>
      <c r="AY234" s="18" t="s">
        <v>185</v>
      </c>
      <c r="BE234" s="216">
        <f>IF(N234="základní",J234,0)</f>
        <v>0</v>
      </c>
      <c r="BF234" s="216">
        <f>IF(N234="snížená",J234,0)</f>
        <v>0</v>
      </c>
      <c r="BG234" s="216">
        <f>IF(N234="zákl. přenesená",J234,0)</f>
        <v>0</v>
      </c>
      <c r="BH234" s="216">
        <f>IF(N234="sníž. přenesená",J234,0)</f>
        <v>0</v>
      </c>
      <c r="BI234" s="216">
        <f>IF(N234="nulová",J234,0)</f>
        <v>0</v>
      </c>
      <c r="BJ234" s="18" t="s">
        <v>81</v>
      </c>
      <c r="BK234" s="216">
        <f>ROUND(I234*H234,2)</f>
        <v>0</v>
      </c>
      <c r="BL234" s="18" t="s">
        <v>487</v>
      </c>
      <c r="BM234" s="215" t="s">
        <v>1562</v>
      </c>
    </row>
    <row r="235" spans="1:65" s="2" customFormat="1" ht="10.199999999999999">
      <c r="A235" s="35"/>
      <c r="B235" s="36"/>
      <c r="C235" s="37"/>
      <c r="D235" s="217" t="s">
        <v>194</v>
      </c>
      <c r="E235" s="37"/>
      <c r="F235" s="218" t="s">
        <v>1561</v>
      </c>
      <c r="G235" s="37"/>
      <c r="H235" s="37"/>
      <c r="I235" s="116"/>
      <c r="J235" s="37"/>
      <c r="K235" s="37"/>
      <c r="L235" s="40"/>
      <c r="M235" s="219"/>
      <c r="N235" s="220"/>
      <c r="O235" s="72"/>
      <c r="P235" s="72"/>
      <c r="Q235" s="72"/>
      <c r="R235" s="72"/>
      <c r="S235" s="72"/>
      <c r="T235" s="73"/>
      <c r="U235" s="35"/>
      <c r="V235" s="35"/>
      <c r="W235" s="35"/>
      <c r="X235" s="35"/>
      <c r="Y235" s="35"/>
      <c r="Z235" s="35"/>
      <c r="AA235" s="35"/>
      <c r="AB235" s="35"/>
      <c r="AC235" s="35"/>
      <c r="AD235" s="35"/>
      <c r="AE235" s="35"/>
      <c r="AT235" s="18" t="s">
        <v>194</v>
      </c>
      <c r="AU235" s="18" t="s">
        <v>83</v>
      </c>
    </row>
    <row r="236" spans="1:65" s="2" customFormat="1" ht="16.5" customHeight="1">
      <c r="A236" s="35"/>
      <c r="B236" s="36"/>
      <c r="C236" s="258" t="s">
        <v>876</v>
      </c>
      <c r="D236" s="258" t="s">
        <v>521</v>
      </c>
      <c r="E236" s="259" t="s">
        <v>876</v>
      </c>
      <c r="F236" s="260" t="s">
        <v>1563</v>
      </c>
      <c r="G236" s="261" t="s">
        <v>316</v>
      </c>
      <c r="H236" s="262">
        <v>80</v>
      </c>
      <c r="I236" s="263"/>
      <c r="J236" s="264">
        <f>ROUND(I236*H236,2)</f>
        <v>0</v>
      </c>
      <c r="K236" s="260" t="s">
        <v>1</v>
      </c>
      <c r="L236" s="265"/>
      <c r="M236" s="266" t="s">
        <v>1</v>
      </c>
      <c r="N236" s="267" t="s">
        <v>38</v>
      </c>
      <c r="O236" s="72"/>
      <c r="P236" s="213">
        <f>O236*H236</f>
        <v>0</v>
      </c>
      <c r="Q236" s="213">
        <v>0</v>
      </c>
      <c r="R236" s="213">
        <f>Q236*H236</f>
        <v>0</v>
      </c>
      <c r="S236" s="213">
        <v>0</v>
      </c>
      <c r="T236" s="214">
        <f>S236*H236</f>
        <v>0</v>
      </c>
      <c r="U236" s="35"/>
      <c r="V236" s="35"/>
      <c r="W236" s="35"/>
      <c r="X236" s="35"/>
      <c r="Y236" s="35"/>
      <c r="Z236" s="35"/>
      <c r="AA236" s="35"/>
      <c r="AB236" s="35"/>
      <c r="AC236" s="35"/>
      <c r="AD236" s="35"/>
      <c r="AE236" s="35"/>
      <c r="AR236" s="215" t="s">
        <v>487</v>
      </c>
      <c r="AT236" s="215" t="s">
        <v>521</v>
      </c>
      <c r="AU236" s="215" t="s">
        <v>83</v>
      </c>
      <c r="AY236" s="18" t="s">
        <v>185</v>
      </c>
      <c r="BE236" s="216">
        <f>IF(N236="základní",J236,0)</f>
        <v>0</v>
      </c>
      <c r="BF236" s="216">
        <f>IF(N236="snížená",J236,0)</f>
        <v>0</v>
      </c>
      <c r="BG236" s="216">
        <f>IF(N236="zákl. přenesená",J236,0)</f>
        <v>0</v>
      </c>
      <c r="BH236" s="216">
        <f>IF(N236="sníž. přenesená",J236,0)</f>
        <v>0</v>
      </c>
      <c r="BI236" s="216">
        <f>IF(N236="nulová",J236,0)</f>
        <v>0</v>
      </c>
      <c r="BJ236" s="18" t="s">
        <v>81</v>
      </c>
      <c r="BK236" s="216">
        <f>ROUND(I236*H236,2)</f>
        <v>0</v>
      </c>
      <c r="BL236" s="18" t="s">
        <v>487</v>
      </c>
      <c r="BM236" s="215" t="s">
        <v>1564</v>
      </c>
    </row>
    <row r="237" spans="1:65" s="2" customFormat="1" ht="10.199999999999999">
      <c r="A237" s="35"/>
      <c r="B237" s="36"/>
      <c r="C237" s="37"/>
      <c r="D237" s="217" t="s">
        <v>194</v>
      </c>
      <c r="E237" s="37"/>
      <c r="F237" s="218" t="s">
        <v>1563</v>
      </c>
      <c r="G237" s="37"/>
      <c r="H237" s="37"/>
      <c r="I237" s="116"/>
      <c r="J237" s="37"/>
      <c r="K237" s="37"/>
      <c r="L237" s="40"/>
      <c r="M237" s="219"/>
      <c r="N237" s="220"/>
      <c r="O237" s="72"/>
      <c r="P237" s="72"/>
      <c r="Q237" s="72"/>
      <c r="R237" s="72"/>
      <c r="S237" s="72"/>
      <c r="T237" s="73"/>
      <c r="U237" s="35"/>
      <c r="V237" s="35"/>
      <c r="W237" s="35"/>
      <c r="X237" s="35"/>
      <c r="Y237" s="35"/>
      <c r="Z237" s="35"/>
      <c r="AA237" s="35"/>
      <c r="AB237" s="35"/>
      <c r="AC237" s="35"/>
      <c r="AD237" s="35"/>
      <c r="AE237" s="35"/>
      <c r="AT237" s="18" t="s">
        <v>194</v>
      </c>
      <c r="AU237" s="18" t="s">
        <v>83</v>
      </c>
    </row>
    <row r="238" spans="1:65" s="2" customFormat="1" ht="21.75" customHeight="1">
      <c r="A238" s="35"/>
      <c r="B238" s="36"/>
      <c r="C238" s="258" t="s">
        <v>880</v>
      </c>
      <c r="D238" s="258" t="s">
        <v>521</v>
      </c>
      <c r="E238" s="259" t="s">
        <v>880</v>
      </c>
      <c r="F238" s="260" t="s">
        <v>1565</v>
      </c>
      <c r="G238" s="261" t="s">
        <v>316</v>
      </c>
      <c r="H238" s="262">
        <v>20</v>
      </c>
      <c r="I238" s="263"/>
      <c r="J238" s="264">
        <f>ROUND(I238*H238,2)</f>
        <v>0</v>
      </c>
      <c r="K238" s="260" t="s">
        <v>1</v>
      </c>
      <c r="L238" s="265"/>
      <c r="M238" s="266" t="s">
        <v>1</v>
      </c>
      <c r="N238" s="267" t="s">
        <v>38</v>
      </c>
      <c r="O238" s="72"/>
      <c r="P238" s="213">
        <f>O238*H238</f>
        <v>0</v>
      </c>
      <c r="Q238" s="213">
        <v>0</v>
      </c>
      <c r="R238" s="213">
        <f>Q238*H238</f>
        <v>0</v>
      </c>
      <c r="S238" s="213">
        <v>0</v>
      </c>
      <c r="T238" s="214">
        <f>S238*H238</f>
        <v>0</v>
      </c>
      <c r="U238" s="35"/>
      <c r="V238" s="35"/>
      <c r="W238" s="35"/>
      <c r="X238" s="35"/>
      <c r="Y238" s="35"/>
      <c r="Z238" s="35"/>
      <c r="AA238" s="35"/>
      <c r="AB238" s="35"/>
      <c r="AC238" s="35"/>
      <c r="AD238" s="35"/>
      <c r="AE238" s="35"/>
      <c r="AR238" s="215" t="s">
        <v>487</v>
      </c>
      <c r="AT238" s="215" t="s">
        <v>521</v>
      </c>
      <c r="AU238" s="215" t="s">
        <v>83</v>
      </c>
      <c r="AY238" s="18" t="s">
        <v>185</v>
      </c>
      <c r="BE238" s="216">
        <f>IF(N238="základní",J238,0)</f>
        <v>0</v>
      </c>
      <c r="BF238" s="216">
        <f>IF(N238="snížená",J238,0)</f>
        <v>0</v>
      </c>
      <c r="BG238" s="216">
        <f>IF(N238="zákl. přenesená",J238,0)</f>
        <v>0</v>
      </c>
      <c r="BH238" s="216">
        <f>IF(N238="sníž. přenesená",J238,0)</f>
        <v>0</v>
      </c>
      <c r="BI238" s="216">
        <f>IF(N238="nulová",J238,0)</f>
        <v>0</v>
      </c>
      <c r="BJ238" s="18" t="s">
        <v>81</v>
      </c>
      <c r="BK238" s="216">
        <f>ROUND(I238*H238,2)</f>
        <v>0</v>
      </c>
      <c r="BL238" s="18" t="s">
        <v>487</v>
      </c>
      <c r="BM238" s="215" t="s">
        <v>1566</v>
      </c>
    </row>
    <row r="239" spans="1:65" s="2" customFormat="1" ht="10.199999999999999">
      <c r="A239" s="35"/>
      <c r="B239" s="36"/>
      <c r="C239" s="37"/>
      <c r="D239" s="217" t="s">
        <v>194</v>
      </c>
      <c r="E239" s="37"/>
      <c r="F239" s="218" t="s">
        <v>1565</v>
      </c>
      <c r="G239" s="37"/>
      <c r="H239" s="37"/>
      <c r="I239" s="116"/>
      <c r="J239" s="37"/>
      <c r="K239" s="37"/>
      <c r="L239" s="40"/>
      <c r="M239" s="219"/>
      <c r="N239" s="220"/>
      <c r="O239" s="72"/>
      <c r="P239" s="72"/>
      <c r="Q239" s="72"/>
      <c r="R239" s="72"/>
      <c r="S239" s="72"/>
      <c r="T239" s="73"/>
      <c r="U239" s="35"/>
      <c r="V239" s="35"/>
      <c r="W239" s="35"/>
      <c r="X239" s="35"/>
      <c r="Y239" s="35"/>
      <c r="Z239" s="35"/>
      <c r="AA239" s="35"/>
      <c r="AB239" s="35"/>
      <c r="AC239" s="35"/>
      <c r="AD239" s="35"/>
      <c r="AE239" s="35"/>
      <c r="AT239" s="18" t="s">
        <v>194</v>
      </c>
      <c r="AU239" s="18" t="s">
        <v>83</v>
      </c>
    </row>
    <row r="240" spans="1:65" s="12" customFormat="1" ht="22.8" customHeight="1">
      <c r="B240" s="188"/>
      <c r="C240" s="189"/>
      <c r="D240" s="190" t="s">
        <v>72</v>
      </c>
      <c r="E240" s="202" t="s">
        <v>1567</v>
      </c>
      <c r="F240" s="202" t="s">
        <v>1568</v>
      </c>
      <c r="G240" s="189"/>
      <c r="H240" s="189"/>
      <c r="I240" s="192"/>
      <c r="J240" s="203">
        <f>BK240</f>
        <v>0</v>
      </c>
      <c r="K240" s="189"/>
      <c r="L240" s="194"/>
      <c r="M240" s="195"/>
      <c r="N240" s="196"/>
      <c r="O240" s="196"/>
      <c r="P240" s="197">
        <f>SUM(P241:P258)</f>
        <v>0</v>
      </c>
      <c r="Q240" s="196"/>
      <c r="R240" s="197">
        <f>SUM(R241:R258)</f>
        <v>0</v>
      </c>
      <c r="S240" s="196"/>
      <c r="T240" s="198">
        <f>SUM(T241:T258)</f>
        <v>0</v>
      </c>
      <c r="AR240" s="199" t="s">
        <v>192</v>
      </c>
      <c r="AT240" s="200" t="s">
        <v>72</v>
      </c>
      <c r="AU240" s="200" t="s">
        <v>81</v>
      </c>
      <c r="AY240" s="199" t="s">
        <v>185</v>
      </c>
      <c r="BK240" s="201">
        <f>SUM(BK241:BK258)</f>
        <v>0</v>
      </c>
    </row>
    <row r="241" spans="1:65" s="2" customFormat="1" ht="16.5" customHeight="1">
      <c r="A241" s="35"/>
      <c r="B241" s="36"/>
      <c r="C241" s="204" t="s">
        <v>884</v>
      </c>
      <c r="D241" s="204" t="s">
        <v>187</v>
      </c>
      <c r="E241" s="205" t="s">
        <v>884</v>
      </c>
      <c r="F241" s="206" t="s">
        <v>1569</v>
      </c>
      <c r="G241" s="207" t="s">
        <v>1430</v>
      </c>
      <c r="H241" s="208">
        <v>1</v>
      </c>
      <c r="I241" s="209"/>
      <c r="J241" s="210">
        <f>ROUND(I241*H241,2)</f>
        <v>0</v>
      </c>
      <c r="K241" s="206" t="s">
        <v>1</v>
      </c>
      <c r="L241" s="40"/>
      <c r="M241" s="211" t="s">
        <v>1</v>
      </c>
      <c r="N241" s="212" t="s">
        <v>38</v>
      </c>
      <c r="O241" s="72"/>
      <c r="P241" s="213">
        <f>O241*H241</f>
        <v>0</v>
      </c>
      <c r="Q241" s="213">
        <v>0</v>
      </c>
      <c r="R241" s="213">
        <f>Q241*H241</f>
        <v>0</v>
      </c>
      <c r="S241" s="213">
        <v>0</v>
      </c>
      <c r="T241" s="214">
        <f>S241*H241</f>
        <v>0</v>
      </c>
      <c r="U241" s="35"/>
      <c r="V241" s="35"/>
      <c r="W241" s="35"/>
      <c r="X241" s="35"/>
      <c r="Y241" s="35"/>
      <c r="Z241" s="35"/>
      <c r="AA241" s="35"/>
      <c r="AB241" s="35"/>
      <c r="AC241" s="35"/>
      <c r="AD241" s="35"/>
      <c r="AE241" s="35"/>
      <c r="AR241" s="215" t="s">
        <v>192</v>
      </c>
      <c r="AT241" s="215" t="s">
        <v>187</v>
      </c>
      <c r="AU241" s="215" t="s">
        <v>83</v>
      </c>
      <c r="AY241" s="18" t="s">
        <v>185</v>
      </c>
      <c r="BE241" s="216">
        <f>IF(N241="základní",J241,0)</f>
        <v>0</v>
      </c>
      <c r="BF241" s="216">
        <f>IF(N241="snížená",J241,0)</f>
        <v>0</v>
      </c>
      <c r="BG241" s="216">
        <f>IF(N241="zákl. přenesená",J241,0)</f>
        <v>0</v>
      </c>
      <c r="BH241" s="216">
        <f>IF(N241="sníž. přenesená",J241,0)</f>
        <v>0</v>
      </c>
      <c r="BI241" s="216">
        <f>IF(N241="nulová",J241,0)</f>
        <v>0</v>
      </c>
      <c r="BJ241" s="18" t="s">
        <v>81</v>
      </c>
      <c r="BK241" s="216">
        <f>ROUND(I241*H241,2)</f>
        <v>0</v>
      </c>
      <c r="BL241" s="18" t="s">
        <v>192</v>
      </c>
      <c r="BM241" s="215" t="s">
        <v>1570</v>
      </c>
    </row>
    <row r="242" spans="1:65" s="2" customFormat="1" ht="10.199999999999999">
      <c r="A242" s="35"/>
      <c r="B242" s="36"/>
      <c r="C242" s="37"/>
      <c r="D242" s="217" t="s">
        <v>194</v>
      </c>
      <c r="E242" s="37"/>
      <c r="F242" s="218" t="s">
        <v>1569</v>
      </c>
      <c r="G242" s="37"/>
      <c r="H242" s="37"/>
      <c r="I242" s="116"/>
      <c r="J242" s="37"/>
      <c r="K242" s="37"/>
      <c r="L242" s="40"/>
      <c r="M242" s="219"/>
      <c r="N242" s="220"/>
      <c r="O242" s="72"/>
      <c r="P242" s="72"/>
      <c r="Q242" s="72"/>
      <c r="R242" s="72"/>
      <c r="S242" s="72"/>
      <c r="T242" s="73"/>
      <c r="U242" s="35"/>
      <c r="V242" s="35"/>
      <c r="W242" s="35"/>
      <c r="X242" s="35"/>
      <c r="Y242" s="35"/>
      <c r="Z242" s="35"/>
      <c r="AA242" s="35"/>
      <c r="AB242" s="35"/>
      <c r="AC242" s="35"/>
      <c r="AD242" s="35"/>
      <c r="AE242" s="35"/>
      <c r="AT242" s="18" t="s">
        <v>194</v>
      </c>
      <c r="AU242" s="18" t="s">
        <v>83</v>
      </c>
    </row>
    <row r="243" spans="1:65" s="2" customFormat="1" ht="16.5" customHeight="1">
      <c r="A243" s="35"/>
      <c r="B243" s="36"/>
      <c r="C243" s="204" t="s">
        <v>888</v>
      </c>
      <c r="D243" s="204" t="s">
        <v>187</v>
      </c>
      <c r="E243" s="205" t="s">
        <v>888</v>
      </c>
      <c r="F243" s="206" t="s">
        <v>1571</v>
      </c>
      <c r="G243" s="207" t="s">
        <v>1201</v>
      </c>
      <c r="H243" s="208">
        <v>260</v>
      </c>
      <c r="I243" s="209"/>
      <c r="J243" s="210">
        <f>ROUND(I243*H243,2)</f>
        <v>0</v>
      </c>
      <c r="K243" s="206" t="s">
        <v>1</v>
      </c>
      <c r="L243" s="40"/>
      <c r="M243" s="211" t="s">
        <v>1</v>
      </c>
      <c r="N243" s="212" t="s">
        <v>38</v>
      </c>
      <c r="O243" s="72"/>
      <c r="P243" s="213">
        <f>O243*H243</f>
        <v>0</v>
      </c>
      <c r="Q243" s="213">
        <v>0</v>
      </c>
      <c r="R243" s="213">
        <f>Q243*H243</f>
        <v>0</v>
      </c>
      <c r="S243" s="213">
        <v>0</v>
      </c>
      <c r="T243" s="214">
        <f>S243*H243</f>
        <v>0</v>
      </c>
      <c r="U243" s="35"/>
      <c r="V243" s="35"/>
      <c r="W243" s="35"/>
      <c r="X243" s="35"/>
      <c r="Y243" s="35"/>
      <c r="Z243" s="35"/>
      <c r="AA243" s="35"/>
      <c r="AB243" s="35"/>
      <c r="AC243" s="35"/>
      <c r="AD243" s="35"/>
      <c r="AE243" s="35"/>
      <c r="AR243" s="215" t="s">
        <v>192</v>
      </c>
      <c r="AT243" s="215" t="s">
        <v>187</v>
      </c>
      <c r="AU243" s="215" t="s">
        <v>83</v>
      </c>
      <c r="AY243" s="18" t="s">
        <v>185</v>
      </c>
      <c r="BE243" s="216">
        <f>IF(N243="základní",J243,0)</f>
        <v>0</v>
      </c>
      <c r="BF243" s="216">
        <f>IF(N243="snížená",J243,0)</f>
        <v>0</v>
      </c>
      <c r="BG243" s="216">
        <f>IF(N243="zákl. přenesená",J243,0)</f>
        <v>0</v>
      </c>
      <c r="BH243" s="216">
        <f>IF(N243="sníž. přenesená",J243,0)</f>
        <v>0</v>
      </c>
      <c r="BI243" s="216">
        <f>IF(N243="nulová",J243,0)</f>
        <v>0</v>
      </c>
      <c r="BJ243" s="18" t="s">
        <v>81</v>
      </c>
      <c r="BK243" s="216">
        <f>ROUND(I243*H243,2)</f>
        <v>0</v>
      </c>
      <c r="BL243" s="18" t="s">
        <v>192</v>
      </c>
      <c r="BM243" s="215" t="s">
        <v>1572</v>
      </c>
    </row>
    <row r="244" spans="1:65" s="2" customFormat="1" ht="10.199999999999999">
      <c r="A244" s="35"/>
      <c r="B244" s="36"/>
      <c r="C244" s="37"/>
      <c r="D244" s="217" t="s">
        <v>194</v>
      </c>
      <c r="E244" s="37"/>
      <c r="F244" s="218" t="s">
        <v>1571</v>
      </c>
      <c r="G244" s="37"/>
      <c r="H244" s="37"/>
      <c r="I244" s="116"/>
      <c r="J244" s="37"/>
      <c r="K244" s="37"/>
      <c r="L244" s="40"/>
      <c r="M244" s="219"/>
      <c r="N244" s="220"/>
      <c r="O244" s="72"/>
      <c r="P244" s="72"/>
      <c r="Q244" s="72"/>
      <c r="R244" s="72"/>
      <c r="S244" s="72"/>
      <c r="T244" s="73"/>
      <c r="U244" s="35"/>
      <c r="V244" s="35"/>
      <c r="W244" s="35"/>
      <c r="X244" s="35"/>
      <c r="Y244" s="35"/>
      <c r="Z244" s="35"/>
      <c r="AA244" s="35"/>
      <c r="AB244" s="35"/>
      <c r="AC244" s="35"/>
      <c r="AD244" s="35"/>
      <c r="AE244" s="35"/>
      <c r="AT244" s="18" t="s">
        <v>194</v>
      </c>
      <c r="AU244" s="18" t="s">
        <v>83</v>
      </c>
    </row>
    <row r="245" spans="1:65" s="2" customFormat="1" ht="16.5" customHeight="1">
      <c r="A245" s="35"/>
      <c r="B245" s="36"/>
      <c r="C245" s="204" t="s">
        <v>892</v>
      </c>
      <c r="D245" s="204" t="s">
        <v>187</v>
      </c>
      <c r="E245" s="205" t="s">
        <v>892</v>
      </c>
      <c r="F245" s="206" t="s">
        <v>1573</v>
      </c>
      <c r="G245" s="207" t="s">
        <v>1201</v>
      </c>
      <c r="H245" s="208">
        <v>8</v>
      </c>
      <c r="I245" s="209"/>
      <c r="J245" s="210">
        <f>ROUND(I245*H245,2)</f>
        <v>0</v>
      </c>
      <c r="K245" s="206" t="s">
        <v>1</v>
      </c>
      <c r="L245" s="40"/>
      <c r="M245" s="211" t="s">
        <v>1</v>
      </c>
      <c r="N245" s="212" t="s">
        <v>38</v>
      </c>
      <c r="O245" s="72"/>
      <c r="P245" s="213">
        <f>O245*H245</f>
        <v>0</v>
      </c>
      <c r="Q245" s="213">
        <v>0</v>
      </c>
      <c r="R245" s="213">
        <f>Q245*H245</f>
        <v>0</v>
      </c>
      <c r="S245" s="213">
        <v>0</v>
      </c>
      <c r="T245" s="214">
        <f>S245*H245</f>
        <v>0</v>
      </c>
      <c r="U245" s="35"/>
      <c r="V245" s="35"/>
      <c r="W245" s="35"/>
      <c r="X245" s="35"/>
      <c r="Y245" s="35"/>
      <c r="Z245" s="35"/>
      <c r="AA245" s="35"/>
      <c r="AB245" s="35"/>
      <c r="AC245" s="35"/>
      <c r="AD245" s="35"/>
      <c r="AE245" s="35"/>
      <c r="AR245" s="215" t="s">
        <v>192</v>
      </c>
      <c r="AT245" s="215" t="s">
        <v>187</v>
      </c>
      <c r="AU245" s="215" t="s">
        <v>83</v>
      </c>
      <c r="AY245" s="18" t="s">
        <v>185</v>
      </c>
      <c r="BE245" s="216">
        <f>IF(N245="základní",J245,0)</f>
        <v>0</v>
      </c>
      <c r="BF245" s="216">
        <f>IF(N245="snížená",J245,0)</f>
        <v>0</v>
      </c>
      <c r="BG245" s="216">
        <f>IF(N245="zákl. přenesená",J245,0)</f>
        <v>0</v>
      </c>
      <c r="BH245" s="216">
        <f>IF(N245="sníž. přenesená",J245,0)</f>
        <v>0</v>
      </c>
      <c r="BI245" s="216">
        <f>IF(N245="nulová",J245,0)</f>
        <v>0</v>
      </c>
      <c r="BJ245" s="18" t="s">
        <v>81</v>
      </c>
      <c r="BK245" s="216">
        <f>ROUND(I245*H245,2)</f>
        <v>0</v>
      </c>
      <c r="BL245" s="18" t="s">
        <v>192</v>
      </c>
      <c r="BM245" s="215" t="s">
        <v>1574</v>
      </c>
    </row>
    <row r="246" spans="1:65" s="2" customFormat="1" ht="10.199999999999999">
      <c r="A246" s="35"/>
      <c r="B246" s="36"/>
      <c r="C246" s="37"/>
      <c r="D246" s="217" t="s">
        <v>194</v>
      </c>
      <c r="E246" s="37"/>
      <c r="F246" s="218" t="s">
        <v>1573</v>
      </c>
      <c r="G246" s="37"/>
      <c r="H246" s="37"/>
      <c r="I246" s="116"/>
      <c r="J246" s="37"/>
      <c r="K246" s="37"/>
      <c r="L246" s="40"/>
      <c r="M246" s="219"/>
      <c r="N246" s="220"/>
      <c r="O246" s="72"/>
      <c r="P246" s="72"/>
      <c r="Q246" s="72"/>
      <c r="R246" s="72"/>
      <c r="S246" s="72"/>
      <c r="T246" s="73"/>
      <c r="U246" s="35"/>
      <c r="V246" s="35"/>
      <c r="W246" s="35"/>
      <c r="X246" s="35"/>
      <c r="Y246" s="35"/>
      <c r="Z246" s="35"/>
      <c r="AA246" s="35"/>
      <c r="AB246" s="35"/>
      <c r="AC246" s="35"/>
      <c r="AD246" s="35"/>
      <c r="AE246" s="35"/>
      <c r="AT246" s="18" t="s">
        <v>194</v>
      </c>
      <c r="AU246" s="18" t="s">
        <v>83</v>
      </c>
    </row>
    <row r="247" spans="1:65" s="2" customFormat="1" ht="16.5" customHeight="1">
      <c r="A247" s="35"/>
      <c r="B247" s="36"/>
      <c r="C247" s="204" t="s">
        <v>896</v>
      </c>
      <c r="D247" s="204" t="s">
        <v>187</v>
      </c>
      <c r="E247" s="205" t="s">
        <v>896</v>
      </c>
      <c r="F247" s="206" t="s">
        <v>1575</v>
      </c>
      <c r="G247" s="207" t="s">
        <v>1430</v>
      </c>
      <c r="H247" s="208">
        <v>1</v>
      </c>
      <c r="I247" s="209"/>
      <c r="J247" s="210">
        <f>ROUND(I247*H247,2)</f>
        <v>0</v>
      </c>
      <c r="K247" s="206" t="s">
        <v>1</v>
      </c>
      <c r="L247" s="40"/>
      <c r="M247" s="211" t="s">
        <v>1</v>
      </c>
      <c r="N247" s="212" t="s">
        <v>38</v>
      </c>
      <c r="O247" s="72"/>
      <c r="P247" s="213">
        <f>O247*H247</f>
        <v>0</v>
      </c>
      <c r="Q247" s="213">
        <v>0</v>
      </c>
      <c r="R247" s="213">
        <f>Q247*H247</f>
        <v>0</v>
      </c>
      <c r="S247" s="213">
        <v>0</v>
      </c>
      <c r="T247" s="214">
        <f>S247*H247</f>
        <v>0</v>
      </c>
      <c r="U247" s="35"/>
      <c r="V247" s="35"/>
      <c r="W247" s="35"/>
      <c r="X247" s="35"/>
      <c r="Y247" s="35"/>
      <c r="Z247" s="35"/>
      <c r="AA247" s="35"/>
      <c r="AB247" s="35"/>
      <c r="AC247" s="35"/>
      <c r="AD247" s="35"/>
      <c r="AE247" s="35"/>
      <c r="AR247" s="215" t="s">
        <v>192</v>
      </c>
      <c r="AT247" s="215" t="s">
        <v>187</v>
      </c>
      <c r="AU247" s="215" t="s">
        <v>83</v>
      </c>
      <c r="AY247" s="18" t="s">
        <v>185</v>
      </c>
      <c r="BE247" s="216">
        <f>IF(N247="základní",J247,0)</f>
        <v>0</v>
      </c>
      <c r="BF247" s="216">
        <f>IF(N247="snížená",J247,0)</f>
        <v>0</v>
      </c>
      <c r="BG247" s="216">
        <f>IF(N247="zákl. přenesená",J247,0)</f>
        <v>0</v>
      </c>
      <c r="BH247" s="216">
        <f>IF(N247="sníž. přenesená",J247,0)</f>
        <v>0</v>
      </c>
      <c r="BI247" s="216">
        <f>IF(N247="nulová",J247,0)</f>
        <v>0</v>
      </c>
      <c r="BJ247" s="18" t="s">
        <v>81</v>
      </c>
      <c r="BK247" s="216">
        <f>ROUND(I247*H247,2)</f>
        <v>0</v>
      </c>
      <c r="BL247" s="18" t="s">
        <v>192</v>
      </c>
      <c r="BM247" s="215" t="s">
        <v>1576</v>
      </c>
    </row>
    <row r="248" spans="1:65" s="2" customFormat="1" ht="10.199999999999999">
      <c r="A248" s="35"/>
      <c r="B248" s="36"/>
      <c r="C248" s="37"/>
      <c r="D248" s="217" t="s">
        <v>194</v>
      </c>
      <c r="E248" s="37"/>
      <c r="F248" s="218" t="s">
        <v>1575</v>
      </c>
      <c r="G248" s="37"/>
      <c r="H248" s="37"/>
      <c r="I248" s="116"/>
      <c r="J248" s="37"/>
      <c r="K248" s="37"/>
      <c r="L248" s="40"/>
      <c r="M248" s="219"/>
      <c r="N248" s="220"/>
      <c r="O248" s="72"/>
      <c r="P248" s="72"/>
      <c r="Q248" s="72"/>
      <c r="R248" s="72"/>
      <c r="S248" s="72"/>
      <c r="T248" s="73"/>
      <c r="U248" s="35"/>
      <c r="V248" s="35"/>
      <c r="W248" s="35"/>
      <c r="X248" s="35"/>
      <c r="Y248" s="35"/>
      <c r="Z248" s="35"/>
      <c r="AA248" s="35"/>
      <c r="AB248" s="35"/>
      <c r="AC248" s="35"/>
      <c r="AD248" s="35"/>
      <c r="AE248" s="35"/>
      <c r="AT248" s="18" t="s">
        <v>194</v>
      </c>
      <c r="AU248" s="18" t="s">
        <v>83</v>
      </c>
    </row>
    <row r="249" spans="1:65" s="2" customFormat="1" ht="16.5" customHeight="1">
      <c r="A249" s="35"/>
      <c r="B249" s="36"/>
      <c r="C249" s="204" t="s">
        <v>900</v>
      </c>
      <c r="D249" s="204" t="s">
        <v>187</v>
      </c>
      <c r="E249" s="205" t="s">
        <v>900</v>
      </c>
      <c r="F249" s="206" t="s">
        <v>1577</v>
      </c>
      <c r="G249" s="207" t="s">
        <v>990</v>
      </c>
      <c r="H249" s="208">
        <v>1</v>
      </c>
      <c r="I249" s="209"/>
      <c r="J249" s="210">
        <f>ROUND(I249*H249,2)</f>
        <v>0</v>
      </c>
      <c r="K249" s="206" t="s">
        <v>1</v>
      </c>
      <c r="L249" s="40"/>
      <c r="M249" s="211" t="s">
        <v>1</v>
      </c>
      <c r="N249" s="212" t="s">
        <v>38</v>
      </c>
      <c r="O249" s="72"/>
      <c r="P249" s="213">
        <f>O249*H249</f>
        <v>0</v>
      </c>
      <c r="Q249" s="213">
        <v>0</v>
      </c>
      <c r="R249" s="213">
        <f>Q249*H249</f>
        <v>0</v>
      </c>
      <c r="S249" s="213">
        <v>0</v>
      </c>
      <c r="T249" s="214">
        <f>S249*H249</f>
        <v>0</v>
      </c>
      <c r="U249" s="35"/>
      <c r="V249" s="35"/>
      <c r="W249" s="35"/>
      <c r="X249" s="35"/>
      <c r="Y249" s="35"/>
      <c r="Z249" s="35"/>
      <c r="AA249" s="35"/>
      <c r="AB249" s="35"/>
      <c r="AC249" s="35"/>
      <c r="AD249" s="35"/>
      <c r="AE249" s="35"/>
      <c r="AR249" s="215" t="s">
        <v>192</v>
      </c>
      <c r="AT249" s="215" t="s">
        <v>187</v>
      </c>
      <c r="AU249" s="215" t="s">
        <v>83</v>
      </c>
      <c r="AY249" s="18" t="s">
        <v>185</v>
      </c>
      <c r="BE249" s="216">
        <f>IF(N249="základní",J249,0)</f>
        <v>0</v>
      </c>
      <c r="BF249" s="216">
        <f>IF(N249="snížená",J249,0)</f>
        <v>0</v>
      </c>
      <c r="BG249" s="216">
        <f>IF(N249="zákl. přenesená",J249,0)</f>
        <v>0</v>
      </c>
      <c r="BH249" s="216">
        <f>IF(N249="sníž. přenesená",J249,0)</f>
        <v>0</v>
      </c>
      <c r="BI249" s="216">
        <f>IF(N249="nulová",J249,0)</f>
        <v>0</v>
      </c>
      <c r="BJ249" s="18" t="s">
        <v>81</v>
      </c>
      <c r="BK249" s="216">
        <f>ROUND(I249*H249,2)</f>
        <v>0</v>
      </c>
      <c r="BL249" s="18" t="s">
        <v>192</v>
      </c>
      <c r="BM249" s="215" t="s">
        <v>1578</v>
      </c>
    </row>
    <row r="250" spans="1:65" s="2" customFormat="1" ht="10.199999999999999">
      <c r="A250" s="35"/>
      <c r="B250" s="36"/>
      <c r="C250" s="37"/>
      <c r="D250" s="217" t="s">
        <v>194</v>
      </c>
      <c r="E250" s="37"/>
      <c r="F250" s="218" t="s">
        <v>1577</v>
      </c>
      <c r="G250" s="37"/>
      <c r="H250" s="37"/>
      <c r="I250" s="116"/>
      <c r="J250" s="37"/>
      <c r="K250" s="37"/>
      <c r="L250" s="40"/>
      <c r="M250" s="219"/>
      <c r="N250" s="220"/>
      <c r="O250" s="72"/>
      <c r="P250" s="72"/>
      <c r="Q250" s="72"/>
      <c r="R250" s="72"/>
      <c r="S250" s="72"/>
      <c r="T250" s="73"/>
      <c r="U250" s="35"/>
      <c r="V250" s="35"/>
      <c r="W250" s="35"/>
      <c r="X250" s="35"/>
      <c r="Y250" s="35"/>
      <c r="Z250" s="35"/>
      <c r="AA250" s="35"/>
      <c r="AB250" s="35"/>
      <c r="AC250" s="35"/>
      <c r="AD250" s="35"/>
      <c r="AE250" s="35"/>
      <c r="AT250" s="18" t="s">
        <v>194</v>
      </c>
      <c r="AU250" s="18" t="s">
        <v>83</v>
      </c>
    </row>
    <row r="251" spans="1:65" s="2" customFormat="1" ht="16.5" customHeight="1">
      <c r="A251" s="35"/>
      <c r="B251" s="36"/>
      <c r="C251" s="204" t="s">
        <v>904</v>
      </c>
      <c r="D251" s="204" t="s">
        <v>187</v>
      </c>
      <c r="E251" s="205" t="s">
        <v>904</v>
      </c>
      <c r="F251" s="206" t="s">
        <v>1579</v>
      </c>
      <c r="G251" s="207" t="s">
        <v>1201</v>
      </c>
      <c r="H251" s="208">
        <v>16</v>
      </c>
      <c r="I251" s="209"/>
      <c r="J251" s="210">
        <f>ROUND(I251*H251,2)</f>
        <v>0</v>
      </c>
      <c r="K251" s="206" t="s">
        <v>1</v>
      </c>
      <c r="L251" s="40"/>
      <c r="M251" s="211" t="s">
        <v>1</v>
      </c>
      <c r="N251" s="212" t="s">
        <v>38</v>
      </c>
      <c r="O251" s="72"/>
      <c r="P251" s="213">
        <f>O251*H251</f>
        <v>0</v>
      </c>
      <c r="Q251" s="213">
        <v>0</v>
      </c>
      <c r="R251" s="213">
        <f>Q251*H251</f>
        <v>0</v>
      </c>
      <c r="S251" s="213">
        <v>0</v>
      </c>
      <c r="T251" s="214">
        <f>S251*H251</f>
        <v>0</v>
      </c>
      <c r="U251" s="35"/>
      <c r="V251" s="35"/>
      <c r="W251" s="35"/>
      <c r="X251" s="35"/>
      <c r="Y251" s="35"/>
      <c r="Z251" s="35"/>
      <c r="AA251" s="35"/>
      <c r="AB251" s="35"/>
      <c r="AC251" s="35"/>
      <c r="AD251" s="35"/>
      <c r="AE251" s="35"/>
      <c r="AR251" s="215" t="s">
        <v>192</v>
      </c>
      <c r="AT251" s="215" t="s">
        <v>187</v>
      </c>
      <c r="AU251" s="215" t="s">
        <v>83</v>
      </c>
      <c r="AY251" s="18" t="s">
        <v>185</v>
      </c>
      <c r="BE251" s="216">
        <f>IF(N251="základní",J251,0)</f>
        <v>0</v>
      </c>
      <c r="BF251" s="216">
        <f>IF(N251="snížená",J251,0)</f>
        <v>0</v>
      </c>
      <c r="BG251" s="216">
        <f>IF(N251="zákl. přenesená",J251,0)</f>
        <v>0</v>
      </c>
      <c r="BH251" s="216">
        <f>IF(N251="sníž. přenesená",J251,0)</f>
        <v>0</v>
      </c>
      <c r="BI251" s="216">
        <f>IF(N251="nulová",J251,0)</f>
        <v>0</v>
      </c>
      <c r="BJ251" s="18" t="s">
        <v>81</v>
      </c>
      <c r="BK251" s="216">
        <f>ROUND(I251*H251,2)</f>
        <v>0</v>
      </c>
      <c r="BL251" s="18" t="s">
        <v>192</v>
      </c>
      <c r="BM251" s="215" t="s">
        <v>1580</v>
      </c>
    </row>
    <row r="252" spans="1:65" s="2" customFormat="1" ht="10.199999999999999">
      <c r="A252" s="35"/>
      <c r="B252" s="36"/>
      <c r="C252" s="37"/>
      <c r="D252" s="217" t="s">
        <v>194</v>
      </c>
      <c r="E252" s="37"/>
      <c r="F252" s="218" t="s">
        <v>1579</v>
      </c>
      <c r="G252" s="37"/>
      <c r="H252" s="37"/>
      <c r="I252" s="116"/>
      <c r="J252" s="37"/>
      <c r="K252" s="37"/>
      <c r="L252" s="40"/>
      <c r="M252" s="219"/>
      <c r="N252" s="220"/>
      <c r="O252" s="72"/>
      <c r="P252" s="72"/>
      <c r="Q252" s="72"/>
      <c r="R252" s="72"/>
      <c r="S252" s="72"/>
      <c r="T252" s="73"/>
      <c r="U252" s="35"/>
      <c r="V252" s="35"/>
      <c r="W252" s="35"/>
      <c r="X252" s="35"/>
      <c r="Y252" s="35"/>
      <c r="Z252" s="35"/>
      <c r="AA252" s="35"/>
      <c r="AB252" s="35"/>
      <c r="AC252" s="35"/>
      <c r="AD252" s="35"/>
      <c r="AE252" s="35"/>
      <c r="AT252" s="18" t="s">
        <v>194</v>
      </c>
      <c r="AU252" s="18" t="s">
        <v>83</v>
      </c>
    </row>
    <row r="253" spans="1:65" s="2" customFormat="1" ht="16.5" customHeight="1">
      <c r="A253" s="35"/>
      <c r="B253" s="36"/>
      <c r="C253" s="204" t="s">
        <v>911</v>
      </c>
      <c r="D253" s="204" t="s">
        <v>187</v>
      </c>
      <c r="E253" s="205" t="s">
        <v>911</v>
      </c>
      <c r="F253" s="206" t="s">
        <v>1581</v>
      </c>
      <c r="G253" s="207" t="s">
        <v>990</v>
      </c>
      <c r="H253" s="208">
        <v>1</v>
      </c>
      <c r="I253" s="209"/>
      <c r="J253" s="210">
        <f>ROUND(I253*H253,2)</f>
        <v>0</v>
      </c>
      <c r="K253" s="206" t="s">
        <v>1</v>
      </c>
      <c r="L253" s="40"/>
      <c r="M253" s="211" t="s">
        <v>1</v>
      </c>
      <c r="N253" s="212" t="s">
        <v>38</v>
      </c>
      <c r="O253" s="72"/>
      <c r="P253" s="213">
        <f>O253*H253</f>
        <v>0</v>
      </c>
      <c r="Q253" s="213">
        <v>0</v>
      </c>
      <c r="R253" s="213">
        <f>Q253*H253</f>
        <v>0</v>
      </c>
      <c r="S253" s="213">
        <v>0</v>
      </c>
      <c r="T253" s="214">
        <f>S253*H253</f>
        <v>0</v>
      </c>
      <c r="U253" s="35"/>
      <c r="V253" s="35"/>
      <c r="W253" s="35"/>
      <c r="X253" s="35"/>
      <c r="Y253" s="35"/>
      <c r="Z253" s="35"/>
      <c r="AA253" s="35"/>
      <c r="AB253" s="35"/>
      <c r="AC253" s="35"/>
      <c r="AD253" s="35"/>
      <c r="AE253" s="35"/>
      <c r="AR253" s="215" t="s">
        <v>192</v>
      </c>
      <c r="AT253" s="215" t="s">
        <v>187</v>
      </c>
      <c r="AU253" s="215" t="s">
        <v>83</v>
      </c>
      <c r="AY253" s="18" t="s">
        <v>185</v>
      </c>
      <c r="BE253" s="216">
        <f>IF(N253="základní",J253,0)</f>
        <v>0</v>
      </c>
      <c r="BF253" s="216">
        <f>IF(N253="snížená",J253,0)</f>
        <v>0</v>
      </c>
      <c r="BG253" s="216">
        <f>IF(N253="zákl. přenesená",J253,0)</f>
        <v>0</v>
      </c>
      <c r="BH253" s="216">
        <f>IF(N253="sníž. přenesená",J253,0)</f>
        <v>0</v>
      </c>
      <c r="BI253" s="216">
        <f>IF(N253="nulová",J253,0)</f>
        <v>0</v>
      </c>
      <c r="BJ253" s="18" t="s">
        <v>81</v>
      </c>
      <c r="BK253" s="216">
        <f>ROUND(I253*H253,2)</f>
        <v>0</v>
      </c>
      <c r="BL253" s="18" t="s">
        <v>192</v>
      </c>
      <c r="BM253" s="215" t="s">
        <v>1582</v>
      </c>
    </row>
    <row r="254" spans="1:65" s="2" customFormat="1" ht="10.199999999999999">
      <c r="A254" s="35"/>
      <c r="B254" s="36"/>
      <c r="C254" s="37"/>
      <c r="D254" s="217" t="s">
        <v>194</v>
      </c>
      <c r="E254" s="37"/>
      <c r="F254" s="218" t="s">
        <v>1581</v>
      </c>
      <c r="G254" s="37"/>
      <c r="H254" s="37"/>
      <c r="I254" s="116"/>
      <c r="J254" s="37"/>
      <c r="K254" s="37"/>
      <c r="L254" s="40"/>
      <c r="M254" s="219"/>
      <c r="N254" s="220"/>
      <c r="O254" s="72"/>
      <c r="P254" s="72"/>
      <c r="Q254" s="72"/>
      <c r="R254" s="72"/>
      <c r="S254" s="72"/>
      <c r="T254" s="73"/>
      <c r="U254" s="35"/>
      <c r="V254" s="35"/>
      <c r="W254" s="35"/>
      <c r="X254" s="35"/>
      <c r="Y254" s="35"/>
      <c r="Z254" s="35"/>
      <c r="AA254" s="35"/>
      <c r="AB254" s="35"/>
      <c r="AC254" s="35"/>
      <c r="AD254" s="35"/>
      <c r="AE254" s="35"/>
      <c r="AT254" s="18" t="s">
        <v>194</v>
      </c>
      <c r="AU254" s="18" t="s">
        <v>83</v>
      </c>
    </row>
    <row r="255" spans="1:65" s="2" customFormat="1" ht="16.5" customHeight="1">
      <c r="A255" s="35"/>
      <c r="B255" s="36"/>
      <c r="C255" s="204" t="s">
        <v>247</v>
      </c>
      <c r="D255" s="204" t="s">
        <v>187</v>
      </c>
      <c r="E255" s="205" t="s">
        <v>247</v>
      </c>
      <c r="F255" s="206" t="s">
        <v>1583</v>
      </c>
      <c r="G255" s="207" t="s">
        <v>1430</v>
      </c>
      <c r="H255" s="208">
        <v>1</v>
      </c>
      <c r="I255" s="209"/>
      <c r="J255" s="210">
        <f>ROUND(I255*H255,2)</f>
        <v>0</v>
      </c>
      <c r="K255" s="206" t="s">
        <v>1</v>
      </c>
      <c r="L255" s="40"/>
      <c r="M255" s="211" t="s">
        <v>1</v>
      </c>
      <c r="N255" s="212" t="s">
        <v>38</v>
      </c>
      <c r="O255" s="72"/>
      <c r="P255" s="213">
        <f>O255*H255</f>
        <v>0</v>
      </c>
      <c r="Q255" s="213">
        <v>0</v>
      </c>
      <c r="R255" s="213">
        <f>Q255*H255</f>
        <v>0</v>
      </c>
      <c r="S255" s="213">
        <v>0</v>
      </c>
      <c r="T255" s="214">
        <f>S255*H255</f>
        <v>0</v>
      </c>
      <c r="U255" s="35"/>
      <c r="V255" s="35"/>
      <c r="W255" s="35"/>
      <c r="X255" s="35"/>
      <c r="Y255" s="35"/>
      <c r="Z255" s="35"/>
      <c r="AA255" s="35"/>
      <c r="AB255" s="35"/>
      <c r="AC255" s="35"/>
      <c r="AD255" s="35"/>
      <c r="AE255" s="35"/>
      <c r="AR255" s="215" t="s">
        <v>192</v>
      </c>
      <c r="AT255" s="215" t="s">
        <v>187</v>
      </c>
      <c r="AU255" s="215" t="s">
        <v>83</v>
      </c>
      <c r="AY255" s="18" t="s">
        <v>185</v>
      </c>
      <c r="BE255" s="216">
        <f>IF(N255="základní",J255,0)</f>
        <v>0</v>
      </c>
      <c r="BF255" s="216">
        <f>IF(N255="snížená",J255,0)</f>
        <v>0</v>
      </c>
      <c r="BG255" s="216">
        <f>IF(N255="zákl. přenesená",J255,0)</f>
        <v>0</v>
      </c>
      <c r="BH255" s="216">
        <f>IF(N255="sníž. přenesená",J255,0)</f>
        <v>0</v>
      </c>
      <c r="BI255" s="216">
        <f>IF(N255="nulová",J255,0)</f>
        <v>0</v>
      </c>
      <c r="BJ255" s="18" t="s">
        <v>81</v>
      </c>
      <c r="BK255" s="216">
        <f>ROUND(I255*H255,2)</f>
        <v>0</v>
      </c>
      <c r="BL255" s="18" t="s">
        <v>192</v>
      </c>
      <c r="BM255" s="215" t="s">
        <v>1584</v>
      </c>
    </row>
    <row r="256" spans="1:65" s="2" customFormat="1" ht="10.199999999999999">
      <c r="A256" s="35"/>
      <c r="B256" s="36"/>
      <c r="C256" s="37"/>
      <c r="D256" s="217" t="s">
        <v>194</v>
      </c>
      <c r="E256" s="37"/>
      <c r="F256" s="218" t="s">
        <v>1583</v>
      </c>
      <c r="G256" s="37"/>
      <c r="H256" s="37"/>
      <c r="I256" s="116"/>
      <c r="J256" s="37"/>
      <c r="K256" s="37"/>
      <c r="L256" s="40"/>
      <c r="M256" s="219"/>
      <c r="N256" s="220"/>
      <c r="O256" s="72"/>
      <c r="P256" s="72"/>
      <c r="Q256" s="72"/>
      <c r="R256" s="72"/>
      <c r="S256" s="72"/>
      <c r="T256" s="73"/>
      <c r="U256" s="35"/>
      <c r="V256" s="35"/>
      <c r="W256" s="35"/>
      <c r="X256" s="35"/>
      <c r="Y256" s="35"/>
      <c r="Z256" s="35"/>
      <c r="AA256" s="35"/>
      <c r="AB256" s="35"/>
      <c r="AC256" s="35"/>
      <c r="AD256" s="35"/>
      <c r="AE256" s="35"/>
      <c r="AT256" s="18" t="s">
        <v>194</v>
      </c>
      <c r="AU256" s="18" t="s">
        <v>83</v>
      </c>
    </row>
    <row r="257" spans="1:65" s="2" customFormat="1" ht="16.5" customHeight="1">
      <c r="A257" s="35"/>
      <c r="B257" s="36"/>
      <c r="C257" s="204" t="s">
        <v>924</v>
      </c>
      <c r="D257" s="204" t="s">
        <v>187</v>
      </c>
      <c r="E257" s="205" t="s">
        <v>924</v>
      </c>
      <c r="F257" s="206" t="s">
        <v>1209</v>
      </c>
      <c r="G257" s="207" t="s">
        <v>1430</v>
      </c>
      <c r="H257" s="208">
        <v>1</v>
      </c>
      <c r="I257" s="209"/>
      <c r="J257" s="210">
        <f>ROUND(I257*H257,2)</f>
        <v>0</v>
      </c>
      <c r="K257" s="206" t="s">
        <v>1</v>
      </c>
      <c r="L257" s="40"/>
      <c r="M257" s="211" t="s">
        <v>1</v>
      </c>
      <c r="N257" s="212" t="s">
        <v>38</v>
      </c>
      <c r="O257" s="72"/>
      <c r="P257" s="213">
        <f>O257*H257</f>
        <v>0</v>
      </c>
      <c r="Q257" s="213">
        <v>0</v>
      </c>
      <c r="R257" s="213">
        <f>Q257*H257</f>
        <v>0</v>
      </c>
      <c r="S257" s="213">
        <v>0</v>
      </c>
      <c r="T257" s="214">
        <f>S257*H257</f>
        <v>0</v>
      </c>
      <c r="U257" s="35"/>
      <c r="V257" s="35"/>
      <c r="W257" s="35"/>
      <c r="X257" s="35"/>
      <c r="Y257" s="35"/>
      <c r="Z257" s="35"/>
      <c r="AA257" s="35"/>
      <c r="AB257" s="35"/>
      <c r="AC257" s="35"/>
      <c r="AD257" s="35"/>
      <c r="AE257" s="35"/>
      <c r="AR257" s="215" t="s">
        <v>192</v>
      </c>
      <c r="AT257" s="215" t="s">
        <v>187</v>
      </c>
      <c r="AU257" s="215" t="s">
        <v>83</v>
      </c>
      <c r="AY257" s="18" t="s">
        <v>185</v>
      </c>
      <c r="BE257" s="216">
        <f>IF(N257="základní",J257,0)</f>
        <v>0</v>
      </c>
      <c r="BF257" s="216">
        <f>IF(N257="snížená",J257,0)</f>
        <v>0</v>
      </c>
      <c r="BG257" s="216">
        <f>IF(N257="zákl. přenesená",J257,0)</f>
        <v>0</v>
      </c>
      <c r="BH257" s="216">
        <f>IF(N257="sníž. přenesená",J257,0)</f>
        <v>0</v>
      </c>
      <c r="BI257" s="216">
        <f>IF(N257="nulová",J257,0)</f>
        <v>0</v>
      </c>
      <c r="BJ257" s="18" t="s">
        <v>81</v>
      </c>
      <c r="BK257" s="216">
        <f>ROUND(I257*H257,2)</f>
        <v>0</v>
      </c>
      <c r="BL257" s="18" t="s">
        <v>192</v>
      </c>
      <c r="BM257" s="215" t="s">
        <v>1585</v>
      </c>
    </row>
    <row r="258" spans="1:65" s="2" customFormat="1" ht="10.199999999999999">
      <c r="A258" s="35"/>
      <c r="B258" s="36"/>
      <c r="C258" s="37"/>
      <c r="D258" s="217" t="s">
        <v>194</v>
      </c>
      <c r="E258" s="37"/>
      <c r="F258" s="218" t="s">
        <v>1209</v>
      </c>
      <c r="G258" s="37"/>
      <c r="H258" s="37"/>
      <c r="I258" s="116"/>
      <c r="J258" s="37"/>
      <c r="K258" s="37"/>
      <c r="L258" s="40"/>
      <c r="M258" s="254"/>
      <c r="N258" s="255"/>
      <c r="O258" s="256"/>
      <c r="P258" s="256"/>
      <c r="Q258" s="256"/>
      <c r="R258" s="256"/>
      <c r="S258" s="256"/>
      <c r="T258" s="257"/>
      <c r="U258" s="35"/>
      <c r="V258" s="35"/>
      <c r="W258" s="35"/>
      <c r="X258" s="35"/>
      <c r="Y258" s="35"/>
      <c r="Z258" s="35"/>
      <c r="AA258" s="35"/>
      <c r="AB258" s="35"/>
      <c r="AC258" s="35"/>
      <c r="AD258" s="35"/>
      <c r="AE258" s="35"/>
      <c r="AT258" s="18" t="s">
        <v>194</v>
      </c>
      <c r="AU258" s="18" t="s">
        <v>83</v>
      </c>
    </row>
    <row r="259" spans="1:65" s="2" customFormat="1" ht="6.9" customHeight="1">
      <c r="A259" s="35"/>
      <c r="B259" s="55"/>
      <c r="C259" s="56"/>
      <c r="D259" s="56"/>
      <c r="E259" s="56"/>
      <c r="F259" s="56"/>
      <c r="G259" s="56"/>
      <c r="H259" s="56"/>
      <c r="I259" s="153"/>
      <c r="J259" s="56"/>
      <c r="K259" s="56"/>
      <c r="L259" s="40"/>
      <c r="M259" s="35"/>
      <c r="O259" s="35"/>
      <c r="P259" s="35"/>
      <c r="Q259" s="35"/>
      <c r="R259" s="35"/>
      <c r="S259" s="35"/>
      <c r="T259" s="35"/>
      <c r="U259" s="35"/>
      <c r="V259" s="35"/>
      <c r="W259" s="35"/>
      <c r="X259" s="35"/>
      <c r="Y259" s="35"/>
      <c r="Z259" s="35"/>
      <c r="AA259" s="35"/>
      <c r="AB259" s="35"/>
      <c r="AC259" s="35"/>
      <c r="AD259" s="35"/>
      <c r="AE259" s="35"/>
    </row>
  </sheetData>
  <sheetProtection algorithmName="SHA-512" hashValue="FXc+5xxslNrKOI1cG8DsvZoksk3OLAQ2vloQ4glatToq5p5QJAqkVOxXrTgWbU8pWbI4ugBvDx9mFiuSshKIwg==" saltValue="m2wvIDo5e8mJ/VG1Xl68dEsBnkaIp2Ho6Mkcru3/bVS6bw01dO1NVPW+YINMc0Ek+Wz5RlTYaglqnZ5oY8q63g==" spinCount="100000" sheet="1" objects="1" scenarios="1" formatColumns="0" formatRows="0" autoFilter="0"/>
  <autoFilter ref="C120:K258"/>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3"/>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98</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1586</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ROUND(J132,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ROUND((SUM(BE132:BE272)),  2)</f>
        <v>0</v>
      </c>
      <c r="G33" s="35"/>
      <c r="H33" s="35"/>
      <c r="I33" s="132">
        <v>0.21</v>
      </c>
      <c r="J33" s="131">
        <f>ROUND(((SUM(BE132:BE272))*I33),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ROUND((SUM(BF132:BF272)),  2)</f>
        <v>0</v>
      </c>
      <c r="G34" s="35"/>
      <c r="H34" s="35"/>
      <c r="I34" s="132">
        <v>0.15</v>
      </c>
      <c r="J34" s="131">
        <f>ROUND(((SUM(BF132:BF272))*I34),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ROUND((SUM(BG132:BG272)),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ROUND((SUM(BH132:BH272)),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ROUND((SUM(BI132:BI272)),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302.2 - Technologie vodního prvku - silnoproudá</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J132</f>
        <v>0</v>
      </c>
      <c r="K96" s="37"/>
      <c r="L96" s="52"/>
      <c r="S96" s="35"/>
      <c r="T96" s="35"/>
      <c r="U96" s="35"/>
      <c r="V96" s="35"/>
      <c r="W96" s="35"/>
      <c r="X96" s="35"/>
      <c r="Y96" s="35"/>
      <c r="Z96" s="35"/>
      <c r="AA96" s="35"/>
      <c r="AB96" s="35"/>
      <c r="AC96" s="35"/>
      <c r="AD96" s="35"/>
      <c r="AE96" s="35"/>
      <c r="AU96" s="18" t="s">
        <v>162</v>
      </c>
    </row>
    <row r="97" spans="2:12" s="9" customFormat="1" ht="24.9" customHeight="1">
      <c r="B97" s="162"/>
      <c r="C97" s="163"/>
      <c r="D97" s="164" t="s">
        <v>1587</v>
      </c>
      <c r="E97" s="165"/>
      <c r="F97" s="165"/>
      <c r="G97" s="165"/>
      <c r="H97" s="165"/>
      <c r="I97" s="166"/>
      <c r="J97" s="167">
        <f>J133</f>
        <v>0</v>
      </c>
      <c r="K97" s="163"/>
      <c r="L97" s="168"/>
    </row>
    <row r="98" spans="2:12" s="10" customFormat="1" ht="19.95" customHeight="1">
      <c r="B98" s="169"/>
      <c r="C98" s="170"/>
      <c r="D98" s="171" t="s">
        <v>1588</v>
      </c>
      <c r="E98" s="172"/>
      <c r="F98" s="172"/>
      <c r="G98" s="172"/>
      <c r="H98" s="172"/>
      <c r="I98" s="173"/>
      <c r="J98" s="174">
        <f>J134</f>
        <v>0</v>
      </c>
      <c r="K98" s="170"/>
      <c r="L98" s="175"/>
    </row>
    <row r="99" spans="2:12" s="10" customFormat="1" ht="19.95" customHeight="1">
      <c r="B99" s="169"/>
      <c r="C99" s="170"/>
      <c r="D99" s="171" t="s">
        <v>1589</v>
      </c>
      <c r="E99" s="172"/>
      <c r="F99" s="172"/>
      <c r="G99" s="172"/>
      <c r="H99" s="172"/>
      <c r="I99" s="173"/>
      <c r="J99" s="174">
        <f>J141</f>
        <v>0</v>
      </c>
      <c r="K99" s="170"/>
      <c r="L99" s="175"/>
    </row>
    <row r="100" spans="2:12" s="10" customFormat="1" ht="19.95" customHeight="1">
      <c r="B100" s="169"/>
      <c r="C100" s="170"/>
      <c r="D100" s="171" t="s">
        <v>1590</v>
      </c>
      <c r="E100" s="172"/>
      <c r="F100" s="172"/>
      <c r="G100" s="172"/>
      <c r="H100" s="172"/>
      <c r="I100" s="173"/>
      <c r="J100" s="174">
        <f>J146</f>
        <v>0</v>
      </c>
      <c r="K100" s="170"/>
      <c r="L100" s="175"/>
    </row>
    <row r="101" spans="2:12" s="10" customFormat="1" ht="19.95" customHeight="1">
      <c r="B101" s="169"/>
      <c r="C101" s="170"/>
      <c r="D101" s="171" t="s">
        <v>1591</v>
      </c>
      <c r="E101" s="172"/>
      <c r="F101" s="172"/>
      <c r="G101" s="172"/>
      <c r="H101" s="172"/>
      <c r="I101" s="173"/>
      <c r="J101" s="174">
        <f>J171</f>
        <v>0</v>
      </c>
      <c r="K101" s="170"/>
      <c r="L101" s="175"/>
    </row>
    <row r="102" spans="2:12" s="10" customFormat="1" ht="19.95" customHeight="1">
      <c r="B102" s="169"/>
      <c r="C102" s="170"/>
      <c r="D102" s="171" t="s">
        <v>1592</v>
      </c>
      <c r="E102" s="172"/>
      <c r="F102" s="172"/>
      <c r="G102" s="172"/>
      <c r="H102" s="172"/>
      <c r="I102" s="173"/>
      <c r="J102" s="174">
        <f>J192</f>
        <v>0</v>
      </c>
      <c r="K102" s="170"/>
      <c r="L102" s="175"/>
    </row>
    <row r="103" spans="2:12" s="10" customFormat="1" ht="19.95" customHeight="1">
      <c r="B103" s="169"/>
      <c r="C103" s="170"/>
      <c r="D103" s="171" t="s">
        <v>1593</v>
      </c>
      <c r="E103" s="172"/>
      <c r="F103" s="172"/>
      <c r="G103" s="172"/>
      <c r="H103" s="172"/>
      <c r="I103" s="173"/>
      <c r="J103" s="174">
        <f>J195</f>
        <v>0</v>
      </c>
      <c r="K103" s="170"/>
      <c r="L103" s="175"/>
    </row>
    <row r="104" spans="2:12" s="10" customFormat="1" ht="19.95" customHeight="1">
      <c r="B104" s="169"/>
      <c r="C104" s="170"/>
      <c r="D104" s="171" t="s">
        <v>1594</v>
      </c>
      <c r="E104" s="172"/>
      <c r="F104" s="172"/>
      <c r="G104" s="172"/>
      <c r="H104" s="172"/>
      <c r="I104" s="173"/>
      <c r="J104" s="174">
        <f>J200</f>
        <v>0</v>
      </c>
      <c r="K104" s="170"/>
      <c r="L104" s="175"/>
    </row>
    <row r="105" spans="2:12" s="10" customFormat="1" ht="19.95" customHeight="1">
      <c r="B105" s="169"/>
      <c r="C105" s="170"/>
      <c r="D105" s="171" t="s">
        <v>1595</v>
      </c>
      <c r="E105" s="172"/>
      <c r="F105" s="172"/>
      <c r="G105" s="172"/>
      <c r="H105" s="172"/>
      <c r="I105" s="173"/>
      <c r="J105" s="174">
        <f>J205</f>
        <v>0</v>
      </c>
      <c r="K105" s="170"/>
      <c r="L105" s="175"/>
    </row>
    <row r="106" spans="2:12" s="10" customFormat="1" ht="19.95" customHeight="1">
      <c r="B106" s="169"/>
      <c r="C106" s="170"/>
      <c r="D106" s="171" t="s">
        <v>1596</v>
      </c>
      <c r="E106" s="172"/>
      <c r="F106" s="172"/>
      <c r="G106" s="172"/>
      <c r="H106" s="172"/>
      <c r="I106" s="173"/>
      <c r="J106" s="174">
        <f>J210</f>
        <v>0</v>
      </c>
      <c r="K106" s="170"/>
      <c r="L106" s="175"/>
    </row>
    <row r="107" spans="2:12" s="10" customFormat="1" ht="19.95" customHeight="1">
      <c r="B107" s="169"/>
      <c r="C107" s="170"/>
      <c r="D107" s="171" t="s">
        <v>1597</v>
      </c>
      <c r="E107" s="172"/>
      <c r="F107" s="172"/>
      <c r="G107" s="172"/>
      <c r="H107" s="172"/>
      <c r="I107" s="173"/>
      <c r="J107" s="174">
        <f>J213</f>
        <v>0</v>
      </c>
      <c r="K107" s="170"/>
      <c r="L107" s="175"/>
    </row>
    <row r="108" spans="2:12" s="10" customFormat="1" ht="19.95" customHeight="1">
      <c r="B108" s="169"/>
      <c r="C108" s="170"/>
      <c r="D108" s="171" t="s">
        <v>1598</v>
      </c>
      <c r="E108" s="172"/>
      <c r="F108" s="172"/>
      <c r="G108" s="172"/>
      <c r="H108" s="172"/>
      <c r="I108" s="173"/>
      <c r="J108" s="174">
        <f>J224</f>
        <v>0</v>
      </c>
      <c r="K108" s="170"/>
      <c r="L108" s="175"/>
    </row>
    <row r="109" spans="2:12" s="10" customFormat="1" ht="19.95" customHeight="1">
      <c r="B109" s="169"/>
      <c r="C109" s="170"/>
      <c r="D109" s="171" t="s">
        <v>1599</v>
      </c>
      <c r="E109" s="172"/>
      <c r="F109" s="172"/>
      <c r="G109" s="172"/>
      <c r="H109" s="172"/>
      <c r="I109" s="173"/>
      <c r="J109" s="174">
        <f>J229</f>
        <v>0</v>
      </c>
      <c r="K109" s="170"/>
      <c r="L109" s="175"/>
    </row>
    <row r="110" spans="2:12" s="10" customFormat="1" ht="19.95" customHeight="1">
      <c r="B110" s="169"/>
      <c r="C110" s="170"/>
      <c r="D110" s="171" t="s">
        <v>1600</v>
      </c>
      <c r="E110" s="172"/>
      <c r="F110" s="172"/>
      <c r="G110" s="172"/>
      <c r="H110" s="172"/>
      <c r="I110" s="173"/>
      <c r="J110" s="174">
        <f>J238</f>
        <v>0</v>
      </c>
      <c r="K110" s="170"/>
      <c r="L110" s="175"/>
    </row>
    <row r="111" spans="2:12" s="10" customFormat="1" ht="19.95" customHeight="1">
      <c r="B111" s="169"/>
      <c r="C111" s="170"/>
      <c r="D111" s="171" t="s">
        <v>1601</v>
      </c>
      <c r="E111" s="172"/>
      <c r="F111" s="172"/>
      <c r="G111" s="172"/>
      <c r="H111" s="172"/>
      <c r="I111" s="173"/>
      <c r="J111" s="174">
        <f>J245</f>
        <v>0</v>
      </c>
      <c r="K111" s="170"/>
      <c r="L111" s="175"/>
    </row>
    <row r="112" spans="2:12" s="10" customFormat="1" ht="19.95" customHeight="1">
      <c r="B112" s="169"/>
      <c r="C112" s="170"/>
      <c r="D112" s="171" t="s">
        <v>1602</v>
      </c>
      <c r="E112" s="172"/>
      <c r="F112" s="172"/>
      <c r="G112" s="172"/>
      <c r="H112" s="172"/>
      <c r="I112" s="173"/>
      <c r="J112" s="174">
        <f>J254</f>
        <v>0</v>
      </c>
      <c r="K112" s="170"/>
      <c r="L112" s="175"/>
    </row>
    <row r="113" spans="1:31" s="2" customFormat="1" ht="21.75" customHeight="1">
      <c r="A113" s="35"/>
      <c r="B113" s="36"/>
      <c r="C113" s="37"/>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31" s="2" customFormat="1" ht="6.9" customHeight="1">
      <c r="A114" s="35"/>
      <c r="B114" s="55"/>
      <c r="C114" s="56"/>
      <c r="D114" s="56"/>
      <c r="E114" s="56"/>
      <c r="F114" s="56"/>
      <c r="G114" s="56"/>
      <c r="H114" s="56"/>
      <c r="I114" s="153"/>
      <c r="J114" s="56"/>
      <c r="K114" s="56"/>
      <c r="L114" s="52"/>
      <c r="S114" s="35"/>
      <c r="T114" s="35"/>
      <c r="U114" s="35"/>
      <c r="V114" s="35"/>
      <c r="W114" s="35"/>
      <c r="X114" s="35"/>
      <c r="Y114" s="35"/>
      <c r="Z114" s="35"/>
      <c r="AA114" s="35"/>
      <c r="AB114" s="35"/>
      <c r="AC114" s="35"/>
      <c r="AD114" s="35"/>
      <c r="AE114" s="35"/>
    </row>
    <row r="118" spans="1:31" s="2" customFormat="1" ht="6.9" customHeight="1">
      <c r="A118" s="35"/>
      <c r="B118" s="57"/>
      <c r="C118" s="58"/>
      <c r="D118" s="58"/>
      <c r="E118" s="58"/>
      <c r="F118" s="58"/>
      <c r="G118" s="58"/>
      <c r="H118" s="58"/>
      <c r="I118" s="156"/>
      <c r="J118" s="58"/>
      <c r="K118" s="58"/>
      <c r="L118" s="52"/>
      <c r="S118" s="35"/>
      <c r="T118" s="35"/>
      <c r="U118" s="35"/>
      <c r="V118" s="35"/>
      <c r="W118" s="35"/>
      <c r="X118" s="35"/>
      <c r="Y118" s="35"/>
      <c r="Z118" s="35"/>
      <c r="AA118" s="35"/>
      <c r="AB118" s="35"/>
      <c r="AC118" s="35"/>
      <c r="AD118" s="35"/>
      <c r="AE118" s="35"/>
    </row>
    <row r="119" spans="1:31" s="2" customFormat="1" ht="24.9" customHeight="1">
      <c r="A119" s="35"/>
      <c r="B119" s="36"/>
      <c r="C119" s="24" t="s">
        <v>170</v>
      </c>
      <c r="D119" s="37"/>
      <c r="E119" s="37"/>
      <c r="F119" s="37"/>
      <c r="G119" s="37"/>
      <c r="H119" s="37"/>
      <c r="I119" s="116"/>
      <c r="J119" s="37"/>
      <c r="K119" s="37"/>
      <c r="L119" s="52"/>
      <c r="S119" s="35"/>
      <c r="T119" s="35"/>
      <c r="U119" s="35"/>
      <c r="V119" s="35"/>
      <c r="W119" s="35"/>
      <c r="X119" s="35"/>
      <c r="Y119" s="35"/>
      <c r="Z119" s="35"/>
      <c r="AA119" s="35"/>
      <c r="AB119" s="35"/>
      <c r="AC119" s="35"/>
      <c r="AD119" s="35"/>
      <c r="AE119" s="35"/>
    </row>
    <row r="120" spans="1:31" s="2" customFormat="1" ht="6.9" customHeight="1">
      <c r="A120" s="35"/>
      <c r="B120" s="36"/>
      <c r="C120" s="37"/>
      <c r="D120" s="37"/>
      <c r="E120" s="37"/>
      <c r="F120" s="37"/>
      <c r="G120" s="37"/>
      <c r="H120" s="37"/>
      <c r="I120" s="116"/>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116"/>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34" t="str">
        <f>E7</f>
        <v>Revitalizace náměstí ve Valašském Meziříčí</v>
      </c>
      <c r="F122" s="335"/>
      <c r="G122" s="335"/>
      <c r="H122" s="335"/>
      <c r="I122" s="116"/>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154</v>
      </c>
      <c r="D123" s="37"/>
      <c r="E123" s="37"/>
      <c r="F123" s="37"/>
      <c r="G123" s="37"/>
      <c r="H123" s="37"/>
      <c r="I123" s="116"/>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323" t="str">
        <f>E9</f>
        <v>SO 302.2 - Technologie vodního prvku - silnoproudá</v>
      </c>
      <c r="F124" s="336"/>
      <c r="G124" s="336"/>
      <c r="H124" s="336"/>
      <c r="I124" s="116"/>
      <c r="J124" s="37"/>
      <c r="K124" s="37"/>
      <c r="L124" s="52"/>
      <c r="S124" s="35"/>
      <c r="T124" s="35"/>
      <c r="U124" s="35"/>
      <c r="V124" s="35"/>
      <c r="W124" s="35"/>
      <c r="X124" s="35"/>
      <c r="Y124" s="35"/>
      <c r="Z124" s="35"/>
      <c r="AA124" s="35"/>
      <c r="AB124" s="35"/>
      <c r="AC124" s="35"/>
      <c r="AD124" s="35"/>
      <c r="AE124" s="35"/>
    </row>
    <row r="125" spans="1:31" s="2" customFormat="1" ht="6.9" customHeight="1">
      <c r="A125" s="35"/>
      <c r="B125" s="36"/>
      <c r="C125" s="37"/>
      <c r="D125" s="37"/>
      <c r="E125" s="37"/>
      <c r="F125" s="37"/>
      <c r="G125" s="37"/>
      <c r="H125" s="37"/>
      <c r="I125" s="116"/>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F12</f>
        <v>Valašské Meziříčí</v>
      </c>
      <c r="G126" s="37"/>
      <c r="H126" s="37"/>
      <c r="I126" s="118" t="s">
        <v>22</v>
      </c>
      <c r="J126" s="67" t="str">
        <f>IF(J12="","",J12)</f>
        <v>16. 10. 2020</v>
      </c>
      <c r="K126" s="37"/>
      <c r="L126" s="52"/>
      <c r="S126" s="35"/>
      <c r="T126" s="35"/>
      <c r="U126" s="35"/>
      <c r="V126" s="35"/>
      <c r="W126" s="35"/>
      <c r="X126" s="35"/>
      <c r="Y126" s="35"/>
      <c r="Z126" s="35"/>
      <c r="AA126" s="35"/>
      <c r="AB126" s="35"/>
      <c r="AC126" s="35"/>
      <c r="AD126" s="35"/>
      <c r="AE126" s="35"/>
    </row>
    <row r="127" spans="1:31" s="2" customFormat="1" ht="6.9" customHeight="1">
      <c r="A127" s="35"/>
      <c r="B127" s="36"/>
      <c r="C127" s="37"/>
      <c r="D127" s="37"/>
      <c r="E127" s="37"/>
      <c r="F127" s="37"/>
      <c r="G127" s="37"/>
      <c r="H127" s="37"/>
      <c r="I127" s="116"/>
      <c r="J127" s="37"/>
      <c r="K127" s="37"/>
      <c r="L127" s="52"/>
      <c r="S127" s="35"/>
      <c r="T127" s="35"/>
      <c r="U127" s="35"/>
      <c r="V127" s="35"/>
      <c r="W127" s="35"/>
      <c r="X127" s="35"/>
      <c r="Y127" s="35"/>
      <c r="Z127" s="35"/>
      <c r="AA127" s="35"/>
      <c r="AB127" s="35"/>
      <c r="AC127" s="35"/>
      <c r="AD127" s="35"/>
      <c r="AE127" s="35"/>
    </row>
    <row r="128" spans="1:31" s="2" customFormat="1" ht="25.65" customHeight="1">
      <c r="A128" s="35"/>
      <c r="B128" s="36"/>
      <c r="C128" s="30" t="s">
        <v>24</v>
      </c>
      <c r="D128" s="37"/>
      <c r="E128" s="37"/>
      <c r="F128" s="28" t="str">
        <f>E15</f>
        <v xml:space="preserve"> </v>
      </c>
      <c r="G128" s="37"/>
      <c r="H128" s="37"/>
      <c r="I128" s="118" t="s">
        <v>29</v>
      </c>
      <c r="J128" s="33" t="str">
        <f>E21</f>
        <v>360 DEGREES CONSTRUCT s.r.o.</v>
      </c>
      <c r="K128" s="37"/>
      <c r="L128" s="52"/>
      <c r="S128" s="35"/>
      <c r="T128" s="35"/>
      <c r="U128" s="35"/>
      <c r="V128" s="35"/>
      <c r="W128" s="35"/>
      <c r="X128" s="35"/>
      <c r="Y128" s="35"/>
      <c r="Z128" s="35"/>
      <c r="AA128" s="35"/>
      <c r="AB128" s="35"/>
      <c r="AC128" s="35"/>
      <c r="AD128" s="35"/>
      <c r="AE128" s="35"/>
    </row>
    <row r="129" spans="1:65" s="2" customFormat="1" ht="25.65" customHeight="1">
      <c r="A129" s="35"/>
      <c r="B129" s="36"/>
      <c r="C129" s="30" t="s">
        <v>27</v>
      </c>
      <c r="D129" s="37"/>
      <c r="E129" s="37"/>
      <c r="F129" s="28" t="str">
        <f>IF(E18="","",E18)</f>
        <v>Vyplň údaj</v>
      </c>
      <c r="G129" s="37"/>
      <c r="H129" s="37"/>
      <c r="I129" s="118" t="s">
        <v>31</v>
      </c>
      <c r="J129" s="33" t="str">
        <f>E24</f>
        <v>360 DEGREES CONSTRUCT s.r.o.</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116"/>
      <c r="J130" s="37"/>
      <c r="K130" s="37"/>
      <c r="L130" s="52"/>
      <c r="S130" s="35"/>
      <c r="T130" s="35"/>
      <c r="U130" s="35"/>
      <c r="V130" s="35"/>
      <c r="W130" s="35"/>
      <c r="X130" s="35"/>
      <c r="Y130" s="35"/>
      <c r="Z130" s="35"/>
      <c r="AA130" s="35"/>
      <c r="AB130" s="35"/>
      <c r="AC130" s="35"/>
      <c r="AD130" s="35"/>
      <c r="AE130" s="35"/>
    </row>
    <row r="131" spans="1:65" s="11" customFormat="1" ht="29.25" customHeight="1">
      <c r="A131" s="176"/>
      <c r="B131" s="177"/>
      <c r="C131" s="178" t="s">
        <v>171</v>
      </c>
      <c r="D131" s="179" t="s">
        <v>58</v>
      </c>
      <c r="E131" s="179" t="s">
        <v>54</v>
      </c>
      <c r="F131" s="179" t="s">
        <v>55</v>
      </c>
      <c r="G131" s="179" t="s">
        <v>172</v>
      </c>
      <c r="H131" s="179" t="s">
        <v>173</v>
      </c>
      <c r="I131" s="180" t="s">
        <v>174</v>
      </c>
      <c r="J131" s="179" t="s">
        <v>160</v>
      </c>
      <c r="K131" s="181" t="s">
        <v>175</v>
      </c>
      <c r="L131" s="182"/>
      <c r="M131" s="76" t="s">
        <v>1</v>
      </c>
      <c r="N131" s="77" t="s">
        <v>37</v>
      </c>
      <c r="O131" s="77" t="s">
        <v>176</v>
      </c>
      <c r="P131" s="77" t="s">
        <v>177</v>
      </c>
      <c r="Q131" s="77" t="s">
        <v>178</v>
      </c>
      <c r="R131" s="77" t="s">
        <v>179</v>
      </c>
      <c r="S131" s="77" t="s">
        <v>180</v>
      </c>
      <c r="T131" s="78" t="s">
        <v>181</v>
      </c>
      <c r="U131" s="176"/>
      <c r="V131" s="176"/>
      <c r="W131" s="176"/>
      <c r="X131" s="176"/>
      <c r="Y131" s="176"/>
      <c r="Z131" s="176"/>
      <c r="AA131" s="176"/>
      <c r="AB131" s="176"/>
      <c r="AC131" s="176"/>
      <c r="AD131" s="176"/>
      <c r="AE131" s="176"/>
    </row>
    <row r="132" spans="1:65" s="2" customFormat="1" ht="22.8" customHeight="1">
      <c r="A132" s="35"/>
      <c r="B132" s="36"/>
      <c r="C132" s="83" t="s">
        <v>182</v>
      </c>
      <c r="D132" s="37"/>
      <c r="E132" s="37"/>
      <c r="F132" s="37"/>
      <c r="G132" s="37"/>
      <c r="H132" s="37"/>
      <c r="I132" s="116"/>
      <c r="J132" s="183">
        <f>BK132</f>
        <v>0</v>
      </c>
      <c r="K132" s="37"/>
      <c r="L132" s="40"/>
      <c r="M132" s="79"/>
      <c r="N132" s="184"/>
      <c r="O132" s="80"/>
      <c r="P132" s="185">
        <f>P133</f>
        <v>0</v>
      </c>
      <c r="Q132" s="80"/>
      <c r="R132" s="185">
        <f>R133</f>
        <v>0</v>
      </c>
      <c r="S132" s="80"/>
      <c r="T132" s="186">
        <f>T133</f>
        <v>0</v>
      </c>
      <c r="U132" s="35"/>
      <c r="V132" s="35"/>
      <c r="W132" s="35"/>
      <c r="X132" s="35"/>
      <c r="Y132" s="35"/>
      <c r="Z132" s="35"/>
      <c r="AA132" s="35"/>
      <c r="AB132" s="35"/>
      <c r="AC132" s="35"/>
      <c r="AD132" s="35"/>
      <c r="AE132" s="35"/>
      <c r="AT132" s="18" t="s">
        <v>72</v>
      </c>
      <c r="AU132" s="18" t="s">
        <v>162</v>
      </c>
      <c r="BK132" s="187">
        <f>BK133</f>
        <v>0</v>
      </c>
    </row>
    <row r="133" spans="1:65" s="12" customFormat="1" ht="25.95" customHeight="1">
      <c r="B133" s="188"/>
      <c r="C133" s="189"/>
      <c r="D133" s="190" t="s">
        <v>72</v>
      </c>
      <c r="E133" s="191" t="s">
        <v>1438</v>
      </c>
      <c r="F133" s="191" t="s">
        <v>1603</v>
      </c>
      <c r="G133" s="189"/>
      <c r="H133" s="189"/>
      <c r="I133" s="192"/>
      <c r="J133" s="193">
        <f>BK133</f>
        <v>0</v>
      </c>
      <c r="K133" s="189"/>
      <c r="L133" s="194"/>
      <c r="M133" s="195"/>
      <c r="N133" s="196"/>
      <c r="O133" s="196"/>
      <c r="P133" s="197">
        <f>P134+P141+P146+P171+P192+P195+P200+P205+P210+P213+P224+P229+P238+P245+P254</f>
        <v>0</v>
      </c>
      <c r="Q133" s="196"/>
      <c r="R133" s="197">
        <f>R134+R141+R146+R171+R192+R195+R200+R205+R210+R213+R224+R229+R238+R245+R254</f>
        <v>0</v>
      </c>
      <c r="S133" s="196"/>
      <c r="T133" s="198">
        <f>T134+T141+T146+T171+T192+T195+T200+T205+T210+T213+T224+T229+T238+T245+T254</f>
        <v>0</v>
      </c>
      <c r="AR133" s="199" t="s">
        <v>192</v>
      </c>
      <c r="AT133" s="200" t="s">
        <v>72</v>
      </c>
      <c r="AU133" s="200" t="s">
        <v>73</v>
      </c>
      <c r="AY133" s="199" t="s">
        <v>185</v>
      </c>
      <c r="BK133" s="201">
        <f>BK134+BK141+BK146+BK171+BK192+BK195+BK200+BK205+BK210+BK213+BK224+BK229+BK238+BK245+BK254</f>
        <v>0</v>
      </c>
    </row>
    <row r="134" spans="1:65" s="12" customFormat="1" ht="22.8" customHeight="1">
      <c r="B134" s="188"/>
      <c r="C134" s="189"/>
      <c r="D134" s="190" t="s">
        <v>72</v>
      </c>
      <c r="E134" s="202" t="s">
        <v>1440</v>
      </c>
      <c r="F134" s="202" t="s">
        <v>1604</v>
      </c>
      <c r="G134" s="189"/>
      <c r="H134" s="189"/>
      <c r="I134" s="192"/>
      <c r="J134" s="203">
        <f>BK134</f>
        <v>0</v>
      </c>
      <c r="K134" s="189"/>
      <c r="L134" s="194"/>
      <c r="M134" s="195"/>
      <c r="N134" s="196"/>
      <c r="O134" s="196"/>
      <c r="P134" s="197">
        <f>SUM(P135:P140)</f>
        <v>0</v>
      </c>
      <c r="Q134" s="196"/>
      <c r="R134" s="197">
        <f>SUM(R135:R140)</f>
        <v>0</v>
      </c>
      <c r="S134" s="196"/>
      <c r="T134" s="198">
        <f>SUM(T135:T140)</f>
        <v>0</v>
      </c>
      <c r="AR134" s="199" t="s">
        <v>192</v>
      </c>
      <c r="AT134" s="200" t="s">
        <v>72</v>
      </c>
      <c r="AU134" s="200" t="s">
        <v>81</v>
      </c>
      <c r="AY134" s="199" t="s">
        <v>185</v>
      </c>
      <c r="BK134" s="201">
        <f>SUM(BK135:BK140)</f>
        <v>0</v>
      </c>
    </row>
    <row r="135" spans="1:65" s="2" customFormat="1" ht="16.5" customHeight="1">
      <c r="A135" s="35"/>
      <c r="B135" s="36"/>
      <c r="C135" s="258" t="s">
        <v>81</v>
      </c>
      <c r="D135" s="258" t="s">
        <v>521</v>
      </c>
      <c r="E135" s="259" t="s">
        <v>81</v>
      </c>
      <c r="F135" s="260" t="s">
        <v>1605</v>
      </c>
      <c r="G135" s="261" t="s">
        <v>990</v>
      </c>
      <c r="H135" s="262">
        <v>1</v>
      </c>
      <c r="I135" s="263"/>
      <c r="J135" s="264">
        <f>ROUND(I135*H135,2)</f>
        <v>0</v>
      </c>
      <c r="K135" s="260" t="s">
        <v>1</v>
      </c>
      <c r="L135" s="265"/>
      <c r="M135" s="266" t="s">
        <v>1</v>
      </c>
      <c r="N135" s="267" t="s">
        <v>38</v>
      </c>
      <c r="O135" s="72"/>
      <c r="P135" s="213">
        <f>O135*H135</f>
        <v>0</v>
      </c>
      <c r="Q135" s="213">
        <v>0</v>
      </c>
      <c r="R135" s="213">
        <f>Q135*H135</f>
        <v>0</v>
      </c>
      <c r="S135" s="213">
        <v>0</v>
      </c>
      <c r="T135" s="214">
        <f>S135*H135</f>
        <v>0</v>
      </c>
      <c r="U135" s="35"/>
      <c r="V135" s="35"/>
      <c r="W135" s="35"/>
      <c r="X135" s="35"/>
      <c r="Y135" s="35"/>
      <c r="Z135" s="35"/>
      <c r="AA135" s="35"/>
      <c r="AB135" s="35"/>
      <c r="AC135" s="35"/>
      <c r="AD135" s="35"/>
      <c r="AE135" s="35"/>
      <c r="AR135" s="215" t="s">
        <v>487</v>
      </c>
      <c r="AT135" s="215" t="s">
        <v>521</v>
      </c>
      <c r="AU135" s="215" t="s">
        <v>83</v>
      </c>
      <c r="AY135" s="18" t="s">
        <v>185</v>
      </c>
      <c r="BE135" s="216">
        <f>IF(N135="základní",J135,0)</f>
        <v>0</v>
      </c>
      <c r="BF135" s="216">
        <f>IF(N135="snížená",J135,0)</f>
        <v>0</v>
      </c>
      <c r="BG135" s="216">
        <f>IF(N135="zákl. přenesená",J135,0)</f>
        <v>0</v>
      </c>
      <c r="BH135" s="216">
        <f>IF(N135="sníž. přenesená",J135,0)</f>
        <v>0</v>
      </c>
      <c r="BI135" s="216">
        <f>IF(N135="nulová",J135,0)</f>
        <v>0</v>
      </c>
      <c r="BJ135" s="18" t="s">
        <v>81</v>
      </c>
      <c r="BK135" s="216">
        <f>ROUND(I135*H135,2)</f>
        <v>0</v>
      </c>
      <c r="BL135" s="18" t="s">
        <v>487</v>
      </c>
      <c r="BM135" s="215" t="s">
        <v>1606</v>
      </c>
    </row>
    <row r="136" spans="1:65" s="2" customFormat="1" ht="10.199999999999999">
      <c r="A136" s="35"/>
      <c r="B136" s="36"/>
      <c r="C136" s="37"/>
      <c r="D136" s="217" t="s">
        <v>194</v>
      </c>
      <c r="E136" s="37"/>
      <c r="F136" s="218" t="s">
        <v>1607</v>
      </c>
      <c r="G136" s="37"/>
      <c r="H136" s="37"/>
      <c r="I136" s="116"/>
      <c r="J136" s="37"/>
      <c r="K136" s="37"/>
      <c r="L136" s="40"/>
      <c r="M136" s="219"/>
      <c r="N136" s="220"/>
      <c r="O136" s="72"/>
      <c r="P136" s="72"/>
      <c r="Q136" s="72"/>
      <c r="R136" s="72"/>
      <c r="S136" s="72"/>
      <c r="T136" s="73"/>
      <c r="U136" s="35"/>
      <c r="V136" s="35"/>
      <c r="W136" s="35"/>
      <c r="X136" s="35"/>
      <c r="Y136" s="35"/>
      <c r="Z136" s="35"/>
      <c r="AA136" s="35"/>
      <c r="AB136" s="35"/>
      <c r="AC136" s="35"/>
      <c r="AD136" s="35"/>
      <c r="AE136" s="35"/>
      <c r="AT136" s="18" t="s">
        <v>194</v>
      </c>
      <c r="AU136" s="18" t="s">
        <v>83</v>
      </c>
    </row>
    <row r="137" spans="1:65" s="2" customFormat="1" ht="16.5" customHeight="1">
      <c r="A137" s="35"/>
      <c r="B137" s="36"/>
      <c r="C137" s="258" t="s">
        <v>83</v>
      </c>
      <c r="D137" s="258" t="s">
        <v>521</v>
      </c>
      <c r="E137" s="259" t="s">
        <v>83</v>
      </c>
      <c r="F137" s="260" t="s">
        <v>1608</v>
      </c>
      <c r="G137" s="261" t="s">
        <v>990</v>
      </c>
      <c r="H137" s="262">
        <v>13</v>
      </c>
      <c r="I137" s="263"/>
      <c r="J137" s="264">
        <f>ROUND(I137*H137,2)</f>
        <v>0</v>
      </c>
      <c r="K137" s="260" t="s">
        <v>1</v>
      </c>
      <c r="L137" s="265"/>
      <c r="M137" s="266" t="s">
        <v>1</v>
      </c>
      <c r="N137" s="267" t="s">
        <v>38</v>
      </c>
      <c r="O137" s="72"/>
      <c r="P137" s="213">
        <f>O137*H137</f>
        <v>0</v>
      </c>
      <c r="Q137" s="213">
        <v>0</v>
      </c>
      <c r="R137" s="213">
        <f>Q137*H137</f>
        <v>0</v>
      </c>
      <c r="S137" s="213">
        <v>0</v>
      </c>
      <c r="T137" s="214">
        <f>S137*H137</f>
        <v>0</v>
      </c>
      <c r="U137" s="35"/>
      <c r="V137" s="35"/>
      <c r="W137" s="35"/>
      <c r="X137" s="35"/>
      <c r="Y137" s="35"/>
      <c r="Z137" s="35"/>
      <c r="AA137" s="35"/>
      <c r="AB137" s="35"/>
      <c r="AC137" s="35"/>
      <c r="AD137" s="35"/>
      <c r="AE137" s="35"/>
      <c r="AR137" s="215" t="s">
        <v>487</v>
      </c>
      <c r="AT137" s="215" t="s">
        <v>521</v>
      </c>
      <c r="AU137" s="215" t="s">
        <v>83</v>
      </c>
      <c r="AY137" s="18" t="s">
        <v>185</v>
      </c>
      <c r="BE137" s="216">
        <f>IF(N137="základní",J137,0)</f>
        <v>0</v>
      </c>
      <c r="BF137" s="216">
        <f>IF(N137="snížená",J137,0)</f>
        <v>0</v>
      </c>
      <c r="BG137" s="216">
        <f>IF(N137="zákl. přenesená",J137,0)</f>
        <v>0</v>
      </c>
      <c r="BH137" s="216">
        <f>IF(N137="sníž. přenesená",J137,0)</f>
        <v>0</v>
      </c>
      <c r="BI137" s="216">
        <f>IF(N137="nulová",J137,0)</f>
        <v>0</v>
      </c>
      <c r="BJ137" s="18" t="s">
        <v>81</v>
      </c>
      <c r="BK137" s="216">
        <f>ROUND(I137*H137,2)</f>
        <v>0</v>
      </c>
      <c r="BL137" s="18" t="s">
        <v>487</v>
      </c>
      <c r="BM137" s="215" t="s">
        <v>1609</v>
      </c>
    </row>
    <row r="138" spans="1:65" s="2" customFormat="1" ht="10.199999999999999">
      <c r="A138" s="35"/>
      <c r="B138" s="36"/>
      <c r="C138" s="37"/>
      <c r="D138" s="217" t="s">
        <v>194</v>
      </c>
      <c r="E138" s="37"/>
      <c r="F138" s="218" t="s">
        <v>1608</v>
      </c>
      <c r="G138" s="37"/>
      <c r="H138" s="37"/>
      <c r="I138" s="116"/>
      <c r="J138" s="37"/>
      <c r="K138" s="37"/>
      <c r="L138" s="40"/>
      <c r="M138" s="219"/>
      <c r="N138" s="220"/>
      <c r="O138" s="72"/>
      <c r="P138" s="72"/>
      <c r="Q138" s="72"/>
      <c r="R138" s="72"/>
      <c r="S138" s="72"/>
      <c r="T138" s="73"/>
      <c r="U138" s="35"/>
      <c r="V138" s="35"/>
      <c r="W138" s="35"/>
      <c r="X138" s="35"/>
      <c r="Y138" s="35"/>
      <c r="Z138" s="35"/>
      <c r="AA138" s="35"/>
      <c r="AB138" s="35"/>
      <c r="AC138" s="35"/>
      <c r="AD138" s="35"/>
      <c r="AE138" s="35"/>
      <c r="AT138" s="18" t="s">
        <v>194</v>
      </c>
      <c r="AU138" s="18" t="s">
        <v>83</v>
      </c>
    </row>
    <row r="139" spans="1:65" s="2" customFormat="1" ht="16.5" customHeight="1">
      <c r="A139" s="35"/>
      <c r="B139" s="36"/>
      <c r="C139" s="258" t="s">
        <v>202</v>
      </c>
      <c r="D139" s="258" t="s">
        <v>521</v>
      </c>
      <c r="E139" s="259" t="s">
        <v>202</v>
      </c>
      <c r="F139" s="260" t="s">
        <v>1610</v>
      </c>
      <c r="G139" s="261" t="s">
        <v>990</v>
      </c>
      <c r="H139" s="262">
        <v>1</v>
      </c>
      <c r="I139" s="263"/>
      <c r="J139" s="264">
        <f>ROUND(I139*H139,2)</f>
        <v>0</v>
      </c>
      <c r="K139" s="260" t="s">
        <v>1</v>
      </c>
      <c r="L139" s="265"/>
      <c r="M139" s="266" t="s">
        <v>1</v>
      </c>
      <c r="N139" s="267" t="s">
        <v>38</v>
      </c>
      <c r="O139" s="72"/>
      <c r="P139" s="213">
        <f>O139*H139</f>
        <v>0</v>
      </c>
      <c r="Q139" s="213">
        <v>0</v>
      </c>
      <c r="R139" s="213">
        <f>Q139*H139</f>
        <v>0</v>
      </c>
      <c r="S139" s="213">
        <v>0</v>
      </c>
      <c r="T139" s="214">
        <f>S139*H139</f>
        <v>0</v>
      </c>
      <c r="U139" s="35"/>
      <c r="V139" s="35"/>
      <c r="W139" s="35"/>
      <c r="X139" s="35"/>
      <c r="Y139" s="35"/>
      <c r="Z139" s="35"/>
      <c r="AA139" s="35"/>
      <c r="AB139" s="35"/>
      <c r="AC139" s="35"/>
      <c r="AD139" s="35"/>
      <c r="AE139" s="35"/>
      <c r="AR139" s="215" t="s">
        <v>487</v>
      </c>
      <c r="AT139" s="215" t="s">
        <v>521</v>
      </c>
      <c r="AU139" s="215" t="s">
        <v>83</v>
      </c>
      <c r="AY139" s="18" t="s">
        <v>185</v>
      </c>
      <c r="BE139" s="216">
        <f>IF(N139="základní",J139,0)</f>
        <v>0</v>
      </c>
      <c r="BF139" s="216">
        <f>IF(N139="snížená",J139,0)</f>
        <v>0</v>
      </c>
      <c r="BG139" s="216">
        <f>IF(N139="zákl. přenesená",J139,0)</f>
        <v>0</v>
      </c>
      <c r="BH139" s="216">
        <f>IF(N139="sníž. přenesená",J139,0)</f>
        <v>0</v>
      </c>
      <c r="BI139" s="216">
        <f>IF(N139="nulová",J139,0)</f>
        <v>0</v>
      </c>
      <c r="BJ139" s="18" t="s">
        <v>81</v>
      </c>
      <c r="BK139" s="216">
        <f>ROUND(I139*H139,2)</f>
        <v>0</v>
      </c>
      <c r="BL139" s="18" t="s">
        <v>487</v>
      </c>
      <c r="BM139" s="215" t="s">
        <v>1611</v>
      </c>
    </row>
    <row r="140" spans="1:65" s="2" customFormat="1" ht="10.199999999999999">
      <c r="A140" s="35"/>
      <c r="B140" s="36"/>
      <c r="C140" s="37"/>
      <c r="D140" s="217" t="s">
        <v>194</v>
      </c>
      <c r="E140" s="37"/>
      <c r="F140" s="218" t="s">
        <v>1610</v>
      </c>
      <c r="G140" s="37"/>
      <c r="H140" s="37"/>
      <c r="I140" s="116"/>
      <c r="J140" s="37"/>
      <c r="K140" s="37"/>
      <c r="L140" s="40"/>
      <c r="M140" s="219"/>
      <c r="N140" s="220"/>
      <c r="O140" s="72"/>
      <c r="P140" s="72"/>
      <c r="Q140" s="72"/>
      <c r="R140" s="72"/>
      <c r="S140" s="72"/>
      <c r="T140" s="73"/>
      <c r="U140" s="35"/>
      <c r="V140" s="35"/>
      <c r="W140" s="35"/>
      <c r="X140" s="35"/>
      <c r="Y140" s="35"/>
      <c r="Z140" s="35"/>
      <c r="AA140" s="35"/>
      <c r="AB140" s="35"/>
      <c r="AC140" s="35"/>
      <c r="AD140" s="35"/>
      <c r="AE140" s="35"/>
      <c r="AT140" s="18" t="s">
        <v>194</v>
      </c>
      <c r="AU140" s="18" t="s">
        <v>83</v>
      </c>
    </row>
    <row r="141" spans="1:65" s="12" customFormat="1" ht="22.8" customHeight="1">
      <c r="B141" s="188"/>
      <c r="C141" s="189"/>
      <c r="D141" s="190" t="s">
        <v>72</v>
      </c>
      <c r="E141" s="202" t="s">
        <v>1487</v>
      </c>
      <c r="F141" s="202" t="s">
        <v>1612</v>
      </c>
      <c r="G141" s="189"/>
      <c r="H141" s="189"/>
      <c r="I141" s="192"/>
      <c r="J141" s="203">
        <f>BK141</f>
        <v>0</v>
      </c>
      <c r="K141" s="189"/>
      <c r="L141" s="194"/>
      <c r="M141" s="195"/>
      <c r="N141" s="196"/>
      <c r="O141" s="196"/>
      <c r="P141" s="197">
        <f>SUM(P142:P145)</f>
        <v>0</v>
      </c>
      <c r="Q141" s="196"/>
      <c r="R141" s="197">
        <f>SUM(R142:R145)</f>
        <v>0</v>
      </c>
      <c r="S141" s="196"/>
      <c r="T141" s="198">
        <f>SUM(T142:T145)</f>
        <v>0</v>
      </c>
      <c r="AR141" s="199" t="s">
        <v>192</v>
      </c>
      <c r="AT141" s="200" t="s">
        <v>72</v>
      </c>
      <c r="AU141" s="200" t="s">
        <v>81</v>
      </c>
      <c r="AY141" s="199" t="s">
        <v>185</v>
      </c>
      <c r="BK141" s="201">
        <f>SUM(BK142:BK145)</f>
        <v>0</v>
      </c>
    </row>
    <row r="142" spans="1:65" s="2" customFormat="1" ht="16.5" customHeight="1">
      <c r="A142" s="35"/>
      <c r="B142" s="36"/>
      <c r="C142" s="258" t="s">
        <v>192</v>
      </c>
      <c r="D142" s="258" t="s">
        <v>521</v>
      </c>
      <c r="E142" s="259" t="s">
        <v>192</v>
      </c>
      <c r="F142" s="260" t="s">
        <v>1613</v>
      </c>
      <c r="G142" s="261" t="s">
        <v>990</v>
      </c>
      <c r="H142" s="262">
        <v>36</v>
      </c>
      <c r="I142" s="263"/>
      <c r="J142" s="264">
        <f>ROUND(I142*H142,2)</f>
        <v>0</v>
      </c>
      <c r="K142" s="260" t="s">
        <v>1</v>
      </c>
      <c r="L142" s="265"/>
      <c r="M142" s="266" t="s">
        <v>1</v>
      </c>
      <c r="N142" s="267" t="s">
        <v>38</v>
      </c>
      <c r="O142" s="72"/>
      <c r="P142" s="213">
        <f>O142*H142</f>
        <v>0</v>
      </c>
      <c r="Q142" s="213">
        <v>0</v>
      </c>
      <c r="R142" s="213">
        <f>Q142*H142</f>
        <v>0</v>
      </c>
      <c r="S142" s="213">
        <v>0</v>
      </c>
      <c r="T142" s="214">
        <f>S142*H142</f>
        <v>0</v>
      </c>
      <c r="U142" s="35"/>
      <c r="V142" s="35"/>
      <c r="W142" s="35"/>
      <c r="X142" s="35"/>
      <c r="Y142" s="35"/>
      <c r="Z142" s="35"/>
      <c r="AA142" s="35"/>
      <c r="AB142" s="35"/>
      <c r="AC142" s="35"/>
      <c r="AD142" s="35"/>
      <c r="AE142" s="35"/>
      <c r="AR142" s="215" t="s">
        <v>487</v>
      </c>
      <c r="AT142" s="215" t="s">
        <v>521</v>
      </c>
      <c r="AU142" s="215" t="s">
        <v>83</v>
      </c>
      <c r="AY142" s="18" t="s">
        <v>185</v>
      </c>
      <c r="BE142" s="216">
        <f>IF(N142="základní",J142,0)</f>
        <v>0</v>
      </c>
      <c r="BF142" s="216">
        <f>IF(N142="snížená",J142,0)</f>
        <v>0</v>
      </c>
      <c r="BG142" s="216">
        <f>IF(N142="zákl. přenesená",J142,0)</f>
        <v>0</v>
      </c>
      <c r="BH142" s="216">
        <f>IF(N142="sníž. přenesená",J142,0)</f>
        <v>0</v>
      </c>
      <c r="BI142" s="216">
        <f>IF(N142="nulová",J142,0)</f>
        <v>0</v>
      </c>
      <c r="BJ142" s="18" t="s">
        <v>81</v>
      </c>
      <c r="BK142" s="216">
        <f>ROUND(I142*H142,2)</f>
        <v>0</v>
      </c>
      <c r="BL142" s="18" t="s">
        <v>487</v>
      </c>
      <c r="BM142" s="215" t="s">
        <v>1614</v>
      </c>
    </row>
    <row r="143" spans="1:65" s="2" customFormat="1" ht="10.199999999999999">
      <c r="A143" s="35"/>
      <c r="B143" s="36"/>
      <c r="C143" s="37"/>
      <c r="D143" s="217" t="s">
        <v>194</v>
      </c>
      <c r="E143" s="37"/>
      <c r="F143" s="218" t="s">
        <v>1615</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194</v>
      </c>
      <c r="AU143" s="18" t="s">
        <v>83</v>
      </c>
    </row>
    <row r="144" spans="1:65" s="2" customFormat="1" ht="16.5" customHeight="1">
      <c r="A144" s="35"/>
      <c r="B144" s="36"/>
      <c r="C144" s="258" t="s">
        <v>220</v>
      </c>
      <c r="D144" s="258" t="s">
        <v>521</v>
      </c>
      <c r="E144" s="259" t="s">
        <v>220</v>
      </c>
      <c r="F144" s="260" t="s">
        <v>1616</v>
      </c>
      <c r="G144" s="261" t="s">
        <v>990</v>
      </c>
      <c r="H144" s="262">
        <v>1</v>
      </c>
      <c r="I144" s="263"/>
      <c r="J144" s="264">
        <f>ROUND(I144*H144,2)</f>
        <v>0</v>
      </c>
      <c r="K144" s="260" t="s">
        <v>1</v>
      </c>
      <c r="L144" s="265"/>
      <c r="M144" s="266" t="s">
        <v>1</v>
      </c>
      <c r="N144" s="267" t="s">
        <v>38</v>
      </c>
      <c r="O144" s="72"/>
      <c r="P144" s="213">
        <f>O144*H144</f>
        <v>0</v>
      </c>
      <c r="Q144" s="213">
        <v>0</v>
      </c>
      <c r="R144" s="213">
        <f>Q144*H144</f>
        <v>0</v>
      </c>
      <c r="S144" s="213">
        <v>0</v>
      </c>
      <c r="T144" s="214">
        <f>S144*H144</f>
        <v>0</v>
      </c>
      <c r="U144" s="35"/>
      <c r="V144" s="35"/>
      <c r="W144" s="35"/>
      <c r="X144" s="35"/>
      <c r="Y144" s="35"/>
      <c r="Z144" s="35"/>
      <c r="AA144" s="35"/>
      <c r="AB144" s="35"/>
      <c r="AC144" s="35"/>
      <c r="AD144" s="35"/>
      <c r="AE144" s="35"/>
      <c r="AR144" s="215" t="s">
        <v>487</v>
      </c>
      <c r="AT144" s="215" t="s">
        <v>521</v>
      </c>
      <c r="AU144" s="215" t="s">
        <v>83</v>
      </c>
      <c r="AY144" s="18" t="s">
        <v>185</v>
      </c>
      <c r="BE144" s="216">
        <f>IF(N144="základní",J144,0)</f>
        <v>0</v>
      </c>
      <c r="BF144" s="216">
        <f>IF(N144="snížená",J144,0)</f>
        <v>0</v>
      </c>
      <c r="BG144" s="216">
        <f>IF(N144="zákl. přenesená",J144,0)</f>
        <v>0</v>
      </c>
      <c r="BH144" s="216">
        <f>IF(N144="sníž. přenesená",J144,0)</f>
        <v>0</v>
      </c>
      <c r="BI144" s="216">
        <f>IF(N144="nulová",J144,0)</f>
        <v>0</v>
      </c>
      <c r="BJ144" s="18" t="s">
        <v>81</v>
      </c>
      <c r="BK144" s="216">
        <f>ROUND(I144*H144,2)</f>
        <v>0</v>
      </c>
      <c r="BL144" s="18" t="s">
        <v>487</v>
      </c>
      <c r="BM144" s="215" t="s">
        <v>1617</v>
      </c>
    </row>
    <row r="145" spans="1:65" s="2" customFormat="1" ht="10.199999999999999">
      <c r="A145" s="35"/>
      <c r="B145" s="36"/>
      <c r="C145" s="37"/>
      <c r="D145" s="217" t="s">
        <v>194</v>
      </c>
      <c r="E145" s="37"/>
      <c r="F145" s="218" t="s">
        <v>1618</v>
      </c>
      <c r="G145" s="37"/>
      <c r="H145" s="37"/>
      <c r="I145" s="116"/>
      <c r="J145" s="37"/>
      <c r="K145" s="37"/>
      <c r="L145" s="40"/>
      <c r="M145" s="219"/>
      <c r="N145" s="220"/>
      <c r="O145" s="72"/>
      <c r="P145" s="72"/>
      <c r="Q145" s="72"/>
      <c r="R145" s="72"/>
      <c r="S145" s="72"/>
      <c r="T145" s="73"/>
      <c r="U145" s="35"/>
      <c r="V145" s="35"/>
      <c r="W145" s="35"/>
      <c r="X145" s="35"/>
      <c r="Y145" s="35"/>
      <c r="Z145" s="35"/>
      <c r="AA145" s="35"/>
      <c r="AB145" s="35"/>
      <c r="AC145" s="35"/>
      <c r="AD145" s="35"/>
      <c r="AE145" s="35"/>
      <c r="AT145" s="18" t="s">
        <v>194</v>
      </c>
      <c r="AU145" s="18" t="s">
        <v>83</v>
      </c>
    </row>
    <row r="146" spans="1:65" s="12" customFormat="1" ht="22.8" customHeight="1">
      <c r="B146" s="188"/>
      <c r="C146" s="189"/>
      <c r="D146" s="190" t="s">
        <v>72</v>
      </c>
      <c r="E146" s="202" t="s">
        <v>1515</v>
      </c>
      <c r="F146" s="202" t="s">
        <v>1619</v>
      </c>
      <c r="G146" s="189"/>
      <c r="H146" s="189"/>
      <c r="I146" s="192"/>
      <c r="J146" s="203">
        <f>BK146</f>
        <v>0</v>
      </c>
      <c r="K146" s="189"/>
      <c r="L146" s="194"/>
      <c r="M146" s="195"/>
      <c r="N146" s="196"/>
      <c r="O146" s="196"/>
      <c r="P146" s="197">
        <f>SUM(P147:P170)</f>
        <v>0</v>
      </c>
      <c r="Q146" s="196"/>
      <c r="R146" s="197">
        <f>SUM(R147:R170)</f>
        <v>0</v>
      </c>
      <c r="S146" s="196"/>
      <c r="T146" s="198">
        <f>SUM(T147:T170)</f>
        <v>0</v>
      </c>
      <c r="AR146" s="199" t="s">
        <v>192</v>
      </c>
      <c r="AT146" s="200" t="s">
        <v>72</v>
      </c>
      <c r="AU146" s="200" t="s">
        <v>81</v>
      </c>
      <c r="AY146" s="199" t="s">
        <v>185</v>
      </c>
      <c r="BK146" s="201">
        <f>SUM(BK147:BK170)</f>
        <v>0</v>
      </c>
    </row>
    <row r="147" spans="1:65" s="2" customFormat="1" ht="16.5" customHeight="1">
      <c r="A147" s="35"/>
      <c r="B147" s="36"/>
      <c r="C147" s="258" t="s">
        <v>227</v>
      </c>
      <c r="D147" s="258" t="s">
        <v>521</v>
      </c>
      <c r="E147" s="259" t="s">
        <v>227</v>
      </c>
      <c r="F147" s="260" t="s">
        <v>1620</v>
      </c>
      <c r="G147" s="261" t="s">
        <v>990</v>
      </c>
      <c r="H147" s="262">
        <v>1</v>
      </c>
      <c r="I147" s="263"/>
      <c r="J147" s="264">
        <f>ROUND(I147*H147,2)</f>
        <v>0</v>
      </c>
      <c r="K147" s="260" t="s">
        <v>1</v>
      </c>
      <c r="L147" s="265"/>
      <c r="M147" s="266" t="s">
        <v>1</v>
      </c>
      <c r="N147" s="267" t="s">
        <v>38</v>
      </c>
      <c r="O147" s="72"/>
      <c r="P147" s="213">
        <f>O147*H147</f>
        <v>0</v>
      </c>
      <c r="Q147" s="213">
        <v>0</v>
      </c>
      <c r="R147" s="213">
        <f>Q147*H147</f>
        <v>0</v>
      </c>
      <c r="S147" s="213">
        <v>0</v>
      </c>
      <c r="T147" s="214">
        <f>S147*H147</f>
        <v>0</v>
      </c>
      <c r="U147" s="35"/>
      <c r="V147" s="35"/>
      <c r="W147" s="35"/>
      <c r="X147" s="35"/>
      <c r="Y147" s="35"/>
      <c r="Z147" s="35"/>
      <c r="AA147" s="35"/>
      <c r="AB147" s="35"/>
      <c r="AC147" s="35"/>
      <c r="AD147" s="35"/>
      <c r="AE147" s="35"/>
      <c r="AR147" s="215" t="s">
        <v>487</v>
      </c>
      <c r="AT147" s="215" t="s">
        <v>521</v>
      </c>
      <c r="AU147" s="215" t="s">
        <v>83</v>
      </c>
      <c r="AY147" s="18" t="s">
        <v>185</v>
      </c>
      <c r="BE147" s="216">
        <f>IF(N147="základní",J147,0)</f>
        <v>0</v>
      </c>
      <c r="BF147" s="216">
        <f>IF(N147="snížená",J147,0)</f>
        <v>0</v>
      </c>
      <c r="BG147" s="216">
        <f>IF(N147="zákl. přenesená",J147,0)</f>
        <v>0</v>
      </c>
      <c r="BH147" s="216">
        <f>IF(N147="sníž. přenesená",J147,0)</f>
        <v>0</v>
      </c>
      <c r="BI147" s="216">
        <f>IF(N147="nulová",J147,0)</f>
        <v>0</v>
      </c>
      <c r="BJ147" s="18" t="s">
        <v>81</v>
      </c>
      <c r="BK147" s="216">
        <f>ROUND(I147*H147,2)</f>
        <v>0</v>
      </c>
      <c r="BL147" s="18" t="s">
        <v>487</v>
      </c>
      <c r="BM147" s="215" t="s">
        <v>1621</v>
      </c>
    </row>
    <row r="148" spans="1:65" s="2" customFormat="1" ht="10.199999999999999">
      <c r="A148" s="35"/>
      <c r="B148" s="36"/>
      <c r="C148" s="37"/>
      <c r="D148" s="217" t="s">
        <v>194</v>
      </c>
      <c r="E148" s="37"/>
      <c r="F148" s="218" t="s">
        <v>1622</v>
      </c>
      <c r="G148" s="37"/>
      <c r="H148" s="37"/>
      <c r="I148" s="116"/>
      <c r="J148" s="37"/>
      <c r="K148" s="37"/>
      <c r="L148" s="40"/>
      <c r="M148" s="219"/>
      <c r="N148" s="220"/>
      <c r="O148" s="72"/>
      <c r="P148" s="72"/>
      <c r="Q148" s="72"/>
      <c r="R148" s="72"/>
      <c r="S148" s="72"/>
      <c r="T148" s="73"/>
      <c r="U148" s="35"/>
      <c r="V148" s="35"/>
      <c r="W148" s="35"/>
      <c r="X148" s="35"/>
      <c r="Y148" s="35"/>
      <c r="Z148" s="35"/>
      <c r="AA148" s="35"/>
      <c r="AB148" s="35"/>
      <c r="AC148" s="35"/>
      <c r="AD148" s="35"/>
      <c r="AE148" s="35"/>
      <c r="AT148" s="18" t="s">
        <v>194</v>
      </c>
      <c r="AU148" s="18" t="s">
        <v>83</v>
      </c>
    </row>
    <row r="149" spans="1:65" s="2" customFormat="1" ht="16.5" customHeight="1">
      <c r="A149" s="35"/>
      <c r="B149" s="36"/>
      <c r="C149" s="258" t="s">
        <v>235</v>
      </c>
      <c r="D149" s="258" t="s">
        <v>521</v>
      </c>
      <c r="E149" s="259" t="s">
        <v>1459</v>
      </c>
      <c r="F149" s="260" t="s">
        <v>1623</v>
      </c>
      <c r="G149" s="261" t="s">
        <v>990</v>
      </c>
      <c r="H149" s="262">
        <v>1</v>
      </c>
      <c r="I149" s="263"/>
      <c r="J149" s="264">
        <f>ROUND(I149*H149,2)</f>
        <v>0</v>
      </c>
      <c r="K149" s="260" t="s">
        <v>1</v>
      </c>
      <c r="L149" s="265"/>
      <c r="M149" s="266" t="s">
        <v>1</v>
      </c>
      <c r="N149" s="267" t="s">
        <v>38</v>
      </c>
      <c r="O149" s="72"/>
      <c r="P149" s="213">
        <f>O149*H149</f>
        <v>0</v>
      </c>
      <c r="Q149" s="213">
        <v>0</v>
      </c>
      <c r="R149" s="213">
        <f>Q149*H149</f>
        <v>0</v>
      </c>
      <c r="S149" s="213">
        <v>0</v>
      </c>
      <c r="T149" s="214">
        <f>S149*H149</f>
        <v>0</v>
      </c>
      <c r="U149" s="35"/>
      <c r="V149" s="35"/>
      <c r="W149" s="35"/>
      <c r="X149" s="35"/>
      <c r="Y149" s="35"/>
      <c r="Z149" s="35"/>
      <c r="AA149" s="35"/>
      <c r="AB149" s="35"/>
      <c r="AC149" s="35"/>
      <c r="AD149" s="35"/>
      <c r="AE149" s="35"/>
      <c r="AR149" s="215" t="s">
        <v>1624</v>
      </c>
      <c r="AT149" s="215" t="s">
        <v>521</v>
      </c>
      <c r="AU149" s="215" t="s">
        <v>83</v>
      </c>
      <c r="AY149" s="18" t="s">
        <v>185</v>
      </c>
      <c r="BE149" s="216">
        <f>IF(N149="základní",J149,0)</f>
        <v>0</v>
      </c>
      <c r="BF149" s="216">
        <f>IF(N149="snížená",J149,0)</f>
        <v>0</v>
      </c>
      <c r="BG149" s="216">
        <f>IF(N149="zákl. přenesená",J149,0)</f>
        <v>0</v>
      </c>
      <c r="BH149" s="216">
        <f>IF(N149="sníž. přenesená",J149,0)</f>
        <v>0</v>
      </c>
      <c r="BI149" s="216">
        <f>IF(N149="nulová",J149,0)</f>
        <v>0</v>
      </c>
      <c r="BJ149" s="18" t="s">
        <v>81</v>
      </c>
      <c r="BK149" s="216">
        <f>ROUND(I149*H149,2)</f>
        <v>0</v>
      </c>
      <c r="BL149" s="18" t="s">
        <v>528</v>
      </c>
      <c r="BM149" s="215" t="s">
        <v>1625</v>
      </c>
    </row>
    <row r="150" spans="1:65" s="2" customFormat="1" ht="10.199999999999999">
      <c r="A150" s="35"/>
      <c r="B150" s="36"/>
      <c r="C150" s="37"/>
      <c r="D150" s="217" t="s">
        <v>194</v>
      </c>
      <c r="E150" s="37"/>
      <c r="F150" s="218" t="s">
        <v>1623</v>
      </c>
      <c r="G150" s="37"/>
      <c r="H150" s="37"/>
      <c r="I150" s="116"/>
      <c r="J150" s="37"/>
      <c r="K150" s="37"/>
      <c r="L150" s="40"/>
      <c r="M150" s="219"/>
      <c r="N150" s="220"/>
      <c r="O150" s="72"/>
      <c r="P150" s="72"/>
      <c r="Q150" s="72"/>
      <c r="R150" s="72"/>
      <c r="S150" s="72"/>
      <c r="T150" s="73"/>
      <c r="U150" s="35"/>
      <c r="V150" s="35"/>
      <c r="W150" s="35"/>
      <c r="X150" s="35"/>
      <c r="Y150" s="35"/>
      <c r="Z150" s="35"/>
      <c r="AA150" s="35"/>
      <c r="AB150" s="35"/>
      <c r="AC150" s="35"/>
      <c r="AD150" s="35"/>
      <c r="AE150" s="35"/>
      <c r="AT150" s="18" t="s">
        <v>194</v>
      </c>
      <c r="AU150" s="18" t="s">
        <v>83</v>
      </c>
    </row>
    <row r="151" spans="1:65" s="2" customFormat="1" ht="16.5" customHeight="1">
      <c r="A151" s="35"/>
      <c r="B151" s="36"/>
      <c r="C151" s="258" t="s">
        <v>226</v>
      </c>
      <c r="D151" s="258" t="s">
        <v>521</v>
      </c>
      <c r="E151" s="259" t="s">
        <v>1462</v>
      </c>
      <c r="F151" s="260" t="s">
        <v>1626</v>
      </c>
      <c r="G151" s="261" t="s">
        <v>990</v>
      </c>
      <c r="H151" s="262">
        <v>1</v>
      </c>
      <c r="I151" s="263"/>
      <c r="J151" s="264">
        <f>ROUND(I151*H151,2)</f>
        <v>0</v>
      </c>
      <c r="K151" s="260" t="s">
        <v>1</v>
      </c>
      <c r="L151" s="265"/>
      <c r="M151" s="266" t="s">
        <v>1</v>
      </c>
      <c r="N151" s="267" t="s">
        <v>38</v>
      </c>
      <c r="O151" s="72"/>
      <c r="P151" s="213">
        <f>O151*H151</f>
        <v>0</v>
      </c>
      <c r="Q151" s="213">
        <v>0</v>
      </c>
      <c r="R151" s="213">
        <f>Q151*H151</f>
        <v>0</v>
      </c>
      <c r="S151" s="213">
        <v>0</v>
      </c>
      <c r="T151" s="214">
        <f>S151*H151</f>
        <v>0</v>
      </c>
      <c r="U151" s="35"/>
      <c r="V151" s="35"/>
      <c r="W151" s="35"/>
      <c r="X151" s="35"/>
      <c r="Y151" s="35"/>
      <c r="Z151" s="35"/>
      <c r="AA151" s="35"/>
      <c r="AB151" s="35"/>
      <c r="AC151" s="35"/>
      <c r="AD151" s="35"/>
      <c r="AE151" s="35"/>
      <c r="AR151" s="215" t="s">
        <v>1624</v>
      </c>
      <c r="AT151" s="215" t="s">
        <v>521</v>
      </c>
      <c r="AU151" s="215" t="s">
        <v>83</v>
      </c>
      <c r="AY151" s="18" t="s">
        <v>185</v>
      </c>
      <c r="BE151" s="216">
        <f>IF(N151="základní",J151,0)</f>
        <v>0</v>
      </c>
      <c r="BF151" s="216">
        <f>IF(N151="snížená",J151,0)</f>
        <v>0</v>
      </c>
      <c r="BG151" s="216">
        <f>IF(N151="zákl. přenesená",J151,0)</f>
        <v>0</v>
      </c>
      <c r="BH151" s="216">
        <f>IF(N151="sníž. přenesená",J151,0)</f>
        <v>0</v>
      </c>
      <c r="BI151" s="216">
        <f>IF(N151="nulová",J151,0)</f>
        <v>0</v>
      </c>
      <c r="BJ151" s="18" t="s">
        <v>81</v>
      </c>
      <c r="BK151" s="216">
        <f>ROUND(I151*H151,2)</f>
        <v>0</v>
      </c>
      <c r="BL151" s="18" t="s">
        <v>528</v>
      </c>
      <c r="BM151" s="215" t="s">
        <v>1627</v>
      </c>
    </row>
    <row r="152" spans="1:65" s="2" customFormat="1" ht="10.199999999999999">
      <c r="A152" s="35"/>
      <c r="B152" s="36"/>
      <c r="C152" s="37"/>
      <c r="D152" s="217" t="s">
        <v>194</v>
      </c>
      <c r="E152" s="37"/>
      <c r="F152" s="218" t="s">
        <v>1626</v>
      </c>
      <c r="G152" s="37"/>
      <c r="H152" s="37"/>
      <c r="I152" s="116"/>
      <c r="J152" s="37"/>
      <c r="K152" s="37"/>
      <c r="L152" s="40"/>
      <c r="M152" s="219"/>
      <c r="N152" s="220"/>
      <c r="O152" s="72"/>
      <c r="P152" s="72"/>
      <c r="Q152" s="72"/>
      <c r="R152" s="72"/>
      <c r="S152" s="72"/>
      <c r="T152" s="73"/>
      <c r="U152" s="35"/>
      <c r="V152" s="35"/>
      <c r="W152" s="35"/>
      <c r="X152" s="35"/>
      <c r="Y152" s="35"/>
      <c r="Z152" s="35"/>
      <c r="AA152" s="35"/>
      <c r="AB152" s="35"/>
      <c r="AC152" s="35"/>
      <c r="AD152" s="35"/>
      <c r="AE152" s="35"/>
      <c r="AT152" s="18" t="s">
        <v>194</v>
      </c>
      <c r="AU152" s="18" t="s">
        <v>83</v>
      </c>
    </row>
    <row r="153" spans="1:65" s="2" customFormat="1" ht="16.5" customHeight="1">
      <c r="A153" s="35"/>
      <c r="B153" s="36"/>
      <c r="C153" s="258" t="s">
        <v>248</v>
      </c>
      <c r="D153" s="258" t="s">
        <v>521</v>
      </c>
      <c r="E153" s="259" t="s">
        <v>1474</v>
      </c>
      <c r="F153" s="260" t="s">
        <v>1628</v>
      </c>
      <c r="G153" s="261" t="s">
        <v>990</v>
      </c>
      <c r="H153" s="262">
        <v>2</v>
      </c>
      <c r="I153" s="263"/>
      <c r="J153" s="264">
        <f>ROUND(I153*H153,2)</f>
        <v>0</v>
      </c>
      <c r="K153" s="260" t="s">
        <v>1</v>
      </c>
      <c r="L153" s="265"/>
      <c r="M153" s="266" t="s">
        <v>1</v>
      </c>
      <c r="N153" s="267" t="s">
        <v>38</v>
      </c>
      <c r="O153" s="72"/>
      <c r="P153" s="213">
        <f>O153*H153</f>
        <v>0</v>
      </c>
      <c r="Q153" s="213">
        <v>0</v>
      </c>
      <c r="R153" s="213">
        <f>Q153*H153</f>
        <v>0</v>
      </c>
      <c r="S153" s="213">
        <v>0</v>
      </c>
      <c r="T153" s="214">
        <f>S153*H153</f>
        <v>0</v>
      </c>
      <c r="U153" s="35"/>
      <c r="V153" s="35"/>
      <c r="W153" s="35"/>
      <c r="X153" s="35"/>
      <c r="Y153" s="35"/>
      <c r="Z153" s="35"/>
      <c r="AA153" s="35"/>
      <c r="AB153" s="35"/>
      <c r="AC153" s="35"/>
      <c r="AD153" s="35"/>
      <c r="AE153" s="35"/>
      <c r="AR153" s="215" t="s">
        <v>1624</v>
      </c>
      <c r="AT153" s="215" t="s">
        <v>521</v>
      </c>
      <c r="AU153" s="215" t="s">
        <v>83</v>
      </c>
      <c r="AY153" s="18" t="s">
        <v>185</v>
      </c>
      <c r="BE153" s="216">
        <f>IF(N153="základní",J153,0)</f>
        <v>0</v>
      </c>
      <c r="BF153" s="216">
        <f>IF(N153="snížená",J153,0)</f>
        <v>0</v>
      </c>
      <c r="BG153" s="216">
        <f>IF(N153="zákl. přenesená",J153,0)</f>
        <v>0</v>
      </c>
      <c r="BH153" s="216">
        <f>IF(N153="sníž. přenesená",J153,0)</f>
        <v>0</v>
      </c>
      <c r="BI153" s="216">
        <f>IF(N153="nulová",J153,0)</f>
        <v>0</v>
      </c>
      <c r="BJ153" s="18" t="s">
        <v>81</v>
      </c>
      <c r="BK153" s="216">
        <f>ROUND(I153*H153,2)</f>
        <v>0</v>
      </c>
      <c r="BL153" s="18" t="s">
        <v>528</v>
      </c>
      <c r="BM153" s="215" t="s">
        <v>1629</v>
      </c>
    </row>
    <row r="154" spans="1:65" s="2" customFormat="1" ht="10.199999999999999">
      <c r="A154" s="35"/>
      <c r="B154" s="36"/>
      <c r="C154" s="37"/>
      <c r="D154" s="217" t="s">
        <v>194</v>
      </c>
      <c r="E154" s="37"/>
      <c r="F154" s="218" t="s">
        <v>1628</v>
      </c>
      <c r="G154" s="37"/>
      <c r="H154" s="37"/>
      <c r="I154" s="116"/>
      <c r="J154" s="37"/>
      <c r="K154" s="37"/>
      <c r="L154" s="40"/>
      <c r="M154" s="219"/>
      <c r="N154" s="220"/>
      <c r="O154" s="72"/>
      <c r="P154" s="72"/>
      <c r="Q154" s="72"/>
      <c r="R154" s="72"/>
      <c r="S154" s="72"/>
      <c r="T154" s="73"/>
      <c r="U154" s="35"/>
      <c r="V154" s="35"/>
      <c r="W154" s="35"/>
      <c r="X154" s="35"/>
      <c r="Y154" s="35"/>
      <c r="Z154" s="35"/>
      <c r="AA154" s="35"/>
      <c r="AB154" s="35"/>
      <c r="AC154" s="35"/>
      <c r="AD154" s="35"/>
      <c r="AE154" s="35"/>
      <c r="AT154" s="18" t="s">
        <v>194</v>
      </c>
      <c r="AU154" s="18" t="s">
        <v>83</v>
      </c>
    </row>
    <row r="155" spans="1:65" s="2" customFormat="1" ht="16.5" customHeight="1">
      <c r="A155" s="35"/>
      <c r="B155" s="36"/>
      <c r="C155" s="258" t="s">
        <v>254</v>
      </c>
      <c r="D155" s="258" t="s">
        <v>521</v>
      </c>
      <c r="E155" s="259" t="s">
        <v>254</v>
      </c>
      <c r="F155" s="260" t="s">
        <v>1630</v>
      </c>
      <c r="G155" s="261" t="s">
        <v>990</v>
      </c>
      <c r="H155" s="262">
        <v>3</v>
      </c>
      <c r="I155" s="263"/>
      <c r="J155" s="264">
        <f>ROUND(I155*H155,2)</f>
        <v>0</v>
      </c>
      <c r="K155" s="260" t="s">
        <v>1</v>
      </c>
      <c r="L155" s="265"/>
      <c r="M155" s="266" t="s">
        <v>1</v>
      </c>
      <c r="N155" s="267" t="s">
        <v>38</v>
      </c>
      <c r="O155" s="72"/>
      <c r="P155" s="213">
        <f>O155*H155</f>
        <v>0</v>
      </c>
      <c r="Q155" s="213">
        <v>0</v>
      </c>
      <c r="R155" s="213">
        <f>Q155*H155</f>
        <v>0</v>
      </c>
      <c r="S155" s="213">
        <v>0</v>
      </c>
      <c r="T155" s="214">
        <f>S155*H155</f>
        <v>0</v>
      </c>
      <c r="U155" s="35"/>
      <c r="V155" s="35"/>
      <c r="W155" s="35"/>
      <c r="X155" s="35"/>
      <c r="Y155" s="35"/>
      <c r="Z155" s="35"/>
      <c r="AA155" s="35"/>
      <c r="AB155" s="35"/>
      <c r="AC155" s="35"/>
      <c r="AD155" s="35"/>
      <c r="AE155" s="35"/>
      <c r="AR155" s="215" t="s">
        <v>1624</v>
      </c>
      <c r="AT155" s="215" t="s">
        <v>521</v>
      </c>
      <c r="AU155" s="215" t="s">
        <v>83</v>
      </c>
      <c r="AY155" s="18" t="s">
        <v>185</v>
      </c>
      <c r="BE155" s="216">
        <f>IF(N155="základní",J155,0)</f>
        <v>0</v>
      </c>
      <c r="BF155" s="216">
        <f>IF(N155="snížená",J155,0)</f>
        <v>0</v>
      </c>
      <c r="BG155" s="216">
        <f>IF(N155="zákl. přenesená",J155,0)</f>
        <v>0</v>
      </c>
      <c r="BH155" s="216">
        <f>IF(N155="sníž. přenesená",J155,0)</f>
        <v>0</v>
      </c>
      <c r="BI155" s="216">
        <f>IF(N155="nulová",J155,0)</f>
        <v>0</v>
      </c>
      <c r="BJ155" s="18" t="s">
        <v>81</v>
      </c>
      <c r="BK155" s="216">
        <f>ROUND(I155*H155,2)</f>
        <v>0</v>
      </c>
      <c r="BL155" s="18" t="s">
        <v>528</v>
      </c>
      <c r="BM155" s="215" t="s">
        <v>1631</v>
      </c>
    </row>
    <row r="156" spans="1:65" s="2" customFormat="1" ht="10.199999999999999">
      <c r="A156" s="35"/>
      <c r="B156" s="36"/>
      <c r="C156" s="37"/>
      <c r="D156" s="217" t="s">
        <v>194</v>
      </c>
      <c r="E156" s="37"/>
      <c r="F156" s="218" t="s">
        <v>1630</v>
      </c>
      <c r="G156" s="37"/>
      <c r="H156" s="37"/>
      <c r="I156" s="116"/>
      <c r="J156" s="37"/>
      <c r="K156" s="37"/>
      <c r="L156" s="40"/>
      <c r="M156" s="219"/>
      <c r="N156" s="220"/>
      <c r="O156" s="72"/>
      <c r="P156" s="72"/>
      <c r="Q156" s="72"/>
      <c r="R156" s="72"/>
      <c r="S156" s="72"/>
      <c r="T156" s="73"/>
      <c r="U156" s="35"/>
      <c r="V156" s="35"/>
      <c r="W156" s="35"/>
      <c r="X156" s="35"/>
      <c r="Y156" s="35"/>
      <c r="Z156" s="35"/>
      <c r="AA156" s="35"/>
      <c r="AB156" s="35"/>
      <c r="AC156" s="35"/>
      <c r="AD156" s="35"/>
      <c r="AE156" s="35"/>
      <c r="AT156" s="18" t="s">
        <v>194</v>
      </c>
      <c r="AU156" s="18" t="s">
        <v>83</v>
      </c>
    </row>
    <row r="157" spans="1:65" s="2" customFormat="1" ht="16.5" customHeight="1">
      <c r="A157" s="35"/>
      <c r="B157" s="36"/>
      <c r="C157" s="258" t="s">
        <v>260</v>
      </c>
      <c r="D157" s="258" t="s">
        <v>521</v>
      </c>
      <c r="E157" s="259" t="s">
        <v>260</v>
      </c>
      <c r="F157" s="260" t="s">
        <v>1632</v>
      </c>
      <c r="G157" s="261" t="s">
        <v>990</v>
      </c>
      <c r="H157" s="262">
        <v>1</v>
      </c>
      <c r="I157" s="263"/>
      <c r="J157" s="264">
        <f>ROUND(I157*H157,2)</f>
        <v>0</v>
      </c>
      <c r="K157" s="260" t="s">
        <v>1</v>
      </c>
      <c r="L157" s="265"/>
      <c r="M157" s="266" t="s">
        <v>1</v>
      </c>
      <c r="N157" s="267" t="s">
        <v>38</v>
      </c>
      <c r="O157" s="72"/>
      <c r="P157" s="213">
        <f>O157*H157</f>
        <v>0</v>
      </c>
      <c r="Q157" s="213">
        <v>0</v>
      </c>
      <c r="R157" s="213">
        <f>Q157*H157</f>
        <v>0</v>
      </c>
      <c r="S157" s="213">
        <v>0</v>
      </c>
      <c r="T157" s="214">
        <f>S157*H157</f>
        <v>0</v>
      </c>
      <c r="U157" s="35"/>
      <c r="V157" s="35"/>
      <c r="W157" s="35"/>
      <c r="X157" s="35"/>
      <c r="Y157" s="35"/>
      <c r="Z157" s="35"/>
      <c r="AA157" s="35"/>
      <c r="AB157" s="35"/>
      <c r="AC157" s="35"/>
      <c r="AD157" s="35"/>
      <c r="AE157" s="35"/>
      <c r="AR157" s="215" t="s">
        <v>1624</v>
      </c>
      <c r="AT157" s="215" t="s">
        <v>521</v>
      </c>
      <c r="AU157" s="215" t="s">
        <v>83</v>
      </c>
      <c r="AY157" s="18" t="s">
        <v>185</v>
      </c>
      <c r="BE157" s="216">
        <f>IF(N157="základní",J157,0)</f>
        <v>0</v>
      </c>
      <c r="BF157" s="216">
        <f>IF(N157="snížená",J157,0)</f>
        <v>0</v>
      </c>
      <c r="BG157" s="216">
        <f>IF(N157="zákl. přenesená",J157,0)</f>
        <v>0</v>
      </c>
      <c r="BH157" s="216">
        <f>IF(N157="sníž. přenesená",J157,0)</f>
        <v>0</v>
      </c>
      <c r="BI157" s="216">
        <f>IF(N157="nulová",J157,0)</f>
        <v>0</v>
      </c>
      <c r="BJ157" s="18" t="s">
        <v>81</v>
      </c>
      <c r="BK157" s="216">
        <f>ROUND(I157*H157,2)</f>
        <v>0</v>
      </c>
      <c r="BL157" s="18" t="s">
        <v>528</v>
      </c>
      <c r="BM157" s="215" t="s">
        <v>1633</v>
      </c>
    </row>
    <row r="158" spans="1:65" s="2" customFormat="1" ht="10.199999999999999">
      <c r="A158" s="35"/>
      <c r="B158" s="36"/>
      <c r="C158" s="37"/>
      <c r="D158" s="217" t="s">
        <v>194</v>
      </c>
      <c r="E158" s="37"/>
      <c r="F158" s="218" t="s">
        <v>1632</v>
      </c>
      <c r="G158" s="37"/>
      <c r="H158" s="37"/>
      <c r="I158" s="116"/>
      <c r="J158" s="37"/>
      <c r="K158" s="37"/>
      <c r="L158" s="40"/>
      <c r="M158" s="219"/>
      <c r="N158" s="220"/>
      <c r="O158" s="72"/>
      <c r="P158" s="72"/>
      <c r="Q158" s="72"/>
      <c r="R158" s="72"/>
      <c r="S158" s="72"/>
      <c r="T158" s="73"/>
      <c r="U158" s="35"/>
      <c r="V158" s="35"/>
      <c r="W158" s="35"/>
      <c r="X158" s="35"/>
      <c r="Y158" s="35"/>
      <c r="Z158" s="35"/>
      <c r="AA158" s="35"/>
      <c r="AB158" s="35"/>
      <c r="AC158" s="35"/>
      <c r="AD158" s="35"/>
      <c r="AE158" s="35"/>
      <c r="AT158" s="18" t="s">
        <v>194</v>
      </c>
      <c r="AU158" s="18" t="s">
        <v>83</v>
      </c>
    </row>
    <row r="159" spans="1:65" s="2" customFormat="1" ht="16.5" customHeight="1">
      <c r="A159" s="35"/>
      <c r="B159" s="36"/>
      <c r="C159" s="258" t="s">
        <v>268</v>
      </c>
      <c r="D159" s="258" t="s">
        <v>521</v>
      </c>
      <c r="E159" s="259" t="s">
        <v>268</v>
      </c>
      <c r="F159" s="260" t="s">
        <v>1634</v>
      </c>
      <c r="G159" s="261" t="s">
        <v>990</v>
      </c>
      <c r="H159" s="262">
        <v>4</v>
      </c>
      <c r="I159" s="263"/>
      <c r="J159" s="264">
        <f>ROUND(I159*H159,2)</f>
        <v>0</v>
      </c>
      <c r="K159" s="260" t="s">
        <v>1</v>
      </c>
      <c r="L159" s="265"/>
      <c r="M159" s="266" t="s">
        <v>1</v>
      </c>
      <c r="N159" s="267" t="s">
        <v>38</v>
      </c>
      <c r="O159" s="72"/>
      <c r="P159" s="213">
        <f>O159*H159</f>
        <v>0</v>
      </c>
      <c r="Q159" s="213">
        <v>0</v>
      </c>
      <c r="R159" s="213">
        <f>Q159*H159</f>
        <v>0</v>
      </c>
      <c r="S159" s="213">
        <v>0</v>
      </c>
      <c r="T159" s="214">
        <f>S159*H159</f>
        <v>0</v>
      </c>
      <c r="U159" s="35"/>
      <c r="V159" s="35"/>
      <c r="W159" s="35"/>
      <c r="X159" s="35"/>
      <c r="Y159" s="35"/>
      <c r="Z159" s="35"/>
      <c r="AA159" s="35"/>
      <c r="AB159" s="35"/>
      <c r="AC159" s="35"/>
      <c r="AD159" s="35"/>
      <c r="AE159" s="35"/>
      <c r="AR159" s="215" t="s">
        <v>1624</v>
      </c>
      <c r="AT159" s="215" t="s">
        <v>521</v>
      </c>
      <c r="AU159" s="215" t="s">
        <v>83</v>
      </c>
      <c r="AY159" s="18" t="s">
        <v>185</v>
      </c>
      <c r="BE159" s="216">
        <f>IF(N159="základní",J159,0)</f>
        <v>0</v>
      </c>
      <c r="BF159" s="216">
        <f>IF(N159="snížená",J159,0)</f>
        <v>0</v>
      </c>
      <c r="BG159" s="216">
        <f>IF(N159="zákl. přenesená",J159,0)</f>
        <v>0</v>
      </c>
      <c r="BH159" s="216">
        <f>IF(N159="sníž. přenesená",J159,0)</f>
        <v>0</v>
      </c>
      <c r="BI159" s="216">
        <f>IF(N159="nulová",J159,0)</f>
        <v>0</v>
      </c>
      <c r="BJ159" s="18" t="s">
        <v>81</v>
      </c>
      <c r="BK159" s="216">
        <f>ROUND(I159*H159,2)</f>
        <v>0</v>
      </c>
      <c r="BL159" s="18" t="s">
        <v>528</v>
      </c>
      <c r="BM159" s="215" t="s">
        <v>1635</v>
      </c>
    </row>
    <row r="160" spans="1:65" s="2" customFormat="1" ht="10.199999999999999">
      <c r="A160" s="35"/>
      <c r="B160" s="36"/>
      <c r="C160" s="37"/>
      <c r="D160" s="217" t="s">
        <v>194</v>
      </c>
      <c r="E160" s="37"/>
      <c r="F160" s="218" t="s">
        <v>1634</v>
      </c>
      <c r="G160" s="37"/>
      <c r="H160" s="37"/>
      <c r="I160" s="116"/>
      <c r="J160" s="37"/>
      <c r="K160" s="37"/>
      <c r="L160" s="40"/>
      <c r="M160" s="219"/>
      <c r="N160" s="220"/>
      <c r="O160" s="72"/>
      <c r="P160" s="72"/>
      <c r="Q160" s="72"/>
      <c r="R160" s="72"/>
      <c r="S160" s="72"/>
      <c r="T160" s="73"/>
      <c r="U160" s="35"/>
      <c r="V160" s="35"/>
      <c r="W160" s="35"/>
      <c r="X160" s="35"/>
      <c r="Y160" s="35"/>
      <c r="Z160" s="35"/>
      <c r="AA160" s="35"/>
      <c r="AB160" s="35"/>
      <c r="AC160" s="35"/>
      <c r="AD160" s="35"/>
      <c r="AE160" s="35"/>
      <c r="AT160" s="18" t="s">
        <v>194</v>
      </c>
      <c r="AU160" s="18" t="s">
        <v>83</v>
      </c>
    </row>
    <row r="161" spans="1:65" s="2" customFormat="1" ht="16.5" customHeight="1">
      <c r="A161" s="35"/>
      <c r="B161" s="36"/>
      <c r="C161" s="258" t="s">
        <v>274</v>
      </c>
      <c r="D161" s="258" t="s">
        <v>521</v>
      </c>
      <c r="E161" s="259" t="s">
        <v>274</v>
      </c>
      <c r="F161" s="260" t="s">
        <v>1636</v>
      </c>
      <c r="G161" s="261" t="s">
        <v>990</v>
      </c>
      <c r="H161" s="262">
        <v>3</v>
      </c>
      <c r="I161" s="263"/>
      <c r="J161" s="264">
        <f>ROUND(I161*H161,2)</f>
        <v>0</v>
      </c>
      <c r="K161" s="260" t="s">
        <v>1</v>
      </c>
      <c r="L161" s="265"/>
      <c r="M161" s="266" t="s">
        <v>1</v>
      </c>
      <c r="N161" s="267" t="s">
        <v>38</v>
      </c>
      <c r="O161" s="72"/>
      <c r="P161" s="213">
        <f>O161*H161</f>
        <v>0</v>
      </c>
      <c r="Q161" s="213">
        <v>0</v>
      </c>
      <c r="R161" s="213">
        <f>Q161*H161</f>
        <v>0</v>
      </c>
      <c r="S161" s="213">
        <v>0</v>
      </c>
      <c r="T161" s="214">
        <f>S161*H161</f>
        <v>0</v>
      </c>
      <c r="U161" s="35"/>
      <c r="V161" s="35"/>
      <c r="W161" s="35"/>
      <c r="X161" s="35"/>
      <c r="Y161" s="35"/>
      <c r="Z161" s="35"/>
      <c r="AA161" s="35"/>
      <c r="AB161" s="35"/>
      <c r="AC161" s="35"/>
      <c r="AD161" s="35"/>
      <c r="AE161" s="35"/>
      <c r="AR161" s="215" t="s">
        <v>1624</v>
      </c>
      <c r="AT161" s="215" t="s">
        <v>521</v>
      </c>
      <c r="AU161" s="215" t="s">
        <v>83</v>
      </c>
      <c r="AY161" s="18" t="s">
        <v>185</v>
      </c>
      <c r="BE161" s="216">
        <f>IF(N161="základní",J161,0)</f>
        <v>0</v>
      </c>
      <c r="BF161" s="216">
        <f>IF(N161="snížená",J161,0)</f>
        <v>0</v>
      </c>
      <c r="BG161" s="216">
        <f>IF(N161="zákl. přenesená",J161,0)</f>
        <v>0</v>
      </c>
      <c r="BH161" s="216">
        <f>IF(N161="sníž. přenesená",J161,0)</f>
        <v>0</v>
      </c>
      <c r="BI161" s="216">
        <f>IF(N161="nulová",J161,0)</f>
        <v>0</v>
      </c>
      <c r="BJ161" s="18" t="s">
        <v>81</v>
      </c>
      <c r="BK161" s="216">
        <f>ROUND(I161*H161,2)</f>
        <v>0</v>
      </c>
      <c r="BL161" s="18" t="s">
        <v>528</v>
      </c>
      <c r="BM161" s="215" t="s">
        <v>1637</v>
      </c>
    </row>
    <row r="162" spans="1:65" s="2" customFormat="1" ht="10.199999999999999">
      <c r="A162" s="35"/>
      <c r="B162" s="36"/>
      <c r="C162" s="37"/>
      <c r="D162" s="217" t="s">
        <v>194</v>
      </c>
      <c r="E162" s="37"/>
      <c r="F162" s="218" t="s">
        <v>1636</v>
      </c>
      <c r="G162" s="37"/>
      <c r="H162" s="37"/>
      <c r="I162" s="116"/>
      <c r="J162" s="37"/>
      <c r="K162" s="37"/>
      <c r="L162" s="40"/>
      <c r="M162" s="219"/>
      <c r="N162" s="220"/>
      <c r="O162" s="72"/>
      <c r="P162" s="72"/>
      <c r="Q162" s="72"/>
      <c r="R162" s="72"/>
      <c r="S162" s="72"/>
      <c r="T162" s="73"/>
      <c r="U162" s="35"/>
      <c r="V162" s="35"/>
      <c r="W162" s="35"/>
      <c r="X162" s="35"/>
      <c r="Y162" s="35"/>
      <c r="Z162" s="35"/>
      <c r="AA162" s="35"/>
      <c r="AB162" s="35"/>
      <c r="AC162" s="35"/>
      <c r="AD162" s="35"/>
      <c r="AE162" s="35"/>
      <c r="AT162" s="18" t="s">
        <v>194</v>
      </c>
      <c r="AU162" s="18" t="s">
        <v>83</v>
      </c>
    </row>
    <row r="163" spans="1:65" s="2" customFormat="1" ht="16.5" customHeight="1">
      <c r="A163" s="35"/>
      <c r="B163" s="36"/>
      <c r="C163" s="258" t="s">
        <v>282</v>
      </c>
      <c r="D163" s="258" t="s">
        <v>521</v>
      </c>
      <c r="E163" s="259" t="s">
        <v>282</v>
      </c>
      <c r="F163" s="260" t="s">
        <v>1638</v>
      </c>
      <c r="G163" s="261" t="s">
        <v>990</v>
      </c>
      <c r="H163" s="262">
        <v>9</v>
      </c>
      <c r="I163" s="263"/>
      <c r="J163" s="264">
        <f>ROUND(I163*H163,2)</f>
        <v>0</v>
      </c>
      <c r="K163" s="260" t="s">
        <v>1</v>
      </c>
      <c r="L163" s="265"/>
      <c r="M163" s="266" t="s">
        <v>1</v>
      </c>
      <c r="N163" s="267" t="s">
        <v>38</v>
      </c>
      <c r="O163" s="72"/>
      <c r="P163" s="213">
        <f>O163*H163</f>
        <v>0</v>
      </c>
      <c r="Q163" s="213">
        <v>0</v>
      </c>
      <c r="R163" s="213">
        <f>Q163*H163</f>
        <v>0</v>
      </c>
      <c r="S163" s="213">
        <v>0</v>
      </c>
      <c r="T163" s="214">
        <f>S163*H163</f>
        <v>0</v>
      </c>
      <c r="U163" s="35"/>
      <c r="V163" s="35"/>
      <c r="W163" s="35"/>
      <c r="X163" s="35"/>
      <c r="Y163" s="35"/>
      <c r="Z163" s="35"/>
      <c r="AA163" s="35"/>
      <c r="AB163" s="35"/>
      <c r="AC163" s="35"/>
      <c r="AD163" s="35"/>
      <c r="AE163" s="35"/>
      <c r="AR163" s="215" t="s">
        <v>1624</v>
      </c>
      <c r="AT163" s="215" t="s">
        <v>521</v>
      </c>
      <c r="AU163" s="215" t="s">
        <v>83</v>
      </c>
      <c r="AY163" s="18" t="s">
        <v>185</v>
      </c>
      <c r="BE163" s="216">
        <f>IF(N163="základní",J163,0)</f>
        <v>0</v>
      </c>
      <c r="BF163" s="216">
        <f>IF(N163="snížená",J163,0)</f>
        <v>0</v>
      </c>
      <c r="BG163" s="216">
        <f>IF(N163="zákl. přenesená",J163,0)</f>
        <v>0</v>
      </c>
      <c r="BH163" s="216">
        <f>IF(N163="sníž. přenesená",J163,0)</f>
        <v>0</v>
      </c>
      <c r="BI163" s="216">
        <f>IF(N163="nulová",J163,0)</f>
        <v>0</v>
      </c>
      <c r="BJ163" s="18" t="s">
        <v>81</v>
      </c>
      <c r="BK163" s="216">
        <f>ROUND(I163*H163,2)</f>
        <v>0</v>
      </c>
      <c r="BL163" s="18" t="s">
        <v>528</v>
      </c>
      <c r="BM163" s="215" t="s">
        <v>1639</v>
      </c>
    </row>
    <row r="164" spans="1:65" s="2" customFormat="1" ht="10.199999999999999">
      <c r="A164" s="35"/>
      <c r="B164" s="36"/>
      <c r="C164" s="37"/>
      <c r="D164" s="217" t="s">
        <v>194</v>
      </c>
      <c r="E164" s="37"/>
      <c r="F164" s="218" t="s">
        <v>1638</v>
      </c>
      <c r="G164" s="37"/>
      <c r="H164" s="37"/>
      <c r="I164" s="116"/>
      <c r="J164" s="37"/>
      <c r="K164" s="37"/>
      <c r="L164" s="40"/>
      <c r="M164" s="219"/>
      <c r="N164" s="220"/>
      <c r="O164" s="72"/>
      <c r="P164" s="72"/>
      <c r="Q164" s="72"/>
      <c r="R164" s="72"/>
      <c r="S164" s="72"/>
      <c r="T164" s="73"/>
      <c r="U164" s="35"/>
      <c r="V164" s="35"/>
      <c r="W164" s="35"/>
      <c r="X164" s="35"/>
      <c r="Y164" s="35"/>
      <c r="Z164" s="35"/>
      <c r="AA164" s="35"/>
      <c r="AB164" s="35"/>
      <c r="AC164" s="35"/>
      <c r="AD164" s="35"/>
      <c r="AE164" s="35"/>
      <c r="AT164" s="18" t="s">
        <v>194</v>
      </c>
      <c r="AU164" s="18" t="s">
        <v>83</v>
      </c>
    </row>
    <row r="165" spans="1:65" s="2" customFormat="1" ht="16.5" customHeight="1">
      <c r="A165" s="35"/>
      <c r="B165" s="36"/>
      <c r="C165" s="258" t="s">
        <v>8</v>
      </c>
      <c r="D165" s="258" t="s">
        <v>521</v>
      </c>
      <c r="E165" s="259" t="s">
        <v>8</v>
      </c>
      <c r="F165" s="260" t="s">
        <v>1640</v>
      </c>
      <c r="G165" s="261" t="s">
        <v>990</v>
      </c>
      <c r="H165" s="262">
        <v>10</v>
      </c>
      <c r="I165" s="263"/>
      <c r="J165" s="264">
        <f>ROUND(I165*H165,2)</f>
        <v>0</v>
      </c>
      <c r="K165" s="260" t="s">
        <v>1</v>
      </c>
      <c r="L165" s="265"/>
      <c r="M165" s="266" t="s">
        <v>1</v>
      </c>
      <c r="N165" s="267" t="s">
        <v>38</v>
      </c>
      <c r="O165" s="72"/>
      <c r="P165" s="213">
        <f>O165*H165</f>
        <v>0</v>
      </c>
      <c r="Q165" s="213">
        <v>0</v>
      </c>
      <c r="R165" s="213">
        <f>Q165*H165</f>
        <v>0</v>
      </c>
      <c r="S165" s="213">
        <v>0</v>
      </c>
      <c r="T165" s="214">
        <f>S165*H165</f>
        <v>0</v>
      </c>
      <c r="U165" s="35"/>
      <c r="V165" s="35"/>
      <c r="W165" s="35"/>
      <c r="X165" s="35"/>
      <c r="Y165" s="35"/>
      <c r="Z165" s="35"/>
      <c r="AA165" s="35"/>
      <c r="AB165" s="35"/>
      <c r="AC165" s="35"/>
      <c r="AD165" s="35"/>
      <c r="AE165" s="35"/>
      <c r="AR165" s="215" t="s">
        <v>1624</v>
      </c>
      <c r="AT165" s="215" t="s">
        <v>521</v>
      </c>
      <c r="AU165" s="215" t="s">
        <v>83</v>
      </c>
      <c r="AY165" s="18" t="s">
        <v>185</v>
      </c>
      <c r="BE165" s="216">
        <f>IF(N165="základní",J165,0)</f>
        <v>0</v>
      </c>
      <c r="BF165" s="216">
        <f>IF(N165="snížená",J165,0)</f>
        <v>0</v>
      </c>
      <c r="BG165" s="216">
        <f>IF(N165="zákl. přenesená",J165,0)</f>
        <v>0</v>
      </c>
      <c r="BH165" s="216">
        <f>IF(N165="sníž. přenesená",J165,0)</f>
        <v>0</v>
      </c>
      <c r="BI165" s="216">
        <f>IF(N165="nulová",J165,0)</f>
        <v>0</v>
      </c>
      <c r="BJ165" s="18" t="s">
        <v>81</v>
      </c>
      <c r="BK165" s="216">
        <f>ROUND(I165*H165,2)</f>
        <v>0</v>
      </c>
      <c r="BL165" s="18" t="s">
        <v>528</v>
      </c>
      <c r="BM165" s="215" t="s">
        <v>1641</v>
      </c>
    </row>
    <row r="166" spans="1:65" s="2" customFormat="1" ht="10.199999999999999">
      <c r="A166" s="35"/>
      <c r="B166" s="36"/>
      <c r="C166" s="37"/>
      <c r="D166" s="217" t="s">
        <v>194</v>
      </c>
      <c r="E166" s="37"/>
      <c r="F166" s="218" t="s">
        <v>1640</v>
      </c>
      <c r="G166" s="37"/>
      <c r="H166" s="37"/>
      <c r="I166" s="116"/>
      <c r="J166" s="37"/>
      <c r="K166" s="37"/>
      <c r="L166" s="40"/>
      <c r="M166" s="219"/>
      <c r="N166" s="220"/>
      <c r="O166" s="72"/>
      <c r="P166" s="72"/>
      <c r="Q166" s="72"/>
      <c r="R166" s="72"/>
      <c r="S166" s="72"/>
      <c r="T166" s="73"/>
      <c r="U166" s="35"/>
      <c r="V166" s="35"/>
      <c r="W166" s="35"/>
      <c r="X166" s="35"/>
      <c r="Y166" s="35"/>
      <c r="Z166" s="35"/>
      <c r="AA166" s="35"/>
      <c r="AB166" s="35"/>
      <c r="AC166" s="35"/>
      <c r="AD166" s="35"/>
      <c r="AE166" s="35"/>
      <c r="AT166" s="18" t="s">
        <v>194</v>
      </c>
      <c r="AU166" s="18" t="s">
        <v>83</v>
      </c>
    </row>
    <row r="167" spans="1:65" s="2" customFormat="1" ht="16.5" customHeight="1">
      <c r="A167" s="35"/>
      <c r="B167" s="36"/>
      <c r="C167" s="258" t="s">
        <v>296</v>
      </c>
      <c r="D167" s="258" t="s">
        <v>521</v>
      </c>
      <c r="E167" s="259" t="s">
        <v>296</v>
      </c>
      <c r="F167" s="260" t="s">
        <v>1642</v>
      </c>
      <c r="G167" s="261" t="s">
        <v>990</v>
      </c>
      <c r="H167" s="262">
        <v>3</v>
      </c>
      <c r="I167" s="263"/>
      <c r="J167" s="264">
        <f>ROUND(I167*H167,2)</f>
        <v>0</v>
      </c>
      <c r="K167" s="260" t="s">
        <v>1</v>
      </c>
      <c r="L167" s="265"/>
      <c r="M167" s="266" t="s">
        <v>1</v>
      </c>
      <c r="N167" s="267" t="s">
        <v>38</v>
      </c>
      <c r="O167" s="72"/>
      <c r="P167" s="213">
        <f>O167*H167</f>
        <v>0</v>
      </c>
      <c r="Q167" s="213">
        <v>0</v>
      </c>
      <c r="R167" s="213">
        <f>Q167*H167</f>
        <v>0</v>
      </c>
      <c r="S167" s="213">
        <v>0</v>
      </c>
      <c r="T167" s="214">
        <f>S167*H167</f>
        <v>0</v>
      </c>
      <c r="U167" s="35"/>
      <c r="V167" s="35"/>
      <c r="W167" s="35"/>
      <c r="X167" s="35"/>
      <c r="Y167" s="35"/>
      <c r="Z167" s="35"/>
      <c r="AA167" s="35"/>
      <c r="AB167" s="35"/>
      <c r="AC167" s="35"/>
      <c r="AD167" s="35"/>
      <c r="AE167" s="35"/>
      <c r="AR167" s="215" t="s">
        <v>1624</v>
      </c>
      <c r="AT167" s="215" t="s">
        <v>521</v>
      </c>
      <c r="AU167" s="215" t="s">
        <v>83</v>
      </c>
      <c r="AY167" s="18" t="s">
        <v>185</v>
      </c>
      <c r="BE167" s="216">
        <f>IF(N167="základní",J167,0)</f>
        <v>0</v>
      </c>
      <c r="BF167" s="216">
        <f>IF(N167="snížená",J167,0)</f>
        <v>0</v>
      </c>
      <c r="BG167" s="216">
        <f>IF(N167="zákl. přenesená",J167,0)</f>
        <v>0</v>
      </c>
      <c r="BH167" s="216">
        <f>IF(N167="sníž. přenesená",J167,0)</f>
        <v>0</v>
      </c>
      <c r="BI167" s="216">
        <f>IF(N167="nulová",J167,0)</f>
        <v>0</v>
      </c>
      <c r="BJ167" s="18" t="s">
        <v>81</v>
      </c>
      <c r="BK167" s="216">
        <f>ROUND(I167*H167,2)</f>
        <v>0</v>
      </c>
      <c r="BL167" s="18" t="s">
        <v>528</v>
      </c>
      <c r="BM167" s="215" t="s">
        <v>1643</v>
      </c>
    </row>
    <row r="168" spans="1:65" s="2" customFormat="1" ht="10.199999999999999">
      <c r="A168" s="35"/>
      <c r="B168" s="36"/>
      <c r="C168" s="37"/>
      <c r="D168" s="217" t="s">
        <v>194</v>
      </c>
      <c r="E168" s="37"/>
      <c r="F168" s="218" t="s">
        <v>1642</v>
      </c>
      <c r="G168" s="37"/>
      <c r="H168" s="37"/>
      <c r="I168" s="116"/>
      <c r="J168" s="37"/>
      <c r="K168" s="37"/>
      <c r="L168" s="40"/>
      <c r="M168" s="219"/>
      <c r="N168" s="220"/>
      <c r="O168" s="72"/>
      <c r="P168" s="72"/>
      <c r="Q168" s="72"/>
      <c r="R168" s="72"/>
      <c r="S168" s="72"/>
      <c r="T168" s="73"/>
      <c r="U168" s="35"/>
      <c r="V168" s="35"/>
      <c r="W168" s="35"/>
      <c r="X168" s="35"/>
      <c r="Y168" s="35"/>
      <c r="Z168" s="35"/>
      <c r="AA168" s="35"/>
      <c r="AB168" s="35"/>
      <c r="AC168" s="35"/>
      <c r="AD168" s="35"/>
      <c r="AE168" s="35"/>
      <c r="AT168" s="18" t="s">
        <v>194</v>
      </c>
      <c r="AU168" s="18" t="s">
        <v>83</v>
      </c>
    </row>
    <row r="169" spans="1:65" s="2" customFormat="1" ht="16.5" customHeight="1">
      <c r="A169" s="35"/>
      <c r="B169" s="36"/>
      <c r="C169" s="258" t="s">
        <v>305</v>
      </c>
      <c r="D169" s="258" t="s">
        <v>521</v>
      </c>
      <c r="E169" s="259" t="s">
        <v>305</v>
      </c>
      <c r="F169" s="260" t="s">
        <v>1644</v>
      </c>
      <c r="G169" s="261" t="s">
        <v>990</v>
      </c>
      <c r="H169" s="262">
        <v>2</v>
      </c>
      <c r="I169" s="263"/>
      <c r="J169" s="264">
        <f>ROUND(I169*H169,2)</f>
        <v>0</v>
      </c>
      <c r="K169" s="260" t="s">
        <v>1</v>
      </c>
      <c r="L169" s="265"/>
      <c r="M169" s="266" t="s">
        <v>1</v>
      </c>
      <c r="N169" s="267" t="s">
        <v>38</v>
      </c>
      <c r="O169" s="72"/>
      <c r="P169" s="213">
        <f>O169*H169</f>
        <v>0</v>
      </c>
      <c r="Q169" s="213">
        <v>0</v>
      </c>
      <c r="R169" s="213">
        <f>Q169*H169</f>
        <v>0</v>
      </c>
      <c r="S169" s="213">
        <v>0</v>
      </c>
      <c r="T169" s="214">
        <f>S169*H169</f>
        <v>0</v>
      </c>
      <c r="U169" s="35"/>
      <c r="V169" s="35"/>
      <c r="W169" s="35"/>
      <c r="X169" s="35"/>
      <c r="Y169" s="35"/>
      <c r="Z169" s="35"/>
      <c r="AA169" s="35"/>
      <c r="AB169" s="35"/>
      <c r="AC169" s="35"/>
      <c r="AD169" s="35"/>
      <c r="AE169" s="35"/>
      <c r="AR169" s="215" t="s">
        <v>1624</v>
      </c>
      <c r="AT169" s="215" t="s">
        <v>521</v>
      </c>
      <c r="AU169" s="215" t="s">
        <v>83</v>
      </c>
      <c r="AY169" s="18" t="s">
        <v>185</v>
      </c>
      <c r="BE169" s="216">
        <f>IF(N169="základní",J169,0)</f>
        <v>0</v>
      </c>
      <c r="BF169" s="216">
        <f>IF(N169="snížená",J169,0)</f>
        <v>0</v>
      </c>
      <c r="BG169" s="216">
        <f>IF(N169="zákl. přenesená",J169,0)</f>
        <v>0</v>
      </c>
      <c r="BH169" s="216">
        <f>IF(N169="sníž. přenesená",J169,0)</f>
        <v>0</v>
      </c>
      <c r="BI169" s="216">
        <f>IF(N169="nulová",J169,0)</f>
        <v>0</v>
      </c>
      <c r="BJ169" s="18" t="s">
        <v>81</v>
      </c>
      <c r="BK169" s="216">
        <f>ROUND(I169*H169,2)</f>
        <v>0</v>
      </c>
      <c r="BL169" s="18" t="s">
        <v>528</v>
      </c>
      <c r="BM169" s="215" t="s">
        <v>1645</v>
      </c>
    </row>
    <row r="170" spans="1:65" s="2" customFormat="1" ht="10.199999999999999">
      <c r="A170" s="35"/>
      <c r="B170" s="36"/>
      <c r="C170" s="37"/>
      <c r="D170" s="217" t="s">
        <v>194</v>
      </c>
      <c r="E170" s="37"/>
      <c r="F170" s="218" t="s">
        <v>1644</v>
      </c>
      <c r="G170" s="37"/>
      <c r="H170" s="37"/>
      <c r="I170" s="116"/>
      <c r="J170" s="37"/>
      <c r="K170" s="37"/>
      <c r="L170" s="40"/>
      <c r="M170" s="219"/>
      <c r="N170" s="220"/>
      <c r="O170" s="72"/>
      <c r="P170" s="72"/>
      <c r="Q170" s="72"/>
      <c r="R170" s="72"/>
      <c r="S170" s="72"/>
      <c r="T170" s="73"/>
      <c r="U170" s="35"/>
      <c r="V170" s="35"/>
      <c r="W170" s="35"/>
      <c r="X170" s="35"/>
      <c r="Y170" s="35"/>
      <c r="Z170" s="35"/>
      <c r="AA170" s="35"/>
      <c r="AB170" s="35"/>
      <c r="AC170" s="35"/>
      <c r="AD170" s="35"/>
      <c r="AE170" s="35"/>
      <c r="AT170" s="18" t="s">
        <v>194</v>
      </c>
      <c r="AU170" s="18" t="s">
        <v>83</v>
      </c>
    </row>
    <row r="171" spans="1:65" s="12" customFormat="1" ht="22.8" customHeight="1">
      <c r="B171" s="188"/>
      <c r="C171" s="189"/>
      <c r="D171" s="190" t="s">
        <v>72</v>
      </c>
      <c r="E171" s="202" t="s">
        <v>1567</v>
      </c>
      <c r="F171" s="202" t="s">
        <v>1646</v>
      </c>
      <c r="G171" s="189"/>
      <c r="H171" s="189"/>
      <c r="I171" s="192"/>
      <c r="J171" s="203">
        <f>BK171</f>
        <v>0</v>
      </c>
      <c r="K171" s="189"/>
      <c r="L171" s="194"/>
      <c r="M171" s="195"/>
      <c r="N171" s="196"/>
      <c r="O171" s="196"/>
      <c r="P171" s="197">
        <f>SUM(P172:P191)</f>
        <v>0</v>
      </c>
      <c r="Q171" s="196"/>
      <c r="R171" s="197">
        <f>SUM(R172:R191)</f>
        <v>0</v>
      </c>
      <c r="S171" s="196"/>
      <c r="T171" s="198">
        <f>SUM(T172:T191)</f>
        <v>0</v>
      </c>
      <c r="AR171" s="199" t="s">
        <v>192</v>
      </c>
      <c r="AT171" s="200" t="s">
        <v>72</v>
      </c>
      <c r="AU171" s="200" t="s">
        <v>81</v>
      </c>
      <c r="AY171" s="199" t="s">
        <v>185</v>
      </c>
      <c r="BK171" s="201">
        <f>SUM(BK172:BK191)</f>
        <v>0</v>
      </c>
    </row>
    <row r="172" spans="1:65" s="2" customFormat="1" ht="21.75" customHeight="1">
      <c r="A172" s="35"/>
      <c r="B172" s="36"/>
      <c r="C172" s="258" t="s">
        <v>313</v>
      </c>
      <c r="D172" s="258" t="s">
        <v>521</v>
      </c>
      <c r="E172" s="259" t="s">
        <v>313</v>
      </c>
      <c r="F172" s="260" t="s">
        <v>1647</v>
      </c>
      <c r="G172" s="261" t="s">
        <v>990</v>
      </c>
      <c r="H172" s="262">
        <v>6</v>
      </c>
      <c r="I172" s="263"/>
      <c r="J172" s="264">
        <f>ROUND(I172*H172,2)</f>
        <v>0</v>
      </c>
      <c r="K172" s="260" t="s">
        <v>1</v>
      </c>
      <c r="L172" s="265"/>
      <c r="M172" s="266" t="s">
        <v>1</v>
      </c>
      <c r="N172" s="267" t="s">
        <v>38</v>
      </c>
      <c r="O172" s="72"/>
      <c r="P172" s="213">
        <f>O172*H172</f>
        <v>0</v>
      </c>
      <c r="Q172" s="213">
        <v>0</v>
      </c>
      <c r="R172" s="213">
        <f>Q172*H172</f>
        <v>0</v>
      </c>
      <c r="S172" s="213">
        <v>0</v>
      </c>
      <c r="T172" s="214">
        <f>S172*H172</f>
        <v>0</v>
      </c>
      <c r="U172" s="35"/>
      <c r="V172" s="35"/>
      <c r="W172" s="35"/>
      <c r="X172" s="35"/>
      <c r="Y172" s="35"/>
      <c r="Z172" s="35"/>
      <c r="AA172" s="35"/>
      <c r="AB172" s="35"/>
      <c r="AC172" s="35"/>
      <c r="AD172" s="35"/>
      <c r="AE172" s="35"/>
      <c r="AR172" s="215" t="s">
        <v>487</v>
      </c>
      <c r="AT172" s="215" t="s">
        <v>521</v>
      </c>
      <c r="AU172" s="215" t="s">
        <v>83</v>
      </c>
      <c r="AY172" s="18" t="s">
        <v>185</v>
      </c>
      <c r="BE172" s="216">
        <f>IF(N172="základní",J172,0)</f>
        <v>0</v>
      </c>
      <c r="BF172" s="216">
        <f>IF(N172="snížená",J172,0)</f>
        <v>0</v>
      </c>
      <c r="BG172" s="216">
        <f>IF(N172="zákl. přenesená",J172,0)</f>
        <v>0</v>
      </c>
      <c r="BH172" s="216">
        <f>IF(N172="sníž. přenesená",J172,0)</f>
        <v>0</v>
      </c>
      <c r="BI172" s="216">
        <f>IF(N172="nulová",J172,0)</f>
        <v>0</v>
      </c>
      <c r="BJ172" s="18" t="s">
        <v>81</v>
      </c>
      <c r="BK172" s="216">
        <f>ROUND(I172*H172,2)</f>
        <v>0</v>
      </c>
      <c r="BL172" s="18" t="s">
        <v>487</v>
      </c>
      <c r="BM172" s="215" t="s">
        <v>1648</v>
      </c>
    </row>
    <row r="173" spans="1:65" s="2" customFormat="1" ht="10.199999999999999">
      <c r="A173" s="35"/>
      <c r="B173" s="36"/>
      <c r="C173" s="37"/>
      <c r="D173" s="217" t="s">
        <v>194</v>
      </c>
      <c r="E173" s="37"/>
      <c r="F173" s="218" t="s">
        <v>1615</v>
      </c>
      <c r="G173" s="37"/>
      <c r="H173" s="37"/>
      <c r="I173" s="116"/>
      <c r="J173" s="37"/>
      <c r="K173" s="37"/>
      <c r="L173" s="40"/>
      <c r="M173" s="219"/>
      <c r="N173" s="220"/>
      <c r="O173" s="72"/>
      <c r="P173" s="72"/>
      <c r="Q173" s="72"/>
      <c r="R173" s="72"/>
      <c r="S173" s="72"/>
      <c r="T173" s="73"/>
      <c r="U173" s="35"/>
      <c r="V173" s="35"/>
      <c r="W173" s="35"/>
      <c r="X173" s="35"/>
      <c r="Y173" s="35"/>
      <c r="Z173" s="35"/>
      <c r="AA173" s="35"/>
      <c r="AB173" s="35"/>
      <c r="AC173" s="35"/>
      <c r="AD173" s="35"/>
      <c r="AE173" s="35"/>
      <c r="AT173" s="18" t="s">
        <v>194</v>
      </c>
      <c r="AU173" s="18" t="s">
        <v>83</v>
      </c>
    </row>
    <row r="174" spans="1:65" s="2" customFormat="1" ht="16.5" customHeight="1">
      <c r="A174" s="35"/>
      <c r="B174" s="36"/>
      <c r="C174" s="258" t="s">
        <v>322</v>
      </c>
      <c r="D174" s="258" t="s">
        <v>521</v>
      </c>
      <c r="E174" s="259" t="s">
        <v>322</v>
      </c>
      <c r="F174" s="260" t="s">
        <v>1649</v>
      </c>
      <c r="G174" s="261" t="s">
        <v>990</v>
      </c>
      <c r="H174" s="262">
        <v>8</v>
      </c>
      <c r="I174" s="263"/>
      <c r="J174" s="264">
        <f>ROUND(I174*H174,2)</f>
        <v>0</v>
      </c>
      <c r="K174" s="260" t="s">
        <v>1</v>
      </c>
      <c r="L174" s="265"/>
      <c r="M174" s="266" t="s">
        <v>1</v>
      </c>
      <c r="N174" s="267" t="s">
        <v>38</v>
      </c>
      <c r="O174" s="72"/>
      <c r="P174" s="213">
        <f>O174*H174</f>
        <v>0</v>
      </c>
      <c r="Q174" s="213">
        <v>0</v>
      </c>
      <c r="R174" s="213">
        <f>Q174*H174</f>
        <v>0</v>
      </c>
      <c r="S174" s="213">
        <v>0</v>
      </c>
      <c r="T174" s="214">
        <f>S174*H174</f>
        <v>0</v>
      </c>
      <c r="U174" s="35"/>
      <c r="V174" s="35"/>
      <c r="W174" s="35"/>
      <c r="X174" s="35"/>
      <c r="Y174" s="35"/>
      <c r="Z174" s="35"/>
      <c r="AA174" s="35"/>
      <c r="AB174" s="35"/>
      <c r="AC174" s="35"/>
      <c r="AD174" s="35"/>
      <c r="AE174" s="35"/>
      <c r="AR174" s="215" t="s">
        <v>1624</v>
      </c>
      <c r="AT174" s="215" t="s">
        <v>521</v>
      </c>
      <c r="AU174" s="215" t="s">
        <v>83</v>
      </c>
      <c r="AY174" s="18" t="s">
        <v>185</v>
      </c>
      <c r="BE174" s="216">
        <f>IF(N174="základní",J174,0)</f>
        <v>0</v>
      </c>
      <c r="BF174" s="216">
        <f>IF(N174="snížená",J174,0)</f>
        <v>0</v>
      </c>
      <c r="BG174" s="216">
        <f>IF(N174="zákl. přenesená",J174,0)</f>
        <v>0</v>
      </c>
      <c r="BH174" s="216">
        <f>IF(N174="sníž. přenesená",J174,0)</f>
        <v>0</v>
      </c>
      <c r="BI174" s="216">
        <f>IF(N174="nulová",J174,0)</f>
        <v>0</v>
      </c>
      <c r="BJ174" s="18" t="s">
        <v>81</v>
      </c>
      <c r="BK174" s="216">
        <f>ROUND(I174*H174,2)</f>
        <v>0</v>
      </c>
      <c r="BL174" s="18" t="s">
        <v>528</v>
      </c>
      <c r="BM174" s="215" t="s">
        <v>1650</v>
      </c>
    </row>
    <row r="175" spans="1:65" s="2" customFormat="1" ht="10.199999999999999">
      <c r="A175" s="35"/>
      <c r="B175" s="36"/>
      <c r="C175" s="37"/>
      <c r="D175" s="217" t="s">
        <v>194</v>
      </c>
      <c r="E175" s="37"/>
      <c r="F175" s="218" t="s">
        <v>1649</v>
      </c>
      <c r="G175" s="37"/>
      <c r="H175" s="37"/>
      <c r="I175" s="116"/>
      <c r="J175" s="37"/>
      <c r="K175" s="37"/>
      <c r="L175" s="40"/>
      <c r="M175" s="219"/>
      <c r="N175" s="220"/>
      <c r="O175" s="72"/>
      <c r="P175" s="72"/>
      <c r="Q175" s="72"/>
      <c r="R175" s="72"/>
      <c r="S175" s="72"/>
      <c r="T175" s="73"/>
      <c r="U175" s="35"/>
      <c r="V175" s="35"/>
      <c r="W175" s="35"/>
      <c r="X175" s="35"/>
      <c r="Y175" s="35"/>
      <c r="Z175" s="35"/>
      <c r="AA175" s="35"/>
      <c r="AB175" s="35"/>
      <c r="AC175" s="35"/>
      <c r="AD175" s="35"/>
      <c r="AE175" s="35"/>
      <c r="AT175" s="18" t="s">
        <v>194</v>
      </c>
      <c r="AU175" s="18" t="s">
        <v>83</v>
      </c>
    </row>
    <row r="176" spans="1:65" s="2" customFormat="1" ht="16.5" customHeight="1">
      <c r="A176" s="35"/>
      <c r="B176" s="36"/>
      <c r="C176" s="258" t="s">
        <v>335</v>
      </c>
      <c r="D176" s="258" t="s">
        <v>521</v>
      </c>
      <c r="E176" s="259" t="s">
        <v>335</v>
      </c>
      <c r="F176" s="260" t="s">
        <v>1651</v>
      </c>
      <c r="G176" s="261" t="s">
        <v>990</v>
      </c>
      <c r="H176" s="262">
        <v>1</v>
      </c>
      <c r="I176" s="263"/>
      <c r="J176" s="264">
        <f>ROUND(I176*H176,2)</f>
        <v>0</v>
      </c>
      <c r="K176" s="260" t="s">
        <v>1</v>
      </c>
      <c r="L176" s="265"/>
      <c r="M176" s="266" t="s">
        <v>1</v>
      </c>
      <c r="N176" s="267" t="s">
        <v>38</v>
      </c>
      <c r="O176" s="72"/>
      <c r="P176" s="213">
        <f>O176*H176</f>
        <v>0</v>
      </c>
      <c r="Q176" s="213">
        <v>0</v>
      </c>
      <c r="R176" s="213">
        <f>Q176*H176</f>
        <v>0</v>
      </c>
      <c r="S176" s="213">
        <v>0</v>
      </c>
      <c r="T176" s="214">
        <f>S176*H176</f>
        <v>0</v>
      </c>
      <c r="U176" s="35"/>
      <c r="V176" s="35"/>
      <c r="W176" s="35"/>
      <c r="X176" s="35"/>
      <c r="Y176" s="35"/>
      <c r="Z176" s="35"/>
      <c r="AA176" s="35"/>
      <c r="AB176" s="35"/>
      <c r="AC176" s="35"/>
      <c r="AD176" s="35"/>
      <c r="AE176" s="35"/>
      <c r="AR176" s="215" t="s">
        <v>1624</v>
      </c>
      <c r="AT176" s="215" t="s">
        <v>521</v>
      </c>
      <c r="AU176" s="215" t="s">
        <v>83</v>
      </c>
      <c r="AY176" s="18" t="s">
        <v>185</v>
      </c>
      <c r="BE176" s="216">
        <f>IF(N176="základní",J176,0)</f>
        <v>0</v>
      </c>
      <c r="BF176" s="216">
        <f>IF(N176="snížená",J176,0)</f>
        <v>0</v>
      </c>
      <c r="BG176" s="216">
        <f>IF(N176="zákl. přenesená",J176,0)</f>
        <v>0</v>
      </c>
      <c r="BH176" s="216">
        <f>IF(N176="sníž. přenesená",J176,0)</f>
        <v>0</v>
      </c>
      <c r="BI176" s="216">
        <f>IF(N176="nulová",J176,0)</f>
        <v>0</v>
      </c>
      <c r="BJ176" s="18" t="s">
        <v>81</v>
      </c>
      <c r="BK176" s="216">
        <f>ROUND(I176*H176,2)</f>
        <v>0</v>
      </c>
      <c r="BL176" s="18" t="s">
        <v>528</v>
      </c>
      <c r="BM176" s="215" t="s">
        <v>1652</v>
      </c>
    </row>
    <row r="177" spans="1:65" s="2" customFormat="1" ht="10.199999999999999">
      <c r="A177" s="35"/>
      <c r="B177" s="36"/>
      <c r="C177" s="37"/>
      <c r="D177" s="217" t="s">
        <v>194</v>
      </c>
      <c r="E177" s="37"/>
      <c r="F177" s="218" t="s">
        <v>1651</v>
      </c>
      <c r="G177" s="37"/>
      <c r="H177" s="37"/>
      <c r="I177" s="116"/>
      <c r="J177" s="37"/>
      <c r="K177" s="37"/>
      <c r="L177" s="40"/>
      <c r="M177" s="219"/>
      <c r="N177" s="220"/>
      <c r="O177" s="72"/>
      <c r="P177" s="72"/>
      <c r="Q177" s="72"/>
      <c r="R177" s="72"/>
      <c r="S177" s="72"/>
      <c r="T177" s="73"/>
      <c r="U177" s="35"/>
      <c r="V177" s="35"/>
      <c r="W177" s="35"/>
      <c r="X177" s="35"/>
      <c r="Y177" s="35"/>
      <c r="Z177" s="35"/>
      <c r="AA177" s="35"/>
      <c r="AB177" s="35"/>
      <c r="AC177" s="35"/>
      <c r="AD177" s="35"/>
      <c r="AE177" s="35"/>
      <c r="AT177" s="18" t="s">
        <v>194</v>
      </c>
      <c r="AU177" s="18" t="s">
        <v>83</v>
      </c>
    </row>
    <row r="178" spans="1:65" s="2" customFormat="1" ht="16.5" customHeight="1">
      <c r="A178" s="35"/>
      <c r="B178" s="36"/>
      <c r="C178" s="258" t="s">
        <v>7</v>
      </c>
      <c r="D178" s="258" t="s">
        <v>521</v>
      </c>
      <c r="E178" s="259" t="s">
        <v>7</v>
      </c>
      <c r="F178" s="260" t="s">
        <v>1653</v>
      </c>
      <c r="G178" s="261" t="s">
        <v>990</v>
      </c>
      <c r="H178" s="262">
        <v>4</v>
      </c>
      <c r="I178" s="263"/>
      <c r="J178" s="264">
        <f>ROUND(I178*H178,2)</f>
        <v>0</v>
      </c>
      <c r="K178" s="260" t="s">
        <v>1</v>
      </c>
      <c r="L178" s="265"/>
      <c r="M178" s="266" t="s">
        <v>1</v>
      </c>
      <c r="N178" s="267" t="s">
        <v>38</v>
      </c>
      <c r="O178" s="72"/>
      <c r="P178" s="213">
        <f>O178*H178</f>
        <v>0</v>
      </c>
      <c r="Q178" s="213">
        <v>0</v>
      </c>
      <c r="R178" s="213">
        <f>Q178*H178</f>
        <v>0</v>
      </c>
      <c r="S178" s="213">
        <v>0</v>
      </c>
      <c r="T178" s="214">
        <f>S178*H178</f>
        <v>0</v>
      </c>
      <c r="U178" s="35"/>
      <c r="V178" s="35"/>
      <c r="W178" s="35"/>
      <c r="X178" s="35"/>
      <c r="Y178" s="35"/>
      <c r="Z178" s="35"/>
      <c r="AA178" s="35"/>
      <c r="AB178" s="35"/>
      <c r="AC178" s="35"/>
      <c r="AD178" s="35"/>
      <c r="AE178" s="35"/>
      <c r="AR178" s="215" t="s">
        <v>1624</v>
      </c>
      <c r="AT178" s="215" t="s">
        <v>521</v>
      </c>
      <c r="AU178" s="215" t="s">
        <v>83</v>
      </c>
      <c r="AY178" s="18" t="s">
        <v>185</v>
      </c>
      <c r="BE178" s="216">
        <f>IF(N178="základní",J178,0)</f>
        <v>0</v>
      </c>
      <c r="BF178" s="216">
        <f>IF(N178="snížená",J178,0)</f>
        <v>0</v>
      </c>
      <c r="BG178" s="216">
        <f>IF(N178="zákl. přenesená",J178,0)</f>
        <v>0</v>
      </c>
      <c r="BH178" s="216">
        <f>IF(N178="sníž. přenesená",J178,0)</f>
        <v>0</v>
      </c>
      <c r="BI178" s="216">
        <f>IF(N178="nulová",J178,0)</f>
        <v>0</v>
      </c>
      <c r="BJ178" s="18" t="s">
        <v>81</v>
      </c>
      <c r="BK178" s="216">
        <f>ROUND(I178*H178,2)</f>
        <v>0</v>
      </c>
      <c r="BL178" s="18" t="s">
        <v>528</v>
      </c>
      <c r="BM178" s="215" t="s">
        <v>1654</v>
      </c>
    </row>
    <row r="179" spans="1:65" s="2" customFormat="1" ht="10.199999999999999">
      <c r="A179" s="35"/>
      <c r="B179" s="36"/>
      <c r="C179" s="37"/>
      <c r="D179" s="217" t="s">
        <v>194</v>
      </c>
      <c r="E179" s="37"/>
      <c r="F179" s="218" t="s">
        <v>1653</v>
      </c>
      <c r="G179" s="37"/>
      <c r="H179" s="37"/>
      <c r="I179" s="116"/>
      <c r="J179" s="37"/>
      <c r="K179" s="37"/>
      <c r="L179" s="40"/>
      <c r="M179" s="219"/>
      <c r="N179" s="220"/>
      <c r="O179" s="72"/>
      <c r="P179" s="72"/>
      <c r="Q179" s="72"/>
      <c r="R179" s="72"/>
      <c r="S179" s="72"/>
      <c r="T179" s="73"/>
      <c r="U179" s="35"/>
      <c r="V179" s="35"/>
      <c r="W179" s="35"/>
      <c r="X179" s="35"/>
      <c r="Y179" s="35"/>
      <c r="Z179" s="35"/>
      <c r="AA179" s="35"/>
      <c r="AB179" s="35"/>
      <c r="AC179" s="35"/>
      <c r="AD179" s="35"/>
      <c r="AE179" s="35"/>
      <c r="AT179" s="18" t="s">
        <v>194</v>
      </c>
      <c r="AU179" s="18" t="s">
        <v>83</v>
      </c>
    </row>
    <row r="180" spans="1:65" s="2" customFormat="1" ht="16.5" customHeight="1">
      <c r="A180" s="35"/>
      <c r="B180" s="36"/>
      <c r="C180" s="258" t="s">
        <v>347</v>
      </c>
      <c r="D180" s="258" t="s">
        <v>521</v>
      </c>
      <c r="E180" s="259" t="s">
        <v>347</v>
      </c>
      <c r="F180" s="260" t="s">
        <v>1655</v>
      </c>
      <c r="G180" s="261" t="s">
        <v>990</v>
      </c>
      <c r="H180" s="262">
        <v>2</v>
      </c>
      <c r="I180" s="263"/>
      <c r="J180" s="264">
        <f>ROUND(I180*H180,2)</f>
        <v>0</v>
      </c>
      <c r="K180" s="260" t="s">
        <v>1</v>
      </c>
      <c r="L180" s="265"/>
      <c r="M180" s="266" t="s">
        <v>1</v>
      </c>
      <c r="N180" s="267" t="s">
        <v>38</v>
      </c>
      <c r="O180" s="72"/>
      <c r="P180" s="213">
        <f>O180*H180</f>
        <v>0</v>
      </c>
      <c r="Q180" s="213">
        <v>0</v>
      </c>
      <c r="R180" s="213">
        <f>Q180*H180</f>
        <v>0</v>
      </c>
      <c r="S180" s="213">
        <v>0</v>
      </c>
      <c r="T180" s="214">
        <f>S180*H180</f>
        <v>0</v>
      </c>
      <c r="U180" s="35"/>
      <c r="V180" s="35"/>
      <c r="W180" s="35"/>
      <c r="X180" s="35"/>
      <c r="Y180" s="35"/>
      <c r="Z180" s="35"/>
      <c r="AA180" s="35"/>
      <c r="AB180" s="35"/>
      <c r="AC180" s="35"/>
      <c r="AD180" s="35"/>
      <c r="AE180" s="35"/>
      <c r="AR180" s="215" t="s">
        <v>1624</v>
      </c>
      <c r="AT180" s="215" t="s">
        <v>521</v>
      </c>
      <c r="AU180" s="215" t="s">
        <v>83</v>
      </c>
      <c r="AY180" s="18" t="s">
        <v>185</v>
      </c>
      <c r="BE180" s="216">
        <f>IF(N180="základní",J180,0)</f>
        <v>0</v>
      </c>
      <c r="BF180" s="216">
        <f>IF(N180="snížená",J180,0)</f>
        <v>0</v>
      </c>
      <c r="BG180" s="216">
        <f>IF(N180="zákl. přenesená",J180,0)</f>
        <v>0</v>
      </c>
      <c r="BH180" s="216">
        <f>IF(N180="sníž. přenesená",J180,0)</f>
        <v>0</v>
      </c>
      <c r="BI180" s="216">
        <f>IF(N180="nulová",J180,0)</f>
        <v>0</v>
      </c>
      <c r="BJ180" s="18" t="s">
        <v>81</v>
      </c>
      <c r="BK180" s="216">
        <f>ROUND(I180*H180,2)</f>
        <v>0</v>
      </c>
      <c r="BL180" s="18" t="s">
        <v>528</v>
      </c>
      <c r="BM180" s="215" t="s">
        <v>1656</v>
      </c>
    </row>
    <row r="181" spans="1:65" s="2" customFormat="1" ht="10.199999999999999">
      <c r="A181" s="35"/>
      <c r="B181" s="36"/>
      <c r="C181" s="37"/>
      <c r="D181" s="217" t="s">
        <v>194</v>
      </c>
      <c r="E181" s="37"/>
      <c r="F181" s="218" t="s">
        <v>1655</v>
      </c>
      <c r="G181" s="37"/>
      <c r="H181" s="37"/>
      <c r="I181" s="116"/>
      <c r="J181" s="37"/>
      <c r="K181" s="37"/>
      <c r="L181" s="40"/>
      <c r="M181" s="219"/>
      <c r="N181" s="220"/>
      <c r="O181" s="72"/>
      <c r="P181" s="72"/>
      <c r="Q181" s="72"/>
      <c r="R181" s="72"/>
      <c r="S181" s="72"/>
      <c r="T181" s="73"/>
      <c r="U181" s="35"/>
      <c r="V181" s="35"/>
      <c r="W181" s="35"/>
      <c r="X181" s="35"/>
      <c r="Y181" s="35"/>
      <c r="Z181" s="35"/>
      <c r="AA181" s="35"/>
      <c r="AB181" s="35"/>
      <c r="AC181" s="35"/>
      <c r="AD181" s="35"/>
      <c r="AE181" s="35"/>
      <c r="AT181" s="18" t="s">
        <v>194</v>
      </c>
      <c r="AU181" s="18" t="s">
        <v>83</v>
      </c>
    </row>
    <row r="182" spans="1:65" s="2" customFormat="1" ht="16.5" customHeight="1">
      <c r="A182" s="35"/>
      <c r="B182" s="36"/>
      <c r="C182" s="258" t="s">
        <v>355</v>
      </c>
      <c r="D182" s="258" t="s">
        <v>521</v>
      </c>
      <c r="E182" s="259" t="s">
        <v>355</v>
      </c>
      <c r="F182" s="260" t="s">
        <v>1657</v>
      </c>
      <c r="G182" s="261" t="s">
        <v>990</v>
      </c>
      <c r="H182" s="262">
        <v>1</v>
      </c>
      <c r="I182" s="263"/>
      <c r="J182" s="264">
        <f>ROUND(I182*H182,2)</f>
        <v>0</v>
      </c>
      <c r="K182" s="260" t="s">
        <v>1</v>
      </c>
      <c r="L182" s="265"/>
      <c r="M182" s="266" t="s">
        <v>1</v>
      </c>
      <c r="N182" s="267" t="s">
        <v>38</v>
      </c>
      <c r="O182" s="72"/>
      <c r="P182" s="213">
        <f>O182*H182</f>
        <v>0</v>
      </c>
      <c r="Q182" s="213">
        <v>0</v>
      </c>
      <c r="R182" s="213">
        <f>Q182*H182</f>
        <v>0</v>
      </c>
      <c r="S182" s="213">
        <v>0</v>
      </c>
      <c r="T182" s="214">
        <f>S182*H182</f>
        <v>0</v>
      </c>
      <c r="U182" s="35"/>
      <c r="V182" s="35"/>
      <c r="W182" s="35"/>
      <c r="X182" s="35"/>
      <c r="Y182" s="35"/>
      <c r="Z182" s="35"/>
      <c r="AA182" s="35"/>
      <c r="AB182" s="35"/>
      <c r="AC182" s="35"/>
      <c r="AD182" s="35"/>
      <c r="AE182" s="35"/>
      <c r="AR182" s="215" t="s">
        <v>1624</v>
      </c>
      <c r="AT182" s="215" t="s">
        <v>521</v>
      </c>
      <c r="AU182" s="215" t="s">
        <v>83</v>
      </c>
      <c r="AY182" s="18" t="s">
        <v>185</v>
      </c>
      <c r="BE182" s="216">
        <f>IF(N182="základní",J182,0)</f>
        <v>0</v>
      </c>
      <c r="BF182" s="216">
        <f>IF(N182="snížená",J182,0)</f>
        <v>0</v>
      </c>
      <c r="BG182" s="216">
        <f>IF(N182="zákl. přenesená",J182,0)</f>
        <v>0</v>
      </c>
      <c r="BH182" s="216">
        <f>IF(N182="sníž. přenesená",J182,0)</f>
        <v>0</v>
      </c>
      <c r="BI182" s="216">
        <f>IF(N182="nulová",J182,0)</f>
        <v>0</v>
      </c>
      <c r="BJ182" s="18" t="s">
        <v>81</v>
      </c>
      <c r="BK182" s="216">
        <f>ROUND(I182*H182,2)</f>
        <v>0</v>
      </c>
      <c r="BL182" s="18" t="s">
        <v>528</v>
      </c>
      <c r="BM182" s="215" t="s">
        <v>1658</v>
      </c>
    </row>
    <row r="183" spans="1:65" s="2" customFormat="1" ht="10.199999999999999">
      <c r="A183" s="35"/>
      <c r="B183" s="36"/>
      <c r="C183" s="37"/>
      <c r="D183" s="217" t="s">
        <v>194</v>
      </c>
      <c r="E183" s="37"/>
      <c r="F183" s="218" t="s">
        <v>1657</v>
      </c>
      <c r="G183" s="37"/>
      <c r="H183" s="37"/>
      <c r="I183" s="116"/>
      <c r="J183" s="37"/>
      <c r="K183" s="37"/>
      <c r="L183" s="40"/>
      <c r="M183" s="219"/>
      <c r="N183" s="220"/>
      <c r="O183" s="72"/>
      <c r="P183" s="72"/>
      <c r="Q183" s="72"/>
      <c r="R183" s="72"/>
      <c r="S183" s="72"/>
      <c r="T183" s="73"/>
      <c r="U183" s="35"/>
      <c r="V183" s="35"/>
      <c r="W183" s="35"/>
      <c r="X183" s="35"/>
      <c r="Y183" s="35"/>
      <c r="Z183" s="35"/>
      <c r="AA183" s="35"/>
      <c r="AB183" s="35"/>
      <c r="AC183" s="35"/>
      <c r="AD183" s="35"/>
      <c r="AE183" s="35"/>
      <c r="AT183" s="18" t="s">
        <v>194</v>
      </c>
      <c r="AU183" s="18" t="s">
        <v>83</v>
      </c>
    </row>
    <row r="184" spans="1:65" s="2" customFormat="1" ht="16.5" customHeight="1">
      <c r="A184" s="35"/>
      <c r="B184" s="36"/>
      <c r="C184" s="258" t="s">
        <v>363</v>
      </c>
      <c r="D184" s="258" t="s">
        <v>521</v>
      </c>
      <c r="E184" s="259" t="s">
        <v>363</v>
      </c>
      <c r="F184" s="260" t="s">
        <v>1659</v>
      </c>
      <c r="G184" s="261" t="s">
        <v>990</v>
      </c>
      <c r="H184" s="262">
        <v>1</v>
      </c>
      <c r="I184" s="263"/>
      <c r="J184" s="264">
        <f>ROUND(I184*H184,2)</f>
        <v>0</v>
      </c>
      <c r="K184" s="260" t="s">
        <v>1</v>
      </c>
      <c r="L184" s="265"/>
      <c r="M184" s="266" t="s">
        <v>1</v>
      </c>
      <c r="N184" s="267" t="s">
        <v>38</v>
      </c>
      <c r="O184" s="72"/>
      <c r="P184" s="213">
        <f>O184*H184</f>
        <v>0</v>
      </c>
      <c r="Q184" s="213">
        <v>0</v>
      </c>
      <c r="R184" s="213">
        <f>Q184*H184</f>
        <v>0</v>
      </c>
      <c r="S184" s="213">
        <v>0</v>
      </c>
      <c r="T184" s="214">
        <f>S184*H184</f>
        <v>0</v>
      </c>
      <c r="U184" s="35"/>
      <c r="V184" s="35"/>
      <c r="W184" s="35"/>
      <c r="X184" s="35"/>
      <c r="Y184" s="35"/>
      <c r="Z184" s="35"/>
      <c r="AA184" s="35"/>
      <c r="AB184" s="35"/>
      <c r="AC184" s="35"/>
      <c r="AD184" s="35"/>
      <c r="AE184" s="35"/>
      <c r="AR184" s="215" t="s">
        <v>1624</v>
      </c>
      <c r="AT184" s="215" t="s">
        <v>521</v>
      </c>
      <c r="AU184" s="215" t="s">
        <v>83</v>
      </c>
      <c r="AY184" s="18" t="s">
        <v>185</v>
      </c>
      <c r="BE184" s="216">
        <f>IF(N184="základní",J184,0)</f>
        <v>0</v>
      </c>
      <c r="BF184" s="216">
        <f>IF(N184="snížená",J184,0)</f>
        <v>0</v>
      </c>
      <c r="BG184" s="216">
        <f>IF(N184="zákl. přenesená",J184,0)</f>
        <v>0</v>
      </c>
      <c r="BH184" s="216">
        <f>IF(N184="sníž. přenesená",J184,0)</f>
        <v>0</v>
      </c>
      <c r="BI184" s="216">
        <f>IF(N184="nulová",J184,0)</f>
        <v>0</v>
      </c>
      <c r="BJ184" s="18" t="s">
        <v>81</v>
      </c>
      <c r="BK184" s="216">
        <f>ROUND(I184*H184,2)</f>
        <v>0</v>
      </c>
      <c r="BL184" s="18" t="s">
        <v>528</v>
      </c>
      <c r="BM184" s="215" t="s">
        <v>1660</v>
      </c>
    </row>
    <row r="185" spans="1:65" s="2" customFormat="1" ht="10.199999999999999">
      <c r="A185" s="35"/>
      <c r="B185" s="36"/>
      <c r="C185" s="37"/>
      <c r="D185" s="217" t="s">
        <v>194</v>
      </c>
      <c r="E185" s="37"/>
      <c r="F185" s="218" t="s">
        <v>1659</v>
      </c>
      <c r="G185" s="37"/>
      <c r="H185" s="37"/>
      <c r="I185" s="116"/>
      <c r="J185" s="37"/>
      <c r="K185" s="37"/>
      <c r="L185" s="40"/>
      <c r="M185" s="219"/>
      <c r="N185" s="220"/>
      <c r="O185" s="72"/>
      <c r="P185" s="72"/>
      <c r="Q185" s="72"/>
      <c r="R185" s="72"/>
      <c r="S185" s="72"/>
      <c r="T185" s="73"/>
      <c r="U185" s="35"/>
      <c r="V185" s="35"/>
      <c r="W185" s="35"/>
      <c r="X185" s="35"/>
      <c r="Y185" s="35"/>
      <c r="Z185" s="35"/>
      <c r="AA185" s="35"/>
      <c r="AB185" s="35"/>
      <c r="AC185" s="35"/>
      <c r="AD185" s="35"/>
      <c r="AE185" s="35"/>
      <c r="AT185" s="18" t="s">
        <v>194</v>
      </c>
      <c r="AU185" s="18" t="s">
        <v>83</v>
      </c>
    </row>
    <row r="186" spans="1:65" s="2" customFormat="1" ht="16.5" customHeight="1">
      <c r="A186" s="35"/>
      <c r="B186" s="36"/>
      <c r="C186" s="258" t="s">
        <v>378</v>
      </c>
      <c r="D186" s="258" t="s">
        <v>521</v>
      </c>
      <c r="E186" s="259" t="s">
        <v>378</v>
      </c>
      <c r="F186" s="260" t="s">
        <v>1661</v>
      </c>
      <c r="G186" s="261" t="s">
        <v>990</v>
      </c>
      <c r="H186" s="262">
        <v>14</v>
      </c>
      <c r="I186" s="263"/>
      <c r="J186" s="264">
        <f>ROUND(I186*H186,2)</f>
        <v>0</v>
      </c>
      <c r="K186" s="260" t="s">
        <v>1</v>
      </c>
      <c r="L186" s="265"/>
      <c r="M186" s="266" t="s">
        <v>1</v>
      </c>
      <c r="N186" s="267" t="s">
        <v>38</v>
      </c>
      <c r="O186" s="72"/>
      <c r="P186" s="213">
        <f>O186*H186</f>
        <v>0</v>
      </c>
      <c r="Q186" s="213">
        <v>0</v>
      </c>
      <c r="R186" s="213">
        <f>Q186*H186</f>
        <v>0</v>
      </c>
      <c r="S186" s="213">
        <v>0</v>
      </c>
      <c r="T186" s="214">
        <f>S186*H186</f>
        <v>0</v>
      </c>
      <c r="U186" s="35"/>
      <c r="V186" s="35"/>
      <c r="W186" s="35"/>
      <c r="X186" s="35"/>
      <c r="Y186" s="35"/>
      <c r="Z186" s="35"/>
      <c r="AA186" s="35"/>
      <c r="AB186" s="35"/>
      <c r="AC186" s="35"/>
      <c r="AD186" s="35"/>
      <c r="AE186" s="35"/>
      <c r="AR186" s="215" t="s">
        <v>1624</v>
      </c>
      <c r="AT186" s="215" t="s">
        <v>521</v>
      </c>
      <c r="AU186" s="215" t="s">
        <v>83</v>
      </c>
      <c r="AY186" s="18" t="s">
        <v>185</v>
      </c>
      <c r="BE186" s="216">
        <f>IF(N186="základní",J186,0)</f>
        <v>0</v>
      </c>
      <c r="BF186" s="216">
        <f>IF(N186="snížená",J186,0)</f>
        <v>0</v>
      </c>
      <c r="BG186" s="216">
        <f>IF(N186="zákl. přenesená",J186,0)</f>
        <v>0</v>
      </c>
      <c r="BH186" s="216">
        <f>IF(N186="sníž. přenesená",J186,0)</f>
        <v>0</v>
      </c>
      <c r="BI186" s="216">
        <f>IF(N186="nulová",J186,0)</f>
        <v>0</v>
      </c>
      <c r="BJ186" s="18" t="s">
        <v>81</v>
      </c>
      <c r="BK186" s="216">
        <f>ROUND(I186*H186,2)</f>
        <v>0</v>
      </c>
      <c r="BL186" s="18" t="s">
        <v>528</v>
      </c>
      <c r="BM186" s="215" t="s">
        <v>1662</v>
      </c>
    </row>
    <row r="187" spans="1:65" s="2" customFormat="1" ht="10.199999999999999">
      <c r="A187" s="35"/>
      <c r="B187" s="36"/>
      <c r="C187" s="37"/>
      <c r="D187" s="217" t="s">
        <v>194</v>
      </c>
      <c r="E187" s="37"/>
      <c r="F187" s="218" t="s">
        <v>1661</v>
      </c>
      <c r="G187" s="37"/>
      <c r="H187" s="37"/>
      <c r="I187" s="116"/>
      <c r="J187" s="37"/>
      <c r="K187" s="37"/>
      <c r="L187" s="40"/>
      <c r="M187" s="219"/>
      <c r="N187" s="220"/>
      <c r="O187" s="72"/>
      <c r="P187" s="72"/>
      <c r="Q187" s="72"/>
      <c r="R187" s="72"/>
      <c r="S187" s="72"/>
      <c r="T187" s="73"/>
      <c r="U187" s="35"/>
      <c r="V187" s="35"/>
      <c r="W187" s="35"/>
      <c r="X187" s="35"/>
      <c r="Y187" s="35"/>
      <c r="Z187" s="35"/>
      <c r="AA187" s="35"/>
      <c r="AB187" s="35"/>
      <c r="AC187" s="35"/>
      <c r="AD187" s="35"/>
      <c r="AE187" s="35"/>
      <c r="AT187" s="18" t="s">
        <v>194</v>
      </c>
      <c r="AU187" s="18" t="s">
        <v>83</v>
      </c>
    </row>
    <row r="188" spans="1:65" s="2" customFormat="1" ht="16.5" customHeight="1">
      <c r="A188" s="35"/>
      <c r="B188" s="36"/>
      <c r="C188" s="258" t="s">
        <v>384</v>
      </c>
      <c r="D188" s="258" t="s">
        <v>521</v>
      </c>
      <c r="E188" s="259" t="s">
        <v>384</v>
      </c>
      <c r="F188" s="260" t="s">
        <v>1663</v>
      </c>
      <c r="G188" s="261" t="s">
        <v>990</v>
      </c>
      <c r="H188" s="262">
        <v>1</v>
      </c>
      <c r="I188" s="263"/>
      <c r="J188" s="264">
        <f>ROUND(I188*H188,2)</f>
        <v>0</v>
      </c>
      <c r="K188" s="260" t="s">
        <v>1</v>
      </c>
      <c r="L188" s="265"/>
      <c r="M188" s="266" t="s">
        <v>1</v>
      </c>
      <c r="N188" s="267" t="s">
        <v>38</v>
      </c>
      <c r="O188" s="72"/>
      <c r="P188" s="213">
        <f>O188*H188</f>
        <v>0</v>
      </c>
      <c r="Q188" s="213">
        <v>0</v>
      </c>
      <c r="R188" s="213">
        <f>Q188*H188</f>
        <v>0</v>
      </c>
      <c r="S188" s="213">
        <v>0</v>
      </c>
      <c r="T188" s="214">
        <f>S188*H188</f>
        <v>0</v>
      </c>
      <c r="U188" s="35"/>
      <c r="V188" s="35"/>
      <c r="W188" s="35"/>
      <c r="X188" s="35"/>
      <c r="Y188" s="35"/>
      <c r="Z188" s="35"/>
      <c r="AA188" s="35"/>
      <c r="AB188" s="35"/>
      <c r="AC188" s="35"/>
      <c r="AD188" s="35"/>
      <c r="AE188" s="35"/>
      <c r="AR188" s="215" t="s">
        <v>1624</v>
      </c>
      <c r="AT188" s="215" t="s">
        <v>521</v>
      </c>
      <c r="AU188" s="215" t="s">
        <v>83</v>
      </c>
      <c r="AY188" s="18" t="s">
        <v>185</v>
      </c>
      <c r="BE188" s="216">
        <f>IF(N188="základní",J188,0)</f>
        <v>0</v>
      </c>
      <c r="BF188" s="216">
        <f>IF(N188="snížená",J188,0)</f>
        <v>0</v>
      </c>
      <c r="BG188" s="216">
        <f>IF(N188="zákl. přenesená",J188,0)</f>
        <v>0</v>
      </c>
      <c r="BH188" s="216">
        <f>IF(N188="sníž. přenesená",J188,0)</f>
        <v>0</v>
      </c>
      <c r="BI188" s="216">
        <f>IF(N188="nulová",J188,0)</f>
        <v>0</v>
      </c>
      <c r="BJ188" s="18" t="s">
        <v>81</v>
      </c>
      <c r="BK188" s="216">
        <f>ROUND(I188*H188,2)</f>
        <v>0</v>
      </c>
      <c r="BL188" s="18" t="s">
        <v>528</v>
      </c>
      <c r="BM188" s="215" t="s">
        <v>1664</v>
      </c>
    </row>
    <row r="189" spans="1:65" s="2" customFormat="1" ht="10.199999999999999">
      <c r="A189" s="35"/>
      <c r="B189" s="36"/>
      <c r="C189" s="37"/>
      <c r="D189" s="217" t="s">
        <v>194</v>
      </c>
      <c r="E189" s="37"/>
      <c r="F189" s="218" t="s">
        <v>1663</v>
      </c>
      <c r="G189" s="37"/>
      <c r="H189" s="37"/>
      <c r="I189" s="116"/>
      <c r="J189" s="37"/>
      <c r="K189" s="37"/>
      <c r="L189" s="40"/>
      <c r="M189" s="219"/>
      <c r="N189" s="220"/>
      <c r="O189" s="72"/>
      <c r="P189" s="72"/>
      <c r="Q189" s="72"/>
      <c r="R189" s="72"/>
      <c r="S189" s="72"/>
      <c r="T189" s="73"/>
      <c r="U189" s="35"/>
      <c r="V189" s="35"/>
      <c r="W189" s="35"/>
      <c r="X189" s="35"/>
      <c r="Y189" s="35"/>
      <c r="Z189" s="35"/>
      <c r="AA189" s="35"/>
      <c r="AB189" s="35"/>
      <c r="AC189" s="35"/>
      <c r="AD189" s="35"/>
      <c r="AE189" s="35"/>
      <c r="AT189" s="18" t="s">
        <v>194</v>
      </c>
      <c r="AU189" s="18" t="s">
        <v>83</v>
      </c>
    </row>
    <row r="190" spans="1:65" s="2" customFormat="1" ht="16.5" customHeight="1">
      <c r="A190" s="35"/>
      <c r="B190" s="36"/>
      <c r="C190" s="258" t="s">
        <v>389</v>
      </c>
      <c r="D190" s="258" t="s">
        <v>521</v>
      </c>
      <c r="E190" s="259" t="s">
        <v>389</v>
      </c>
      <c r="F190" s="260" t="s">
        <v>1665</v>
      </c>
      <c r="G190" s="261" t="s">
        <v>990</v>
      </c>
      <c r="H190" s="262">
        <v>2</v>
      </c>
      <c r="I190" s="263"/>
      <c r="J190" s="264">
        <f>ROUND(I190*H190,2)</f>
        <v>0</v>
      </c>
      <c r="K190" s="260" t="s">
        <v>1</v>
      </c>
      <c r="L190" s="265"/>
      <c r="M190" s="266" t="s">
        <v>1</v>
      </c>
      <c r="N190" s="267" t="s">
        <v>38</v>
      </c>
      <c r="O190" s="72"/>
      <c r="P190" s="213">
        <f>O190*H190</f>
        <v>0</v>
      </c>
      <c r="Q190" s="213">
        <v>0</v>
      </c>
      <c r="R190" s="213">
        <f>Q190*H190</f>
        <v>0</v>
      </c>
      <c r="S190" s="213">
        <v>0</v>
      </c>
      <c r="T190" s="214">
        <f>S190*H190</f>
        <v>0</v>
      </c>
      <c r="U190" s="35"/>
      <c r="V190" s="35"/>
      <c r="W190" s="35"/>
      <c r="X190" s="35"/>
      <c r="Y190" s="35"/>
      <c r="Z190" s="35"/>
      <c r="AA190" s="35"/>
      <c r="AB190" s="35"/>
      <c r="AC190" s="35"/>
      <c r="AD190" s="35"/>
      <c r="AE190" s="35"/>
      <c r="AR190" s="215" t="s">
        <v>1624</v>
      </c>
      <c r="AT190" s="215" t="s">
        <v>521</v>
      </c>
      <c r="AU190" s="215" t="s">
        <v>83</v>
      </c>
      <c r="AY190" s="18" t="s">
        <v>185</v>
      </c>
      <c r="BE190" s="216">
        <f>IF(N190="základní",J190,0)</f>
        <v>0</v>
      </c>
      <c r="BF190" s="216">
        <f>IF(N190="snížená",J190,0)</f>
        <v>0</v>
      </c>
      <c r="BG190" s="216">
        <f>IF(N190="zákl. přenesená",J190,0)</f>
        <v>0</v>
      </c>
      <c r="BH190" s="216">
        <f>IF(N190="sníž. přenesená",J190,0)</f>
        <v>0</v>
      </c>
      <c r="BI190" s="216">
        <f>IF(N190="nulová",J190,0)</f>
        <v>0</v>
      </c>
      <c r="BJ190" s="18" t="s">
        <v>81</v>
      </c>
      <c r="BK190" s="216">
        <f>ROUND(I190*H190,2)</f>
        <v>0</v>
      </c>
      <c r="BL190" s="18" t="s">
        <v>528</v>
      </c>
      <c r="BM190" s="215" t="s">
        <v>1666</v>
      </c>
    </row>
    <row r="191" spans="1:65" s="2" customFormat="1" ht="10.199999999999999">
      <c r="A191" s="35"/>
      <c r="B191" s="36"/>
      <c r="C191" s="37"/>
      <c r="D191" s="217" t="s">
        <v>194</v>
      </c>
      <c r="E191" s="37"/>
      <c r="F191" s="218" t="s">
        <v>1665</v>
      </c>
      <c r="G191" s="37"/>
      <c r="H191" s="37"/>
      <c r="I191" s="116"/>
      <c r="J191" s="37"/>
      <c r="K191" s="37"/>
      <c r="L191" s="40"/>
      <c r="M191" s="219"/>
      <c r="N191" s="220"/>
      <c r="O191" s="72"/>
      <c r="P191" s="72"/>
      <c r="Q191" s="72"/>
      <c r="R191" s="72"/>
      <c r="S191" s="72"/>
      <c r="T191" s="73"/>
      <c r="U191" s="35"/>
      <c r="V191" s="35"/>
      <c r="W191" s="35"/>
      <c r="X191" s="35"/>
      <c r="Y191" s="35"/>
      <c r="Z191" s="35"/>
      <c r="AA191" s="35"/>
      <c r="AB191" s="35"/>
      <c r="AC191" s="35"/>
      <c r="AD191" s="35"/>
      <c r="AE191" s="35"/>
      <c r="AT191" s="18" t="s">
        <v>194</v>
      </c>
      <c r="AU191" s="18" t="s">
        <v>83</v>
      </c>
    </row>
    <row r="192" spans="1:65" s="12" customFormat="1" ht="22.8" customHeight="1">
      <c r="B192" s="188"/>
      <c r="C192" s="189"/>
      <c r="D192" s="190" t="s">
        <v>72</v>
      </c>
      <c r="E192" s="202" t="s">
        <v>1667</v>
      </c>
      <c r="F192" s="202" t="s">
        <v>1668</v>
      </c>
      <c r="G192" s="189"/>
      <c r="H192" s="189"/>
      <c r="I192" s="192"/>
      <c r="J192" s="203">
        <f>BK192</f>
        <v>0</v>
      </c>
      <c r="K192" s="189"/>
      <c r="L192" s="194"/>
      <c r="M192" s="195"/>
      <c r="N192" s="196"/>
      <c r="O192" s="196"/>
      <c r="P192" s="197">
        <f>SUM(P193:P194)</f>
        <v>0</v>
      </c>
      <c r="Q192" s="196"/>
      <c r="R192" s="197">
        <f>SUM(R193:R194)</f>
        <v>0</v>
      </c>
      <c r="S192" s="196"/>
      <c r="T192" s="198">
        <f>SUM(T193:T194)</f>
        <v>0</v>
      </c>
      <c r="AR192" s="199" t="s">
        <v>192</v>
      </c>
      <c r="AT192" s="200" t="s">
        <v>72</v>
      </c>
      <c r="AU192" s="200" t="s">
        <v>81</v>
      </c>
      <c r="AY192" s="199" t="s">
        <v>185</v>
      </c>
      <c r="BK192" s="201">
        <f>SUM(BK193:BK194)</f>
        <v>0</v>
      </c>
    </row>
    <row r="193" spans="1:65" s="2" customFormat="1" ht="33" customHeight="1">
      <c r="A193" s="35"/>
      <c r="B193" s="36"/>
      <c r="C193" s="258" t="s">
        <v>394</v>
      </c>
      <c r="D193" s="258" t="s">
        <v>521</v>
      </c>
      <c r="E193" s="259" t="s">
        <v>394</v>
      </c>
      <c r="F193" s="260" t="s">
        <v>1669</v>
      </c>
      <c r="G193" s="261" t="s">
        <v>990</v>
      </c>
      <c r="H193" s="262">
        <v>3</v>
      </c>
      <c r="I193" s="263"/>
      <c r="J193" s="264">
        <f>ROUND(I193*H193,2)</f>
        <v>0</v>
      </c>
      <c r="K193" s="260" t="s">
        <v>1</v>
      </c>
      <c r="L193" s="265"/>
      <c r="M193" s="266" t="s">
        <v>1</v>
      </c>
      <c r="N193" s="267" t="s">
        <v>38</v>
      </c>
      <c r="O193" s="72"/>
      <c r="P193" s="213">
        <f>O193*H193</f>
        <v>0</v>
      </c>
      <c r="Q193" s="213">
        <v>0</v>
      </c>
      <c r="R193" s="213">
        <f>Q193*H193</f>
        <v>0</v>
      </c>
      <c r="S193" s="213">
        <v>0</v>
      </c>
      <c r="T193" s="214">
        <f>S193*H193</f>
        <v>0</v>
      </c>
      <c r="U193" s="35"/>
      <c r="V193" s="35"/>
      <c r="W193" s="35"/>
      <c r="X193" s="35"/>
      <c r="Y193" s="35"/>
      <c r="Z193" s="35"/>
      <c r="AA193" s="35"/>
      <c r="AB193" s="35"/>
      <c r="AC193" s="35"/>
      <c r="AD193" s="35"/>
      <c r="AE193" s="35"/>
      <c r="AR193" s="215" t="s">
        <v>226</v>
      </c>
      <c r="AT193" s="215" t="s">
        <v>521</v>
      </c>
      <c r="AU193" s="215" t="s">
        <v>83</v>
      </c>
      <c r="AY193" s="18" t="s">
        <v>185</v>
      </c>
      <c r="BE193" s="216">
        <f>IF(N193="základní",J193,0)</f>
        <v>0</v>
      </c>
      <c r="BF193" s="216">
        <f>IF(N193="snížená",J193,0)</f>
        <v>0</v>
      </c>
      <c r="BG193" s="216">
        <f>IF(N193="zákl. přenesená",J193,0)</f>
        <v>0</v>
      </c>
      <c r="BH193" s="216">
        <f>IF(N193="sníž. přenesená",J193,0)</f>
        <v>0</v>
      </c>
      <c r="BI193" s="216">
        <f>IF(N193="nulová",J193,0)</f>
        <v>0</v>
      </c>
      <c r="BJ193" s="18" t="s">
        <v>81</v>
      </c>
      <c r="BK193" s="216">
        <f>ROUND(I193*H193,2)</f>
        <v>0</v>
      </c>
      <c r="BL193" s="18" t="s">
        <v>192</v>
      </c>
      <c r="BM193" s="215" t="s">
        <v>1670</v>
      </c>
    </row>
    <row r="194" spans="1:65" s="2" customFormat="1" ht="28.8">
      <c r="A194" s="35"/>
      <c r="B194" s="36"/>
      <c r="C194" s="37"/>
      <c r="D194" s="217" t="s">
        <v>194</v>
      </c>
      <c r="E194" s="37"/>
      <c r="F194" s="218" t="s">
        <v>1669</v>
      </c>
      <c r="G194" s="37"/>
      <c r="H194" s="37"/>
      <c r="I194" s="116"/>
      <c r="J194" s="37"/>
      <c r="K194" s="37"/>
      <c r="L194" s="40"/>
      <c r="M194" s="219"/>
      <c r="N194" s="220"/>
      <c r="O194" s="72"/>
      <c r="P194" s="72"/>
      <c r="Q194" s="72"/>
      <c r="R194" s="72"/>
      <c r="S194" s="72"/>
      <c r="T194" s="73"/>
      <c r="U194" s="35"/>
      <c r="V194" s="35"/>
      <c r="W194" s="35"/>
      <c r="X194" s="35"/>
      <c r="Y194" s="35"/>
      <c r="Z194" s="35"/>
      <c r="AA194" s="35"/>
      <c r="AB194" s="35"/>
      <c r="AC194" s="35"/>
      <c r="AD194" s="35"/>
      <c r="AE194" s="35"/>
      <c r="AT194" s="18" t="s">
        <v>194</v>
      </c>
      <c r="AU194" s="18" t="s">
        <v>83</v>
      </c>
    </row>
    <row r="195" spans="1:65" s="12" customFormat="1" ht="22.8" customHeight="1">
      <c r="B195" s="188"/>
      <c r="C195" s="189"/>
      <c r="D195" s="190" t="s">
        <v>72</v>
      </c>
      <c r="E195" s="202" t="s">
        <v>1671</v>
      </c>
      <c r="F195" s="202" t="s">
        <v>1672</v>
      </c>
      <c r="G195" s="189"/>
      <c r="H195" s="189"/>
      <c r="I195" s="192"/>
      <c r="J195" s="203">
        <f>BK195</f>
        <v>0</v>
      </c>
      <c r="K195" s="189"/>
      <c r="L195" s="194"/>
      <c r="M195" s="195"/>
      <c r="N195" s="196"/>
      <c r="O195" s="196"/>
      <c r="P195" s="197">
        <f>SUM(P196:P199)</f>
        <v>0</v>
      </c>
      <c r="Q195" s="196"/>
      <c r="R195" s="197">
        <f>SUM(R196:R199)</f>
        <v>0</v>
      </c>
      <c r="S195" s="196"/>
      <c r="T195" s="198">
        <f>SUM(T196:T199)</f>
        <v>0</v>
      </c>
      <c r="AR195" s="199" t="s">
        <v>192</v>
      </c>
      <c r="AT195" s="200" t="s">
        <v>72</v>
      </c>
      <c r="AU195" s="200" t="s">
        <v>81</v>
      </c>
      <c r="AY195" s="199" t="s">
        <v>185</v>
      </c>
      <c r="BK195" s="201">
        <f>SUM(BK196:BK199)</f>
        <v>0</v>
      </c>
    </row>
    <row r="196" spans="1:65" s="2" customFormat="1" ht="16.5" customHeight="1">
      <c r="A196" s="35"/>
      <c r="B196" s="36"/>
      <c r="C196" s="258" t="s">
        <v>399</v>
      </c>
      <c r="D196" s="258" t="s">
        <v>521</v>
      </c>
      <c r="E196" s="259" t="s">
        <v>399</v>
      </c>
      <c r="F196" s="260" t="s">
        <v>1673</v>
      </c>
      <c r="G196" s="261" t="s">
        <v>990</v>
      </c>
      <c r="H196" s="262">
        <v>20</v>
      </c>
      <c r="I196" s="263"/>
      <c r="J196" s="264">
        <f>ROUND(I196*H196,2)</f>
        <v>0</v>
      </c>
      <c r="K196" s="260" t="s">
        <v>1</v>
      </c>
      <c r="L196" s="265"/>
      <c r="M196" s="266" t="s">
        <v>1</v>
      </c>
      <c r="N196" s="267" t="s">
        <v>38</v>
      </c>
      <c r="O196" s="72"/>
      <c r="P196" s="213">
        <f>O196*H196</f>
        <v>0</v>
      </c>
      <c r="Q196" s="213">
        <v>0</v>
      </c>
      <c r="R196" s="213">
        <f>Q196*H196</f>
        <v>0</v>
      </c>
      <c r="S196" s="213">
        <v>0</v>
      </c>
      <c r="T196" s="214">
        <f>S196*H196</f>
        <v>0</v>
      </c>
      <c r="U196" s="35"/>
      <c r="V196" s="35"/>
      <c r="W196" s="35"/>
      <c r="X196" s="35"/>
      <c r="Y196" s="35"/>
      <c r="Z196" s="35"/>
      <c r="AA196" s="35"/>
      <c r="AB196" s="35"/>
      <c r="AC196" s="35"/>
      <c r="AD196" s="35"/>
      <c r="AE196" s="35"/>
      <c r="AR196" s="215" t="s">
        <v>1624</v>
      </c>
      <c r="AT196" s="215" t="s">
        <v>521</v>
      </c>
      <c r="AU196" s="215" t="s">
        <v>83</v>
      </c>
      <c r="AY196" s="18" t="s">
        <v>185</v>
      </c>
      <c r="BE196" s="216">
        <f>IF(N196="základní",J196,0)</f>
        <v>0</v>
      </c>
      <c r="BF196" s="216">
        <f>IF(N196="snížená",J196,0)</f>
        <v>0</v>
      </c>
      <c r="BG196" s="216">
        <f>IF(N196="zákl. přenesená",J196,0)</f>
        <v>0</v>
      </c>
      <c r="BH196" s="216">
        <f>IF(N196="sníž. přenesená",J196,0)</f>
        <v>0</v>
      </c>
      <c r="BI196" s="216">
        <f>IF(N196="nulová",J196,0)</f>
        <v>0</v>
      </c>
      <c r="BJ196" s="18" t="s">
        <v>81</v>
      </c>
      <c r="BK196" s="216">
        <f>ROUND(I196*H196,2)</f>
        <v>0</v>
      </c>
      <c r="BL196" s="18" t="s">
        <v>528</v>
      </c>
      <c r="BM196" s="215" t="s">
        <v>1674</v>
      </c>
    </row>
    <row r="197" spans="1:65" s="2" customFormat="1" ht="10.199999999999999">
      <c r="A197" s="35"/>
      <c r="B197" s="36"/>
      <c r="C197" s="37"/>
      <c r="D197" s="217" t="s">
        <v>194</v>
      </c>
      <c r="E197" s="37"/>
      <c r="F197" s="218" t="s">
        <v>1673</v>
      </c>
      <c r="G197" s="37"/>
      <c r="H197" s="37"/>
      <c r="I197" s="116"/>
      <c r="J197" s="37"/>
      <c r="K197" s="37"/>
      <c r="L197" s="40"/>
      <c r="M197" s="219"/>
      <c r="N197" s="220"/>
      <c r="O197" s="72"/>
      <c r="P197" s="72"/>
      <c r="Q197" s="72"/>
      <c r="R197" s="72"/>
      <c r="S197" s="72"/>
      <c r="T197" s="73"/>
      <c r="U197" s="35"/>
      <c r="V197" s="35"/>
      <c r="W197" s="35"/>
      <c r="X197" s="35"/>
      <c r="Y197" s="35"/>
      <c r="Z197" s="35"/>
      <c r="AA197" s="35"/>
      <c r="AB197" s="35"/>
      <c r="AC197" s="35"/>
      <c r="AD197" s="35"/>
      <c r="AE197" s="35"/>
      <c r="AT197" s="18" t="s">
        <v>194</v>
      </c>
      <c r="AU197" s="18" t="s">
        <v>83</v>
      </c>
    </row>
    <row r="198" spans="1:65" s="2" customFormat="1" ht="16.5" customHeight="1">
      <c r="A198" s="35"/>
      <c r="B198" s="36"/>
      <c r="C198" s="258" t="s">
        <v>404</v>
      </c>
      <c r="D198" s="258" t="s">
        <v>521</v>
      </c>
      <c r="E198" s="259" t="s">
        <v>404</v>
      </c>
      <c r="F198" s="260" t="s">
        <v>1675</v>
      </c>
      <c r="G198" s="261" t="s">
        <v>990</v>
      </c>
      <c r="H198" s="262">
        <v>20</v>
      </c>
      <c r="I198" s="263"/>
      <c r="J198" s="264">
        <f>ROUND(I198*H198,2)</f>
        <v>0</v>
      </c>
      <c r="K198" s="260" t="s">
        <v>1</v>
      </c>
      <c r="L198" s="265"/>
      <c r="M198" s="266" t="s">
        <v>1</v>
      </c>
      <c r="N198" s="267" t="s">
        <v>38</v>
      </c>
      <c r="O198" s="72"/>
      <c r="P198" s="213">
        <f>O198*H198</f>
        <v>0</v>
      </c>
      <c r="Q198" s="213">
        <v>0</v>
      </c>
      <c r="R198" s="213">
        <f>Q198*H198</f>
        <v>0</v>
      </c>
      <c r="S198" s="213">
        <v>0</v>
      </c>
      <c r="T198" s="214">
        <f>S198*H198</f>
        <v>0</v>
      </c>
      <c r="U198" s="35"/>
      <c r="V198" s="35"/>
      <c r="W198" s="35"/>
      <c r="X198" s="35"/>
      <c r="Y198" s="35"/>
      <c r="Z198" s="35"/>
      <c r="AA198" s="35"/>
      <c r="AB198" s="35"/>
      <c r="AC198" s="35"/>
      <c r="AD198" s="35"/>
      <c r="AE198" s="35"/>
      <c r="AR198" s="215" t="s">
        <v>1624</v>
      </c>
      <c r="AT198" s="215" t="s">
        <v>521</v>
      </c>
      <c r="AU198" s="215" t="s">
        <v>83</v>
      </c>
      <c r="AY198" s="18" t="s">
        <v>185</v>
      </c>
      <c r="BE198" s="216">
        <f>IF(N198="základní",J198,0)</f>
        <v>0</v>
      </c>
      <c r="BF198" s="216">
        <f>IF(N198="snížená",J198,0)</f>
        <v>0</v>
      </c>
      <c r="BG198" s="216">
        <f>IF(N198="zákl. přenesená",J198,0)</f>
        <v>0</v>
      </c>
      <c r="BH198" s="216">
        <f>IF(N198="sníž. přenesená",J198,0)</f>
        <v>0</v>
      </c>
      <c r="BI198" s="216">
        <f>IF(N198="nulová",J198,0)</f>
        <v>0</v>
      </c>
      <c r="BJ198" s="18" t="s">
        <v>81</v>
      </c>
      <c r="BK198" s="216">
        <f>ROUND(I198*H198,2)</f>
        <v>0</v>
      </c>
      <c r="BL198" s="18" t="s">
        <v>528</v>
      </c>
      <c r="BM198" s="215" t="s">
        <v>1676</v>
      </c>
    </row>
    <row r="199" spans="1:65" s="2" customFormat="1" ht="10.199999999999999">
      <c r="A199" s="35"/>
      <c r="B199" s="36"/>
      <c r="C199" s="37"/>
      <c r="D199" s="217" t="s">
        <v>194</v>
      </c>
      <c r="E199" s="37"/>
      <c r="F199" s="218" t="s">
        <v>1677</v>
      </c>
      <c r="G199" s="37"/>
      <c r="H199" s="37"/>
      <c r="I199" s="116"/>
      <c r="J199" s="37"/>
      <c r="K199" s="37"/>
      <c r="L199" s="40"/>
      <c r="M199" s="219"/>
      <c r="N199" s="220"/>
      <c r="O199" s="72"/>
      <c r="P199" s="72"/>
      <c r="Q199" s="72"/>
      <c r="R199" s="72"/>
      <c r="S199" s="72"/>
      <c r="T199" s="73"/>
      <c r="U199" s="35"/>
      <c r="V199" s="35"/>
      <c r="W199" s="35"/>
      <c r="X199" s="35"/>
      <c r="Y199" s="35"/>
      <c r="Z199" s="35"/>
      <c r="AA199" s="35"/>
      <c r="AB199" s="35"/>
      <c r="AC199" s="35"/>
      <c r="AD199" s="35"/>
      <c r="AE199" s="35"/>
      <c r="AT199" s="18" t="s">
        <v>194</v>
      </c>
      <c r="AU199" s="18" t="s">
        <v>83</v>
      </c>
    </row>
    <row r="200" spans="1:65" s="12" customFormat="1" ht="22.8" customHeight="1">
      <c r="B200" s="188"/>
      <c r="C200" s="189"/>
      <c r="D200" s="190" t="s">
        <v>72</v>
      </c>
      <c r="E200" s="202" t="s">
        <v>1678</v>
      </c>
      <c r="F200" s="202" t="s">
        <v>1679</v>
      </c>
      <c r="G200" s="189"/>
      <c r="H200" s="189"/>
      <c r="I200" s="192"/>
      <c r="J200" s="203">
        <f>BK200</f>
        <v>0</v>
      </c>
      <c r="K200" s="189"/>
      <c r="L200" s="194"/>
      <c r="M200" s="195"/>
      <c r="N200" s="196"/>
      <c r="O200" s="196"/>
      <c r="P200" s="197">
        <f>SUM(P201:P204)</f>
        <v>0</v>
      </c>
      <c r="Q200" s="196"/>
      <c r="R200" s="197">
        <f>SUM(R201:R204)</f>
        <v>0</v>
      </c>
      <c r="S200" s="196"/>
      <c r="T200" s="198">
        <f>SUM(T201:T204)</f>
        <v>0</v>
      </c>
      <c r="AR200" s="199" t="s">
        <v>192</v>
      </c>
      <c r="AT200" s="200" t="s">
        <v>72</v>
      </c>
      <c r="AU200" s="200" t="s">
        <v>81</v>
      </c>
      <c r="AY200" s="199" t="s">
        <v>185</v>
      </c>
      <c r="BK200" s="201">
        <f>SUM(BK201:BK204)</f>
        <v>0</v>
      </c>
    </row>
    <row r="201" spans="1:65" s="2" customFormat="1" ht="16.5" customHeight="1">
      <c r="A201" s="35"/>
      <c r="B201" s="36"/>
      <c r="C201" s="258" t="s">
        <v>410</v>
      </c>
      <c r="D201" s="258" t="s">
        <v>521</v>
      </c>
      <c r="E201" s="259" t="s">
        <v>410</v>
      </c>
      <c r="F201" s="260" t="s">
        <v>1680</v>
      </c>
      <c r="G201" s="261" t="s">
        <v>316</v>
      </c>
      <c r="H201" s="262">
        <v>150</v>
      </c>
      <c r="I201" s="263"/>
      <c r="J201" s="264">
        <f>ROUND(I201*H201,2)</f>
        <v>0</v>
      </c>
      <c r="K201" s="260" t="s">
        <v>1</v>
      </c>
      <c r="L201" s="265"/>
      <c r="M201" s="266" t="s">
        <v>1</v>
      </c>
      <c r="N201" s="267" t="s">
        <v>38</v>
      </c>
      <c r="O201" s="72"/>
      <c r="P201" s="213">
        <f>O201*H201</f>
        <v>0</v>
      </c>
      <c r="Q201" s="213">
        <v>0</v>
      </c>
      <c r="R201" s="213">
        <f>Q201*H201</f>
        <v>0</v>
      </c>
      <c r="S201" s="213">
        <v>0</v>
      </c>
      <c r="T201" s="214">
        <f>S201*H201</f>
        <v>0</v>
      </c>
      <c r="U201" s="35"/>
      <c r="V201" s="35"/>
      <c r="W201" s="35"/>
      <c r="X201" s="35"/>
      <c r="Y201" s="35"/>
      <c r="Z201" s="35"/>
      <c r="AA201" s="35"/>
      <c r="AB201" s="35"/>
      <c r="AC201" s="35"/>
      <c r="AD201" s="35"/>
      <c r="AE201" s="35"/>
      <c r="AR201" s="215" t="s">
        <v>1624</v>
      </c>
      <c r="AT201" s="215" t="s">
        <v>521</v>
      </c>
      <c r="AU201" s="215" t="s">
        <v>83</v>
      </c>
      <c r="AY201" s="18" t="s">
        <v>185</v>
      </c>
      <c r="BE201" s="216">
        <f>IF(N201="základní",J201,0)</f>
        <v>0</v>
      </c>
      <c r="BF201" s="216">
        <f>IF(N201="snížená",J201,0)</f>
        <v>0</v>
      </c>
      <c r="BG201" s="216">
        <f>IF(N201="zákl. přenesená",J201,0)</f>
        <v>0</v>
      </c>
      <c r="BH201" s="216">
        <f>IF(N201="sníž. přenesená",J201,0)</f>
        <v>0</v>
      </c>
      <c r="BI201" s="216">
        <f>IF(N201="nulová",J201,0)</f>
        <v>0</v>
      </c>
      <c r="BJ201" s="18" t="s">
        <v>81</v>
      </c>
      <c r="BK201" s="216">
        <f>ROUND(I201*H201,2)</f>
        <v>0</v>
      </c>
      <c r="BL201" s="18" t="s">
        <v>528</v>
      </c>
      <c r="BM201" s="215" t="s">
        <v>1681</v>
      </c>
    </row>
    <row r="202" spans="1:65" s="2" customFormat="1" ht="10.199999999999999">
      <c r="A202" s="35"/>
      <c r="B202" s="36"/>
      <c r="C202" s="37"/>
      <c r="D202" s="217" t="s">
        <v>194</v>
      </c>
      <c r="E202" s="37"/>
      <c r="F202" s="218" t="s">
        <v>1680</v>
      </c>
      <c r="G202" s="37"/>
      <c r="H202" s="37"/>
      <c r="I202" s="116"/>
      <c r="J202" s="37"/>
      <c r="K202" s="37"/>
      <c r="L202" s="40"/>
      <c r="M202" s="219"/>
      <c r="N202" s="220"/>
      <c r="O202" s="72"/>
      <c r="P202" s="72"/>
      <c r="Q202" s="72"/>
      <c r="R202" s="72"/>
      <c r="S202" s="72"/>
      <c r="T202" s="73"/>
      <c r="U202" s="35"/>
      <c r="V202" s="35"/>
      <c r="W202" s="35"/>
      <c r="X202" s="35"/>
      <c r="Y202" s="35"/>
      <c r="Z202" s="35"/>
      <c r="AA202" s="35"/>
      <c r="AB202" s="35"/>
      <c r="AC202" s="35"/>
      <c r="AD202" s="35"/>
      <c r="AE202" s="35"/>
      <c r="AT202" s="18" t="s">
        <v>194</v>
      </c>
      <c r="AU202" s="18" t="s">
        <v>83</v>
      </c>
    </row>
    <row r="203" spans="1:65" s="2" customFormat="1" ht="16.5" customHeight="1">
      <c r="A203" s="35"/>
      <c r="B203" s="36"/>
      <c r="C203" s="258" t="s">
        <v>416</v>
      </c>
      <c r="D203" s="258" t="s">
        <v>521</v>
      </c>
      <c r="E203" s="259" t="s">
        <v>416</v>
      </c>
      <c r="F203" s="260" t="s">
        <v>1682</v>
      </c>
      <c r="G203" s="261" t="s">
        <v>316</v>
      </c>
      <c r="H203" s="262">
        <v>50</v>
      </c>
      <c r="I203" s="263"/>
      <c r="J203" s="264">
        <f>ROUND(I203*H203,2)</f>
        <v>0</v>
      </c>
      <c r="K203" s="260" t="s">
        <v>1</v>
      </c>
      <c r="L203" s="265"/>
      <c r="M203" s="266" t="s">
        <v>1</v>
      </c>
      <c r="N203" s="267" t="s">
        <v>38</v>
      </c>
      <c r="O203" s="72"/>
      <c r="P203" s="213">
        <f>O203*H203</f>
        <v>0</v>
      </c>
      <c r="Q203" s="213">
        <v>0</v>
      </c>
      <c r="R203" s="213">
        <f>Q203*H203</f>
        <v>0</v>
      </c>
      <c r="S203" s="213">
        <v>0</v>
      </c>
      <c r="T203" s="214">
        <f>S203*H203</f>
        <v>0</v>
      </c>
      <c r="U203" s="35"/>
      <c r="V203" s="35"/>
      <c r="W203" s="35"/>
      <c r="X203" s="35"/>
      <c r="Y203" s="35"/>
      <c r="Z203" s="35"/>
      <c r="AA203" s="35"/>
      <c r="AB203" s="35"/>
      <c r="AC203" s="35"/>
      <c r="AD203" s="35"/>
      <c r="AE203" s="35"/>
      <c r="AR203" s="215" t="s">
        <v>1624</v>
      </c>
      <c r="AT203" s="215" t="s">
        <v>521</v>
      </c>
      <c r="AU203" s="215" t="s">
        <v>83</v>
      </c>
      <c r="AY203" s="18" t="s">
        <v>185</v>
      </c>
      <c r="BE203" s="216">
        <f>IF(N203="základní",J203,0)</f>
        <v>0</v>
      </c>
      <c r="BF203" s="216">
        <f>IF(N203="snížená",J203,0)</f>
        <v>0</v>
      </c>
      <c r="BG203" s="216">
        <f>IF(N203="zákl. přenesená",J203,0)</f>
        <v>0</v>
      </c>
      <c r="BH203" s="216">
        <f>IF(N203="sníž. přenesená",J203,0)</f>
        <v>0</v>
      </c>
      <c r="BI203" s="216">
        <f>IF(N203="nulová",J203,0)</f>
        <v>0</v>
      </c>
      <c r="BJ203" s="18" t="s">
        <v>81</v>
      </c>
      <c r="BK203" s="216">
        <f>ROUND(I203*H203,2)</f>
        <v>0</v>
      </c>
      <c r="BL203" s="18" t="s">
        <v>528</v>
      </c>
      <c r="BM203" s="215" t="s">
        <v>1683</v>
      </c>
    </row>
    <row r="204" spans="1:65" s="2" customFormat="1" ht="10.199999999999999">
      <c r="A204" s="35"/>
      <c r="B204" s="36"/>
      <c r="C204" s="37"/>
      <c r="D204" s="217" t="s">
        <v>194</v>
      </c>
      <c r="E204" s="37"/>
      <c r="F204" s="218" t="s">
        <v>1682</v>
      </c>
      <c r="G204" s="37"/>
      <c r="H204" s="37"/>
      <c r="I204" s="116"/>
      <c r="J204" s="37"/>
      <c r="K204" s="37"/>
      <c r="L204" s="40"/>
      <c r="M204" s="219"/>
      <c r="N204" s="220"/>
      <c r="O204" s="72"/>
      <c r="P204" s="72"/>
      <c r="Q204" s="72"/>
      <c r="R204" s="72"/>
      <c r="S204" s="72"/>
      <c r="T204" s="73"/>
      <c r="U204" s="35"/>
      <c r="V204" s="35"/>
      <c r="W204" s="35"/>
      <c r="X204" s="35"/>
      <c r="Y204" s="35"/>
      <c r="Z204" s="35"/>
      <c r="AA204" s="35"/>
      <c r="AB204" s="35"/>
      <c r="AC204" s="35"/>
      <c r="AD204" s="35"/>
      <c r="AE204" s="35"/>
      <c r="AT204" s="18" t="s">
        <v>194</v>
      </c>
      <c r="AU204" s="18" t="s">
        <v>83</v>
      </c>
    </row>
    <row r="205" spans="1:65" s="12" customFormat="1" ht="22.8" customHeight="1">
      <c r="B205" s="188"/>
      <c r="C205" s="189"/>
      <c r="D205" s="190" t="s">
        <v>72</v>
      </c>
      <c r="E205" s="202" t="s">
        <v>1684</v>
      </c>
      <c r="F205" s="202" t="s">
        <v>1685</v>
      </c>
      <c r="G205" s="189"/>
      <c r="H205" s="189"/>
      <c r="I205" s="192"/>
      <c r="J205" s="203">
        <f>BK205</f>
        <v>0</v>
      </c>
      <c r="K205" s="189"/>
      <c r="L205" s="194"/>
      <c r="M205" s="195"/>
      <c r="N205" s="196"/>
      <c r="O205" s="196"/>
      <c r="P205" s="197">
        <f>SUM(P206:P209)</f>
        <v>0</v>
      </c>
      <c r="Q205" s="196"/>
      <c r="R205" s="197">
        <f>SUM(R206:R209)</f>
        <v>0</v>
      </c>
      <c r="S205" s="196"/>
      <c r="T205" s="198">
        <f>SUM(T206:T209)</f>
        <v>0</v>
      </c>
      <c r="AR205" s="199" t="s">
        <v>202</v>
      </c>
      <c r="AT205" s="200" t="s">
        <v>72</v>
      </c>
      <c r="AU205" s="200" t="s">
        <v>81</v>
      </c>
      <c r="AY205" s="199" t="s">
        <v>185</v>
      </c>
      <c r="BK205" s="201">
        <f>SUM(BK206:BK209)</f>
        <v>0</v>
      </c>
    </row>
    <row r="206" spans="1:65" s="2" customFormat="1" ht="16.5" customHeight="1">
      <c r="A206" s="35"/>
      <c r="B206" s="36"/>
      <c r="C206" s="258" t="s">
        <v>422</v>
      </c>
      <c r="D206" s="258" t="s">
        <v>521</v>
      </c>
      <c r="E206" s="259" t="s">
        <v>422</v>
      </c>
      <c r="F206" s="260" t="s">
        <v>1686</v>
      </c>
      <c r="G206" s="261" t="s">
        <v>316</v>
      </c>
      <c r="H206" s="262">
        <v>35</v>
      </c>
      <c r="I206" s="263"/>
      <c r="J206" s="264">
        <f>ROUND(I206*H206,2)</f>
        <v>0</v>
      </c>
      <c r="K206" s="260" t="s">
        <v>1</v>
      </c>
      <c r="L206" s="265"/>
      <c r="M206" s="266" t="s">
        <v>1</v>
      </c>
      <c r="N206" s="267" t="s">
        <v>38</v>
      </c>
      <c r="O206" s="72"/>
      <c r="P206" s="213">
        <f>O206*H206</f>
        <v>0</v>
      </c>
      <c r="Q206" s="213">
        <v>0</v>
      </c>
      <c r="R206" s="213">
        <f>Q206*H206</f>
        <v>0</v>
      </c>
      <c r="S206" s="213">
        <v>0</v>
      </c>
      <c r="T206" s="214">
        <f>S206*H206</f>
        <v>0</v>
      </c>
      <c r="U206" s="35"/>
      <c r="V206" s="35"/>
      <c r="W206" s="35"/>
      <c r="X206" s="35"/>
      <c r="Y206" s="35"/>
      <c r="Z206" s="35"/>
      <c r="AA206" s="35"/>
      <c r="AB206" s="35"/>
      <c r="AC206" s="35"/>
      <c r="AD206" s="35"/>
      <c r="AE206" s="35"/>
      <c r="AR206" s="215" t="s">
        <v>1624</v>
      </c>
      <c r="AT206" s="215" t="s">
        <v>521</v>
      </c>
      <c r="AU206" s="215" t="s">
        <v>83</v>
      </c>
      <c r="AY206" s="18" t="s">
        <v>185</v>
      </c>
      <c r="BE206" s="216">
        <f>IF(N206="základní",J206,0)</f>
        <v>0</v>
      </c>
      <c r="BF206" s="216">
        <f>IF(N206="snížená",J206,0)</f>
        <v>0</v>
      </c>
      <c r="BG206" s="216">
        <f>IF(N206="zákl. přenesená",J206,0)</f>
        <v>0</v>
      </c>
      <c r="BH206" s="216">
        <f>IF(N206="sníž. přenesená",J206,0)</f>
        <v>0</v>
      </c>
      <c r="BI206" s="216">
        <f>IF(N206="nulová",J206,0)</f>
        <v>0</v>
      </c>
      <c r="BJ206" s="18" t="s">
        <v>81</v>
      </c>
      <c r="BK206" s="216">
        <f>ROUND(I206*H206,2)</f>
        <v>0</v>
      </c>
      <c r="BL206" s="18" t="s">
        <v>528</v>
      </c>
      <c r="BM206" s="215" t="s">
        <v>1687</v>
      </c>
    </row>
    <row r="207" spans="1:65" s="2" customFormat="1" ht="10.199999999999999">
      <c r="A207" s="35"/>
      <c r="B207" s="36"/>
      <c r="C207" s="37"/>
      <c r="D207" s="217" t="s">
        <v>194</v>
      </c>
      <c r="E207" s="37"/>
      <c r="F207" s="218" t="s">
        <v>1686</v>
      </c>
      <c r="G207" s="37"/>
      <c r="H207" s="37"/>
      <c r="I207" s="116"/>
      <c r="J207" s="37"/>
      <c r="K207" s="37"/>
      <c r="L207" s="40"/>
      <c r="M207" s="219"/>
      <c r="N207" s="220"/>
      <c r="O207" s="72"/>
      <c r="P207" s="72"/>
      <c r="Q207" s="72"/>
      <c r="R207" s="72"/>
      <c r="S207" s="72"/>
      <c r="T207" s="73"/>
      <c r="U207" s="35"/>
      <c r="V207" s="35"/>
      <c r="W207" s="35"/>
      <c r="X207" s="35"/>
      <c r="Y207" s="35"/>
      <c r="Z207" s="35"/>
      <c r="AA207" s="35"/>
      <c r="AB207" s="35"/>
      <c r="AC207" s="35"/>
      <c r="AD207" s="35"/>
      <c r="AE207" s="35"/>
      <c r="AT207" s="18" t="s">
        <v>194</v>
      </c>
      <c r="AU207" s="18" t="s">
        <v>83</v>
      </c>
    </row>
    <row r="208" spans="1:65" s="2" customFormat="1" ht="16.5" customHeight="1">
      <c r="A208" s="35"/>
      <c r="B208" s="36"/>
      <c r="C208" s="258" t="s">
        <v>427</v>
      </c>
      <c r="D208" s="258" t="s">
        <v>521</v>
      </c>
      <c r="E208" s="259" t="s">
        <v>427</v>
      </c>
      <c r="F208" s="260" t="s">
        <v>1688</v>
      </c>
      <c r="G208" s="261" t="s">
        <v>316</v>
      </c>
      <c r="H208" s="262">
        <v>20</v>
      </c>
      <c r="I208" s="263"/>
      <c r="J208" s="264">
        <f>ROUND(I208*H208,2)</f>
        <v>0</v>
      </c>
      <c r="K208" s="260" t="s">
        <v>1</v>
      </c>
      <c r="L208" s="265"/>
      <c r="M208" s="266" t="s">
        <v>1</v>
      </c>
      <c r="N208" s="267" t="s">
        <v>38</v>
      </c>
      <c r="O208" s="72"/>
      <c r="P208" s="213">
        <f>O208*H208</f>
        <v>0</v>
      </c>
      <c r="Q208" s="213">
        <v>0</v>
      </c>
      <c r="R208" s="213">
        <f>Q208*H208</f>
        <v>0</v>
      </c>
      <c r="S208" s="213">
        <v>0</v>
      </c>
      <c r="T208" s="214">
        <f>S208*H208</f>
        <v>0</v>
      </c>
      <c r="U208" s="35"/>
      <c r="V208" s="35"/>
      <c r="W208" s="35"/>
      <c r="X208" s="35"/>
      <c r="Y208" s="35"/>
      <c r="Z208" s="35"/>
      <c r="AA208" s="35"/>
      <c r="AB208" s="35"/>
      <c r="AC208" s="35"/>
      <c r="AD208" s="35"/>
      <c r="AE208" s="35"/>
      <c r="AR208" s="215" t="s">
        <v>1624</v>
      </c>
      <c r="AT208" s="215" t="s">
        <v>521</v>
      </c>
      <c r="AU208" s="215" t="s">
        <v>83</v>
      </c>
      <c r="AY208" s="18" t="s">
        <v>185</v>
      </c>
      <c r="BE208" s="216">
        <f>IF(N208="základní",J208,0)</f>
        <v>0</v>
      </c>
      <c r="BF208" s="216">
        <f>IF(N208="snížená",J208,0)</f>
        <v>0</v>
      </c>
      <c r="BG208" s="216">
        <f>IF(N208="zákl. přenesená",J208,0)</f>
        <v>0</v>
      </c>
      <c r="BH208" s="216">
        <f>IF(N208="sníž. přenesená",J208,0)</f>
        <v>0</v>
      </c>
      <c r="BI208" s="216">
        <f>IF(N208="nulová",J208,0)</f>
        <v>0</v>
      </c>
      <c r="BJ208" s="18" t="s">
        <v>81</v>
      </c>
      <c r="BK208" s="216">
        <f>ROUND(I208*H208,2)</f>
        <v>0</v>
      </c>
      <c r="BL208" s="18" t="s">
        <v>528</v>
      </c>
      <c r="BM208" s="215" t="s">
        <v>1689</v>
      </c>
    </row>
    <row r="209" spans="1:65" s="2" customFormat="1" ht="10.199999999999999">
      <c r="A209" s="35"/>
      <c r="B209" s="36"/>
      <c r="C209" s="37"/>
      <c r="D209" s="217" t="s">
        <v>194</v>
      </c>
      <c r="E209" s="37"/>
      <c r="F209" s="218" t="s">
        <v>1688</v>
      </c>
      <c r="G209" s="37"/>
      <c r="H209" s="37"/>
      <c r="I209" s="116"/>
      <c r="J209" s="37"/>
      <c r="K209" s="37"/>
      <c r="L209" s="40"/>
      <c r="M209" s="219"/>
      <c r="N209" s="220"/>
      <c r="O209" s="72"/>
      <c r="P209" s="72"/>
      <c r="Q209" s="72"/>
      <c r="R209" s="72"/>
      <c r="S209" s="72"/>
      <c r="T209" s="73"/>
      <c r="U209" s="35"/>
      <c r="V209" s="35"/>
      <c r="W209" s="35"/>
      <c r="X209" s="35"/>
      <c r="Y209" s="35"/>
      <c r="Z209" s="35"/>
      <c r="AA209" s="35"/>
      <c r="AB209" s="35"/>
      <c r="AC209" s="35"/>
      <c r="AD209" s="35"/>
      <c r="AE209" s="35"/>
      <c r="AT209" s="18" t="s">
        <v>194</v>
      </c>
      <c r="AU209" s="18" t="s">
        <v>83</v>
      </c>
    </row>
    <row r="210" spans="1:65" s="12" customFormat="1" ht="22.8" customHeight="1">
      <c r="B210" s="188"/>
      <c r="C210" s="189"/>
      <c r="D210" s="190" t="s">
        <v>72</v>
      </c>
      <c r="E210" s="202" t="s">
        <v>1690</v>
      </c>
      <c r="F210" s="202" t="s">
        <v>1691</v>
      </c>
      <c r="G210" s="189"/>
      <c r="H210" s="189"/>
      <c r="I210" s="192"/>
      <c r="J210" s="203">
        <f>BK210</f>
        <v>0</v>
      </c>
      <c r="K210" s="189"/>
      <c r="L210" s="194"/>
      <c r="M210" s="195"/>
      <c r="N210" s="196"/>
      <c r="O210" s="196"/>
      <c r="P210" s="197">
        <f>SUM(P211:P212)</f>
        <v>0</v>
      </c>
      <c r="Q210" s="196"/>
      <c r="R210" s="197">
        <f>SUM(R211:R212)</f>
        <v>0</v>
      </c>
      <c r="S210" s="196"/>
      <c r="T210" s="198">
        <f>SUM(T211:T212)</f>
        <v>0</v>
      </c>
      <c r="AR210" s="199" t="s">
        <v>202</v>
      </c>
      <c r="AT210" s="200" t="s">
        <v>72</v>
      </c>
      <c r="AU210" s="200" t="s">
        <v>81</v>
      </c>
      <c r="AY210" s="199" t="s">
        <v>185</v>
      </c>
      <c r="BK210" s="201">
        <f>SUM(BK211:BK212)</f>
        <v>0</v>
      </c>
    </row>
    <row r="211" spans="1:65" s="2" customFormat="1" ht="16.5" customHeight="1">
      <c r="A211" s="35"/>
      <c r="B211" s="36"/>
      <c r="C211" s="258" t="s">
        <v>432</v>
      </c>
      <c r="D211" s="258" t="s">
        <v>521</v>
      </c>
      <c r="E211" s="259" t="s">
        <v>432</v>
      </c>
      <c r="F211" s="260" t="s">
        <v>1692</v>
      </c>
      <c r="G211" s="261" t="s">
        <v>316</v>
      </c>
      <c r="H211" s="262">
        <v>20</v>
      </c>
      <c r="I211" s="263"/>
      <c r="J211" s="264">
        <f>ROUND(I211*H211,2)</f>
        <v>0</v>
      </c>
      <c r="K211" s="260" t="s">
        <v>1</v>
      </c>
      <c r="L211" s="265"/>
      <c r="M211" s="266" t="s">
        <v>1</v>
      </c>
      <c r="N211" s="267" t="s">
        <v>38</v>
      </c>
      <c r="O211" s="72"/>
      <c r="P211" s="213">
        <f>O211*H211</f>
        <v>0</v>
      </c>
      <c r="Q211" s="213">
        <v>0</v>
      </c>
      <c r="R211" s="213">
        <f>Q211*H211</f>
        <v>0</v>
      </c>
      <c r="S211" s="213">
        <v>0</v>
      </c>
      <c r="T211" s="214">
        <f>S211*H211</f>
        <v>0</v>
      </c>
      <c r="U211" s="35"/>
      <c r="V211" s="35"/>
      <c r="W211" s="35"/>
      <c r="X211" s="35"/>
      <c r="Y211" s="35"/>
      <c r="Z211" s="35"/>
      <c r="AA211" s="35"/>
      <c r="AB211" s="35"/>
      <c r="AC211" s="35"/>
      <c r="AD211" s="35"/>
      <c r="AE211" s="35"/>
      <c r="AR211" s="215" t="s">
        <v>1624</v>
      </c>
      <c r="AT211" s="215" t="s">
        <v>521</v>
      </c>
      <c r="AU211" s="215" t="s">
        <v>83</v>
      </c>
      <c r="AY211" s="18" t="s">
        <v>185</v>
      </c>
      <c r="BE211" s="216">
        <f>IF(N211="základní",J211,0)</f>
        <v>0</v>
      </c>
      <c r="BF211" s="216">
        <f>IF(N211="snížená",J211,0)</f>
        <v>0</v>
      </c>
      <c r="BG211" s="216">
        <f>IF(N211="zákl. přenesená",J211,0)</f>
        <v>0</v>
      </c>
      <c r="BH211" s="216">
        <f>IF(N211="sníž. přenesená",J211,0)</f>
        <v>0</v>
      </c>
      <c r="BI211" s="216">
        <f>IF(N211="nulová",J211,0)</f>
        <v>0</v>
      </c>
      <c r="BJ211" s="18" t="s">
        <v>81</v>
      </c>
      <c r="BK211" s="216">
        <f>ROUND(I211*H211,2)</f>
        <v>0</v>
      </c>
      <c r="BL211" s="18" t="s">
        <v>528</v>
      </c>
      <c r="BM211" s="215" t="s">
        <v>1693</v>
      </c>
    </row>
    <row r="212" spans="1:65" s="2" customFormat="1" ht="10.199999999999999">
      <c r="A212" s="35"/>
      <c r="B212" s="36"/>
      <c r="C212" s="37"/>
      <c r="D212" s="217" t="s">
        <v>194</v>
      </c>
      <c r="E212" s="37"/>
      <c r="F212" s="218" t="s">
        <v>1692</v>
      </c>
      <c r="G212" s="37"/>
      <c r="H212" s="37"/>
      <c r="I212" s="116"/>
      <c r="J212" s="37"/>
      <c r="K212" s="37"/>
      <c r="L212" s="40"/>
      <c r="M212" s="219"/>
      <c r="N212" s="220"/>
      <c r="O212" s="72"/>
      <c r="P212" s="72"/>
      <c r="Q212" s="72"/>
      <c r="R212" s="72"/>
      <c r="S212" s="72"/>
      <c r="T212" s="73"/>
      <c r="U212" s="35"/>
      <c r="V212" s="35"/>
      <c r="W212" s="35"/>
      <c r="X212" s="35"/>
      <c r="Y212" s="35"/>
      <c r="Z212" s="35"/>
      <c r="AA212" s="35"/>
      <c r="AB212" s="35"/>
      <c r="AC212" s="35"/>
      <c r="AD212" s="35"/>
      <c r="AE212" s="35"/>
      <c r="AT212" s="18" t="s">
        <v>194</v>
      </c>
      <c r="AU212" s="18" t="s">
        <v>83</v>
      </c>
    </row>
    <row r="213" spans="1:65" s="12" customFormat="1" ht="22.8" customHeight="1">
      <c r="B213" s="188"/>
      <c r="C213" s="189"/>
      <c r="D213" s="190" t="s">
        <v>72</v>
      </c>
      <c r="E213" s="202" t="s">
        <v>1694</v>
      </c>
      <c r="F213" s="202" t="s">
        <v>1695</v>
      </c>
      <c r="G213" s="189"/>
      <c r="H213" s="189"/>
      <c r="I213" s="192"/>
      <c r="J213" s="203">
        <f>BK213</f>
        <v>0</v>
      </c>
      <c r="K213" s="189"/>
      <c r="L213" s="194"/>
      <c r="M213" s="195"/>
      <c r="N213" s="196"/>
      <c r="O213" s="196"/>
      <c r="P213" s="197">
        <f>SUM(P214:P223)</f>
        <v>0</v>
      </c>
      <c r="Q213" s="196"/>
      <c r="R213" s="197">
        <f>SUM(R214:R223)</f>
        <v>0</v>
      </c>
      <c r="S213" s="196"/>
      <c r="T213" s="198">
        <f>SUM(T214:T223)</f>
        <v>0</v>
      </c>
      <c r="AR213" s="199" t="s">
        <v>202</v>
      </c>
      <c r="AT213" s="200" t="s">
        <v>72</v>
      </c>
      <c r="AU213" s="200" t="s">
        <v>81</v>
      </c>
      <c r="AY213" s="199" t="s">
        <v>185</v>
      </c>
      <c r="BK213" s="201">
        <f>SUM(BK214:BK223)</f>
        <v>0</v>
      </c>
    </row>
    <row r="214" spans="1:65" s="2" customFormat="1" ht="21.75" customHeight="1">
      <c r="A214" s="35"/>
      <c r="B214" s="36"/>
      <c r="C214" s="258" t="s">
        <v>438</v>
      </c>
      <c r="D214" s="258" t="s">
        <v>521</v>
      </c>
      <c r="E214" s="259" t="s">
        <v>438</v>
      </c>
      <c r="F214" s="260" t="s">
        <v>1696</v>
      </c>
      <c r="G214" s="261" t="s">
        <v>990</v>
      </c>
      <c r="H214" s="262">
        <v>6</v>
      </c>
      <c r="I214" s="263"/>
      <c r="J214" s="264">
        <f>ROUND(I214*H214,2)</f>
        <v>0</v>
      </c>
      <c r="K214" s="260" t="s">
        <v>1</v>
      </c>
      <c r="L214" s="265"/>
      <c r="M214" s="266" t="s">
        <v>1</v>
      </c>
      <c r="N214" s="267" t="s">
        <v>38</v>
      </c>
      <c r="O214" s="72"/>
      <c r="P214" s="213">
        <f>O214*H214</f>
        <v>0</v>
      </c>
      <c r="Q214" s="213">
        <v>0</v>
      </c>
      <c r="R214" s="213">
        <f>Q214*H214</f>
        <v>0</v>
      </c>
      <c r="S214" s="213">
        <v>0</v>
      </c>
      <c r="T214" s="214">
        <f>S214*H214</f>
        <v>0</v>
      </c>
      <c r="U214" s="35"/>
      <c r="V214" s="35"/>
      <c r="W214" s="35"/>
      <c r="X214" s="35"/>
      <c r="Y214" s="35"/>
      <c r="Z214" s="35"/>
      <c r="AA214" s="35"/>
      <c r="AB214" s="35"/>
      <c r="AC214" s="35"/>
      <c r="AD214" s="35"/>
      <c r="AE214" s="35"/>
      <c r="AR214" s="215" t="s">
        <v>1624</v>
      </c>
      <c r="AT214" s="215" t="s">
        <v>521</v>
      </c>
      <c r="AU214" s="215" t="s">
        <v>83</v>
      </c>
      <c r="AY214" s="18" t="s">
        <v>185</v>
      </c>
      <c r="BE214" s="216">
        <f>IF(N214="základní",J214,0)</f>
        <v>0</v>
      </c>
      <c r="BF214" s="216">
        <f>IF(N214="snížená",J214,0)</f>
        <v>0</v>
      </c>
      <c r="BG214" s="216">
        <f>IF(N214="zákl. přenesená",J214,0)</f>
        <v>0</v>
      </c>
      <c r="BH214" s="216">
        <f>IF(N214="sníž. přenesená",J214,0)</f>
        <v>0</v>
      </c>
      <c r="BI214" s="216">
        <f>IF(N214="nulová",J214,0)</f>
        <v>0</v>
      </c>
      <c r="BJ214" s="18" t="s">
        <v>81</v>
      </c>
      <c r="BK214" s="216">
        <f>ROUND(I214*H214,2)</f>
        <v>0</v>
      </c>
      <c r="BL214" s="18" t="s">
        <v>528</v>
      </c>
      <c r="BM214" s="215" t="s">
        <v>1697</v>
      </c>
    </row>
    <row r="215" spans="1:65" s="2" customFormat="1" ht="19.2">
      <c r="A215" s="35"/>
      <c r="B215" s="36"/>
      <c r="C215" s="37"/>
      <c r="D215" s="217" t="s">
        <v>194</v>
      </c>
      <c r="E215" s="37"/>
      <c r="F215" s="218" t="s">
        <v>1696</v>
      </c>
      <c r="G215" s="37"/>
      <c r="H215" s="37"/>
      <c r="I215" s="116"/>
      <c r="J215" s="37"/>
      <c r="K215" s="37"/>
      <c r="L215" s="40"/>
      <c r="M215" s="219"/>
      <c r="N215" s="220"/>
      <c r="O215" s="72"/>
      <c r="P215" s="72"/>
      <c r="Q215" s="72"/>
      <c r="R215" s="72"/>
      <c r="S215" s="72"/>
      <c r="T215" s="73"/>
      <c r="U215" s="35"/>
      <c r="V215" s="35"/>
      <c r="W215" s="35"/>
      <c r="X215" s="35"/>
      <c r="Y215" s="35"/>
      <c r="Z215" s="35"/>
      <c r="AA215" s="35"/>
      <c r="AB215" s="35"/>
      <c r="AC215" s="35"/>
      <c r="AD215" s="35"/>
      <c r="AE215" s="35"/>
      <c r="AT215" s="18" t="s">
        <v>194</v>
      </c>
      <c r="AU215" s="18" t="s">
        <v>83</v>
      </c>
    </row>
    <row r="216" spans="1:65" s="2" customFormat="1" ht="21.75" customHeight="1">
      <c r="A216" s="35"/>
      <c r="B216" s="36"/>
      <c r="C216" s="258" t="s">
        <v>446</v>
      </c>
      <c r="D216" s="258" t="s">
        <v>521</v>
      </c>
      <c r="E216" s="259" t="s">
        <v>446</v>
      </c>
      <c r="F216" s="260" t="s">
        <v>1698</v>
      </c>
      <c r="G216" s="261" t="s">
        <v>990</v>
      </c>
      <c r="H216" s="262">
        <v>1</v>
      </c>
      <c r="I216" s="263"/>
      <c r="J216" s="264">
        <f>ROUND(I216*H216,2)</f>
        <v>0</v>
      </c>
      <c r="K216" s="260" t="s">
        <v>1</v>
      </c>
      <c r="L216" s="265"/>
      <c r="M216" s="266" t="s">
        <v>1</v>
      </c>
      <c r="N216" s="267" t="s">
        <v>38</v>
      </c>
      <c r="O216" s="72"/>
      <c r="P216" s="213">
        <f>O216*H216</f>
        <v>0</v>
      </c>
      <c r="Q216" s="213">
        <v>0</v>
      </c>
      <c r="R216" s="213">
        <f>Q216*H216</f>
        <v>0</v>
      </c>
      <c r="S216" s="213">
        <v>0</v>
      </c>
      <c r="T216" s="214">
        <f>S216*H216</f>
        <v>0</v>
      </c>
      <c r="U216" s="35"/>
      <c r="V216" s="35"/>
      <c r="W216" s="35"/>
      <c r="X216" s="35"/>
      <c r="Y216" s="35"/>
      <c r="Z216" s="35"/>
      <c r="AA216" s="35"/>
      <c r="AB216" s="35"/>
      <c r="AC216" s="35"/>
      <c r="AD216" s="35"/>
      <c r="AE216" s="35"/>
      <c r="AR216" s="215" t="s">
        <v>1624</v>
      </c>
      <c r="AT216" s="215" t="s">
        <v>521</v>
      </c>
      <c r="AU216" s="215" t="s">
        <v>83</v>
      </c>
      <c r="AY216" s="18" t="s">
        <v>185</v>
      </c>
      <c r="BE216" s="216">
        <f>IF(N216="základní",J216,0)</f>
        <v>0</v>
      </c>
      <c r="BF216" s="216">
        <f>IF(N216="snížená",J216,0)</f>
        <v>0</v>
      </c>
      <c r="BG216" s="216">
        <f>IF(N216="zákl. přenesená",J216,0)</f>
        <v>0</v>
      </c>
      <c r="BH216" s="216">
        <f>IF(N216="sníž. přenesená",J216,0)</f>
        <v>0</v>
      </c>
      <c r="BI216" s="216">
        <f>IF(N216="nulová",J216,0)</f>
        <v>0</v>
      </c>
      <c r="BJ216" s="18" t="s">
        <v>81</v>
      </c>
      <c r="BK216" s="216">
        <f>ROUND(I216*H216,2)</f>
        <v>0</v>
      </c>
      <c r="BL216" s="18" t="s">
        <v>528</v>
      </c>
      <c r="BM216" s="215" t="s">
        <v>1699</v>
      </c>
    </row>
    <row r="217" spans="1:65" s="2" customFormat="1" ht="19.2">
      <c r="A217" s="35"/>
      <c r="B217" s="36"/>
      <c r="C217" s="37"/>
      <c r="D217" s="217" t="s">
        <v>194</v>
      </c>
      <c r="E217" s="37"/>
      <c r="F217" s="218" t="s">
        <v>1698</v>
      </c>
      <c r="G217" s="37"/>
      <c r="H217" s="37"/>
      <c r="I217" s="116"/>
      <c r="J217" s="37"/>
      <c r="K217" s="37"/>
      <c r="L217" s="40"/>
      <c r="M217" s="219"/>
      <c r="N217" s="220"/>
      <c r="O217" s="72"/>
      <c r="P217" s="72"/>
      <c r="Q217" s="72"/>
      <c r="R217" s="72"/>
      <c r="S217" s="72"/>
      <c r="T217" s="73"/>
      <c r="U217" s="35"/>
      <c r="V217" s="35"/>
      <c r="W217" s="35"/>
      <c r="X217" s="35"/>
      <c r="Y217" s="35"/>
      <c r="Z217" s="35"/>
      <c r="AA217" s="35"/>
      <c r="AB217" s="35"/>
      <c r="AC217" s="35"/>
      <c r="AD217" s="35"/>
      <c r="AE217" s="35"/>
      <c r="AT217" s="18" t="s">
        <v>194</v>
      </c>
      <c r="AU217" s="18" t="s">
        <v>83</v>
      </c>
    </row>
    <row r="218" spans="1:65" s="2" customFormat="1" ht="16.5" customHeight="1">
      <c r="A218" s="35"/>
      <c r="B218" s="36"/>
      <c r="C218" s="258" t="s">
        <v>458</v>
      </c>
      <c r="D218" s="258" t="s">
        <v>521</v>
      </c>
      <c r="E218" s="259" t="s">
        <v>458</v>
      </c>
      <c r="F218" s="260" t="s">
        <v>1700</v>
      </c>
      <c r="G218" s="261" t="s">
        <v>316</v>
      </c>
      <c r="H218" s="262">
        <v>12</v>
      </c>
      <c r="I218" s="263"/>
      <c r="J218" s="264">
        <f>ROUND(I218*H218,2)</f>
        <v>0</v>
      </c>
      <c r="K218" s="260" t="s">
        <v>1</v>
      </c>
      <c r="L218" s="265"/>
      <c r="M218" s="266" t="s">
        <v>1</v>
      </c>
      <c r="N218" s="267" t="s">
        <v>38</v>
      </c>
      <c r="O218" s="72"/>
      <c r="P218" s="213">
        <f>O218*H218</f>
        <v>0</v>
      </c>
      <c r="Q218" s="213">
        <v>0</v>
      </c>
      <c r="R218" s="213">
        <f>Q218*H218</f>
        <v>0</v>
      </c>
      <c r="S218" s="213">
        <v>0</v>
      </c>
      <c r="T218" s="214">
        <f>S218*H218</f>
        <v>0</v>
      </c>
      <c r="U218" s="35"/>
      <c r="V218" s="35"/>
      <c r="W218" s="35"/>
      <c r="X218" s="35"/>
      <c r="Y218" s="35"/>
      <c r="Z218" s="35"/>
      <c r="AA218" s="35"/>
      <c r="AB218" s="35"/>
      <c r="AC218" s="35"/>
      <c r="AD218" s="35"/>
      <c r="AE218" s="35"/>
      <c r="AR218" s="215" t="s">
        <v>1624</v>
      </c>
      <c r="AT218" s="215" t="s">
        <v>521</v>
      </c>
      <c r="AU218" s="215" t="s">
        <v>83</v>
      </c>
      <c r="AY218" s="18" t="s">
        <v>185</v>
      </c>
      <c r="BE218" s="216">
        <f>IF(N218="základní",J218,0)</f>
        <v>0</v>
      </c>
      <c r="BF218" s="216">
        <f>IF(N218="snížená",J218,0)</f>
        <v>0</v>
      </c>
      <c r="BG218" s="216">
        <f>IF(N218="zákl. přenesená",J218,0)</f>
        <v>0</v>
      </c>
      <c r="BH218" s="216">
        <f>IF(N218="sníž. přenesená",J218,0)</f>
        <v>0</v>
      </c>
      <c r="BI218" s="216">
        <f>IF(N218="nulová",J218,0)</f>
        <v>0</v>
      </c>
      <c r="BJ218" s="18" t="s">
        <v>81</v>
      </c>
      <c r="BK218" s="216">
        <f>ROUND(I218*H218,2)</f>
        <v>0</v>
      </c>
      <c r="BL218" s="18" t="s">
        <v>528</v>
      </c>
      <c r="BM218" s="215" t="s">
        <v>1701</v>
      </c>
    </row>
    <row r="219" spans="1:65" s="2" customFormat="1" ht="10.199999999999999">
      <c r="A219" s="35"/>
      <c r="B219" s="36"/>
      <c r="C219" s="37"/>
      <c r="D219" s="217" t="s">
        <v>194</v>
      </c>
      <c r="E219" s="37"/>
      <c r="F219" s="218" t="s">
        <v>1700</v>
      </c>
      <c r="G219" s="37"/>
      <c r="H219" s="37"/>
      <c r="I219" s="116"/>
      <c r="J219" s="37"/>
      <c r="K219" s="37"/>
      <c r="L219" s="40"/>
      <c r="M219" s="219"/>
      <c r="N219" s="220"/>
      <c r="O219" s="72"/>
      <c r="P219" s="72"/>
      <c r="Q219" s="72"/>
      <c r="R219" s="72"/>
      <c r="S219" s="72"/>
      <c r="T219" s="73"/>
      <c r="U219" s="35"/>
      <c r="V219" s="35"/>
      <c r="W219" s="35"/>
      <c r="X219" s="35"/>
      <c r="Y219" s="35"/>
      <c r="Z219" s="35"/>
      <c r="AA219" s="35"/>
      <c r="AB219" s="35"/>
      <c r="AC219" s="35"/>
      <c r="AD219" s="35"/>
      <c r="AE219" s="35"/>
      <c r="AT219" s="18" t="s">
        <v>194</v>
      </c>
      <c r="AU219" s="18" t="s">
        <v>83</v>
      </c>
    </row>
    <row r="220" spans="1:65" s="2" customFormat="1" ht="16.5" customHeight="1">
      <c r="A220" s="35"/>
      <c r="B220" s="36"/>
      <c r="C220" s="258" t="s">
        <v>466</v>
      </c>
      <c r="D220" s="258" t="s">
        <v>521</v>
      </c>
      <c r="E220" s="259" t="s">
        <v>466</v>
      </c>
      <c r="F220" s="260" t="s">
        <v>1702</v>
      </c>
      <c r="G220" s="261" t="s">
        <v>316</v>
      </c>
      <c r="H220" s="262">
        <v>4</v>
      </c>
      <c r="I220" s="263"/>
      <c r="J220" s="264">
        <f>ROUND(I220*H220,2)</f>
        <v>0</v>
      </c>
      <c r="K220" s="260" t="s">
        <v>1</v>
      </c>
      <c r="L220" s="265"/>
      <c r="M220" s="266" t="s">
        <v>1</v>
      </c>
      <c r="N220" s="267" t="s">
        <v>38</v>
      </c>
      <c r="O220" s="72"/>
      <c r="P220" s="213">
        <f>O220*H220</f>
        <v>0</v>
      </c>
      <c r="Q220" s="213">
        <v>0</v>
      </c>
      <c r="R220" s="213">
        <f>Q220*H220</f>
        <v>0</v>
      </c>
      <c r="S220" s="213">
        <v>0</v>
      </c>
      <c r="T220" s="214">
        <f>S220*H220</f>
        <v>0</v>
      </c>
      <c r="U220" s="35"/>
      <c r="V220" s="35"/>
      <c r="W220" s="35"/>
      <c r="X220" s="35"/>
      <c r="Y220" s="35"/>
      <c r="Z220" s="35"/>
      <c r="AA220" s="35"/>
      <c r="AB220" s="35"/>
      <c r="AC220" s="35"/>
      <c r="AD220" s="35"/>
      <c r="AE220" s="35"/>
      <c r="AR220" s="215" t="s">
        <v>1624</v>
      </c>
      <c r="AT220" s="215" t="s">
        <v>521</v>
      </c>
      <c r="AU220" s="215" t="s">
        <v>83</v>
      </c>
      <c r="AY220" s="18" t="s">
        <v>185</v>
      </c>
      <c r="BE220" s="216">
        <f>IF(N220="základní",J220,0)</f>
        <v>0</v>
      </c>
      <c r="BF220" s="216">
        <f>IF(N220="snížená",J220,0)</f>
        <v>0</v>
      </c>
      <c r="BG220" s="216">
        <f>IF(N220="zákl. přenesená",J220,0)</f>
        <v>0</v>
      </c>
      <c r="BH220" s="216">
        <f>IF(N220="sníž. přenesená",J220,0)</f>
        <v>0</v>
      </c>
      <c r="BI220" s="216">
        <f>IF(N220="nulová",J220,0)</f>
        <v>0</v>
      </c>
      <c r="BJ220" s="18" t="s">
        <v>81</v>
      </c>
      <c r="BK220" s="216">
        <f>ROUND(I220*H220,2)</f>
        <v>0</v>
      </c>
      <c r="BL220" s="18" t="s">
        <v>528</v>
      </c>
      <c r="BM220" s="215" t="s">
        <v>1703</v>
      </c>
    </row>
    <row r="221" spans="1:65" s="2" customFormat="1" ht="10.199999999999999">
      <c r="A221" s="35"/>
      <c r="B221" s="36"/>
      <c r="C221" s="37"/>
      <c r="D221" s="217" t="s">
        <v>194</v>
      </c>
      <c r="E221" s="37"/>
      <c r="F221" s="218" t="s">
        <v>1702</v>
      </c>
      <c r="G221" s="37"/>
      <c r="H221" s="37"/>
      <c r="I221" s="116"/>
      <c r="J221" s="37"/>
      <c r="K221" s="37"/>
      <c r="L221" s="40"/>
      <c r="M221" s="219"/>
      <c r="N221" s="220"/>
      <c r="O221" s="72"/>
      <c r="P221" s="72"/>
      <c r="Q221" s="72"/>
      <c r="R221" s="72"/>
      <c r="S221" s="72"/>
      <c r="T221" s="73"/>
      <c r="U221" s="35"/>
      <c r="V221" s="35"/>
      <c r="W221" s="35"/>
      <c r="X221" s="35"/>
      <c r="Y221" s="35"/>
      <c r="Z221" s="35"/>
      <c r="AA221" s="35"/>
      <c r="AB221" s="35"/>
      <c r="AC221" s="35"/>
      <c r="AD221" s="35"/>
      <c r="AE221" s="35"/>
      <c r="AT221" s="18" t="s">
        <v>194</v>
      </c>
      <c r="AU221" s="18" t="s">
        <v>83</v>
      </c>
    </row>
    <row r="222" spans="1:65" s="2" customFormat="1" ht="21.75" customHeight="1">
      <c r="A222" s="35"/>
      <c r="B222" s="36"/>
      <c r="C222" s="258" t="s">
        <v>234</v>
      </c>
      <c r="D222" s="258" t="s">
        <v>521</v>
      </c>
      <c r="E222" s="259" t="s">
        <v>234</v>
      </c>
      <c r="F222" s="260" t="s">
        <v>1704</v>
      </c>
      <c r="G222" s="261" t="s">
        <v>990</v>
      </c>
      <c r="H222" s="262">
        <v>1</v>
      </c>
      <c r="I222" s="263"/>
      <c r="J222" s="264">
        <f>ROUND(I222*H222,2)</f>
        <v>0</v>
      </c>
      <c r="K222" s="260" t="s">
        <v>1</v>
      </c>
      <c r="L222" s="265"/>
      <c r="M222" s="266" t="s">
        <v>1</v>
      </c>
      <c r="N222" s="267" t="s">
        <v>38</v>
      </c>
      <c r="O222" s="72"/>
      <c r="P222" s="213">
        <f>O222*H222</f>
        <v>0</v>
      </c>
      <c r="Q222" s="213">
        <v>0</v>
      </c>
      <c r="R222" s="213">
        <f>Q222*H222</f>
        <v>0</v>
      </c>
      <c r="S222" s="213">
        <v>0</v>
      </c>
      <c r="T222" s="214">
        <f>S222*H222</f>
        <v>0</v>
      </c>
      <c r="U222" s="35"/>
      <c r="V222" s="35"/>
      <c r="W222" s="35"/>
      <c r="X222" s="35"/>
      <c r="Y222" s="35"/>
      <c r="Z222" s="35"/>
      <c r="AA222" s="35"/>
      <c r="AB222" s="35"/>
      <c r="AC222" s="35"/>
      <c r="AD222" s="35"/>
      <c r="AE222" s="35"/>
      <c r="AR222" s="215" t="s">
        <v>1624</v>
      </c>
      <c r="AT222" s="215" t="s">
        <v>521</v>
      </c>
      <c r="AU222" s="215" t="s">
        <v>83</v>
      </c>
      <c r="AY222" s="18" t="s">
        <v>185</v>
      </c>
      <c r="BE222" s="216">
        <f>IF(N222="základní",J222,0)</f>
        <v>0</v>
      </c>
      <c r="BF222" s="216">
        <f>IF(N222="snížená",J222,0)</f>
        <v>0</v>
      </c>
      <c r="BG222" s="216">
        <f>IF(N222="zákl. přenesená",J222,0)</f>
        <v>0</v>
      </c>
      <c r="BH222" s="216">
        <f>IF(N222="sníž. přenesená",J222,0)</f>
        <v>0</v>
      </c>
      <c r="BI222" s="216">
        <f>IF(N222="nulová",J222,0)</f>
        <v>0</v>
      </c>
      <c r="BJ222" s="18" t="s">
        <v>81</v>
      </c>
      <c r="BK222" s="216">
        <f>ROUND(I222*H222,2)</f>
        <v>0</v>
      </c>
      <c r="BL222" s="18" t="s">
        <v>528</v>
      </c>
      <c r="BM222" s="215" t="s">
        <v>1705</v>
      </c>
    </row>
    <row r="223" spans="1:65" s="2" customFormat="1" ht="10.199999999999999">
      <c r="A223" s="35"/>
      <c r="B223" s="36"/>
      <c r="C223" s="37"/>
      <c r="D223" s="217" t="s">
        <v>194</v>
      </c>
      <c r="E223" s="37"/>
      <c r="F223" s="218" t="s">
        <v>1704</v>
      </c>
      <c r="G223" s="37"/>
      <c r="H223" s="37"/>
      <c r="I223" s="116"/>
      <c r="J223" s="37"/>
      <c r="K223" s="37"/>
      <c r="L223" s="40"/>
      <c r="M223" s="219"/>
      <c r="N223" s="220"/>
      <c r="O223" s="72"/>
      <c r="P223" s="72"/>
      <c r="Q223" s="72"/>
      <c r="R223" s="72"/>
      <c r="S223" s="72"/>
      <c r="T223" s="73"/>
      <c r="U223" s="35"/>
      <c r="V223" s="35"/>
      <c r="W223" s="35"/>
      <c r="X223" s="35"/>
      <c r="Y223" s="35"/>
      <c r="Z223" s="35"/>
      <c r="AA223" s="35"/>
      <c r="AB223" s="35"/>
      <c r="AC223" s="35"/>
      <c r="AD223" s="35"/>
      <c r="AE223" s="35"/>
      <c r="AT223" s="18" t="s">
        <v>194</v>
      </c>
      <c r="AU223" s="18" t="s">
        <v>83</v>
      </c>
    </row>
    <row r="224" spans="1:65" s="12" customFormat="1" ht="22.8" customHeight="1">
      <c r="B224" s="188"/>
      <c r="C224" s="189"/>
      <c r="D224" s="190" t="s">
        <v>72</v>
      </c>
      <c r="E224" s="202" t="s">
        <v>1706</v>
      </c>
      <c r="F224" s="202" t="s">
        <v>1707</v>
      </c>
      <c r="G224" s="189"/>
      <c r="H224" s="189"/>
      <c r="I224" s="192"/>
      <c r="J224" s="203">
        <f>BK224</f>
        <v>0</v>
      </c>
      <c r="K224" s="189"/>
      <c r="L224" s="194"/>
      <c r="M224" s="195"/>
      <c r="N224" s="196"/>
      <c r="O224" s="196"/>
      <c r="P224" s="197">
        <f>SUM(P225:P228)</f>
        <v>0</v>
      </c>
      <c r="Q224" s="196"/>
      <c r="R224" s="197">
        <f>SUM(R225:R228)</f>
        <v>0</v>
      </c>
      <c r="S224" s="196"/>
      <c r="T224" s="198">
        <f>SUM(T225:T228)</f>
        <v>0</v>
      </c>
      <c r="AR224" s="199" t="s">
        <v>202</v>
      </c>
      <c r="AT224" s="200" t="s">
        <v>72</v>
      </c>
      <c r="AU224" s="200" t="s">
        <v>81</v>
      </c>
      <c r="AY224" s="199" t="s">
        <v>185</v>
      </c>
      <c r="BK224" s="201">
        <f>SUM(BK225:BK228)</f>
        <v>0</v>
      </c>
    </row>
    <row r="225" spans="1:65" s="2" customFormat="1" ht="16.5" customHeight="1">
      <c r="A225" s="35"/>
      <c r="B225" s="36"/>
      <c r="C225" s="258" t="s">
        <v>476</v>
      </c>
      <c r="D225" s="258" t="s">
        <v>521</v>
      </c>
      <c r="E225" s="259" t="s">
        <v>476</v>
      </c>
      <c r="F225" s="260" t="s">
        <v>1708</v>
      </c>
      <c r="G225" s="261" t="s">
        <v>316</v>
      </c>
      <c r="H225" s="262">
        <v>8</v>
      </c>
      <c r="I225" s="263"/>
      <c r="J225" s="264">
        <f>ROUND(I225*H225,2)</f>
        <v>0</v>
      </c>
      <c r="K225" s="260" t="s">
        <v>1</v>
      </c>
      <c r="L225" s="265"/>
      <c r="M225" s="266" t="s">
        <v>1</v>
      </c>
      <c r="N225" s="267" t="s">
        <v>38</v>
      </c>
      <c r="O225" s="72"/>
      <c r="P225" s="213">
        <f>O225*H225</f>
        <v>0</v>
      </c>
      <c r="Q225" s="213">
        <v>0</v>
      </c>
      <c r="R225" s="213">
        <f>Q225*H225</f>
        <v>0</v>
      </c>
      <c r="S225" s="213">
        <v>0</v>
      </c>
      <c r="T225" s="214">
        <f>S225*H225</f>
        <v>0</v>
      </c>
      <c r="U225" s="35"/>
      <c r="V225" s="35"/>
      <c r="W225" s="35"/>
      <c r="X225" s="35"/>
      <c r="Y225" s="35"/>
      <c r="Z225" s="35"/>
      <c r="AA225" s="35"/>
      <c r="AB225" s="35"/>
      <c r="AC225" s="35"/>
      <c r="AD225" s="35"/>
      <c r="AE225" s="35"/>
      <c r="AR225" s="215" t="s">
        <v>1624</v>
      </c>
      <c r="AT225" s="215" t="s">
        <v>521</v>
      </c>
      <c r="AU225" s="215" t="s">
        <v>83</v>
      </c>
      <c r="AY225" s="18" t="s">
        <v>185</v>
      </c>
      <c r="BE225" s="216">
        <f>IF(N225="základní",J225,0)</f>
        <v>0</v>
      </c>
      <c r="BF225" s="216">
        <f>IF(N225="snížená",J225,0)</f>
        <v>0</v>
      </c>
      <c r="BG225" s="216">
        <f>IF(N225="zákl. přenesená",J225,0)</f>
        <v>0</v>
      </c>
      <c r="BH225" s="216">
        <f>IF(N225="sníž. přenesená",J225,0)</f>
        <v>0</v>
      </c>
      <c r="BI225" s="216">
        <f>IF(N225="nulová",J225,0)</f>
        <v>0</v>
      </c>
      <c r="BJ225" s="18" t="s">
        <v>81</v>
      </c>
      <c r="BK225" s="216">
        <f>ROUND(I225*H225,2)</f>
        <v>0</v>
      </c>
      <c r="BL225" s="18" t="s">
        <v>528</v>
      </c>
      <c r="BM225" s="215" t="s">
        <v>1709</v>
      </c>
    </row>
    <row r="226" spans="1:65" s="2" customFormat="1" ht="10.199999999999999">
      <c r="A226" s="35"/>
      <c r="B226" s="36"/>
      <c r="C226" s="37"/>
      <c r="D226" s="217" t="s">
        <v>194</v>
      </c>
      <c r="E226" s="37"/>
      <c r="F226" s="218" t="s">
        <v>1708</v>
      </c>
      <c r="G226" s="37"/>
      <c r="H226" s="37"/>
      <c r="I226" s="116"/>
      <c r="J226" s="37"/>
      <c r="K226" s="37"/>
      <c r="L226" s="40"/>
      <c r="M226" s="219"/>
      <c r="N226" s="220"/>
      <c r="O226" s="72"/>
      <c r="P226" s="72"/>
      <c r="Q226" s="72"/>
      <c r="R226" s="72"/>
      <c r="S226" s="72"/>
      <c r="T226" s="73"/>
      <c r="U226" s="35"/>
      <c r="V226" s="35"/>
      <c r="W226" s="35"/>
      <c r="X226" s="35"/>
      <c r="Y226" s="35"/>
      <c r="Z226" s="35"/>
      <c r="AA226" s="35"/>
      <c r="AB226" s="35"/>
      <c r="AC226" s="35"/>
      <c r="AD226" s="35"/>
      <c r="AE226" s="35"/>
      <c r="AT226" s="18" t="s">
        <v>194</v>
      </c>
      <c r="AU226" s="18" t="s">
        <v>83</v>
      </c>
    </row>
    <row r="227" spans="1:65" s="2" customFormat="1" ht="16.5" customHeight="1">
      <c r="A227" s="35"/>
      <c r="B227" s="36"/>
      <c r="C227" s="258" t="s">
        <v>480</v>
      </c>
      <c r="D227" s="258" t="s">
        <v>521</v>
      </c>
      <c r="E227" s="259" t="s">
        <v>480</v>
      </c>
      <c r="F227" s="260" t="s">
        <v>1710</v>
      </c>
      <c r="G227" s="261" t="s">
        <v>316</v>
      </c>
      <c r="H227" s="262">
        <v>8</v>
      </c>
      <c r="I227" s="263"/>
      <c r="J227" s="264">
        <f>ROUND(I227*H227,2)</f>
        <v>0</v>
      </c>
      <c r="K227" s="260" t="s">
        <v>1</v>
      </c>
      <c r="L227" s="265"/>
      <c r="M227" s="266" t="s">
        <v>1</v>
      </c>
      <c r="N227" s="267" t="s">
        <v>38</v>
      </c>
      <c r="O227" s="72"/>
      <c r="P227" s="213">
        <f>O227*H227</f>
        <v>0</v>
      </c>
      <c r="Q227" s="213">
        <v>0</v>
      </c>
      <c r="R227" s="213">
        <f>Q227*H227</f>
        <v>0</v>
      </c>
      <c r="S227" s="213">
        <v>0</v>
      </c>
      <c r="T227" s="214">
        <f>S227*H227</f>
        <v>0</v>
      </c>
      <c r="U227" s="35"/>
      <c r="V227" s="35"/>
      <c r="W227" s="35"/>
      <c r="X227" s="35"/>
      <c r="Y227" s="35"/>
      <c r="Z227" s="35"/>
      <c r="AA227" s="35"/>
      <c r="AB227" s="35"/>
      <c r="AC227" s="35"/>
      <c r="AD227" s="35"/>
      <c r="AE227" s="35"/>
      <c r="AR227" s="215" t="s">
        <v>1624</v>
      </c>
      <c r="AT227" s="215" t="s">
        <v>521</v>
      </c>
      <c r="AU227" s="215" t="s">
        <v>83</v>
      </c>
      <c r="AY227" s="18" t="s">
        <v>185</v>
      </c>
      <c r="BE227" s="216">
        <f>IF(N227="základní",J227,0)</f>
        <v>0</v>
      </c>
      <c r="BF227" s="216">
        <f>IF(N227="snížená",J227,0)</f>
        <v>0</v>
      </c>
      <c r="BG227" s="216">
        <f>IF(N227="zákl. přenesená",J227,0)</f>
        <v>0</v>
      </c>
      <c r="BH227" s="216">
        <f>IF(N227="sníž. přenesená",J227,0)</f>
        <v>0</v>
      </c>
      <c r="BI227" s="216">
        <f>IF(N227="nulová",J227,0)</f>
        <v>0</v>
      </c>
      <c r="BJ227" s="18" t="s">
        <v>81</v>
      </c>
      <c r="BK227" s="216">
        <f>ROUND(I227*H227,2)</f>
        <v>0</v>
      </c>
      <c r="BL227" s="18" t="s">
        <v>528</v>
      </c>
      <c r="BM227" s="215" t="s">
        <v>1711</v>
      </c>
    </row>
    <row r="228" spans="1:65" s="2" customFormat="1" ht="10.199999999999999">
      <c r="A228" s="35"/>
      <c r="B228" s="36"/>
      <c r="C228" s="37"/>
      <c r="D228" s="217" t="s">
        <v>194</v>
      </c>
      <c r="E228" s="37"/>
      <c r="F228" s="218" t="s">
        <v>1710</v>
      </c>
      <c r="G228" s="37"/>
      <c r="H228" s="37"/>
      <c r="I228" s="116"/>
      <c r="J228" s="37"/>
      <c r="K228" s="37"/>
      <c r="L228" s="40"/>
      <c r="M228" s="219"/>
      <c r="N228" s="220"/>
      <c r="O228" s="72"/>
      <c r="P228" s="72"/>
      <c r="Q228" s="72"/>
      <c r="R228" s="72"/>
      <c r="S228" s="72"/>
      <c r="T228" s="73"/>
      <c r="U228" s="35"/>
      <c r="V228" s="35"/>
      <c r="W228" s="35"/>
      <c r="X228" s="35"/>
      <c r="Y228" s="35"/>
      <c r="Z228" s="35"/>
      <c r="AA228" s="35"/>
      <c r="AB228" s="35"/>
      <c r="AC228" s="35"/>
      <c r="AD228" s="35"/>
      <c r="AE228" s="35"/>
      <c r="AT228" s="18" t="s">
        <v>194</v>
      </c>
      <c r="AU228" s="18" t="s">
        <v>83</v>
      </c>
    </row>
    <row r="229" spans="1:65" s="12" customFormat="1" ht="22.8" customHeight="1">
      <c r="B229" s="188"/>
      <c r="C229" s="189"/>
      <c r="D229" s="190" t="s">
        <v>72</v>
      </c>
      <c r="E229" s="202" t="s">
        <v>1712</v>
      </c>
      <c r="F229" s="202" t="s">
        <v>1713</v>
      </c>
      <c r="G229" s="189"/>
      <c r="H229" s="189"/>
      <c r="I229" s="192"/>
      <c r="J229" s="203">
        <f>BK229</f>
        <v>0</v>
      </c>
      <c r="K229" s="189"/>
      <c r="L229" s="194"/>
      <c r="M229" s="195"/>
      <c r="N229" s="196"/>
      <c r="O229" s="196"/>
      <c r="P229" s="197">
        <f>SUM(P230:P237)</f>
        <v>0</v>
      </c>
      <c r="Q229" s="196"/>
      <c r="R229" s="197">
        <f>SUM(R230:R237)</f>
        <v>0</v>
      </c>
      <c r="S229" s="196"/>
      <c r="T229" s="198">
        <f>SUM(T230:T237)</f>
        <v>0</v>
      </c>
      <c r="AR229" s="199" t="s">
        <v>202</v>
      </c>
      <c r="AT229" s="200" t="s">
        <v>72</v>
      </c>
      <c r="AU229" s="200" t="s">
        <v>81</v>
      </c>
      <c r="AY229" s="199" t="s">
        <v>185</v>
      </c>
      <c r="BK229" s="201">
        <f>SUM(BK230:BK237)</f>
        <v>0</v>
      </c>
    </row>
    <row r="230" spans="1:65" s="2" customFormat="1" ht="16.5" customHeight="1">
      <c r="A230" s="35"/>
      <c r="B230" s="36"/>
      <c r="C230" s="258" t="s">
        <v>484</v>
      </c>
      <c r="D230" s="258" t="s">
        <v>521</v>
      </c>
      <c r="E230" s="259" t="s">
        <v>484</v>
      </c>
      <c r="F230" s="260" t="s">
        <v>1714</v>
      </c>
      <c r="G230" s="261" t="s">
        <v>990</v>
      </c>
      <c r="H230" s="262">
        <v>8</v>
      </c>
      <c r="I230" s="263"/>
      <c r="J230" s="264">
        <f>ROUND(I230*H230,2)</f>
        <v>0</v>
      </c>
      <c r="K230" s="260" t="s">
        <v>1</v>
      </c>
      <c r="L230" s="265"/>
      <c r="M230" s="266" t="s">
        <v>1</v>
      </c>
      <c r="N230" s="267" t="s">
        <v>38</v>
      </c>
      <c r="O230" s="72"/>
      <c r="P230" s="213">
        <f>O230*H230</f>
        <v>0</v>
      </c>
      <c r="Q230" s="213">
        <v>0</v>
      </c>
      <c r="R230" s="213">
        <f>Q230*H230</f>
        <v>0</v>
      </c>
      <c r="S230" s="213">
        <v>0</v>
      </c>
      <c r="T230" s="214">
        <f>S230*H230</f>
        <v>0</v>
      </c>
      <c r="U230" s="35"/>
      <c r="V230" s="35"/>
      <c r="W230" s="35"/>
      <c r="X230" s="35"/>
      <c r="Y230" s="35"/>
      <c r="Z230" s="35"/>
      <c r="AA230" s="35"/>
      <c r="AB230" s="35"/>
      <c r="AC230" s="35"/>
      <c r="AD230" s="35"/>
      <c r="AE230" s="35"/>
      <c r="AR230" s="215" t="s">
        <v>1624</v>
      </c>
      <c r="AT230" s="215" t="s">
        <v>521</v>
      </c>
      <c r="AU230" s="215" t="s">
        <v>83</v>
      </c>
      <c r="AY230" s="18" t="s">
        <v>185</v>
      </c>
      <c r="BE230" s="216">
        <f>IF(N230="základní",J230,0)</f>
        <v>0</v>
      </c>
      <c r="BF230" s="216">
        <f>IF(N230="snížená",J230,0)</f>
        <v>0</v>
      </c>
      <c r="BG230" s="216">
        <f>IF(N230="zákl. přenesená",J230,0)</f>
        <v>0</v>
      </c>
      <c r="BH230" s="216">
        <f>IF(N230="sníž. přenesená",J230,0)</f>
        <v>0</v>
      </c>
      <c r="BI230" s="216">
        <f>IF(N230="nulová",J230,0)</f>
        <v>0</v>
      </c>
      <c r="BJ230" s="18" t="s">
        <v>81</v>
      </c>
      <c r="BK230" s="216">
        <f>ROUND(I230*H230,2)</f>
        <v>0</v>
      </c>
      <c r="BL230" s="18" t="s">
        <v>528</v>
      </c>
      <c r="BM230" s="215" t="s">
        <v>1715</v>
      </c>
    </row>
    <row r="231" spans="1:65" s="2" customFormat="1" ht="10.199999999999999">
      <c r="A231" s="35"/>
      <c r="B231" s="36"/>
      <c r="C231" s="37"/>
      <c r="D231" s="217" t="s">
        <v>194</v>
      </c>
      <c r="E231" s="37"/>
      <c r="F231" s="218" t="s">
        <v>1714</v>
      </c>
      <c r="G231" s="37"/>
      <c r="H231" s="37"/>
      <c r="I231" s="116"/>
      <c r="J231" s="37"/>
      <c r="K231" s="37"/>
      <c r="L231" s="40"/>
      <c r="M231" s="219"/>
      <c r="N231" s="220"/>
      <c r="O231" s="72"/>
      <c r="P231" s="72"/>
      <c r="Q231" s="72"/>
      <c r="R231" s="72"/>
      <c r="S231" s="72"/>
      <c r="T231" s="73"/>
      <c r="U231" s="35"/>
      <c r="V231" s="35"/>
      <c r="W231" s="35"/>
      <c r="X231" s="35"/>
      <c r="Y231" s="35"/>
      <c r="Z231" s="35"/>
      <c r="AA231" s="35"/>
      <c r="AB231" s="35"/>
      <c r="AC231" s="35"/>
      <c r="AD231" s="35"/>
      <c r="AE231" s="35"/>
      <c r="AT231" s="18" t="s">
        <v>194</v>
      </c>
      <c r="AU231" s="18" t="s">
        <v>83</v>
      </c>
    </row>
    <row r="232" spans="1:65" s="2" customFormat="1" ht="16.5" customHeight="1">
      <c r="A232" s="35"/>
      <c r="B232" s="36"/>
      <c r="C232" s="258" t="s">
        <v>490</v>
      </c>
      <c r="D232" s="258" t="s">
        <v>521</v>
      </c>
      <c r="E232" s="259" t="s">
        <v>490</v>
      </c>
      <c r="F232" s="260" t="s">
        <v>1716</v>
      </c>
      <c r="G232" s="261" t="s">
        <v>990</v>
      </c>
      <c r="H232" s="262">
        <v>10</v>
      </c>
      <c r="I232" s="263"/>
      <c r="J232" s="264">
        <f>ROUND(I232*H232,2)</f>
        <v>0</v>
      </c>
      <c r="K232" s="260" t="s">
        <v>1</v>
      </c>
      <c r="L232" s="265"/>
      <c r="M232" s="266" t="s">
        <v>1</v>
      </c>
      <c r="N232" s="267" t="s">
        <v>38</v>
      </c>
      <c r="O232" s="72"/>
      <c r="P232" s="213">
        <f>O232*H232</f>
        <v>0</v>
      </c>
      <c r="Q232" s="213">
        <v>0</v>
      </c>
      <c r="R232" s="213">
        <f>Q232*H232</f>
        <v>0</v>
      </c>
      <c r="S232" s="213">
        <v>0</v>
      </c>
      <c r="T232" s="214">
        <f>S232*H232</f>
        <v>0</v>
      </c>
      <c r="U232" s="35"/>
      <c r="V232" s="35"/>
      <c r="W232" s="35"/>
      <c r="X232" s="35"/>
      <c r="Y232" s="35"/>
      <c r="Z232" s="35"/>
      <c r="AA232" s="35"/>
      <c r="AB232" s="35"/>
      <c r="AC232" s="35"/>
      <c r="AD232" s="35"/>
      <c r="AE232" s="35"/>
      <c r="AR232" s="215" t="s">
        <v>1624</v>
      </c>
      <c r="AT232" s="215" t="s">
        <v>521</v>
      </c>
      <c r="AU232" s="215" t="s">
        <v>83</v>
      </c>
      <c r="AY232" s="18" t="s">
        <v>185</v>
      </c>
      <c r="BE232" s="216">
        <f>IF(N232="základní",J232,0)</f>
        <v>0</v>
      </c>
      <c r="BF232" s="216">
        <f>IF(N232="snížená",J232,0)</f>
        <v>0</v>
      </c>
      <c r="BG232" s="216">
        <f>IF(N232="zákl. přenesená",J232,0)</f>
        <v>0</v>
      </c>
      <c r="BH232" s="216">
        <f>IF(N232="sníž. přenesená",J232,0)</f>
        <v>0</v>
      </c>
      <c r="BI232" s="216">
        <f>IF(N232="nulová",J232,0)</f>
        <v>0</v>
      </c>
      <c r="BJ232" s="18" t="s">
        <v>81</v>
      </c>
      <c r="BK232" s="216">
        <f>ROUND(I232*H232,2)</f>
        <v>0</v>
      </c>
      <c r="BL232" s="18" t="s">
        <v>528</v>
      </c>
      <c r="BM232" s="215" t="s">
        <v>1717</v>
      </c>
    </row>
    <row r="233" spans="1:65" s="2" customFormat="1" ht="10.199999999999999">
      <c r="A233" s="35"/>
      <c r="B233" s="36"/>
      <c r="C233" s="37"/>
      <c r="D233" s="217" t="s">
        <v>194</v>
      </c>
      <c r="E233" s="37"/>
      <c r="F233" s="218" t="s">
        <v>1716</v>
      </c>
      <c r="G233" s="37"/>
      <c r="H233" s="37"/>
      <c r="I233" s="116"/>
      <c r="J233" s="37"/>
      <c r="K233" s="37"/>
      <c r="L233" s="40"/>
      <c r="M233" s="219"/>
      <c r="N233" s="220"/>
      <c r="O233" s="72"/>
      <c r="P233" s="72"/>
      <c r="Q233" s="72"/>
      <c r="R233" s="72"/>
      <c r="S233" s="72"/>
      <c r="T233" s="73"/>
      <c r="U233" s="35"/>
      <c r="V233" s="35"/>
      <c r="W233" s="35"/>
      <c r="X233" s="35"/>
      <c r="Y233" s="35"/>
      <c r="Z233" s="35"/>
      <c r="AA233" s="35"/>
      <c r="AB233" s="35"/>
      <c r="AC233" s="35"/>
      <c r="AD233" s="35"/>
      <c r="AE233" s="35"/>
      <c r="AT233" s="18" t="s">
        <v>194</v>
      </c>
      <c r="AU233" s="18" t="s">
        <v>83</v>
      </c>
    </row>
    <row r="234" spans="1:65" s="2" customFormat="1" ht="16.5" customHeight="1">
      <c r="A234" s="35"/>
      <c r="B234" s="36"/>
      <c r="C234" s="258" t="s">
        <v>494</v>
      </c>
      <c r="D234" s="258" t="s">
        <v>521</v>
      </c>
      <c r="E234" s="259" t="s">
        <v>494</v>
      </c>
      <c r="F234" s="260" t="s">
        <v>1718</v>
      </c>
      <c r="G234" s="261" t="s">
        <v>990</v>
      </c>
      <c r="H234" s="262">
        <v>12</v>
      </c>
      <c r="I234" s="263"/>
      <c r="J234" s="264">
        <f>ROUND(I234*H234,2)</f>
        <v>0</v>
      </c>
      <c r="K234" s="260" t="s">
        <v>1</v>
      </c>
      <c r="L234" s="265"/>
      <c r="M234" s="266" t="s">
        <v>1</v>
      </c>
      <c r="N234" s="267" t="s">
        <v>38</v>
      </c>
      <c r="O234" s="72"/>
      <c r="P234" s="213">
        <f>O234*H234</f>
        <v>0</v>
      </c>
      <c r="Q234" s="213">
        <v>0</v>
      </c>
      <c r="R234" s="213">
        <f>Q234*H234</f>
        <v>0</v>
      </c>
      <c r="S234" s="213">
        <v>0</v>
      </c>
      <c r="T234" s="214">
        <f>S234*H234</f>
        <v>0</v>
      </c>
      <c r="U234" s="35"/>
      <c r="V234" s="35"/>
      <c r="W234" s="35"/>
      <c r="X234" s="35"/>
      <c r="Y234" s="35"/>
      <c r="Z234" s="35"/>
      <c r="AA234" s="35"/>
      <c r="AB234" s="35"/>
      <c r="AC234" s="35"/>
      <c r="AD234" s="35"/>
      <c r="AE234" s="35"/>
      <c r="AR234" s="215" t="s">
        <v>1624</v>
      </c>
      <c r="AT234" s="215" t="s">
        <v>521</v>
      </c>
      <c r="AU234" s="215" t="s">
        <v>83</v>
      </c>
      <c r="AY234" s="18" t="s">
        <v>185</v>
      </c>
      <c r="BE234" s="216">
        <f>IF(N234="základní",J234,0)</f>
        <v>0</v>
      </c>
      <c r="BF234" s="216">
        <f>IF(N234="snížená",J234,0)</f>
        <v>0</v>
      </c>
      <c r="BG234" s="216">
        <f>IF(N234="zákl. přenesená",J234,0)</f>
        <v>0</v>
      </c>
      <c r="BH234" s="216">
        <f>IF(N234="sníž. přenesená",J234,0)</f>
        <v>0</v>
      </c>
      <c r="BI234" s="216">
        <f>IF(N234="nulová",J234,0)</f>
        <v>0</v>
      </c>
      <c r="BJ234" s="18" t="s">
        <v>81</v>
      </c>
      <c r="BK234" s="216">
        <f>ROUND(I234*H234,2)</f>
        <v>0</v>
      </c>
      <c r="BL234" s="18" t="s">
        <v>528</v>
      </c>
      <c r="BM234" s="215" t="s">
        <v>1719</v>
      </c>
    </row>
    <row r="235" spans="1:65" s="2" customFormat="1" ht="10.199999999999999">
      <c r="A235" s="35"/>
      <c r="B235" s="36"/>
      <c r="C235" s="37"/>
      <c r="D235" s="217" t="s">
        <v>194</v>
      </c>
      <c r="E235" s="37"/>
      <c r="F235" s="218" t="s">
        <v>1718</v>
      </c>
      <c r="G235" s="37"/>
      <c r="H235" s="37"/>
      <c r="I235" s="116"/>
      <c r="J235" s="37"/>
      <c r="K235" s="37"/>
      <c r="L235" s="40"/>
      <c r="M235" s="219"/>
      <c r="N235" s="220"/>
      <c r="O235" s="72"/>
      <c r="P235" s="72"/>
      <c r="Q235" s="72"/>
      <c r="R235" s="72"/>
      <c r="S235" s="72"/>
      <c r="T235" s="73"/>
      <c r="U235" s="35"/>
      <c r="V235" s="35"/>
      <c r="W235" s="35"/>
      <c r="X235" s="35"/>
      <c r="Y235" s="35"/>
      <c r="Z235" s="35"/>
      <c r="AA235" s="35"/>
      <c r="AB235" s="35"/>
      <c r="AC235" s="35"/>
      <c r="AD235" s="35"/>
      <c r="AE235" s="35"/>
      <c r="AT235" s="18" t="s">
        <v>194</v>
      </c>
      <c r="AU235" s="18" t="s">
        <v>83</v>
      </c>
    </row>
    <row r="236" spans="1:65" s="2" customFormat="1" ht="16.5" customHeight="1">
      <c r="A236" s="35"/>
      <c r="B236" s="36"/>
      <c r="C236" s="258" t="s">
        <v>500</v>
      </c>
      <c r="D236" s="258" t="s">
        <v>521</v>
      </c>
      <c r="E236" s="259" t="s">
        <v>500</v>
      </c>
      <c r="F236" s="260" t="s">
        <v>1720</v>
      </c>
      <c r="G236" s="261" t="s">
        <v>990</v>
      </c>
      <c r="H236" s="262">
        <v>12</v>
      </c>
      <c r="I236" s="263"/>
      <c r="J236" s="264">
        <f>ROUND(I236*H236,2)</f>
        <v>0</v>
      </c>
      <c r="K236" s="260" t="s">
        <v>1</v>
      </c>
      <c r="L236" s="265"/>
      <c r="M236" s="266" t="s">
        <v>1</v>
      </c>
      <c r="N236" s="267" t="s">
        <v>38</v>
      </c>
      <c r="O236" s="72"/>
      <c r="P236" s="213">
        <f>O236*H236</f>
        <v>0</v>
      </c>
      <c r="Q236" s="213">
        <v>0</v>
      </c>
      <c r="R236" s="213">
        <f>Q236*H236</f>
        <v>0</v>
      </c>
      <c r="S236" s="213">
        <v>0</v>
      </c>
      <c r="T236" s="214">
        <f>S236*H236</f>
        <v>0</v>
      </c>
      <c r="U236" s="35"/>
      <c r="V236" s="35"/>
      <c r="W236" s="35"/>
      <c r="X236" s="35"/>
      <c r="Y236" s="35"/>
      <c r="Z236" s="35"/>
      <c r="AA236" s="35"/>
      <c r="AB236" s="35"/>
      <c r="AC236" s="35"/>
      <c r="AD236" s="35"/>
      <c r="AE236" s="35"/>
      <c r="AR236" s="215" t="s">
        <v>1624</v>
      </c>
      <c r="AT236" s="215" t="s">
        <v>521</v>
      </c>
      <c r="AU236" s="215" t="s">
        <v>83</v>
      </c>
      <c r="AY236" s="18" t="s">
        <v>185</v>
      </c>
      <c r="BE236" s="216">
        <f>IF(N236="základní",J236,0)</f>
        <v>0</v>
      </c>
      <c r="BF236" s="216">
        <f>IF(N236="snížená",J236,0)</f>
        <v>0</v>
      </c>
      <c r="BG236" s="216">
        <f>IF(N236="zákl. přenesená",J236,0)</f>
        <v>0</v>
      </c>
      <c r="BH236" s="216">
        <f>IF(N236="sníž. přenesená",J236,0)</f>
        <v>0</v>
      </c>
      <c r="BI236" s="216">
        <f>IF(N236="nulová",J236,0)</f>
        <v>0</v>
      </c>
      <c r="BJ236" s="18" t="s">
        <v>81</v>
      </c>
      <c r="BK236" s="216">
        <f>ROUND(I236*H236,2)</f>
        <v>0</v>
      </c>
      <c r="BL236" s="18" t="s">
        <v>528</v>
      </c>
      <c r="BM236" s="215" t="s">
        <v>1721</v>
      </c>
    </row>
    <row r="237" spans="1:65" s="2" customFormat="1" ht="10.199999999999999">
      <c r="A237" s="35"/>
      <c r="B237" s="36"/>
      <c r="C237" s="37"/>
      <c r="D237" s="217" t="s">
        <v>194</v>
      </c>
      <c r="E237" s="37"/>
      <c r="F237" s="218" t="s">
        <v>1720</v>
      </c>
      <c r="G237" s="37"/>
      <c r="H237" s="37"/>
      <c r="I237" s="116"/>
      <c r="J237" s="37"/>
      <c r="K237" s="37"/>
      <c r="L237" s="40"/>
      <c r="M237" s="219"/>
      <c r="N237" s="220"/>
      <c r="O237" s="72"/>
      <c r="P237" s="72"/>
      <c r="Q237" s="72"/>
      <c r="R237" s="72"/>
      <c r="S237" s="72"/>
      <c r="T237" s="73"/>
      <c r="U237" s="35"/>
      <c r="V237" s="35"/>
      <c r="W237" s="35"/>
      <c r="X237" s="35"/>
      <c r="Y237" s="35"/>
      <c r="Z237" s="35"/>
      <c r="AA237" s="35"/>
      <c r="AB237" s="35"/>
      <c r="AC237" s="35"/>
      <c r="AD237" s="35"/>
      <c r="AE237" s="35"/>
      <c r="AT237" s="18" t="s">
        <v>194</v>
      </c>
      <c r="AU237" s="18" t="s">
        <v>83</v>
      </c>
    </row>
    <row r="238" spans="1:65" s="12" customFormat="1" ht="22.8" customHeight="1">
      <c r="B238" s="188"/>
      <c r="C238" s="189"/>
      <c r="D238" s="190" t="s">
        <v>72</v>
      </c>
      <c r="E238" s="202" t="s">
        <v>1722</v>
      </c>
      <c r="F238" s="202" t="s">
        <v>1723</v>
      </c>
      <c r="G238" s="189"/>
      <c r="H238" s="189"/>
      <c r="I238" s="192"/>
      <c r="J238" s="203">
        <f>BK238</f>
        <v>0</v>
      </c>
      <c r="K238" s="189"/>
      <c r="L238" s="194"/>
      <c r="M238" s="195"/>
      <c r="N238" s="196"/>
      <c r="O238" s="196"/>
      <c r="P238" s="197">
        <f>SUM(P239:P244)</f>
        <v>0</v>
      </c>
      <c r="Q238" s="196"/>
      <c r="R238" s="197">
        <f>SUM(R239:R244)</f>
        <v>0</v>
      </c>
      <c r="S238" s="196"/>
      <c r="T238" s="198">
        <f>SUM(T239:T244)</f>
        <v>0</v>
      </c>
      <c r="AR238" s="199" t="s">
        <v>202</v>
      </c>
      <c r="AT238" s="200" t="s">
        <v>72</v>
      </c>
      <c r="AU238" s="200" t="s">
        <v>81</v>
      </c>
      <c r="AY238" s="199" t="s">
        <v>185</v>
      </c>
      <c r="BK238" s="201">
        <f>SUM(BK239:BK244)</f>
        <v>0</v>
      </c>
    </row>
    <row r="239" spans="1:65" s="2" customFormat="1" ht="16.5" customHeight="1">
      <c r="A239" s="35"/>
      <c r="B239" s="36"/>
      <c r="C239" s="258" t="s">
        <v>506</v>
      </c>
      <c r="D239" s="258" t="s">
        <v>521</v>
      </c>
      <c r="E239" s="259" t="s">
        <v>506</v>
      </c>
      <c r="F239" s="260" t="s">
        <v>1724</v>
      </c>
      <c r="G239" s="261" t="s">
        <v>316</v>
      </c>
      <c r="H239" s="262">
        <v>80</v>
      </c>
      <c r="I239" s="263"/>
      <c r="J239" s="264">
        <f>ROUND(I239*H239,2)</f>
        <v>0</v>
      </c>
      <c r="K239" s="260" t="s">
        <v>1</v>
      </c>
      <c r="L239" s="265"/>
      <c r="M239" s="266" t="s">
        <v>1</v>
      </c>
      <c r="N239" s="267" t="s">
        <v>38</v>
      </c>
      <c r="O239" s="72"/>
      <c r="P239" s="213">
        <f>O239*H239</f>
        <v>0</v>
      </c>
      <c r="Q239" s="213">
        <v>0</v>
      </c>
      <c r="R239" s="213">
        <f>Q239*H239</f>
        <v>0</v>
      </c>
      <c r="S239" s="213">
        <v>0</v>
      </c>
      <c r="T239" s="214">
        <f>S239*H239</f>
        <v>0</v>
      </c>
      <c r="U239" s="35"/>
      <c r="V239" s="35"/>
      <c r="W239" s="35"/>
      <c r="X239" s="35"/>
      <c r="Y239" s="35"/>
      <c r="Z239" s="35"/>
      <c r="AA239" s="35"/>
      <c r="AB239" s="35"/>
      <c r="AC239" s="35"/>
      <c r="AD239" s="35"/>
      <c r="AE239" s="35"/>
      <c r="AR239" s="215" t="s">
        <v>1624</v>
      </c>
      <c r="AT239" s="215" t="s">
        <v>521</v>
      </c>
      <c r="AU239" s="215" t="s">
        <v>83</v>
      </c>
      <c r="AY239" s="18" t="s">
        <v>185</v>
      </c>
      <c r="BE239" s="216">
        <f>IF(N239="základní",J239,0)</f>
        <v>0</v>
      </c>
      <c r="BF239" s="216">
        <f>IF(N239="snížená",J239,0)</f>
        <v>0</v>
      </c>
      <c r="BG239" s="216">
        <f>IF(N239="zákl. přenesená",J239,0)</f>
        <v>0</v>
      </c>
      <c r="BH239" s="216">
        <f>IF(N239="sníž. přenesená",J239,0)</f>
        <v>0</v>
      </c>
      <c r="BI239" s="216">
        <f>IF(N239="nulová",J239,0)</f>
        <v>0</v>
      </c>
      <c r="BJ239" s="18" t="s">
        <v>81</v>
      </c>
      <c r="BK239" s="216">
        <f>ROUND(I239*H239,2)</f>
        <v>0</v>
      </c>
      <c r="BL239" s="18" t="s">
        <v>528</v>
      </c>
      <c r="BM239" s="215" t="s">
        <v>1725</v>
      </c>
    </row>
    <row r="240" spans="1:65" s="2" customFormat="1" ht="10.199999999999999">
      <c r="A240" s="35"/>
      <c r="B240" s="36"/>
      <c r="C240" s="37"/>
      <c r="D240" s="217" t="s">
        <v>194</v>
      </c>
      <c r="E240" s="37"/>
      <c r="F240" s="218" t="s">
        <v>1724</v>
      </c>
      <c r="G240" s="37"/>
      <c r="H240" s="37"/>
      <c r="I240" s="116"/>
      <c r="J240" s="37"/>
      <c r="K240" s="37"/>
      <c r="L240" s="40"/>
      <c r="M240" s="219"/>
      <c r="N240" s="220"/>
      <c r="O240" s="72"/>
      <c r="P240" s="72"/>
      <c r="Q240" s="72"/>
      <c r="R240" s="72"/>
      <c r="S240" s="72"/>
      <c r="T240" s="73"/>
      <c r="U240" s="35"/>
      <c r="V240" s="35"/>
      <c r="W240" s="35"/>
      <c r="X240" s="35"/>
      <c r="Y240" s="35"/>
      <c r="Z240" s="35"/>
      <c r="AA240" s="35"/>
      <c r="AB240" s="35"/>
      <c r="AC240" s="35"/>
      <c r="AD240" s="35"/>
      <c r="AE240" s="35"/>
      <c r="AT240" s="18" t="s">
        <v>194</v>
      </c>
      <c r="AU240" s="18" t="s">
        <v>83</v>
      </c>
    </row>
    <row r="241" spans="1:65" s="2" customFormat="1" ht="16.5" customHeight="1">
      <c r="A241" s="35"/>
      <c r="B241" s="36"/>
      <c r="C241" s="258" t="s">
        <v>516</v>
      </c>
      <c r="D241" s="258" t="s">
        <v>521</v>
      </c>
      <c r="E241" s="259" t="s">
        <v>516</v>
      </c>
      <c r="F241" s="260" t="s">
        <v>1726</v>
      </c>
      <c r="G241" s="261" t="s">
        <v>316</v>
      </c>
      <c r="H241" s="262">
        <v>10</v>
      </c>
      <c r="I241" s="263"/>
      <c r="J241" s="264">
        <f>ROUND(I241*H241,2)</f>
        <v>0</v>
      </c>
      <c r="K241" s="260" t="s">
        <v>1</v>
      </c>
      <c r="L241" s="265"/>
      <c r="M241" s="266" t="s">
        <v>1</v>
      </c>
      <c r="N241" s="267" t="s">
        <v>38</v>
      </c>
      <c r="O241" s="72"/>
      <c r="P241" s="213">
        <f>O241*H241</f>
        <v>0</v>
      </c>
      <c r="Q241" s="213">
        <v>0</v>
      </c>
      <c r="R241" s="213">
        <f>Q241*H241</f>
        <v>0</v>
      </c>
      <c r="S241" s="213">
        <v>0</v>
      </c>
      <c r="T241" s="214">
        <f>S241*H241</f>
        <v>0</v>
      </c>
      <c r="U241" s="35"/>
      <c r="V241" s="35"/>
      <c r="W241" s="35"/>
      <c r="X241" s="35"/>
      <c r="Y241" s="35"/>
      <c r="Z241" s="35"/>
      <c r="AA241" s="35"/>
      <c r="AB241" s="35"/>
      <c r="AC241" s="35"/>
      <c r="AD241" s="35"/>
      <c r="AE241" s="35"/>
      <c r="AR241" s="215" t="s">
        <v>1624</v>
      </c>
      <c r="AT241" s="215" t="s">
        <v>521</v>
      </c>
      <c r="AU241" s="215" t="s">
        <v>83</v>
      </c>
      <c r="AY241" s="18" t="s">
        <v>185</v>
      </c>
      <c r="BE241" s="216">
        <f>IF(N241="základní",J241,0)</f>
        <v>0</v>
      </c>
      <c r="BF241" s="216">
        <f>IF(N241="snížená",J241,0)</f>
        <v>0</v>
      </c>
      <c r="BG241" s="216">
        <f>IF(N241="zákl. přenesená",J241,0)</f>
        <v>0</v>
      </c>
      <c r="BH241" s="216">
        <f>IF(N241="sníž. přenesená",J241,0)</f>
        <v>0</v>
      </c>
      <c r="BI241" s="216">
        <f>IF(N241="nulová",J241,0)</f>
        <v>0</v>
      </c>
      <c r="BJ241" s="18" t="s">
        <v>81</v>
      </c>
      <c r="BK241" s="216">
        <f>ROUND(I241*H241,2)</f>
        <v>0</v>
      </c>
      <c r="BL241" s="18" t="s">
        <v>528</v>
      </c>
      <c r="BM241" s="215" t="s">
        <v>1727</v>
      </c>
    </row>
    <row r="242" spans="1:65" s="2" customFormat="1" ht="10.199999999999999">
      <c r="A242" s="35"/>
      <c r="B242" s="36"/>
      <c r="C242" s="37"/>
      <c r="D242" s="217" t="s">
        <v>194</v>
      </c>
      <c r="E242" s="37"/>
      <c r="F242" s="218" t="s">
        <v>1726</v>
      </c>
      <c r="G242" s="37"/>
      <c r="H242" s="37"/>
      <c r="I242" s="116"/>
      <c r="J242" s="37"/>
      <c r="K242" s="37"/>
      <c r="L242" s="40"/>
      <c r="M242" s="219"/>
      <c r="N242" s="220"/>
      <c r="O242" s="72"/>
      <c r="P242" s="72"/>
      <c r="Q242" s="72"/>
      <c r="R242" s="72"/>
      <c r="S242" s="72"/>
      <c r="T242" s="73"/>
      <c r="U242" s="35"/>
      <c r="V242" s="35"/>
      <c r="W242" s="35"/>
      <c r="X242" s="35"/>
      <c r="Y242" s="35"/>
      <c r="Z242" s="35"/>
      <c r="AA242" s="35"/>
      <c r="AB242" s="35"/>
      <c r="AC242" s="35"/>
      <c r="AD242" s="35"/>
      <c r="AE242" s="35"/>
      <c r="AT242" s="18" t="s">
        <v>194</v>
      </c>
      <c r="AU242" s="18" t="s">
        <v>83</v>
      </c>
    </row>
    <row r="243" spans="1:65" s="2" customFormat="1" ht="16.5" customHeight="1">
      <c r="A243" s="35"/>
      <c r="B243" s="36"/>
      <c r="C243" s="258" t="s">
        <v>525</v>
      </c>
      <c r="D243" s="258" t="s">
        <v>521</v>
      </c>
      <c r="E243" s="259" t="s">
        <v>525</v>
      </c>
      <c r="F243" s="260" t="s">
        <v>1728</v>
      </c>
      <c r="G243" s="261" t="s">
        <v>316</v>
      </c>
      <c r="H243" s="262">
        <v>8</v>
      </c>
      <c r="I243" s="263"/>
      <c r="J243" s="264">
        <f>ROUND(I243*H243,2)</f>
        <v>0</v>
      </c>
      <c r="K243" s="260" t="s">
        <v>1</v>
      </c>
      <c r="L243" s="265"/>
      <c r="M243" s="266" t="s">
        <v>1</v>
      </c>
      <c r="N243" s="267" t="s">
        <v>38</v>
      </c>
      <c r="O243" s="72"/>
      <c r="P243" s="213">
        <f>O243*H243</f>
        <v>0</v>
      </c>
      <c r="Q243" s="213">
        <v>0</v>
      </c>
      <c r="R243" s="213">
        <f>Q243*H243</f>
        <v>0</v>
      </c>
      <c r="S243" s="213">
        <v>0</v>
      </c>
      <c r="T243" s="214">
        <f>S243*H243</f>
        <v>0</v>
      </c>
      <c r="U243" s="35"/>
      <c r="V243" s="35"/>
      <c r="W243" s="35"/>
      <c r="X243" s="35"/>
      <c r="Y243" s="35"/>
      <c r="Z243" s="35"/>
      <c r="AA243" s="35"/>
      <c r="AB243" s="35"/>
      <c r="AC243" s="35"/>
      <c r="AD243" s="35"/>
      <c r="AE243" s="35"/>
      <c r="AR243" s="215" t="s">
        <v>1624</v>
      </c>
      <c r="AT243" s="215" t="s">
        <v>521</v>
      </c>
      <c r="AU243" s="215" t="s">
        <v>83</v>
      </c>
      <c r="AY243" s="18" t="s">
        <v>185</v>
      </c>
      <c r="BE243" s="216">
        <f>IF(N243="základní",J243,0)</f>
        <v>0</v>
      </c>
      <c r="BF243" s="216">
        <f>IF(N243="snížená",J243,0)</f>
        <v>0</v>
      </c>
      <c r="BG243" s="216">
        <f>IF(N243="zákl. přenesená",J243,0)</f>
        <v>0</v>
      </c>
      <c r="BH243" s="216">
        <f>IF(N243="sníž. přenesená",J243,0)</f>
        <v>0</v>
      </c>
      <c r="BI243" s="216">
        <f>IF(N243="nulová",J243,0)</f>
        <v>0</v>
      </c>
      <c r="BJ243" s="18" t="s">
        <v>81</v>
      </c>
      <c r="BK243" s="216">
        <f>ROUND(I243*H243,2)</f>
        <v>0</v>
      </c>
      <c r="BL243" s="18" t="s">
        <v>528</v>
      </c>
      <c r="BM243" s="215" t="s">
        <v>1729</v>
      </c>
    </row>
    <row r="244" spans="1:65" s="2" customFormat="1" ht="10.199999999999999">
      <c r="A244" s="35"/>
      <c r="B244" s="36"/>
      <c r="C244" s="37"/>
      <c r="D244" s="217" t="s">
        <v>194</v>
      </c>
      <c r="E244" s="37"/>
      <c r="F244" s="218" t="s">
        <v>1728</v>
      </c>
      <c r="G244" s="37"/>
      <c r="H244" s="37"/>
      <c r="I244" s="116"/>
      <c r="J244" s="37"/>
      <c r="K244" s="37"/>
      <c r="L244" s="40"/>
      <c r="M244" s="219"/>
      <c r="N244" s="220"/>
      <c r="O244" s="72"/>
      <c r="P244" s="72"/>
      <c r="Q244" s="72"/>
      <c r="R244" s="72"/>
      <c r="S244" s="72"/>
      <c r="T244" s="73"/>
      <c r="U244" s="35"/>
      <c r="V244" s="35"/>
      <c r="W244" s="35"/>
      <c r="X244" s="35"/>
      <c r="Y244" s="35"/>
      <c r="Z244" s="35"/>
      <c r="AA244" s="35"/>
      <c r="AB244" s="35"/>
      <c r="AC244" s="35"/>
      <c r="AD244" s="35"/>
      <c r="AE244" s="35"/>
      <c r="AT244" s="18" t="s">
        <v>194</v>
      </c>
      <c r="AU244" s="18" t="s">
        <v>83</v>
      </c>
    </row>
    <row r="245" spans="1:65" s="12" customFormat="1" ht="22.8" customHeight="1">
      <c r="B245" s="188"/>
      <c r="C245" s="189"/>
      <c r="D245" s="190" t="s">
        <v>72</v>
      </c>
      <c r="E245" s="202" t="s">
        <v>1730</v>
      </c>
      <c r="F245" s="202" t="s">
        <v>1731</v>
      </c>
      <c r="G245" s="189"/>
      <c r="H245" s="189"/>
      <c r="I245" s="192"/>
      <c r="J245" s="203">
        <f>BK245</f>
        <v>0</v>
      </c>
      <c r="K245" s="189"/>
      <c r="L245" s="194"/>
      <c r="M245" s="195"/>
      <c r="N245" s="196"/>
      <c r="O245" s="196"/>
      <c r="P245" s="197">
        <f>SUM(P246:P253)</f>
        <v>0</v>
      </c>
      <c r="Q245" s="196"/>
      <c r="R245" s="197">
        <f>SUM(R246:R253)</f>
        <v>0</v>
      </c>
      <c r="S245" s="196"/>
      <c r="T245" s="198">
        <f>SUM(T246:T253)</f>
        <v>0</v>
      </c>
      <c r="AR245" s="199" t="s">
        <v>202</v>
      </c>
      <c r="AT245" s="200" t="s">
        <v>72</v>
      </c>
      <c r="AU245" s="200" t="s">
        <v>81</v>
      </c>
      <c r="AY245" s="199" t="s">
        <v>185</v>
      </c>
      <c r="BK245" s="201">
        <f>SUM(BK246:BK253)</f>
        <v>0</v>
      </c>
    </row>
    <row r="246" spans="1:65" s="2" customFormat="1" ht="16.5" customHeight="1">
      <c r="A246" s="35"/>
      <c r="B246" s="36"/>
      <c r="C246" s="258" t="s">
        <v>870</v>
      </c>
      <c r="D246" s="258" t="s">
        <v>521</v>
      </c>
      <c r="E246" s="259" t="s">
        <v>870</v>
      </c>
      <c r="F246" s="260" t="s">
        <v>1732</v>
      </c>
      <c r="G246" s="261" t="s">
        <v>316</v>
      </c>
      <c r="H246" s="262">
        <v>20</v>
      </c>
      <c r="I246" s="263"/>
      <c r="J246" s="264">
        <f>ROUND(I246*H246,2)</f>
        <v>0</v>
      </c>
      <c r="K246" s="260" t="s">
        <v>1</v>
      </c>
      <c r="L246" s="265"/>
      <c r="M246" s="266" t="s">
        <v>1</v>
      </c>
      <c r="N246" s="267" t="s">
        <v>38</v>
      </c>
      <c r="O246" s="72"/>
      <c r="P246" s="213">
        <f>O246*H246</f>
        <v>0</v>
      </c>
      <c r="Q246" s="213">
        <v>0</v>
      </c>
      <c r="R246" s="213">
        <f>Q246*H246</f>
        <v>0</v>
      </c>
      <c r="S246" s="213">
        <v>0</v>
      </c>
      <c r="T246" s="214">
        <f>S246*H246</f>
        <v>0</v>
      </c>
      <c r="U246" s="35"/>
      <c r="V246" s="35"/>
      <c r="W246" s="35"/>
      <c r="X246" s="35"/>
      <c r="Y246" s="35"/>
      <c r="Z246" s="35"/>
      <c r="AA246" s="35"/>
      <c r="AB246" s="35"/>
      <c r="AC246" s="35"/>
      <c r="AD246" s="35"/>
      <c r="AE246" s="35"/>
      <c r="AR246" s="215" t="s">
        <v>1624</v>
      </c>
      <c r="AT246" s="215" t="s">
        <v>521</v>
      </c>
      <c r="AU246" s="215" t="s">
        <v>83</v>
      </c>
      <c r="AY246" s="18" t="s">
        <v>185</v>
      </c>
      <c r="BE246" s="216">
        <f>IF(N246="základní",J246,0)</f>
        <v>0</v>
      </c>
      <c r="BF246" s="216">
        <f>IF(N246="snížená",J246,0)</f>
        <v>0</v>
      </c>
      <c r="BG246" s="216">
        <f>IF(N246="zákl. přenesená",J246,0)</f>
        <v>0</v>
      </c>
      <c r="BH246" s="216">
        <f>IF(N246="sníž. přenesená",J246,0)</f>
        <v>0</v>
      </c>
      <c r="BI246" s="216">
        <f>IF(N246="nulová",J246,0)</f>
        <v>0</v>
      </c>
      <c r="BJ246" s="18" t="s">
        <v>81</v>
      </c>
      <c r="BK246" s="216">
        <f>ROUND(I246*H246,2)</f>
        <v>0</v>
      </c>
      <c r="BL246" s="18" t="s">
        <v>528</v>
      </c>
      <c r="BM246" s="215" t="s">
        <v>1733</v>
      </c>
    </row>
    <row r="247" spans="1:65" s="2" customFormat="1" ht="10.199999999999999">
      <c r="A247" s="35"/>
      <c r="B247" s="36"/>
      <c r="C247" s="37"/>
      <c r="D247" s="217" t="s">
        <v>194</v>
      </c>
      <c r="E247" s="37"/>
      <c r="F247" s="218" t="s">
        <v>1732</v>
      </c>
      <c r="G247" s="37"/>
      <c r="H247" s="37"/>
      <c r="I247" s="116"/>
      <c r="J247" s="37"/>
      <c r="K247" s="37"/>
      <c r="L247" s="40"/>
      <c r="M247" s="219"/>
      <c r="N247" s="220"/>
      <c r="O247" s="72"/>
      <c r="P247" s="72"/>
      <c r="Q247" s="72"/>
      <c r="R247" s="72"/>
      <c r="S247" s="72"/>
      <c r="T247" s="73"/>
      <c r="U247" s="35"/>
      <c r="V247" s="35"/>
      <c r="W247" s="35"/>
      <c r="X247" s="35"/>
      <c r="Y247" s="35"/>
      <c r="Z247" s="35"/>
      <c r="AA247" s="35"/>
      <c r="AB247" s="35"/>
      <c r="AC247" s="35"/>
      <c r="AD247" s="35"/>
      <c r="AE247" s="35"/>
      <c r="AT247" s="18" t="s">
        <v>194</v>
      </c>
      <c r="AU247" s="18" t="s">
        <v>83</v>
      </c>
    </row>
    <row r="248" spans="1:65" s="2" customFormat="1" ht="16.5" customHeight="1">
      <c r="A248" s="35"/>
      <c r="B248" s="36"/>
      <c r="C248" s="258" t="s">
        <v>876</v>
      </c>
      <c r="D248" s="258" t="s">
        <v>521</v>
      </c>
      <c r="E248" s="259" t="s">
        <v>876</v>
      </c>
      <c r="F248" s="260" t="s">
        <v>1734</v>
      </c>
      <c r="G248" s="261" t="s">
        <v>316</v>
      </c>
      <c r="H248" s="262">
        <v>10</v>
      </c>
      <c r="I248" s="263"/>
      <c r="J248" s="264">
        <f>ROUND(I248*H248,2)</f>
        <v>0</v>
      </c>
      <c r="K248" s="260" t="s">
        <v>1</v>
      </c>
      <c r="L248" s="265"/>
      <c r="M248" s="266" t="s">
        <v>1</v>
      </c>
      <c r="N248" s="267" t="s">
        <v>38</v>
      </c>
      <c r="O248" s="72"/>
      <c r="P248" s="213">
        <f>O248*H248</f>
        <v>0</v>
      </c>
      <c r="Q248" s="213">
        <v>0</v>
      </c>
      <c r="R248" s="213">
        <f>Q248*H248</f>
        <v>0</v>
      </c>
      <c r="S248" s="213">
        <v>0</v>
      </c>
      <c r="T248" s="214">
        <f>S248*H248</f>
        <v>0</v>
      </c>
      <c r="U248" s="35"/>
      <c r="V248" s="35"/>
      <c r="W248" s="35"/>
      <c r="X248" s="35"/>
      <c r="Y248" s="35"/>
      <c r="Z248" s="35"/>
      <c r="AA248" s="35"/>
      <c r="AB248" s="35"/>
      <c r="AC248" s="35"/>
      <c r="AD248" s="35"/>
      <c r="AE248" s="35"/>
      <c r="AR248" s="215" t="s">
        <v>1624</v>
      </c>
      <c r="AT248" s="215" t="s">
        <v>521</v>
      </c>
      <c r="AU248" s="215" t="s">
        <v>83</v>
      </c>
      <c r="AY248" s="18" t="s">
        <v>185</v>
      </c>
      <c r="BE248" s="216">
        <f>IF(N248="základní",J248,0)</f>
        <v>0</v>
      </c>
      <c r="BF248" s="216">
        <f>IF(N248="snížená",J248,0)</f>
        <v>0</v>
      </c>
      <c r="BG248" s="216">
        <f>IF(N248="zákl. přenesená",J248,0)</f>
        <v>0</v>
      </c>
      <c r="BH248" s="216">
        <f>IF(N248="sníž. přenesená",J248,0)</f>
        <v>0</v>
      </c>
      <c r="BI248" s="216">
        <f>IF(N248="nulová",J248,0)</f>
        <v>0</v>
      </c>
      <c r="BJ248" s="18" t="s">
        <v>81</v>
      </c>
      <c r="BK248" s="216">
        <f>ROUND(I248*H248,2)</f>
        <v>0</v>
      </c>
      <c r="BL248" s="18" t="s">
        <v>528</v>
      </c>
      <c r="BM248" s="215" t="s">
        <v>1735</v>
      </c>
    </row>
    <row r="249" spans="1:65" s="2" customFormat="1" ht="10.199999999999999">
      <c r="A249" s="35"/>
      <c r="B249" s="36"/>
      <c r="C249" s="37"/>
      <c r="D249" s="217" t="s">
        <v>194</v>
      </c>
      <c r="E249" s="37"/>
      <c r="F249" s="218" t="s">
        <v>1734</v>
      </c>
      <c r="G249" s="37"/>
      <c r="H249" s="37"/>
      <c r="I249" s="116"/>
      <c r="J249" s="37"/>
      <c r="K249" s="37"/>
      <c r="L249" s="40"/>
      <c r="M249" s="219"/>
      <c r="N249" s="220"/>
      <c r="O249" s="72"/>
      <c r="P249" s="72"/>
      <c r="Q249" s="72"/>
      <c r="R249" s="72"/>
      <c r="S249" s="72"/>
      <c r="T249" s="73"/>
      <c r="U249" s="35"/>
      <c r="V249" s="35"/>
      <c r="W249" s="35"/>
      <c r="X249" s="35"/>
      <c r="Y249" s="35"/>
      <c r="Z249" s="35"/>
      <c r="AA249" s="35"/>
      <c r="AB249" s="35"/>
      <c r="AC249" s="35"/>
      <c r="AD249" s="35"/>
      <c r="AE249" s="35"/>
      <c r="AT249" s="18" t="s">
        <v>194</v>
      </c>
      <c r="AU249" s="18" t="s">
        <v>83</v>
      </c>
    </row>
    <row r="250" spans="1:65" s="2" customFormat="1" ht="21.75" customHeight="1">
      <c r="A250" s="35"/>
      <c r="B250" s="36"/>
      <c r="C250" s="258" t="s">
        <v>880</v>
      </c>
      <c r="D250" s="258" t="s">
        <v>521</v>
      </c>
      <c r="E250" s="259" t="s">
        <v>880</v>
      </c>
      <c r="F250" s="260" t="s">
        <v>1736</v>
      </c>
      <c r="G250" s="261" t="s">
        <v>990</v>
      </c>
      <c r="H250" s="262">
        <v>4</v>
      </c>
      <c r="I250" s="263"/>
      <c r="J250" s="264">
        <f>ROUND(I250*H250,2)</f>
        <v>0</v>
      </c>
      <c r="K250" s="260" t="s">
        <v>1</v>
      </c>
      <c r="L250" s="265"/>
      <c r="M250" s="266" t="s">
        <v>1</v>
      </c>
      <c r="N250" s="267" t="s">
        <v>38</v>
      </c>
      <c r="O250" s="72"/>
      <c r="P250" s="213">
        <f>O250*H250</f>
        <v>0</v>
      </c>
      <c r="Q250" s="213">
        <v>0</v>
      </c>
      <c r="R250" s="213">
        <f>Q250*H250</f>
        <v>0</v>
      </c>
      <c r="S250" s="213">
        <v>0</v>
      </c>
      <c r="T250" s="214">
        <f>S250*H250</f>
        <v>0</v>
      </c>
      <c r="U250" s="35"/>
      <c r="V250" s="35"/>
      <c r="W250" s="35"/>
      <c r="X250" s="35"/>
      <c r="Y250" s="35"/>
      <c r="Z250" s="35"/>
      <c r="AA250" s="35"/>
      <c r="AB250" s="35"/>
      <c r="AC250" s="35"/>
      <c r="AD250" s="35"/>
      <c r="AE250" s="35"/>
      <c r="AR250" s="215" t="s">
        <v>1624</v>
      </c>
      <c r="AT250" s="215" t="s">
        <v>521</v>
      </c>
      <c r="AU250" s="215" t="s">
        <v>83</v>
      </c>
      <c r="AY250" s="18" t="s">
        <v>185</v>
      </c>
      <c r="BE250" s="216">
        <f>IF(N250="základní",J250,0)</f>
        <v>0</v>
      </c>
      <c r="BF250" s="216">
        <f>IF(N250="snížená",J250,0)</f>
        <v>0</v>
      </c>
      <c r="BG250" s="216">
        <f>IF(N250="zákl. přenesená",J250,0)</f>
        <v>0</v>
      </c>
      <c r="BH250" s="216">
        <f>IF(N250="sníž. přenesená",J250,0)</f>
        <v>0</v>
      </c>
      <c r="BI250" s="216">
        <f>IF(N250="nulová",J250,0)</f>
        <v>0</v>
      </c>
      <c r="BJ250" s="18" t="s">
        <v>81</v>
      </c>
      <c r="BK250" s="216">
        <f>ROUND(I250*H250,2)</f>
        <v>0</v>
      </c>
      <c r="BL250" s="18" t="s">
        <v>528</v>
      </c>
      <c r="BM250" s="215" t="s">
        <v>1737</v>
      </c>
    </row>
    <row r="251" spans="1:65" s="2" customFormat="1" ht="10.199999999999999">
      <c r="A251" s="35"/>
      <c r="B251" s="36"/>
      <c r="C251" s="37"/>
      <c r="D251" s="217" t="s">
        <v>194</v>
      </c>
      <c r="E251" s="37"/>
      <c r="F251" s="218" t="s">
        <v>1736</v>
      </c>
      <c r="G251" s="37"/>
      <c r="H251" s="37"/>
      <c r="I251" s="116"/>
      <c r="J251" s="37"/>
      <c r="K251" s="37"/>
      <c r="L251" s="40"/>
      <c r="M251" s="219"/>
      <c r="N251" s="220"/>
      <c r="O251" s="72"/>
      <c r="P251" s="72"/>
      <c r="Q251" s="72"/>
      <c r="R251" s="72"/>
      <c r="S251" s="72"/>
      <c r="T251" s="73"/>
      <c r="U251" s="35"/>
      <c r="V251" s="35"/>
      <c r="W251" s="35"/>
      <c r="X251" s="35"/>
      <c r="Y251" s="35"/>
      <c r="Z251" s="35"/>
      <c r="AA251" s="35"/>
      <c r="AB251" s="35"/>
      <c r="AC251" s="35"/>
      <c r="AD251" s="35"/>
      <c r="AE251" s="35"/>
      <c r="AT251" s="18" t="s">
        <v>194</v>
      </c>
      <c r="AU251" s="18" t="s">
        <v>83</v>
      </c>
    </row>
    <row r="252" spans="1:65" s="2" customFormat="1" ht="16.5" customHeight="1">
      <c r="A252" s="35"/>
      <c r="B252" s="36"/>
      <c r="C252" s="258" t="s">
        <v>884</v>
      </c>
      <c r="D252" s="258" t="s">
        <v>521</v>
      </c>
      <c r="E252" s="259" t="s">
        <v>884</v>
      </c>
      <c r="F252" s="260" t="s">
        <v>1738</v>
      </c>
      <c r="G252" s="261" t="s">
        <v>1430</v>
      </c>
      <c r="H252" s="262">
        <v>1</v>
      </c>
      <c r="I252" s="263"/>
      <c r="J252" s="264">
        <f>ROUND(I252*H252,2)</f>
        <v>0</v>
      </c>
      <c r="K252" s="260" t="s">
        <v>1</v>
      </c>
      <c r="L252" s="265"/>
      <c r="M252" s="266" t="s">
        <v>1</v>
      </c>
      <c r="N252" s="267" t="s">
        <v>38</v>
      </c>
      <c r="O252" s="72"/>
      <c r="P252" s="213">
        <f>O252*H252</f>
        <v>0</v>
      </c>
      <c r="Q252" s="213">
        <v>0</v>
      </c>
      <c r="R252" s="213">
        <f>Q252*H252</f>
        <v>0</v>
      </c>
      <c r="S252" s="213">
        <v>0</v>
      </c>
      <c r="T252" s="214">
        <f>S252*H252</f>
        <v>0</v>
      </c>
      <c r="U252" s="35"/>
      <c r="V252" s="35"/>
      <c r="W252" s="35"/>
      <c r="X252" s="35"/>
      <c r="Y252" s="35"/>
      <c r="Z252" s="35"/>
      <c r="AA252" s="35"/>
      <c r="AB252" s="35"/>
      <c r="AC252" s="35"/>
      <c r="AD252" s="35"/>
      <c r="AE252" s="35"/>
      <c r="AR252" s="215" t="s">
        <v>1624</v>
      </c>
      <c r="AT252" s="215" t="s">
        <v>521</v>
      </c>
      <c r="AU252" s="215" t="s">
        <v>83</v>
      </c>
      <c r="AY252" s="18" t="s">
        <v>185</v>
      </c>
      <c r="BE252" s="216">
        <f>IF(N252="základní",J252,0)</f>
        <v>0</v>
      </c>
      <c r="BF252" s="216">
        <f>IF(N252="snížená",J252,0)</f>
        <v>0</v>
      </c>
      <c r="BG252" s="216">
        <f>IF(N252="zákl. přenesená",J252,0)</f>
        <v>0</v>
      </c>
      <c r="BH252" s="216">
        <f>IF(N252="sníž. přenesená",J252,0)</f>
        <v>0</v>
      </c>
      <c r="BI252" s="216">
        <f>IF(N252="nulová",J252,0)</f>
        <v>0</v>
      </c>
      <c r="BJ252" s="18" t="s">
        <v>81</v>
      </c>
      <c r="BK252" s="216">
        <f>ROUND(I252*H252,2)</f>
        <v>0</v>
      </c>
      <c r="BL252" s="18" t="s">
        <v>528</v>
      </c>
      <c r="BM252" s="215" t="s">
        <v>1739</v>
      </c>
    </row>
    <row r="253" spans="1:65" s="2" customFormat="1" ht="10.199999999999999">
      <c r="A253" s="35"/>
      <c r="B253" s="36"/>
      <c r="C253" s="37"/>
      <c r="D253" s="217" t="s">
        <v>194</v>
      </c>
      <c r="E253" s="37"/>
      <c r="F253" s="218" t="s">
        <v>1738</v>
      </c>
      <c r="G253" s="37"/>
      <c r="H253" s="37"/>
      <c r="I253" s="116"/>
      <c r="J253" s="37"/>
      <c r="K253" s="37"/>
      <c r="L253" s="40"/>
      <c r="M253" s="219"/>
      <c r="N253" s="220"/>
      <c r="O253" s="72"/>
      <c r="P253" s="72"/>
      <c r="Q253" s="72"/>
      <c r="R253" s="72"/>
      <c r="S253" s="72"/>
      <c r="T253" s="73"/>
      <c r="U253" s="35"/>
      <c r="V253" s="35"/>
      <c r="W253" s="35"/>
      <c r="X253" s="35"/>
      <c r="Y253" s="35"/>
      <c r="Z253" s="35"/>
      <c r="AA253" s="35"/>
      <c r="AB253" s="35"/>
      <c r="AC253" s="35"/>
      <c r="AD253" s="35"/>
      <c r="AE253" s="35"/>
      <c r="AT253" s="18" t="s">
        <v>194</v>
      </c>
      <c r="AU253" s="18" t="s">
        <v>83</v>
      </c>
    </row>
    <row r="254" spans="1:65" s="12" customFormat="1" ht="22.8" customHeight="1">
      <c r="B254" s="188"/>
      <c r="C254" s="189"/>
      <c r="D254" s="190" t="s">
        <v>72</v>
      </c>
      <c r="E254" s="202" t="s">
        <v>1740</v>
      </c>
      <c r="F254" s="202" t="s">
        <v>1741</v>
      </c>
      <c r="G254" s="189"/>
      <c r="H254" s="189"/>
      <c r="I254" s="192"/>
      <c r="J254" s="203">
        <f>BK254</f>
        <v>0</v>
      </c>
      <c r="K254" s="189"/>
      <c r="L254" s="194"/>
      <c r="M254" s="195"/>
      <c r="N254" s="196"/>
      <c r="O254" s="196"/>
      <c r="P254" s="197">
        <f>SUM(P255:P272)</f>
        <v>0</v>
      </c>
      <c r="Q254" s="196"/>
      <c r="R254" s="197">
        <f>SUM(R255:R272)</f>
        <v>0</v>
      </c>
      <c r="S254" s="196"/>
      <c r="T254" s="198">
        <f>SUM(T255:T272)</f>
        <v>0</v>
      </c>
      <c r="AR254" s="199" t="s">
        <v>81</v>
      </c>
      <c r="AT254" s="200" t="s">
        <v>72</v>
      </c>
      <c r="AU254" s="200" t="s">
        <v>81</v>
      </c>
      <c r="AY254" s="199" t="s">
        <v>185</v>
      </c>
      <c r="BK254" s="201">
        <f>SUM(BK255:BK272)</f>
        <v>0</v>
      </c>
    </row>
    <row r="255" spans="1:65" s="2" customFormat="1" ht="16.5" customHeight="1">
      <c r="A255" s="35"/>
      <c r="B255" s="36"/>
      <c r="C255" s="204" t="s">
        <v>888</v>
      </c>
      <c r="D255" s="204" t="s">
        <v>187</v>
      </c>
      <c r="E255" s="205" t="s">
        <v>888</v>
      </c>
      <c r="F255" s="206" t="s">
        <v>1742</v>
      </c>
      <c r="G255" s="207" t="s">
        <v>990</v>
      </c>
      <c r="H255" s="208">
        <v>1</v>
      </c>
      <c r="I255" s="209"/>
      <c r="J255" s="210">
        <f>ROUND(I255*H255,2)</f>
        <v>0</v>
      </c>
      <c r="K255" s="206" t="s">
        <v>1</v>
      </c>
      <c r="L255" s="40"/>
      <c r="M255" s="211" t="s">
        <v>1</v>
      </c>
      <c r="N255" s="212" t="s">
        <v>38</v>
      </c>
      <c r="O255" s="72"/>
      <c r="P255" s="213">
        <f>O255*H255</f>
        <v>0</v>
      </c>
      <c r="Q255" s="213">
        <v>0</v>
      </c>
      <c r="R255" s="213">
        <f>Q255*H255</f>
        <v>0</v>
      </c>
      <c r="S255" s="213">
        <v>0</v>
      </c>
      <c r="T255" s="214">
        <f>S255*H255</f>
        <v>0</v>
      </c>
      <c r="U255" s="35"/>
      <c r="V255" s="35"/>
      <c r="W255" s="35"/>
      <c r="X255" s="35"/>
      <c r="Y255" s="35"/>
      <c r="Z255" s="35"/>
      <c r="AA255" s="35"/>
      <c r="AB255" s="35"/>
      <c r="AC255" s="35"/>
      <c r="AD255" s="35"/>
      <c r="AE255" s="35"/>
      <c r="AR255" s="215" t="s">
        <v>192</v>
      </c>
      <c r="AT255" s="215" t="s">
        <v>187</v>
      </c>
      <c r="AU255" s="215" t="s">
        <v>83</v>
      </c>
      <c r="AY255" s="18" t="s">
        <v>185</v>
      </c>
      <c r="BE255" s="216">
        <f>IF(N255="základní",J255,0)</f>
        <v>0</v>
      </c>
      <c r="BF255" s="216">
        <f>IF(N255="snížená",J255,0)</f>
        <v>0</v>
      </c>
      <c r="BG255" s="216">
        <f>IF(N255="zákl. přenesená",J255,0)</f>
        <v>0</v>
      </c>
      <c r="BH255" s="216">
        <f>IF(N255="sníž. přenesená",J255,0)</f>
        <v>0</v>
      </c>
      <c r="BI255" s="216">
        <f>IF(N255="nulová",J255,0)</f>
        <v>0</v>
      </c>
      <c r="BJ255" s="18" t="s">
        <v>81</v>
      </c>
      <c r="BK255" s="216">
        <f>ROUND(I255*H255,2)</f>
        <v>0</v>
      </c>
      <c r="BL255" s="18" t="s">
        <v>192</v>
      </c>
      <c r="BM255" s="215" t="s">
        <v>1743</v>
      </c>
    </row>
    <row r="256" spans="1:65" s="2" customFormat="1" ht="10.199999999999999">
      <c r="A256" s="35"/>
      <c r="B256" s="36"/>
      <c r="C256" s="37"/>
      <c r="D256" s="217" t="s">
        <v>194</v>
      </c>
      <c r="E256" s="37"/>
      <c r="F256" s="218" t="s">
        <v>1742</v>
      </c>
      <c r="G256" s="37"/>
      <c r="H256" s="37"/>
      <c r="I256" s="116"/>
      <c r="J256" s="37"/>
      <c r="K256" s="37"/>
      <c r="L256" s="40"/>
      <c r="M256" s="219"/>
      <c r="N256" s="220"/>
      <c r="O256" s="72"/>
      <c r="P256" s="72"/>
      <c r="Q256" s="72"/>
      <c r="R256" s="72"/>
      <c r="S256" s="72"/>
      <c r="T256" s="73"/>
      <c r="U256" s="35"/>
      <c r="V256" s="35"/>
      <c r="W256" s="35"/>
      <c r="X256" s="35"/>
      <c r="Y256" s="35"/>
      <c r="Z256" s="35"/>
      <c r="AA256" s="35"/>
      <c r="AB256" s="35"/>
      <c r="AC256" s="35"/>
      <c r="AD256" s="35"/>
      <c r="AE256" s="35"/>
      <c r="AT256" s="18" t="s">
        <v>194</v>
      </c>
      <c r="AU256" s="18" t="s">
        <v>83</v>
      </c>
    </row>
    <row r="257" spans="1:65" s="2" customFormat="1" ht="16.5" customHeight="1">
      <c r="A257" s="35"/>
      <c r="B257" s="36"/>
      <c r="C257" s="204" t="s">
        <v>892</v>
      </c>
      <c r="D257" s="204" t="s">
        <v>187</v>
      </c>
      <c r="E257" s="205" t="s">
        <v>892</v>
      </c>
      <c r="F257" s="206" t="s">
        <v>1571</v>
      </c>
      <c r="G257" s="207" t="s">
        <v>990</v>
      </c>
      <c r="H257" s="208">
        <v>1</v>
      </c>
      <c r="I257" s="209"/>
      <c r="J257" s="210">
        <f>ROUND(I257*H257,2)</f>
        <v>0</v>
      </c>
      <c r="K257" s="206" t="s">
        <v>1</v>
      </c>
      <c r="L257" s="40"/>
      <c r="M257" s="211" t="s">
        <v>1</v>
      </c>
      <c r="N257" s="212" t="s">
        <v>38</v>
      </c>
      <c r="O257" s="72"/>
      <c r="P257" s="213">
        <f>O257*H257</f>
        <v>0</v>
      </c>
      <c r="Q257" s="213">
        <v>0</v>
      </c>
      <c r="R257" s="213">
        <f>Q257*H257</f>
        <v>0</v>
      </c>
      <c r="S257" s="213">
        <v>0</v>
      </c>
      <c r="T257" s="214">
        <f>S257*H257</f>
        <v>0</v>
      </c>
      <c r="U257" s="35"/>
      <c r="V257" s="35"/>
      <c r="W257" s="35"/>
      <c r="X257" s="35"/>
      <c r="Y257" s="35"/>
      <c r="Z257" s="35"/>
      <c r="AA257" s="35"/>
      <c r="AB257" s="35"/>
      <c r="AC257" s="35"/>
      <c r="AD257" s="35"/>
      <c r="AE257" s="35"/>
      <c r="AR257" s="215" t="s">
        <v>192</v>
      </c>
      <c r="AT257" s="215" t="s">
        <v>187</v>
      </c>
      <c r="AU257" s="215" t="s">
        <v>83</v>
      </c>
      <c r="AY257" s="18" t="s">
        <v>185</v>
      </c>
      <c r="BE257" s="216">
        <f>IF(N257="základní",J257,0)</f>
        <v>0</v>
      </c>
      <c r="BF257" s="216">
        <f>IF(N257="snížená",J257,0)</f>
        <v>0</v>
      </c>
      <c r="BG257" s="216">
        <f>IF(N257="zákl. přenesená",J257,0)</f>
        <v>0</v>
      </c>
      <c r="BH257" s="216">
        <f>IF(N257="sníž. přenesená",J257,0)</f>
        <v>0</v>
      </c>
      <c r="BI257" s="216">
        <f>IF(N257="nulová",J257,0)</f>
        <v>0</v>
      </c>
      <c r="BJ257" s="18" t="s">
        <v>81</v>
      </c>
      <c r="BK257" s="216">
        <f>ROUND(I257*H257,2)</f>
        <v>0</v>
      </c>
      <c r="BL257" s="18" t="s">
        <v>192</v>
      </c>
      <c r="BM257" s="215" t="s">
        <v>1744</v>
      </c>
    </row>
    <row r="258" spans="1:65" s="2" customFormat="1" ht="10.199999999999999">
      <c r="A258" s="35"/>
      <c r="B258" s="36"/>
      <c r="C258" s="37"/>
      <c r="D258" s="217" t="s">
        <v>194</v>
      </c>
      <c r="E258" s="37"/>
      <c r="F258" s="218" t="s">
        <v>1571</v>
      </c>
      <c r="G258" s="37"/>
      <c r="H258" s="37"/>
      <c r="I258" s="116"/>
      <c r="J258" s="37"/>
      <c r="K258" s="37"/>
      <c r="L258" s="40"/>
      <c r="M258" s="219"/>
      <c r="N258" s="220"/>
      <c r="O258" s="72"/>
      <c r="P258" s="72"/>
      <c r="Q258" s="72"/>
      <c r="R258" s="72"/>
      <c r="S258" s="72"/>
      <c r="T258" s="73"/>
      <c r="U258" s="35"/>
      <c r="V258" s="35"/>
      <c r="W258" s="35"/>
      <c r="X258" s="35"/>
      <c r="Y258" s="35"/>
      <c r="Z258" s="35"/>
      <c r="AA258" s="35"/>
      <c r="AB258" s="35"/>
      <c r="AC258" s="35"/>
      <c r="AD258" s="35"/>
      <c r="AE258" s="35"/>
      <c r="AT258" s="18" t="s">
        <v>194</v>
      </c>
      <c r="AU258" s="18" t="s">
        <v>83</v>
      </c>
    </row>
    <row r="259" spans="1:65" s="2" customFormat="1" ht="21.75" customHeight="1">
      <c r="A259" s="35"/>
      <c r="B259" s="36"/>
      <c r="C259" s="204" t="s">
        <v>896</v>
      </c>
      <c r="D259" s="204" t="s">
        <v>187</v>
      </c>
      <c r="E259" s="205" t="s">
        <v>896</v>
      </c>
      <c r="F259" s="206" t="s">
        <v>1745</v>
      </c>
      <c r="G259" s="207" t="s">
        <v>990</v>
      </c>
      <c r="H259" s="208">
        <v>1</v>
      </c>
      <c r="I259" s="209"/>
      <c r="J259" s="210">
        <f>ROUND(I259*H259,2)</f>
        <v>0</v>
      </c>
      <c r="K259" s="206" t="s">
        <v>1</v>
      </c>
      <c r="L259" s="40"/>
      <c r="M259" s="211" t="s">
        <v>1</v>
      </c>
      <c r="N259" s="212" t="s">
        <v>38</v>
      </c>
      <c r="O259" s="72"/>
      <c r="P259" s="213">
        <f>O259*H259</f>
        <v>0</v>
      </c>
      <c r="Q259" s="213">
        <v>0</v>
      </c>
      <c r="R259" s="213">
        <f>Q259*H259</f>
        <v>0</v>
      </c>
      <c r="S259" s="213">
        <v>0</v>
      </c>
      <c r="T259" s="214">
        <f>S259*H259</f>
        <v>0</v>
      </c>
      <c r="U259" s="35"/>
      <c r="V259" s="35"/>
      <c r="W259" s="35"/>
      <c r="X259" s="35"/>
      <c r="Y259" s="35"/>
      <c r="Z259" s="35"/>
      <c r="AA259" s="35"/>
      <c r="AB259" s="35"/>
      <c r="AC259" s="35"/>
      <c r="AD259" s="35"/>
      <c r="AE259" s="35"/>
      <c r="AR259" s="215" t="s">
        <v>192</v>
      </c>
      <c r="AT259" s="215" t="s">
        <v>187</v>
      </c>
      <c r="AU259" s="215" t="s">
        <v>83</v>
      </c>
      <c r="AY259" s="18" t="s">
        <v>185</v>
      </c>
      <c r="BE259" s="216">
        <f>IF(N259="základní",J259,0)</f>
        <v>0</v>
      </c>
      <c r="BF259" s="216">
        <f>IF(N259="snížená",J259,0)</f>
        <v>0</v>
      </c>
      <c r="BG259" s="216">
        <f>IF(N259="zákl. přenesená",J259,0)</f>
        <v>0</v>
      </c>
      <c r="BH259" s="216">
        <f>IF(N259="sníž. přenesená",J259,0)</f>
        <v>0</v>
      </c>
      <c r="BI259" s="216">
        <f>IF(N259="nulová",J259,0)</f>
        <v>0</v>
      </c>
      <c r="BJ259" s="18" t="s">
        <v>81</v>
      </c>
      <c r="BK259" s="216">
        <f>ROUND(I259*H259,2)</f>
        <v>0</v>
      </c>
      <c r="BL259" s="18" t="s">
        <v>192</v>
      </c>
      <c r="BM259" s="215" t="s">
        <v>1746</v>
      </c>
    </row>
    <row r="260" spans="1:65" s="2" customFormat="1" ht="10.199999999999999">
      <c r="A260" s="35"/>
      <c r="B260" s="36"/>
      <c r="C260" s="37"/>
      <c r="D260" s="217" t="s">
        <v>194</v>
      </c>
      <c r="E260" s="37"/>
      <c r="F260" s="218" t="s">
        <v>1745</v>
      </c>
      <c r="G260" s="37"/>
      <c r="H260" s="37"/>
      <c r="I260" s="116"/>
      <c r="J260" s="37"/>
      <c r="K260" s="37"/>
      <c r="L260" s="40"/>
      <c r="M260" s="219"/>
      <c r="N260" s="220"/>
      <c r="O260" s="72"/>
      <c r="P260" s="72"/>
      <c r="Q260" s="72"/>
      <c r="R260" s="72"/>
      <c r="S260" s="72"/>
      <c r="T260" s="73"/>
      <c r="U260" s="35"/>
      <c r="V260" s="35"/>
      <c r="W260" s="35"/>
      <c r="X260" s="35"/>
      <c r="Y260" s="35"/>
      <c r="Z260" s="35"/>
      <c r="AA260" s="35"/>
      <c r="AB260" s="35"/>
      <c r="AC260" s="35"/>
      <c r="AD260" s="35"/>
      <c r="AE260" s="35"/>
      <c r="AT260" s="18" t="s">
        <v>194</v>
      </c>
      <c r="AU260" s="18" t="s">
        <v>83</v>
      </c>
    </row>
    <row r="261" spans="1:65" s="2" customFormat="1" ht="16.5" customHeight="1">
      <c r="A261" s="35"/>
      <c r="B261" s="36"/>
      <c r="C261" s="204" t="s">
        <v>900</v>
      </c>
      <c r="D261" s="204" t="s">
        <v>187</v>
      </c>
      <c r="E261" s="205" t="s">
        <v>900</v>
      </c>
      <c r="F261" s="206" t="s">
        <v>1747</v>
      </c>
      <c r="G261" s="207" t="s">
        <v>990</v>
      </c>
      <c r="H261" s="208">
        <v>1</v>
      </c>
      <c r="I261" s="209"/>
      <c r="J261" s="210">
        <f>ROUND(I261*H261,2)</f>
        <v>0</v>
      </c>
      <c r="K261" s="206" t="s">
        <v>1</v>
      </c>
      <c r="L261" s="40"/>
      <c r="M261" s="211" t="s">
        <v>1</v>
      </c>
      <c r="N261" s="212" t="s">
        <v>38</v>
      </c>
      <c r="O261" s="72"/>
      <c r="P261" s="213">
        <f>O261*H261</f>
        <v>0</v>
      </c>
      <c r="Q261" s="213">
        <v>0</v>
      </c>
      <c r="R261" s="213">
        <f>Q261*H261</f>
        <v>0</v>
      </c>
      <c r="S261" s="213">
        <v>0</v>
      </c>
      <c r="T261" s="214">
        <f>S261*H261</f>
        <v>0</v>
      </c>
      <c r="U261" s="35"/>
      <c r="V261" s="35"/>
      <c r="W261" s="35"/>
      <c r="X261" s="35"/>
      <c r="Y261" s="35"/>
      <c r="Z261" s="35"/>
      <c r="AA261" s="35"/>
      <c r="AB261" s="35"/>
      <c r="AC261" s="35"/>
      <c r="AD261" s="35"/>
      <c r="AE261" s="35"/>
      <c r="AR261" s="215" t="s">
        <v>192</v>
      </c>
      <c r="AT261" s="215" t="s">
        <v>187</v>
      </c>
      <c r="AU261" s="215" t="s">
        <v>83</v>
      </c>
      <c r="AY261" s="18" t="s">
        <v>185</v>
      </c>
      <c r="BE261" s="216">
        <f>IF(N261="základní",J261,0)</f>
        <v>0</v>
      </c>
      <c r="BF261" s="216">
        <f>IF(N261="snížená",J261,0)</f>
        <v>0</v>
      </c>
      <c r="BG261" s="216">
        <f>IF(N261="zákl. přenesená",J261,0)</f>
        <v>0</v>
      </c>
      <c r="BH261" s="216">
        <f>IF(N261="sníž. přenesená",J261,0)</f>
        <v>0</v>
      </c>
      <c r="BI261" s="216">
        <f>IF(N261="nulová",J261,0)</f>
        <v>0</v>
      </c>
      <c r="BJ261" s="18" t="s">
        <v>81</v>
      </c>
      <c r="BK261" s="216">
        <f>ROUND(I261*H261,2)</f>
        <v>0</v>
      </c>
      <c r="BL261" s="18" t="s">
        <v>192</v>
      </c>
      <c r="BM261" s="215" t="s">
        <v>1748</v>
      </c>
    </row>
    <row r="262" spans="1:65" s="2" customFormat="1" ht="10.199999999999999">
      <c r="A262" s="35"/>
      <c r="B262" s="36"/>
      <c r="C262" s="37"/>
      <c r="D262" s="217" t="s">
        <v>194</v>
      </c>
      <c r="E262" s="37"/>
      <c r="F262" s="218" t="s">
        <v>1747</v>
      </c>
      <c r="G262" s="37"/>
      <c r="H262" s="37"/>
      <c r="I262" s="116"/>
      <c r="J262" s="37"/>
      <c r="K262" s="37"/>
      <c r="L262" s="40"/>
      <c r="M262" s="219"/>
      <c r="N262" s="220"/>
      <c r="O262" s="72"/>
      <c r="P262" s="72"/>
      <c r="Q262" s="72"/>
      <c r="R262" s="72"/>
      <c r="S262" s="72"/>
      <c r="T262" s="73"/>
      <c r="U262" s="35"/>
      <c r="V262" s="35"/>
      <c r="W262" s="35"/>
      <c r="X262" s="35"/>
      <c r="Y262" s="35"/>
      <c r="Z262" s="35"/>
      <c r="AA262" s="35"/>
      <c r="AB262" s="35"/>
      <c r="AC262" s="35"/>
      <c r="AD262" s="35"/>
      <c r="AE262" s="35"/>
      <c r="AT262" s="18" t="s">
        <v>194</v>
      </c>
      <c r="AU262" s="18" t="s">
        <v>83</v>
      </c>
    </row>
    <row r="263" spans="1:65" s="2" customFormat="1" ht="16.5" customHeight="1">
      <c r="A263" s="35"/>
      <c r="B263" s="36"/>
      <c r="C263" s="204" t="s">
        <v>904</v>
      </c>
      <c r="D263" s="204" t="s">
        <v>187</v>
      </c>
      <c r="E263" s="205" t="s">
        <v>904</v>
      </c>
      <c r="F263" s="206" t="s">
        <v>1749</v>
      </c>
      <c r="G263" s="207" t="s">
        <v>990</v>
      </c>
      <c r="H263" s="208">
        <v>1</v>
      </c>
      <c r="I263" s="209"/>
      <c r="J263" s="210">
        <f>ROUND(I263*H263,2)</f>
        <v>0</v>
      </c>
      <c r="K263" s="206" t="s">
        <v>1</v>
      </c>
      <c r="L263" s="40"/>
      <c r="M263" s="211" t="s">
        <v>1</v>
      </c>
      <c r="N263" s="212" t="s">
        <v>38</v>
      </c>
      <c r="O263" s="72"/>
      <c r="P263" s="213">
        <f>O263*H263</f>
        <v>0</v>
      </c>
      <c r="Q263" s="213">
        <v>0</v>
      </c>
      <c r="R263" s="213">
        <f>Q263*H263</f>
        <v>0</v>
      </c>
      <c r="S263" s="213">
        <v>0</v>
      </c>
      <c r="T263" s="214">
        <f>S263*H263</f>
        <v>0</v>
      </c>
      <c r="U263" s="35"/>
      <c r="V263" s="35"/>
      <c r="W263" s="35"/>
      <c r="X263" s="35"/>
      <c r="Y263" s="35"/>
      <c r="Z263" s="35"/>
      <c r="AA263" s="35"/>
      <c r="AB263" s="35"/>
      <c r="AC263" s="35"/>
      <c r="AD263" s="35"/>
      <c r="AE263" s="35"/>
      <c r="AR263" s="215" t="s">
        <v>192</v>
      </c>
      <c r="AT263" s="215" t="s">
        <v>187</v>
      </c>
      <c r="AU263" s="215" t="s">
        <v>83</v>
      </c>
      <c r="AY263" s="18" t="s">
        <v>185</v>
      </c>
      <c r="BE263" s="216">
        <f>IF(N263="základní",J263,0)</f>
        <v>0</v>
      </c>
      <c r="BF263" s="216">
        <f>IF(N263="snížená",J263,0)</f>
        <v>0</v>
      </c>
      <c r="BG263" s="216">
        <f>IF(N263="zákl. přenesená",J263,0)</f>
        <v>0</v>
      </c>
      <c r="BH263" s="216">
        <f>IF(N263="sníž. přenesená",J263,0)</f>
        <v>0</v>
      </c>
      <c r="BI263" s="216">
        <f>IF(N263="nulová",J263,0)</f>
        <v>0</v>
      </c>
      <c r="BJ263" s="18" t="s">
        <v>81</v>
      </c>
      <c r="BK263" s="216">
        <f>ROUND(I263*H263,2)</f>
        <v>0</v>
      </c>
      <c r="BL263" s="18" t="s">
        <v>192</v>
      </c>
      <c r="BM263" s="215" t="s">
        <v>1750</v>
      </c>
    </row>
    <row r="264" spans="1:65" s="2" customFormat="1" ht="10.199999999999999">
      <c r="A264" s="35"/>
      <c r="B264" s="36"/>
      <c r="C264" s="37"/>
      <c r="D264" s="217" t="s">
        <v>194</v>
      </c>
      <c r="E264" s="37"/>
      <c r="F264" s="218" t="s">
        <v>1749</v>
      </c>
      <c r="G264" s="37"/>
      <c r="H264" s="37"/>
      <c r="I264" s="116"/>
      <c r="J264" s="37"/>
      <c r="K264" s="37"/>
      <c r="L264" s="40"/>
      <c r="M264" s="219"/>
      <c r="N264" s="220"/>
      <c r="O264" s="72"/>
      <c r="P264" s="72"/>
      <c r="Q264" s="72"/>
      <c r="R264" s="72"/>
      <c r="S264" s="72"/>
      <c r="T264" s="73"/>
      <c r="U264" s="35"/>
      <c r="V264" s="35"/>
      <c r="W264" s="35"/>
      <c r="X264" s="35"/>
      <c r="Y264" s="35"/>
      <c r="Z264" s="35"/>
      <c r="AA264" s="35"/>
      <c r="AB264" s="35"/>
      <c r="AC264" s="35"/>
      <c r="AD264" s="35"/>
      <c r="AE264" s="35"/>
      <c r="AT264" s="18" t="s">
        <v>194</v>
      </c>
      <c r="AU264" s="18" t="s">
        <v>83</v>
      </c>
    </row>
    <row r="265" spans="1:65" s="2" customFormat="1" ht="16.5" customHeight="1">
      <c r="A265" s="35"/>
      <c r="B265" s="36"/>
      <c r="C265" s="204" t="s">
        <v>911</v>
      </c>
      <c r="D265" s="204" t="s">
        <v>187</v>
      </c>
      <c r="E265" s="205" t="s">
        <v>911</v>
      </c>
      <c r="F265" s="206" t="s">
        <v>1751</v>
      </c>
      <c r="G265" s="207" t="s">
        <v>1430</v>
      </c>
      <c r="H265" s="208">
        <v>1</v>
      </c>
      <c r="I265" s="209"/>
      <c r="J265" s="210">
        <f>ROUND(I265*H265,2)</f>
        <v>0</v>
      </c>
      <c r="K265" s="206" t="s">
        <v>1</v>
      </c>
      <c r="L265" s="40"/>
      <c r="M265" s="211" t="s">
        <v>1</v>
      </c>
      <c r="N265" s="212" t="s">
        <v>38</v>
      </c>
      <c r="O265" s="72"/>
      <c r="P265" s="213">
        <f>O265*H265</f>
        <v>0</v>
      </c>
      <c r="Q265" s="213">
        <v>0</v>
      </c>
      <c r="R265" s="213">
        <f>Q265*H265</f>
        <v>0</v>
      </c>
      <c r="S265" s="213">
        <v>0</v>
      </c>
      <c r="T265" s="214">
        <f>S265*H265</f>
        <v>0</v>
      </c>
      <c r="U265" s="35"/>
      <c r="V265" s="35"/>
      <c r="W265" s="35"/>
      <c r="X265" s="35"/>
      <c r="Y265" s="35"/>
      <c r="Z265" s="35"/>
      <c r="AA265" s="35"/>
      <c r="AB265" s="35"/>
      <c r="AC265" s="35"/>
      <c r="AD265" s="35"/>
      <c r="AE265" s="35"/>
      <c r="AR265" s="215" t="s">
        <v>192</v>
      </c>
      <c r="AT265" s="215" t="s">
        <v>187</v>
      </c>
      <c r="AU265" s="215" t="s">
        <v>83</v>
      </c>
      <c r="AY265" s="18" t="s">
        <v>185</v>
      </c>
      <c r="BE265" s="216">
        <f>IF(N265="základní",J265,0)</f>
        <v>0</v>
      </c>
      <c r="BF265" s="216">
        <f>IF(N265="snížená",J265,0)</f>
        <v>0</v>
      </c>
      <c r="BG265" s="216">
        <f>IF(N265="zákl. přenesená",J265,0)</f>
        <v>0</v>
      </c>
      <c r="BH265" s="216">
        <f>IF(N265="sníž. přenesená",J265,0)</f>
        <v>0</v>
      </c>
      <c r="BI265" s="216">
        <f>IF(N265="nulová",J265,0)</f>
        <v>0</v>
      </c>
      <c r="BJ265" s="18" t="s">
        <v>81</v>
      </c>
      <c r="BK265" s="216">
        <f>ROUND(I265*H265,2)</f>
        <v>0</v>
      </c>
      <c r="BL265" s="18" t="s">
        <v>192</v>
      </c>
      <c r="BM265" s="215" t="s">
        <v>1752</v>
      </c>
    </row>
    <row r="266" spans="1:65" s="2" customFormat="1" ht="10.199999999999999">
      <c r="A266" s="35"/>
      <c r="B266" s="36"/>
      <c r="C266" s="37"/>
      <c r="D266" s="217" t="s">
        <v>194</v>
      </c>
      <c r="E266" s="37"/>
      <c r="F266" s="218" t="s">
        <v>1751</v>
      </c>
      <c r="G266" s="37"/>
      <c r="H266" s="37"/>
      <c r="I266" s="116"/>
      <c r="J266" s="37"/>
      <c r="K266" s="37"/>
      <c r="L266" s="40"/>
      <c r="M266" s="219"/>
      <c r="N266" s="220"/>
      <c r="O266" s="72"/>
      <c r="P266" s="72"/>
      <c r="Q266" s="72"/>
      <c r="R266" s="72"/>
      <c r="S266" s="72"/>
      <c r="T266" s="73"/>
      <c r="U266" s="35"/>
      <c r="V266" s="35"/>
      <c r="W266" s="35"/>
      <c r="X266" s="35"/>
      <c r="Y266" s="35"/>
      <c r="Z266" s="35"/>
      <c r="AA266" s="35"/>
      <c r="AB266" s="35"/>
      <c r="AC266" s="35"/>
      <c r="AD266" s="35"/>
      <c r="AE266" s="35"/>
      <c r="AT266" s="18" t="s">
        <v>194</v>
      </c>
      <c r="AU266" s="18" t="s">
        <v>83</v>
      </c>
    </row>
    <row r="267" spans="1:65" s="2" customFormat="1" ht="16.5" customHeight="1">
      <c r="A267" s="35"/>
      <c r="B267" s="36"/>
      <c r="C267" s="204" t="s">
        <v>247</v>
      </c>
      <c r="D267" s="204" t="s">
        <v>187</v>
      </c>
      <c r="E267" s="205" t="s">
        <v>247</v>
      </c>
      <c r="F267" s="206" t="s">
        <v>1753</v>
      </c>
      <c r="G267" s="207" t="s">
        <v>990</v>
      </c>
      <c r="H267" s="208">
        <v>1</v>
      </c>
      <c r="I267" s="209"/>
      <c r="J267" s="210">
        <f>ROUND(I267*H267,2)</f>
        <v>0</v>
      </c>
      <c r="K267" s="206" t="s">
        <v>1</v>
      </c>
      <c r="L267" s="40"/>
      <c r="M267" s="211" t="s">
        <v>1</v>
      </c>
      <c r="N267" s="212" t="s">
        <v>38</v>
      </c>
      <c r="O267" s="72"/>
      <c r="P267" s="213">
        <f>O267*H267</f>
        <v>0</v>
      </c>
      <c r="Q267" s="213">
        <v>0</v>
      </c>
      <c r="R267" s="213">
        <f>Q267*H267</f>
        <v>0</v>
      </c>
      <c r="S267" s="213">
        <v>0</v>
      </c>
      <c r="T267" s="214">
        <f>S267*H267</f>
        <v>0</v>
      </c>
      <c r="U267" s="35"/>
      <c r="V267" s="35"/>
      <c r="W267" s="35"/>
      <c r="X267" s="35"/>
      <c r="Y267" s="35"/>
      <c r="Z267" s="35"/>
      <c r="AA267" s="35"/>
      <c r="AB267" s="35"/>
      <c r="AC267" s="35"/>
      <c r="AD267" s="35"/>
      <c r="AE267" s="35"/>
      <c r="AR267" s="215" t="s">
        <v>192</v>
      </c>
      <c r="AT267" s="215" t="s">
        <v>187</v>
      </c>
      <c r="AU267" s="215" t="s">
        <v>83</v>
      </c>
      <c r="AY267" s="18" t="s">
        <v>185</v>
      </c>
      <c r="BE267" s="216">
        <f>IF(N267="základní",J267,0)</f>
        <v>0</v>
      </c>
      <c r="BF267" s="216">
        <f>IF(N267="snížená",J267,0)</f>
        <v>0</v>
      </c>
      <c r="BG267" s="216">
        <f>IF(N267="zákl. přenesená",J267,0)</f>
        <v>0</v>
      </c>
      <c r="BH267" s="216">
        <f>IF(N267="sníž. přenesená",J267,0)</f>
        <v>0</v>
      </c>
      <c r="BI267" s="216">
        <f>IF(N267="nulová",J267,0)</f>
        <v>0</v>
      </c>
      <c r="BJ267" s="18" t="s">
        <v>81</v>
      </c>
      <c r="BK267" s="216">
        <f>ROUND(I267*H267,2)</f>
        <v>0</v>
      </c>
      <c r="BL267" s="18" t="s">
        <v>192</v>
      </c>
      <c r="BM267" s="215" t="s">
        <v>1754</v>
      </c>
    </row>
    <row r="268" spans="1:65" s="2" customFormat="1" ht="10.199999999999999">
      <c r="A268" s="35"/>
      <c r="B268" s="36"/>
      <c r="C268" s="37"/>
      <c r="D268" s="217" t="s">
        <v>194</v>
      </c>
      <c r="E268" s="37"/>
      <c r="F268" s="218" t="s">
        <v>1753</v>
      </c>
      <c r="G268" s="37"/>
      <c r="H268" s="37"/>
      <c r="I268" s="116"/>
      <c r="J268" s="37"/>
      <c r="K268" s="37"/>
      <c r="L268" s="40"/>
      <c r="M268" s="219"/>
      <c r="N268" s="220"/>
      <c r="O268" s="72"/>
      <c r="P268" s="72"/>
      <c r="Q268" s="72"/>
      <c r="R268" s="72"/>
      <c r="S268" s="72"/>
      <c r="T268" s="73"/>
      <c r="U268" s="35"/>
      <c r="V268" s="35"/>
      <c r="W268" s="35"/>
      <c r="X268" s="35"/>
      <c r="Y268" s="35"/>
      <c r="Z268" s="35"/>
      <c r="AA268" s="35"/>
      <c r="AB268" s="35"/>
      <c r="AC268" s="35"/>
      <c r="AD268" s="35"/>
      <c r="AE268" s="35"/>
      <c r="AT268" s="18" t="s">
        <v>194</v>
      </c>
      <c r="AU268" s="18" t="s">
        <v>83</v>
      </c>
    </row>
    <row r="269" spans="1:65" s="2" customFormat="1" ht="16.5" customHeight="1">
      <c r="A269" s="35"/>
      <c r="B269" s="36"/>
      <c r="C269" s="204" t="s">
        <v>924</v>
      </c>
      <c r="D269" s="204" t="s">
        <v>187</v>
      </c>
      <c r="E269" s="205" t="s">
        <v>924</v>
      </c>
      <c r="F269" s="206" t="s">
        <v>1583</v>
      </c>
      <c r="G269" s="207" t="s">
        <v>1430</v>
      </c>
      <c r="H269" s="208">
        <v>1</v>
      </c>
      <c r="I269" s="209"/>
      <c r="J269" s="210">
        <f>ROUND(I269*H269,2)</f>
        <v>0</v>
      </c>
      <c r="K269" s="206" t="s">
        <v>1</v>
      </c>
      <c r="L269" s="40"/>
      <c r="M269" s="211" t="s">
        <v>1</v>
      </c>
      <c r="N269" s="212" t="s">
        <v>38</v>
      </c>
      <c r="O269" s="72"/>
      <c r="P269" s="213">
        <f>O269*H269</f>
        <v>0</v>
      </c>
      <c r="Q269" s="213">
        <v>0</v>
      </c>
      <c r="R269" s="213">
        <f>Q269*H269</f>
        <v>0</v>
      </c>
      <c r="S269" s="213">
        <v>0</v>
      </c>
      <c r="T269" s="214">
        <f>S269*H269</f>
        <v>0</v>
      </c>
      <c r="U269" s="35"/>
      <c r="V269" s="35"/>
      <c r="W269" s="35"/>
      <c r="X269" s="35"/>
      <c r="Y269" s="35"/>
      <c r="Z269" s="35"/>
      <c r="AA269" s="35"/>
      <c r="AB269" s="35"/>
      <c r="AC269" s="35"/>
      <c r="AD269" s="35"/>
      <c r="AE269" s="35"/>
      <c r="AR269" s="215" t="s">
        <v>192</v>
      </c>
      <c r="AT269" s="215" t="s">
        <v>187</v>
      </c>
      <c r="AU269" s="215" t="s">
        <v>83</v>
      </c>
      <c r="AY269" s="18" t="s">
        <v>185</v>
      </c>
      <c r="BE269" s="216">
        <f>IF(N269="základní",J269,0)</f>
        <v>0</v>
      </c>
      <c r="BF269" s="216">
        <f>IF(N269="snížená",J269,0)</f>
        <v>0</v>
      </c>
      <c r="BG269" s="216">
        <f>IF(N269="zákl. přenesená",J269,0)</f>
        <v>0</v>
      </c>
      <c r="BH269" s="216">
        <f>IF(N269="sníž. přenesená",J269,0)</f>
        <v>0</v>
      </c>
      <c r="BI269" s="216">
        <f>IF(N269="nulová",J269,0)</f>
        <v>0</v>
      </c>
      <c r="BJ269" s="18" t="s">
        <v>81</v>
      </c>
      <c r="BK269" s="216">
        <f>ROUND(I269*H269,2)</f>
        <v>0</v>
      </c>
      <c r="BL269" s="18" t="s">
        <v>192</v>
      </c>
      <c r="BM269" s="215" t="s">
        <v>1755</v>
      </c>
    </row>
    <row r="270" spans="1:65" s="2" customFormat="1" ht="10.199999999999999">
      <c r="A270" s="35"/>
      <c r="B270" s="36"/>
      <c r="C270" s="37"/>
      <c r="D270" s="217" t="s">
        <v>194</v>
      </c>
      <c r="E270" s="37"/>
      <c r="F270" s="218" t="s">
        <v>1583</v>
      </c>
      <c r="G270" s="37"/>
      <c r="H270" s="37"/>
      <c r="I270" s="116"/>
      <c r="J270" s="37"/>
      <c r="K270" s="37"/>
      <c r="L270" s="40"/>
      <c r="M270" s="219"/>
      <c r="N270" s="220"/>
      <c r="O270" s="72"/>
      <c r="P270" s="72"/>
      <c r="Q270" s="72"/>
      <c r="R270" s="72"/>
      <c r="S270" s="72"/>
      <c r="T270" s="73"/>
      <c r="U270" s="35"/>
      <c r="V270" s="35"/>
      <c r="W270" s="35"/>
      <c r="X270" s="35"/>
      <c r="Y270" s="35"/>
      <c r="Z270" s="35"/>
      <c r="AA270" s="35"/>
      <c r="AB270" s="35"/>
      <c r="AC270" s="35"/>
      <c r="AD270" s="35"/>
      <c r="AE270" s="35"/>
      <c r="AT270" s="18" t="s">
        <v>194</v>
      </c>
      <c r="AU270" s="18" t="s">
        <v>83</v>
      </c>
    </row>
    <row r="271" spans="1:65" s="2" customFormat="1" ht="16.5" customHeight="1">
      <c r="A271" s="35"/>
      <c r="B271" s="36"/>
      <c r="C271" s="204" t="s">
        <v>354</v>
      </c>
      <c r="D271" s="204" t="s">
        <v>187</v>
      </c>
      <c r="E271" s="205" t="s">
        <v>354</v>
      </c>
      <c r="F271" s="206" t="s">
        <v>1209</v>
      </c>
      <c r="G271" s="207" t="s">
        <v>1430</v>
      </c>
      <c r="H271" s="208">
        <v>1</v>
      </c>
      <c r="I271" s="209"/>
      <c r="J271" s="210">
        <f>ROUND(I271*H271,2)</f>
        <v>0</v>
      </c>
      <c r="K271" s="206" t="s">
        <v>1</v>
      </c>
      <c r="L271" s="40"/>
      <c r="M271" s="211" t="s">
        <v>1</v>
      </c>
      <c r="N271" s="212" t="s">
        <v>38</v>
      </c>
      <c r="O271" s="72"/>
      <c r="P271" s="213">
        <f>O271*H271</f>
        <v>0</v>
      </c>
      <c r="Q271" s="213">
        <v>0</v>
      </c>
      <c r="R271" s="213">
        <f>Q271*H271</f>
        <v>0</v>
      </c>
      <c r="S271" s="213">
        <v>0</v>
      </c>
      <c r="T271" s="214">
        <f>S271*H271</f>
        <v>0</v>
      </c>
      <c r="U271" s="35"/>
      <c r="V271" s="35"/>
      <c r="W271" s="35"/>
      <c r="X271" s="35"/>
      <c r="Y271" s="35"/>
      <c r="Z271" s="35"/>
      <c r="AA271" s="35"/>
      <c r="AB271" s="35"/>
      <c r="AC271" s="35"/>
      <c r="AD271" s="35"/>
      <c r="AE271" s="35"/>
      <c r="AR271" s="215" t="s">
        <v>192</v>
      </c>
      <c r="AT271" s="215" t="s">
        <v>187</v>
      </c>
      <c r="AU271" s="215" t="s">
        <v>83</v>
      </c>
      <c r="AY271" s="18" t="s">
        <v>185</v>
      </c>
      <c r="BE271" s="216">
        <f>IF(N271="základní",J271,0)</f>
        <v>0</v>
      </c>
      <c r="BF271" s="216">
        <f>IF(N271="snížená",J271,0)</f>
        <v>0</v>
      </c>
      <c r="BG271" s="216">
        <f>IF(N271="zákl. přenesená",J271,0)</f>
        <v>0</v>
      </c>
      <c r="BH271" s="216">
        <f>IF(N271="sníž. přenesená",J271,0)</f>
        <v>0</v>
      </c>
      <c r="BI271" s="216">
        <f>IF(N271="nulová",J271,0)</f>
        <v>0</v>
      </c>
      <c r="BJ271" s="18" t="s">
        <v>81</v>
      </c>
      <c r="BK271" s="216">
        <f>ROUND(I271*H271,2)</f>
        <v>0</v>
      </c>
      <c r="BL271" s="18" t="s">
        <v>192</v>
      </c>
      <c r="BM271" s="215" t="s">
        <v>1756</v>
      </c>
    </row>
    <row r="272" spans="1:65" s="2" customFormat="1" ht="10.199999999999999">
      <c r="A272" s="35"/>
      <c r="B272" s="36"/>
      <c r="C272" s="37"/>
      <c r="D272" s="217" t="s">
        <v>194</v>
      </c>
      <c r="E272" s="37"/>
      <c r="F272" s="218" t="s">
        <v>1209</v>
      </c>
      <c r="G272" s="37"/>
      <c r="H272" s="37"/>
      <c r="I272" s="116"/>
      <c r="J272" s="37"/>
      <c r="K272" s="37"/>
      <c r="L272" s="40"/>
      <c r="M272" s="254"/>
      <c r="N272" s="255"/>
      <c r="O272" s="256"/>
      <c r="P272" s="256"/>
      <c r="Q272" s="256"/>
      <c r="R272" s="256"/>
      <c r="S272" s="256"/>
      <c r="T272" s="257"/>
      <c r="U272" s="35"/>
      <c r="V272" s="35"/>
      <c r="W272" s="35"/>
      <c r="X272" s="35"/>
      <c r="Y272" s="35"/>
      <c r="Z272" s="35"/>
      <c r="AA272" s="35"/>
      <c r="AB272" s="35"/>
      <c r="AC272" s="35"/>
      <c r="AD272" s="35"/>
      <c r="AE272" s="35"/>
      <c r="AT272" s="18" t="s">
        <v>194</v>
      </c>
      <c r="AU272" s="18" t="s">
        <v>83</v>
      </c>
    </row>
    <row r="273" spans="1:31" s="2" customFormat="1" ht="6.9" customHeight="1">
      <c r="A273" s="35"/>
      <c r="B273" s="55"/>
      <c r="C273" s="56"/>
      <c r="D273" s="56"/>
      <c r="E273" s="56"/>
      <c r="F273" s="56"/>
      <c r="G273" s="56"/>
      <c r="H273" s="56"/>
      <c r="I273" s="153"/>
      <c r="J273" s="56"/>
      <c r="K273" s="56"/>
      <c r="L273" s="40"/>
      <c r="M273" s="35"/>
      <c r="O273" s="35"/>
      <c r="P273" s="35"/>
      <c r="Q273" s="35"/>
      <c r="R273" s="35"/>
      <c r="S273" s="35"/>
      <c r="T273" s="35"/>
      <c r="U273" s="35"/>
      <c r="V273" s="35"/>
      <c r="W273" s="35"/>
      <c r="X273" s="35"/>
      <c r="Y273" s="35"/>
      <c r="Z273" s="35"/>
      <c r="AA273" s="35"/>
      <c r="AB273" s="35"/>
      <c r="AC273" s="35"/>
      <c r="AD273" s="35"/>
      <c r="AE273" s="35"/>
    </row>
  </sheetData>
  <sheetProtection algorithmName="SHA-512" hashValue="c06LyJ+Pk2+ck8KUCb9P+2T8l23mSUHVrY0AekseaA0TqpWCCraUIic5QdMzku/hSbmrCJp3abrUdKsqyoAQhQ==" saltValue="ttIT/SLefv3LViIy5tQZ20qS92UpqOLWEcoYRzz1l4tX2DPxS5ELng5baV2CUqIYsZAue0A1EiL3KintuAZHoQ==" spinCount="100000" sheet="1" objects="1" scenarios="1" formatColumns="0" formatRows="0" autoFilter="0"/>
  <autoFilter ref="C131:K272"/>
  <mergeCells count="9">
    <mergeCell ref="E87:H87"/>
    <mergeCell ref="E122:H122"/>
    <mergeCell ref="E124:H12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9"/>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101</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1757</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ROUND(J129,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ROUND((SUM(BE129:BE498)),  2)</f>
        <v>0</v>
      </c>
      <c r="G33" s="35"/>
      <c r="H33" s="35"/>
      <c r="I33" s="132">
        <v>0.21</v>
      </c>
      <c r="J33" s="131">
        <f>ROUND(((SUM(BE129:BE498))*I33),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ROUND((SUM(BF129:BF498)),  2)</f>
        <v>0</v>
      </c>
      <c r="G34" s="35"/>
      <c r="H34" s="35"/>
      <c r="I34" s="132">
        <v>0.15</v>
      </c>
      <c r="J34" s="131">
        <f>ROUND(((SUM(BF129:BF498))*I34),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ROUND((SUM(BG129:BG498)),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ROUND((SUM(BH129:BH498)),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ROUND((SUM(BI129:BI498)),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303 - Vodovodní přípojka závlaha veřejné zeleně</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J129</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163</v>
      </c>
      <c r="E97" s="165"/>
      <c r="F97" s="165"/>
      <c r="G97" s="165"/>
      <c r="H97" s="165"/>
      <c r="I97" s="166"/>
      <c r="J97" s="167">
        <f>J130</f>
        <v>0</v>
      </c>
      <c r="K97" s="163"/>
      <c r="L97" s="168"/>
    </row>
    <row r="98" spans="1:31" s="10" customFormat="1" ht="19.95" customHeight="1">
      <c r="B98" s="169"/>
      <c r="C98" s="170"/>
      <c r="D98" s="171" t="s">
        <v>164</v>
      </c>
      <c r="E98" s="172"/>
      <c r="F98" s="172"/>
      <c r="G98" s="172"/>
      <c r="H98" s="172"/>
      <c r="I98" s="173"/>
      <c r="J98" s="174">
        <f>J131</f>
        <v>0</v>
      </c>
      <c r="K98" s="170"/>
      <c r="L98" s="175"/>
    </row>
    <row r="99" spans="1:31" s="10" customFormat="1" ht="19.95" customHeight="1">
      <c r="B99" s="169"/>
      <c r="C99" s="170"/>
      <c r="D99" s="171" t="s">
        <v>537</v>
      </c>
      <c r="E99" s="172"/>
      <c r="F99" s="172"/>
      <c r="G99" s="172"/>
      <c r="H99" s="172"/>
      <c r="I99" s="173"/>
      <c r="J99" s="174">
        <f>J170</f>
        <v>0</v>
      </c>
      <c r="K99" s="170"/>
      <c r="L99" s="175"/>
    </row>
    <row r="100" spans="1:31" s="9" customFormat="1" ht="24.9" customHeight="1">
      <c r="B100" s="162"/>
      <c r="C100" s="163"/>
      <c r="D100" s="164" t="s">
        <v>168</v>
      </c>
      <c r="E100" s="165"/>
      <c r="F100" s="165"/>
      <c r="G100" s="165"/>
      <c r="H100" s="165"/>
      <c r="I100" s="166"/>
      <c r="J100" s="167">
        <f>J173</f>
        <v>0</v>
      </c>
      <c r="K100" s="163"/>
      <c r="L100" s="168"/>
    </row>
    <row r="101" spans="1:31" s="10" customFormat="1" ht="19.95" customHeight="1">
      <c r="B101" s="169"/>
      <c r="C101" s="170"/>
      <c r="D101" s="171" t="s">
        <v>1758</v>
      </c>
      <c r="E101" s="172"/>
      <c r="F101" s="172"/>
      <c r="G101" s="172"/>
      <c r="H101" s="172"/>
      <c r="I101" s="173"/>
      <c r="J101" s="174">
        <f>J174</f>
        <v>0</v>
      </c>
      <c r="K101" s="170"/>
      <c r="L101" s="175"/>
    </row>
    <row r="102" spans="1:31" s="10" customFormat="1" ht="19.95" customHeight="1">
      <c r="B102" s="169"/>
      <c r="C102" s="170"/>
      <c r="D102" s="171" t="s">
        <v>1759</v>
      </c>
      <c r="E102" s="172"/>
      <c r="F102" s="172"/>
      <c r="G102" s="172"/>
      <c r="H102" s="172"/>
      <c r="I102" s="173"/>
      <c r="J102" s="174">
        <f>J186</f>
        <v>0</v>
      </c>
      <c r="K102" s="170"/>
      <c r="L102" s="175"/>
    </row>
    <row r="103" spans="1:31" s="10" customFormat="1" ht="19.95" customHeight="1">
      <c r="B103" s="169"/>
      <c r="C103" s="170"/>
      <c r="D103" s="171" t="s">
        <v>1760</v>
      </c>
      <c r="E103" s="172"/>
      <c r="F103" s="172"/>
      <c r="G103" s="172"/>
      <c r="H103" s="172"/>
      <c r="I103" s="173"/>
      <c r="J103" s="174">
        <f>J227</f>
        <v>0</v>
      </c>
      <c r="K103" s="170"/>
      <c r="L103" s="175"/>
    </row>
    <row r="104" spans="1:31" s="10" customFormat="1" ht="19.95" customHeight="1">
      <c r="B104" s="169"/>
      <c r="C104" s="170"/>
      <c r="D104" s="171" t="s">
        <v>1761</v>
      </c>
      <c r="E104" s="172"/>
      <c r="F104" s="172"/>
      <c r="G104" s="172"/>
      <c r="H104" s="172"/>
      <c r="I104" s="173"/>
      <c r="J104" s="174">
        <f>J252</f>
        <v>0</v>
      </c>
      <c r="K104" s="170"/>
      <c r="L104" s="175"/>
    </row>
    <row r="105" spans="1:31" s="10" customFormat="1" ht="19.95" customHeight="1">
      <c r="B105" s="169"/>
      <c r="C105" s="170"/>
      <c r="D105" s="171" t="s">
        <v>1762</v>
      </c>
      <c r="E105" s="172"/>
      <c r="F105" s="172"/>
      <c r="G105" s="172"/>
      <c r="H105" s="172"/>
      <c r="I105" s="173"/>
      <c r="J105" s="174">
        <f>J293</f>
        <v>0</v>
      </c>
      <c r="K105" s="170"/>
      <c r="L105" s="175"/>
    </row>
    <row r="106" spans="1:31" s="10" customFormat="1" ht="19.95" customHeight="1">
      <c r="B106" s="169"/>
      <c r="C106" s="170"/>
      <c r="D106" s="171" t="s">
        <v>1763</v>
      </c>
      <c r="E106" s="172"/>
      <c r="F106" s="172"/>
      <c r="G106" s="172"/>
      <c r="H106" s="172"/>
      <c r="I106" s="173"/>
      <c r="J106" s="174">
        <f>J386</f>
        <v>0</v>
      </c>
      <c r="K106" s="170"/>
      <c r="L106" s="175"/>
    </row>
    <row r="107" spans="1:31" s="10" customFormat="1" ht="19.95" customHeight="1">
      <c r="B107" s="169"/>
      <c r="C107" s="170"/>
      <c r="D107" s="171" t="s">
        <v>1764</v>
      </c>
      <c r="E107" s="172"/>
      <c r="F107" s="172"/>
      <c r="G107" s="172"/>
      <c r="H107" s="172"/>
      <c r="I107" s="173"/>
      <c r="J107" s="174">
        <f>J431</f>
        <v>0</v>
      </c>
      <c r="K107" s="170"/>
      <c r="L107" s="175"/>
    </row>
    <row r="108" spans="1:31" s="10" customFormat="1" ht="19.95" customHeight="1">
      <c r="B108" s="169"/>
      <c r="C108" s="170"/>
      <c r="D108" s="171" t="s">
        <v>1765</v>
      </c>
      <c r="E108" s="172"/>
      <c r="F108" s="172"/>
      <c r="G108" s="172"/>
      <c r="H108" s="172"/>
      <c r="I108" s="173"/>
      <c r="J108" s="174">
        <f>J484</f>
        <v>0</v>
      </c>
      <c r="K108" s="170"/>
      <c r="L108" s="175"/>
    </row>
    <row r="109" spans="1:31" s="9" customFormat="1" ht="24.9" customHeight="1">
      <c r="B109" s="162"/>
      <c r="C109" s="163"/>
      <c r="D109" s="164" t="s">
        <v>1766</v>
      </c>
      <c r="E109" s="165"/>
      <c r="F109" s="165"/>
      <c r="G109" s="165"/>
      <c r="H109" s="165"/>
      <c r="I109" s="166"/>
      <c r="J109" s="167">
        <f>J493</f>
        <v>0</v>
      </c>
      <c r="K109" s="163"/>
      <c r="L109" s="168"/>
    </row>
    <row r="110" spans="1:31" s="2" customFormat="1" ht="21.75" customHeight="1">
      <c r="A110" s="35"/>
      <c r="B110" s="36"/>
      <c r="C110" s="37"/>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6.9" customHeight="1">
      <c r="A111" s="35"/>
      <c r="B111" s="55"/>
      <c r="C111" s="56"/>
      <c r="D111" s="56"/>
      <c r="E111" s="56"/>
      <c r="F111" s="56"/>
      <c r="G111" s="56"/>
      <c r="H111" s="56"/>
      <c r="I111" s="153"/>
      <c r="J111" s="56"/>
      <c r="K111" s="56"/>
      <c r="L111" s="52"/>
      <c r="S111" s="35"/>
      <c r="T111" s="35"/>
      <c r="U111" s="35"/>
      <c r="V111" s="35"/>
      <c r="W111" s="35"/>
      <c r="X111" s="35"/>
      <c r="Y111" s="35"/>
      <c r="Z111" s="35"/>
      <c r="AA111" s="35"/>
      <c r="AB111" s="35"/>
      <c r="AC111" s="35"/>
      <c r="AD111" s="35"/>
      <c r="AE111" s="35"/>
    </row>
    <row r="115" spans="1:31" s="2" customFormat="1" ht="6.9" customHeight="1">
      <c r="A115" s="35"/>
      <c r="B115" s="57"/>
      <c r="C115" s="58"/>
      <c r="D115" s="58"/>
      <c r="E115" s="58"/>
      <c r="F115" s="58"/>
      <c r="G115" s="58"/>
      <c r="H115" s="58"/>
      <c r="I115" s="156"/>
      <c r="J115" s="58"/>
      <c r="K115" s="58"/>
      <c r="L115" s="52"/>
      <c r="S115" s="35"/>
      <c r="T115" s="35"/>
      <c r="U115" s="35"/>
      <c r="V115" s="35"/>
      <c r="W115" s="35"/>
      <c r="X115" s="35"/>
      <c r="Y115" s="35"/>
      <c r="Z115" s="35"/>
      <c r="AA115" s="35"/>
      <c r="AB115" s="35"/>
      <c r="AC115" s="35"/>
      <c r="AD115" s="35"/>
      <c r="AE115" s="35"/>
    </row>
    <row r="116" spans="1:31" s="2" customFormat="1" ht="24.9" customHeight="1">
      <c r="A116" s="35"/>
      <c r="B116" s="36"/>
      <c r="C116" s="24" t="s">
        <v>170</v>
      </c>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31" s="2" customFormat="1" ht="6.9" customHeight="1">
      <c r="A117" s="35"/>
      <c r="B117" s="36"/>
      <c r="C117" s="37"/>
      <c r="D117" s="37"/>
      <c r="E117" s="37"/>
      <c r="F117" s="37"/>
      <c r="G117" s="37"/>
      <c r="H117" s="37"/>
      <c r="I117" s="116"/>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116"/>
      <c r="J118" s="37"/>
      <c r="K118" s="37"/>
      <c r="L118" s="52"/>
      <c r="S118" s="35"/>
      <c r="T118" s="35"/>
      <c r="U118" s="35"/>
      <c r="V118" s="35"/>
      <c r="W118" s="35"/>
      <c r="X118" s="35"/>
      <c r="Y118" s="35"/>
      <c r="Z118" s="35"/>
      <c r="AA118" s="35"/>
      <c r="AB118" s="35"/>
      <c r="AC118" s="35"/>
      <c r="AD118" s="35"/>
      <c r="AE118" s="35"/>
    </row>
    <row r="119" spans="1:31" s="2" customFormat="1" ht="16.5" customHeight="1">
      <c r="A119" s="35"/>
      <c r="B119" s="36"/>
      <c r="C119" s="37"/>
      <c r="D119" s="37"/>
      <c r="E119" s="334" t="str">
        <f>E7</f>
        <v>Revitalizace náměstí ve Valašském Meziříčí</v>
      </c>
      <c r="F119" s="335"/>
      <c r="G119" s="335"/>
      <c r="H119" s="335"/>
      <c r="I119" s="116"/>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154</v>
      </c>
      <c r="D120" s="37"/>
      <c r="E120" s="37"/>
      <c r="F120" s="37"/>
      <c r="G120" s="37"/>
      <c r="H120" s="37"/>
      <c r="I120" s="116"/>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23" t="str">
        <f>E9</f>
        <v>SO 303 - Vodovodní přípojka závlaha veřejné zeleně</v>
      </c>
      <c r="F121" s="336"/>
      <c r="G121" s="336"/>
      <c r="H121" s="336"/>
      <c r="I121" s="116"/>
      <c r="J121" s="37"/>
      <c r="K121" s="37"/>
      <c r="L121" s="52"/>
      <c r="S121" s="35"/>
      <c r="T121" s="35"/>
      <c r="U121" s="35"/>
      <c r="V121" s="35"/>
      <c r="W121" s="35"/>
      <c r="X121" s="35"/>
      <c r="Y121" s="35"/>
      <c r="Z121" s="35"/>
      <c r="AA121" s="35"/>
      <c r="AB121" s="35"/>
      <c r="AC121" s="35"/>
      <c r="AD121" s="35"/>
      <c r="AE121" s="35"/>
    </row>
    <row r="122" spans="1:31" s="2" customFormat="1" ht="6.9" customHeight="1">
      <c r="A122" s="35"/>
      <c r="B122" s="36"/>
      <c r="C122" s="37"/>
      <c r="D122" s="37"/>
      <c r="E122" s="37"/>
      <c r="F122" s="37"/>
      <c r="G122" s="37"/>
      <c r="H122" s="37"/>
      <c r="I122" s="116"/>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F12</f>
        <v>Valašské Meziříčí</v>
      </c>
      <c r="G123" s="37"/>
      <c r="H123" s="37"/>
      <c r="I123" s="118" t="s">
        <v>22</v>
      </c>
      <c r="J123" s="67" t="str">
        <f>IF(J12="","",J12)</f>
        <v>16. 10. 2020</v>
      </c>
      <c r="K123" s="37"/>
      <c r="L123" s="52"/>
      <c r="S123" s="35"/>
      <c r="T123" s="35"/>
      <c r="U123" s="35"/>
      <c r="V123" s="35"/>
      <c r="W123" s="35"/>
      <c r="X123" s="35"/>
      <c r="Y123" s="35"/>
      <c r="Z123" s="35"/>
      <c r="AA123" s="35"/>
      <c r="AB123" s="35"/>
      <c r="AC123" s="35"/>
      <c r="AD123" s="35"/>
      <c r="AE123" s="35"/>
    </row>
    <row r="124" spans="1:31" s="2" customFormat="1" ht="6.9" customHeight="1">
      <c r="A124" s="35"/>
      <c r="B124" s="36"/>
      <c r="C124" s="37"/>
      <c r="D124" s="37"/>
      <c r="E124" s="37"/>
      <c r="F124" s="37"/>
      <c r="G124" s="37"/>
      <c r="H124" s="37"/>
      <c r="I124" s="116"/>
      <c r="J124" s="37"/>
      <c r="K124" s="37"/>
      <c r="L124" s="52"/>
      <c r="S124" s="35"/>
      <c r="T124" s="35"/>
      <c r="U124" s="35"/>
      <c r="V124" s="35"/>
      <c r="W124" s="35"/>
      <c r="X124" s="35"/>
      <c r="Y124" s="35"/>
      <c r="Z124" s="35"/>
      <c r="AA124" s="35"/>
      <c r="AB124" s="35"/>
      <c r="AC124" s="35"/>
      <c r="AD124" s="35"/>
      <c r="AE124" s="35"/>
    </row>
    <row r="125" spans="1:31" s="2" customFormat="1" ht="25.65" customHeight="1">
      <c r="A125" s="35"/>
      <c r="B125" s="36"/>
      <c r="C125" s="30" t="s">
        <v>24</v>
      </c>
      <c r="D125" s="37"/>
      <c r="E125" s="37"/>
      <c r="F125" s="28" t="str">
        <f>E15</f>
        <v xml:space="preserve"> </v>
      </c>
      <c r="G125" s="37"/>
      <c r="H125" s="37"/>
      <c r="I125" s="118" t="s">
        <v>29</v>
      </c>
      <c r="J125" s="33" t="str">
        <f>E21</f>
        <v>360 DEGREES CONSTRUCT s.r.o.</v>
      </c>
      <c r="K125" s="37"/>
      <c r="L125" s="52"/>
      <c r="S125" s="35"/>
      <c r="T125" s="35"/>
      <c r="U125" s="35"/>
      <c r="V125" s="35"/>
      <c r="W125" s="35"/>
      <c r="X125" s="35"/>
      <c r="Y125" s="35"/>
      <c r="Z125" s="35"/>
      <c r="AA125" s="35"/>
      <c r="AB125" s="35"/>
      <c r="AC125" s="35"/>
      <c r="AD125" s="35"/>
      <c r="AE125" s="35"/>
    </row>
    <row r="126" spans="1:31" s="2" customFormat="1" ht="25.65" customHeight="1">
      <c r="A126" s="35"/>
      <c r="B126" s="36"/>
      <c r="C126" s="30" t="s">
        <v>27</v>
      </c>
      <c r="D126" s="37"/>
      <c r="E126" s="37"/>
      <c r="F126" s="28" t="str">
        <f>IF(E18="","",E18)</f>
        <v>Vyplň údaj</v>
      </c>
      <c r="G126" s="37"/>
      <c r="H126" s="37"/>
      <c r="I126" s="118" t="s">
        <v>31</v>
      </c>
      <c r="J126" s="33" t="str">
        <f>E24</f>
        <v>360 DEGREES CONSTRUCT s.r.o.</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116"/>
      <c r="J127" s="37"/>
      <c r="K127" s="37"/>
      <c r="L127" s="52"/>
      <c r="S127" s="35"/>
      <c r="T127" s="35"/>
      <c r="U127" s="35"/>
      <c r="V127" s="35"/>
      <c r="W127" s="35"/>
      <c r="X127" s="35"/>
      <c r="Y127" s="35"/>
      <c r="Z127" s="35"/>
      <c r="AA127" s="35"/>
      <c r="AB127" s="35"/>
      <c r="AC127" s="35"/>
      <c r="AD127" s="35"/>
      <c r="AE127" s="35"/>
    </row>
    <row r="128" spans="1:31" s="11" customFormat="1" ht="29.25" customHeight="1">
      <c r="A128" s="176"/>
      <c r="B128" s="177"/>
      <c r="C128" s="178" t="s">
        <v>171</v>
      </c>
      <c r="D128" s="179" t="s">
        <v>58</v>
      </c>
      <c r="E128" s="179" t="s">
        <v>54</v>
      </c>
      <c r="F128" s="179" t="s">
        <v>55</v>
      </c>
      <c r="G128" s="179" t="s">
        <v>172</v>
      </c>
      <c r="H128" s="179" t="s">
        <v>173</v>
      </c>
      <c r="I128" s="180" t="s">
        <v>174</v>
      </c>
      <c r="J128" s="179" t="s">
        <v>160</v>
      </c>
      <c r="K128" s="181" t="s">
        <v>175</v>
      </c>
      <c r="L128" s="182"/>
      <c r="M128" s="76" t="s">
        <v>1</v>
      </c>
      <c r="N128" s="77" t="s">
        <v>37</v>
      </c>
      <c r="O128" s="77" t="s">
        <v>176</v>
      </c>
      <c r="P128" s="77" t="s">
        <v>177</v>
      </c>
      <c r="Q128" s="77" t="s">
        <v>178</v>
      </c>
      <c r="R128" s="77" t="s">
        <v>179</v>
      </c>
      <c r="S128" s="77" t="s">
        <v>180</v>
      </c>
      <c r="T128" s="78" t="s">
        <v>181</v>
      </c>
      <c r="U128" s="176"/>
      <c r="V128" s="176"/>
      <c r="W128" s="176"/>
      <c r="X128" s="176"/>
      <c r="Y128" s="176"/>
      <c r="Z128" s="176"/>
      <c r="AA128" s="176"/>
      <c r="AB128" s="176"/>
      <c r="AC128" s="176"/>
      <c r="AD128" s="176"/>
      <c r="AE128" s="176"/>
    </row>
    <row r="129" spans="1:65" s="2" customFormat="1" ht="22.8" customHeight="1">
      <c r="A129" s="35"/>
      <c r="B129" s="36"/>
      <c r="C129" s="83" t="s">
        <v>182</v>
      </c>
      <c r="D129" s="37"/>
      <c r="E129" s="37"/>
      <c r="F129" s="37"/>
      <c r="G129" s="37"/>
      <c r="H129" s="37"/>
      <c r="I129" s="116"/>
      <c r="J129" s="183">
        <f>BK129</f>
        <v>0</v>
      </c>
      <c r="K129" s="37"/>
      <c r="L129" s="40"/>
      <c r="M129" s="79"/>
      <c r="N129" s="184"/>
      <c r="O129" s="80"/>
      <c r="P129" s="185">
        <f>P130+P173+P493</f>
        <v>0</v>
      </c>
      <c r="Q129" s="80"/>
      <c r="R129" s="185">
        <f>R130+R173+R493</f>
        <v>13.969799999999999</v>
      </c>
      <c r="S129" s="80"/>
      <c r="T129" s="186">
        <f>T130+T173+T493</f>
        <v>0</v>
      </c>
      <c r="U129" s="35"/>
      <c r="V129" s="35"/>
      <c r="W129" s="35"/>
      <c r="X129" s="35"/>
      <c r="Y129" s="35"/>
      <c r="Z129" s="35"/>
      <c r="AA129" s="35"/>
      <c r="AB129" s="35"/>
      <c r="AC129" s="35"/>
      <c r="AD129" s="35"/>
      <c r="AE129" s="35"/>
      <c r="AT129" s="18" t="s">
        <v>72</v>
      </c>
      <c r="AU129" s="18" t="s">
        <v>162</v>
      </c>
      <c r="BK129" s="187">
        <f>BK130+BK173+BK493</f>
        <v>0</v>
      </c>
    </row>
    <row r="130" spans="1:65" s="12" customFormat="1" ht="25.95" customHeight="1">
      <c r="B130" s="188"/>
      <c r="C130" s="189"/>
      <c r="D130" s="190" t="s">
        <v>72</v>
      </c>
      <c r="E130" s="191" t="s">
        <v>183</v>
      </c>
      <c r="F130" s="191" t="s">
        <v>184</v>
      </c>
      <c r="G130" s="189"/>
      <c r="H130" s="189"/>
      <c r="I130" s="192"/>
      <c r="J130" s="193">
        <f>BK130</f>
        <v>0</v>
      </c>
      <c r="K130" s="189"/>
      <c r="L130" s="194"/>
      <c r="M130" s="195"/>
      <c r="N130" s="196"/>
      <c r="O130" s="196"/>
      <c r="P130" s="197">
        <f>P131+P170</f>
        <v>0</v>
      </c>
      <c r="Q130" s="196"/>
      <c r="R130" s="197">
        <f>R131+R170</f>
        <v>13.935599999999999</v>
      </c>
      <c r="S130" s="196"/>
      <c r="T130" s="198">
        <f>T131+T170</f>
        <v>0</v>
      </c>
      <c r="AR130" s="199" t="s">
        <v>81</v>
      </c>
      <c r="AT130" s="200" t="s">
        <v>72</v>
      </c>
      <c r="AU130" s="200" t="s">
        <v>73</v>
      </c>
      <c r="AY130" s="199" t="s">
        <v>185</v>
      </c>
      <c r="BK130" s="201">
        <f>BK131+BK170</f>
        <v>0</v>
      </c>
    </row>
    <row r="131" spans="1:65" s="12" customFormat="1" ht="22.8" customHeight="1">
      <c r="B131" s="188"/>
      <c r="C131" s="189"/>
      <c r="D131" s="190" t="s">
        <v>72</v>
      </c>
      <c r="E131" s="202" t="s">
        <v>81</v>
      </c>
      <c r="F131" s="202" t="s">
        <v>186</v>
      </c>
      <c r="G131" s="189"/>
      <c r="H131" s="189"/>
      <c r="I131" s="192"/>
      <c r="J131" s="203">
        <f>BK131</f>
        <v>0</v>
      </c>
      <c r="K131" s="189"/>
      <c r="L131" s="194"/>
      <c r="M131" s="195"/>
      <c r="N131" s="196"/>
      <c r="O131" s="196"/>
      <c r="P131" s="197">
        <f>SUM(P132:P169)</f>
        <v>0</v>
      </c>
      <c r="Q131" s="196"/>
      <c r="R131" s="197">
        <f>SUM(R132:R169)</f>
        <v>13.92</v>
      </c>
      <c r="S131" s="196"/>
      <c r="T131" s="198">
        <f>SUM(T132:T169)</f>
        <v>0</v>
      </c>
      <c r="AR131" s="199" t="s">
        <v>81</v>
      </c>
      <c r="AT131" s="200" t="s">
        <v>72</v>
      </c>
      <c r="AU131" s="200" t="s">
        <v>81</v>
      </c>
      <c r="AY131" s="199" t="s">
        <v>185</v>
      </c>
      <c r="BK131" s="201">
        <f>SUM(BK132:BK169)</f>
        <v>0</v>
      </c>
    </row>
    <row r="132" spans="1:65" s="2" customFormat="1" ht="21.75" customHeight="1">
      <c r="A132" s="35"/>
      <c r="B132" s="36"/>
      <c r="C132" s="204" t="s">
        <v>81</v>
      </c>
      <c r="D132" s="204" t="s">
        <v>187</v>
      </c>
      <c r="E132" s="205" t="s">
        <v>1767</v>
      </c>
      <c r="F132" s="206" t="s">
        <v>1768</v>
      </c>
      <c r="G132" s="207" t="s">
        <v>325</v>
      </c>
      <c r="H132" s="208">
        <v>5.6</v>
      </c>
      <c r="I132" s="209"/>
      <c r="J132" s="210">
        <f>ROUND(I132*H132,2)</f>
        <v>0</v>
      </c>
      <c r="K132" s="206" t="s">
        <v>191</v>
      </c>
      <c r="L132" s="40"/>
      <c r="M132" s="211" t="s">
        <v>1</v>
      </c>
      <c r="N132" s="212" t="s">
        <v>38</v>
      </c>
      <c r="O132" s="72"/>
      <c r="P132" s="213">
        <f>O132*H132</f>
        <v>0</v>
      </c>
      <c r="Q132" s="213">
        <v>0</v>
      </c>
      <c r="R132" s="213">
        <f>Q132*H132</f>
        <v>0</v>
      </c>
      <c r="S132" s="213">
        <v>0</v>
      </c>
      <c r="T132" s="214">
        <f>S132*H132</f>
        <v>0</v>
      </c>
      <c r="U132" s="35"/>
      <c r="V132" s="35"/>
      <c r="W132" s="35"/>
      <c r="X132" s="35"/>
      <c r="Y132" s="35"/>
      <c r="Z132" s="35"/>
      <c r="AA132" s="35"/>
      <c r="AB132" s="35"/>
      <c r="AC132" s="35"/>
      <c r="AD132" s="35"/>
      <c r="AE132" s="35"/>
      <c r="AR132" s="215" t="s">
        <v>192</v>
      </c>
      <c r="AT132" s="215" t="s">
        <v>187</v>
      </c>
      <c r="AU132" s="215" t="s">
        <v>83</v>
      </c>
      <c r="AY132" s="18" t="s">
        <v>185</v>
      </c>
      <c r="BE132" s="216">
        <f>IF(N132="základní",J132,0)</f>
        <v>0</v>
      </c>
      <c r="BF132" s="216">
        <f>IF(N132="snížená",J132,0)</f>
        <v>0</v>
      </c>
      <c r="BG132" s="216">
        <f>IF(N132="zákl. přenesená",J132,0)</f>
        <v>0</v>
      </c>
      <c r="BH132" s="216">
        <f>IF(N132="sníž. přenesená",J132,0)</f>
        <v>0</v>
      </c>
      <c r="BI132" s="216">
        <f>IF(N132="nulová",J132,0)</f>
        <v>0</v>
      </c>
      <c r="BJ132" s="18" t="s">
        <v>81</v>
      </c>
      <c r="BK132" s="216">
        <f>ROUND(I132*H132,2)</f>
        <v>0</v>
      </c>
      <c r="BL132" s="18" t="s">
        <v>192</v>
      </c>
      <c r="BM132" s="215" t="s">
        <v>1769</v>
      </c>
    </row>
    <row r="133" spans="1:65" s="2" customFormat="1" ht="28.8">
      <c r="A133" s="35"/>
      <c r="B133" s="36"/>
      <c r="C133" s="37"/>
      <c r="D133" s="217" t="s">
        <v>194</v>
      </c>
      <c r="E133" s="37"/>
      <c r="F133" s="218" t="s">
        <v>1770</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194</v>
      </c>
      <c r="AU133" s="18" t="s">
        <v>83</v>
      </c>
    </row>
    <row r="134" spans="1:65" s="2" customFormat="1" ht="38.4">
      <c r="A134" s="35"/>
      <c r="B134" s="36"/>
      <c r="C134" s="37"/>
      <c r="D134" s="217" t="s">
        <v>196</v>
      </c>
      <c r="E134" s="37"/>
      <c r="F134" s="221" t="s">
        <v>568</v>
      </c>
      <c r="G134" s="37"/>
      <c r="H134" s="37"/>
      <c r="I134" s="116"/>
      <c r="J134" s="37"/>
      <c r="K134" s="37"/>
      <c r="L134" s="40"/>
      <c r="M134" s="219"/>
      <c r="N134" s="220"/>
      <c r="O134" s="72"/>
      <c r="P134" s="72"/>
      <c r="Q134" s="72"/>
      <c r="R134" s="72"/>
      <c r="S134" s="72"/>
      <c r="T134" s="73"/>
      <c r="U134" s="35"/>
      <c r="V134" s="35"/>
      <c r="W134" s="35"/>
      <c r="X134" s="35"/>
      <c r="Y134" s="35"/>
      <c r="Z134" s="35"/>
      <c r="AA134" s="35"/>
      <c r="AB134" s="35"/>
      <c r="AC134" s="35"/>
      <c r="AD134" s="35"/>
      <c r="AE134" s="35"/>
      <c r="AT134" s="18" t="s">
        <v>196</v>
      </c>
      <c r="AU134" s="18" t="s">
        <v>83</v>
      </c>
    </row>
    <row r="135" spans="1:65" s="13" customFormat="1" ht="10.199999999999999">
      <c r="B135" s="222"/>
      <c r="C135" s="223"/>
      <c r="D135" s="217" t="s">
        <v>214</v>
      </c>
      <c r="E135" s="224" t="s">
        <v>1</v>
      </c>
      <c r="F135" s="225" t="s">
        <v>1771</v>
      </c>
      <c r="G135" s="223"/>
      <c r="H135" s="224" t="s">
        <v>1</v>
      </c>
      <c r="I135" s="226"/>
      <c r="J135" s="223"/>
      <c r="K135" s="223"/>
      <c r="L135" s="227"/>
      <c r="M135" s="228"/>
      <c r="N135" s="229"/>
      <c r="O135" s="229"/>
      <c r="P135" s="229"/>
      <c r="Q135" s="229"/>
      <c r="R135" s="229"/>
      <c r="S135" s="229"/>
      <c r="T135" s="230"/>
      <c r="AT135" s="231" t="s">
        <v>214</v>
      </c>
      <c r="AU135" s="231" t="s">
        <v>83</v>
      </c>
      <c r="AV135" s="13" t="s">
        <v>81</v>
      </c>
      <c r="AW135" s="13" t="s">
        <v>30</v>
      </c>
      <c r="AX135" s="13" t="s">
        <v>73</v>
      </c>
      <c r="AY135" s="231" t="s">
        <v>185</v>
      </c>
    </row>
    <row r="136" spans="1:65" s="14" customFormat="1" ht="10.199999999999999">
      <c r="B136" s="232"/>
      <c r="C136" s="233"/>
      <c r="D136" s="217" t="s">
        <v>214</v>
      </c>
      <c r="E136" s="234" t="s">
        <v>1</v>
      </c>
      <c r="F136" s="235" t="s">
        <v>1772</v>
      </c>
      <c r="G136" s="233"/>
      <c r="H136" s="236">
        <v>5.6</v>
      </c>
      <c r="I136" s="237"/>
      <c r="J136" s="233"/>
      <c r="K136" s="233"/>
      <c r="L136" s="238"/>
      <c r="M136" s="239"/>
      <c r="N136" s="240"/>
      <c r="O136" s="240"/>
      <c r="P136" s="240"/>
      <c r="Q136" s="240"/>
      <c r="R136" s="240"/>
      <c r="S136" s="240"/>
      <c r="T136" s="241"/>
      <c r="AT136" s="242" t="s">
        <v>214</v>
      </c>
      <c r="AU136" s="242" t="s">
        <v>83</v>
      </c>
      <c r="AV136" s="14" t="s">
        <v>83</v>
      </c>
      <c r="AW136" s="14" t="s">
        <v>30</v>
      </c>
      <c r="AX136" s="14" t="s">
        <v>81</v>
      </c>
      <c r="AY136" s="242" t="s">
        <v>185</v>
      </c>
    </row>
    <row r="137" spans="1:65" s="2" customFormat="1" ht="21.75" customHeight="1">
      <c r="A137" s="35"/>
      <c r="B137" s="36"/>
      <c r="C137" s="204" t="s">
        <v>83</v>
      </c>
      <c r="D137" s="204" t="s">
        <v>187</v>
      </c>
      <c r="E137" s="205" t="s">
        <v>1773</v>
      </c>
      <c r="F137" s="206" t="s">
        <v>1774</v>
      </c>
      <c r="G137" s="207" t="s">
        <v>325</v>
      </c>
      <c r="H137" s="208">
        <v>33.6</v>
      </c>
      <c r="I137" s="209"/>
      <c r="J137" s="210">
        <f>ROUND(I137*H137,2)</f>
        <v>0</v>
      </c>
      <c r="K137" s="206" t="s">
        <v>191</v>
      </c>
      <c r="L137" s="40"/>
      <c r="M137" s="211" t="s">
        <v>1</v>
      </c>
      <c r="N137" s="212" t="s">
        <v>38</v>
      </c>
      <c r="O137" s="72"/>
      <c r="P137" s="213">
        <f>O137*H137</f>
        <v>0</v>
      </c>
      <c r="Q137" s="213">
        <v>0</v>
      </c>
      <c r="R137" s="213">
        <f>Q137*H137</f>
        <v>0</v>
      </c>
      <c r="S137" s="213">
        <v>0</v>
      </c>
      <c r="T137" s="214">
        <f>S137*H137</f>
        <v>0</v>
      </c>
      <c r="U137" s="35"/>
      <c r="V137" s="35"/>
      <c r="W137" s="35"/>
      <c r="X137" s="35"/>
      <c r="Y137" s="35"/>
      <c r="Z137" s="35"/>
      <c r="AA137" s="35"/>
      <c r="AB137" s="35"/>
      <c r="AC137" s="35"/>
      <c r="AD137" s="35"/>
      <c r="AE137" s="35"/>
      <c r="AR137" s="215" t="s">
        <v>192</v>
      </c>
      <c r="AT137" s="215" t="s">
        <v>187</v>
      </c>
      <c r="AU137" s="215" t="s">
        <v>83</v>
      </c>
      <c r="AY137" s="18" t="s">
        <v>185</v>
      </c>
      <c r="BE137" s="216">
        <f>IF(N137="základní",J137,0)</f>
        <v>0</v>
      </c>
      <c r="BF137" s="216">
        <f>IF(N137="snížená",J137,0)</f>
        <v>0</v>
      </c>
      <c r="BG137" s="216">
        <f>IF(N137="zákl. přenesená",J137,0)</f>
        <v>0</v>
      </c>
      <c r="BH137" s="216">
        <f>IF(N137="sníž. přenesená",J137,0)</f>
        <v>0</v>
      </c>
      <c r="BI137" s="216">
        <f>IF(N137="nulová",J137,0)</f>
        <v>0</v>
      </c>
      <c r="BJ137" s="18" t="s">
        <v>81</v>
      </c>
      <c r="BK137" s="216">
        <f>ROUND(I137*H137,2)</f>
        <v>0</v>
      </c>
      <c r="BL137" s="18" t="s">
        <v>192</v>
      </c>
      <c r="BM137" s="215" t="s">
        <v>1775</v>
      </c>
    </row>
    <row r="138" spans="1:65" s="2" customFormat="1" ht="28.8">
      <c r="A138" s="35"/>
      <c r="B138" s="36"/>
      <c r="C138" s="37"/>
      <c r="D138" s="217" t="s">
        <v>194</v>
      </c>
      <c r="E138" s="37"/>
      <c r="F138" s="218" t="s">
        <v>1776</v>
      </c>
      <c r="G138" s="37"/>
      <c r="H138" s="37"/>
      <c r="I138" s="116"/>
      <c r="J138" s="37"/>
      <c r="K138" s="37"/>
      <c r="L138" s="40"/>
      <c r="M138" s="219"/>
      <c r="N138" s="220"/>
      <c r="O138" s="72"/>
      <c r="P138" s="72"/>
      <c r="Q138" s="72"/>
      <c r="R138" s="72"/>
      <c r="S138" s="72"/>
      <c r="T138" s="73"/>
      <c r="U138" s="35"/>
      <c r="V138" s="35"/>
      <c r="W138" s="35"/>
      <c r="X138" s="35"/>
      <c r="Y138" s="35"/>
      <c r="Z138" s="35"/>
      <c r="AA138" s="35"/>
      <c r="AB138" s="35"/>
      <c r="AC138" s="35"/>
      <c r="AD138" s="35"/>
      <c r="AE138" s="35"/>
      <c r="AT138" s="18" t="s">
        <v>194</v>
      </c>
      <c r="AU138" s="18" t="s">
        <v>83</v>
      </c>
    </row>
    <row r="139" spans="1:65" s="2" customFormat="1" ht="38.4">
      <c r="A139" s="35"/>
      <c r="B139" s="36"/>
      <c r="C139" s="37"/>
      <c r="D139" s="217" t="s">
        <v>196</v>
      </c>
      <c r="E139" s="37"/>
      <c r="F139" s="221" t="s">
        <v>568</v>
      </c>
      <c r="G139" s="37"/>
      <c r="H139" s="37"/>
      <c r="I139" s="116"/>
      <c r="J139" s="37"/>
      <c r="K139" s="37"/>
      <c r="L139" s="40"/>
      <c r="M139" s="219"/>
      <c r="N139" s="220"/>
      <c r="O139" s="72"/>
      <c r="P139" s="72"/>
      <c r="Q139" s="72"/>
      <c r="R139" s="72"/>
      <c r="S139" s="72"/>
      <c r="T139" s="73"/>
      <c r="U139" s="35"/>
      <c r="V139" s="35"/>
      <c r="W139" s="35"/>
      <c r="X139" s="35"/>
      <c r="Y139" s="35"/>
      <c r="Z139" s="35"/>
      <c r="AA139" s="35"/>
      <c r="AB139" s="35"/>
      <c r="AC139" s="35"/>
      <c r="AD139" s="35"/>
      <c r="AE139" s="35"/>
      <c r="AT139" s="18" t="s">
        <v>196</v>
      </c>
      <c r="AU139" s="18" t="s">
        <v>83</v>
      </c>
    </row>
    <row r="140" spans="1:65" s="13" customFormat="1" ht="10.199999999999999">
      <c r="B140" s="222"/>
      <c r="C140" s="223"/>
      <c r="D140" s="217" t="s">
        <v>214</v>
      </c>
      <c r="E140" s="224" t="s">
        <v>1</v>
      </c>
      <c r="F140" s="225" t="s">
        <v>1777</v>
      </c>
      <c r="G140" s="223"/>
      <c r="H140" s="224" t="s">
        <v>1</v>
      </c>
      <c r="I140" s="226"/>
      <c r="J140" s="223"/>
      <c r="K140" s="223"/>
      <c r="L140" s="227"/>
      <c r="M140" s="228"/>
      <c r="N140" s="229"/>
      <c r="O140" s="229"/>
      <c r="P140" s="229"/>
      <c r="Q140" s="229"/>
      <c r="R140" s="229"/>
      <c r="S140" s="229"/>
      <c r="T140" s="230"/>
      <c r="AT140" s="231" t="s">
        <v>214</v>
      </c>
      <c r="AU140" s="231" t="s">
        <v>83</v>
      </c>
      <c r="AV140" s="13" t="s">
        <v>81</v>
      </c>
      <c r="AW140" s="13" t="s">
        <v>30</v>
      </c>
      <c r="AX140" s="13" t="s">
        <v>73</v>
      </c>
      <c r="AY140" s="231" t="s">
        <v>185</v>
      </c>
    </row>
    <row r="141" spans="1:65" s="14" customFormat="1" ht="10.199999999999999">
      <c r="B141" s="232"/>
      <c r="C141" s="233"/>
      <c r="D141" s="217" t="s">
        <v>214</v>
      </c>
      <c r="E141" s="234" t="s">
        <v>1</v>
      </c>
      <c r="F141" s="235" t="s">
        <v>1778</v>
      </c>
      <c r="G141" s="233"/>
      <c r="H141" s="236">
        <v>33.6</v>
      </c>
      <c r="I141" s="237"/>
      <c r="J141" s="233"/>
      <c r="K141" s="233"/>
      <c r="L141" s="238"/>
      <c r="M141" s="239"/>
      <c r="N141" s="240"/>
      <c r="O141" s="240"/>
      <c r="P141" s="240"/>
      <c r="Q141" s="240"/>
      <c r="R141" s="240"/>
      <c r="S141" s="240"/>
      <c r="T141" s="241"/>
      <c r="AT141" s="242" t="s">
        <v>214</v>
      </c>
      <c r="AU141" s="242" t="s">
        <v>83</v>
      </c>
      <c r="AV141" s="14" t="s">
        <v>83</v>
      </c>
      <c r="AW141" s="14" t="s">
        <v>30</v>
      </c>
      <c r="AX141" s="14" t="s">
        <v>81</v>
      </c>
      <c r="AY141" s="242" t="s">
        <v>185</v>
      </c>
    </row>
    <row r="142" spans="1:65" s="2" customFormat="1" ht="21.75" customHeight="1">
      <c r="A142" s="35"/>
      <c r="B142" s="36"/>
      <c r="C142" s="204" t="s">
        <v>202</v>
      </c>
      <c r="D142" s="204" t="s">
        <v>187</v>
      </c>
      <c r="E142" s="205" t="s">
        <v>439</v>
      </c>
      <c r="F142" s="206" t="s">
        <v>440</v>
      </c>
      <c r="G142" s="207" t="s">
        <v>325</v>
      </c>
      <c r="H142" s="208">
        <v>18.559999999999999</v>
      </c>
      <c r="I142" s="209"/>
      <c r="J142" s="210">
        <f>ROUND(I142*H142,2)</f>
        <v>0</v>
      </c>
      <c r="K142" s="206" t="s">
        <v>191</v>
      </c>
      <c r="L142" s="40"/>
      <c r="M142" s="211" t="s">
        <v>1</v>
      </c>
      <c r="N142" s="212" t="s">
        <v>38</v>
      </c>
      <c r="O142" s="72"/>
      <c r="P142" s="213">
        <f>O142*H142</f>
        <v>0</v>
      </c>
      <c r="Q142" s="213">
        <v>0</v>
      </c>
      <c r="R142" s="213">
        <f>Q142*H142</f>
        <v>0</v>
      </c>
      <c r="S142" s="213">
        <v>0</v>
      </c>
      <c r="T142" s="214">
        <f>S142*H142</f>
        <v>0</v>
      </c>
      <c r="U142" s="35"/>
      <c r="V142" s="35"/>
      <c r="W142" s="35"/>
      <c r="X142" s="35"/>
      <c r="Y142" s="35"/>
      <c r="Z142" s="35"/>
      <c r="AA142" s="35"/>
      <c r="AB142" s="35"/>
      <c r="AC142" s="35"/>
      <c r="AD142" s="35"/>
      <c r="AE142" s="35"/>
      <c r="AR142" s="215" t="s">
        <v>192</v>
      </c>
      <c r="AT142" s="215" t="s">
        <v>187</v>
      </c>
      <c r="AU142" s="215" t="s">
        <v>83</v>
      </c>
      <c r="AY142" s="18" t="s">
        <v>185</v>
      </c>
      <c r="BE142" s="216">
        <f>IF(N142="základní",J142,0)</f>
        <v>0</v>
      </c>
      <c r="BF142" s="216">
        <f>IF(N142="snížená",J142,0)</f>
        <v>0</v>
      </c>
      <c r="BG142" s="216">
        <f>IF(N142="zákl. přenesená",J142,0)</f>
        <v>0</v>
      </c>
      <c r="BH142" s="216">
        <f>IF(N142="sníž. přenesená",J142,0)</f>
        <v>0</v>
      </c>
      <c r="BI142" s="216">
        <f>IF(N142="nulová",J142,0)</f>
        <v>0</v>
      </c>
      <c r="BJ142" s="18" t="s">
        <v>81</v>
      </c>
      <c r="BK142" s="216">
        <f>ROUND(I142*H142,2)</f>
        <v>0</v>
      </c>
      <c r="BL142" s="18" t="s">
        <v>192</v>
      </c>
      <c r="BM142" s="215" t="s">
        <v>1779</v>
      </c>
    </row>
    <row r="143" spans="1:65" s="2" customFormat="1" ht="38.4">
      <c r="A143" s="35"/>
      <c r="B143" s="36"/>
      <c r="C143" s="37"/>
      <c r="D143" s="217" t="s">
        <v>194</v>
      </c>
      <c r="E143" s="37"/>
      <c r="F143" s="218" t="s">
        <v>442</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194</v>
      </c>
      <c r="AU143" s="18" t="s">
        <v>83</v>
      </c>
    </row>
    <row r="144" spans="1:65" s="2" customFormat="1" ht="67.2">
      <c r="A144" s="35"/>
      <c r="B144" s="36"/>
      <c r="C144" s="37"/>
      <c r="D144" s="217" t="s">
        <v>196</v>
      </c>
      <c r="E144" s="37"/>
      <c r="F144" s="221" t="s">
        <v>443</v>
      </c>
      <c r="G144" s="37"/>
      <c r="H144" s="37"/>
      <c r="I144" s="116"/>
      <c r="J144" s="37"/>
      <c r="K144" s="37"/>
      <c r="L144" s="40"/>
      <c r="M144" s="219"/>
      <c r="N144" s="220"/>
      <c r="O144" s="72"/>
      <c r="P144" s="72"/>
      <c r="Q144" s="72"/>
      <c r="R144" s="72"/>
      <c r="S144" s="72"/>
      <c r="T144" s="73"/>
      <c r="U144" s="35"/>
      <c r="V144" s="35"/>
      <c r="W144" s="35"/>
      <c r="X144" s="35"/>
      <c r="Y144" s="35"/>
      <c r="Z144" s="35"/>
      <c r="AA144" s="35"/>
      <c r="AB144" s="35"/>
      <c r="AC144" s="35"/>
      <c r="AD144" s="35"/>
      <c r="AE144" s="35"/>
      <c r="AT144" s="18" t="s">
        <v>196</v>
      </c>
      <c r="AU144" s="18" t="s">
        <v>83</v>
      </c>
    </row>
    <row r="145" spans="1:65" s="14" customFormat="1" ht="10.199999999999999">
      <c r="B145" s="232"/>
      <c r="C145" s="233"/>
      <c r="D145" s="217" t="s">
        <v>214</v>
      </c>
      <c r="E145" s="234" t="s">
        <v>1</v>
      </c>
      <c r="F145" s="235" t="s">
        <v>1780</v>
      </c>
      <c r="G145" s="233"/>
      <c r="H145" s="236">
        <v>18.559999999999999</v>
      </c>
      <c r="I145" s="237"/>
      <c r="J145" s="233"/>
      <c r="K145" s="233"/>
      <c r="L145" s="238"/>
      <c r="M145" s="239"/>
      <c r="N145" s="240"/>
      <c r="O145" s="240"/>
      <c r="P145" s="240"/>
      <c r="Q145" s="240"/>
      <c r="R145" s="240"/>
      <c r="S145" s="240"/>
      <c r="T145" s="241"/>
      <c r="AT145" s="242" t="s">
        <v>214</v>
      </c>
      <c r="AU145" s="242" t="s">
        <v>83</v>
      </c>
      <c r="AV145" s="14" t="s">
        <v>83</v>
      </c>
      <c r="AW145" s="14" t="s">
        <v>30</v>
      </c>
      <c r="AX145" s="14" t="s">
        <v>81</v>
      </c>
      <c r="AY145" s="242" t="s">
        <v>185</v>
      </c>
    </row>
    <row r="146" spans="1:65" s="2" customFormat="1" ht="21.75" customHeight="1">
      <c r="A146" s="35"/>
      <c r="B146" s="36"/>
      <c r="C146" s="204" t="s">
        <v>192</v>
      </c>
      <c r="D146" s="204" t="s">
        <v>187</v>
      </c>
      <c r="E146" s="205" t="s">
        <v>596</v>
      </c>
      <c r="F146" s="206" t="s">
        <v>597</v>
      </c>
      <c r="G146" s="207" t="s">
        <v>325</v>
      </c>
      <c r="H146" s="208">
        <v>29.92</v>
      </c>
      <c r="I146" s="209"/>
      <c r="J146" s="210">
        <f>ROUND(I146*H146,2)</f>
        <v>0</v>
      </c>
      <c r="K146" s="206" t="s">
        <v>191</v>
      </c>
      <c r="L146" s="40"/>
      <c r="M146" s="211" t="s">
        <v>1</v>
      </c>
      <c r="N146" s="212" t="s">
        <v>38</v>
      </c>
      <c r="O146" s="72"/>
      <c r="P146" s="213">
        <f>O146*H146</f>
        <v>0</v>
      </c>
      <c r="Q146" s="213">
        <v>0</v>
      </c>
      <c r="R146" s="213">
        <f>Q146*H146</f>
        <v>0</v>
      </c>
      <c r="S146" s="213">
        <v>0</v>
      </c>
      <c r="T146" s="214">
        <f>S146*H146</f>
        <v>0</v>
      </c>
      <c r="U146" s="35"/>
      <c r="V146" s="35"/>
      <c r="W146" s="35"/>
      <c r="X146" s="35"/>
      <c r="Y146" s="35"/>
      <c r="Z146" s="35"/>
      <c r="AA146" s="35"/>
      <c r="AB146" s="35"/>
      <c r="AC146" s="35"/>
      <c r="AD146" s="35"/>
      <c r="AE146" s="35"/>
      <c r="AR146" s="215" t="s">
        <v>192</v>
      </c>
      <c r="AT146" s="215" t="s">
        <v>187</v>
      </c>
      <c r="AU146" s="215" t="s">
        <v>83</v>
      </c>
      <c r="AY146" s="18" t="s">
        <v>185</v>
      </c>
      <c r="BE146" s="216">
        <f>IF(N146="základní",J146,0)</f>
        <v>0</v>
      </c>
      <c r="BF146" s="216">
        <f>IF(N146="snížená",J146,0)</f>
        <v>0</v>
      </c>
      <c r="BG146" s="216">
        <f>IF(N146="zákl. přenesená",J146,0)</f>
        <v>0</v>
      </c>
      <c r="BH146" s="216">
        <f>IF(N146="sníž. přenesená",J146,0)</f>
        <v>0</v>
      </c>
      <c r="BI146" s="216">
        <f>IF(N146="nulová",J146,0)</f>
        <v>0</v>
      </c>
      <c r="BJ146" s="18" t="s">
        <v>81</v>
      </c>
      <c r="BK146" s="216">
        <f>ROUND(I146*H146,2)</f>
        <v>0</v>
      </c>
      <c r="BL146" s="18" t="s">
        <v>192</v>
      </c>
      <c r="BM146" s="215" t="s">
        <v>1781</v>
      </c>
    </row>
    <row r="147" spans="1:65" s="2" customFormat="1" ht="38.4">
      <c r="A147" s="35"/>
      <c r="B147" s="36"/>
      <c r="C147" s="37"/>
      <c r="D147" s="217" t="s">
        <v>194</v>
      </c>
      <c r="E147" s="37"/>
      <c r="F147" s="218" t="s">
        <v>599</v>
      </c>
      <c r="G147" s="37"/>
      <c r="H147" s="37"/>
      <c r="I147" s="116"/>
      <c r="J147" s="37"/>
      <c r="K147" s="37"/>
      <c r="L147" s="40"/>
      <c r="M147" s="219"/>
      <c r="N147" s="220"/>
      <c r="O147" s="72"/>
      <c r="P147" s="72"/>
      <c r="Q147" s="72"/>
      <c r="R147" s="72"/>
      <c r="S147" s="72"/>
      <c r="T147" s="73"/>
      <c r="U147" s="35"/>
      <c r="V147" s="35"/>
      <c r="W147" s="35"/>
      <c r="X147" s="35"/>
      <c r="Y147" s="35"/>
      <c r="Z147" s="35"/>
      <c r="AA147" s="35"/>
      <c r="AB147" s="35"/>
      <c r="AC147" s="35"/>
      <c r="AD147" s="35"/>
      <c r="AE147" s="35"/>
      <c r="AT147" s="18" t="s">
        <v>194</v>
      </c>
      <c r="AU147" s="18" t="s">
        <v>83</v>
      </c>
    </row>
    <row r="148" spans="1:65" s="2" customFormat="1" ht="67.2">
      <c r="A148" s="35"/>
      <c r="B148" s="36"/>
      <c r="C148" s="37"/>
      <c r="D148" s="217" t="s">
        <v>196</v>
      </c>
      <c r="E148" s="37"/>
      <c r="F148" s="221" t="s">
        <v>443</v>
      </c>
      <c r="G148" s="37"/>
      <c r="H148" s="37"/>
      <c r="I148" s="116"/>
      <c r="J148" s="37"/>
      <c r="K148" s="37"/>
      <c r="L148" s="40"/>
      <c r="M148" s="219"/>
      <c r="N148" s="220"/>
      <c r="O148" s="72"/>
      <c r="P148" s="72"/>
      <c r="Q148" s="72"/>
      <c r="R148" s="72"/>
      <c r="S148" s="72"/>
      <c r="T148" s="73"/>
      <c r="U148" s="35"/>
      <c r="V148" s="35"/>
      <c r="W148" s="35"/>
      <c r="X148" s="35"/>
      <c r="Y148" s="35"/>
      <c r="Z148" s="35"/>
      <c r="AA148" s="35"/>
      <c r="AB148" s="35"/>
      <c r="AC148" s="35"/>
      <c r="AD148" s="35"/>
      <c r="AE148" s="35"/>
      <c r="AT148" s="18" t="s">
        <v>196</v>
      </c>
      <c r="AU148" s="18" t="s">
        <v>83</v>
      </c>
    </row>
    <row r="149" spans="1:65" s="14" customFormat="1" ht="10.199999999999999">
      <c r="B149" s="232"/>
      <c r="C149" s="233"/>
      <c r="D149" s="217" t="s">
        <v>214</v>
      </c>
      <c r="E149" s="234" t="s">
        <v>1</v>
      </c>
      <c r="F149" s="235" t="s">
        <v>1782</v>
      </c>
      <c r="G149" s="233"/>
      <c r="H149" s="236">
        <v>29.92</v>
      </c>
      <c r="I149" s="237"/>
      <c r="J149" s="233"/>
      <c r="K149" s="233"/>
      <c r="L149" s="238"/>
      <c r="M149" s="239"/>
      <c r="N149" s="240"/>
      <c r="O149" s="240"/>
      <c r="P149" s="240"/>
      <c r="Q149" s="240"/>
      <c r="R149" s="240"/>
      <c r="S149" s="240"/>
      <c r="T149" s="241"/>
      <c r="AT149" s="242" t="s">
        <v>214</v>
      </c>
      <c r="AU149" s="242" t="s">
        <v>83</v>
      </c>
      <c r="AV149" s="14" t="s">
        <v>83</v>
      </c>
      <c r="AW149" s="14" t="s">
        <v>30</v>
      </c>
      <c r="AX149" s="14" t="s">
        <v>81</v>
      </c>
      <c r="AY149" s="242" t="s">
        <v>185</v>
      </c>
    </row>
    <row r="150" spans="1:65" s="2" customFormat="1" ht="33" customHeight="1">
      <c r="A150" s="35"/>
      <c r="B150" s="36"/>
      <c r="C150" s="204" t="s">
        <v>220</v>
      </c>
      <c r="D150" s="204" t="s">
        <v>187</v>
      </c>
      <c r="E150" s="205" t="s">
        <v>608</v>
      </c>
      <c r="F150" s="206" t="s">
        <v>609</v>
      </c>
      <c r="G150" s="207" t="s">
        <v>325</v>
      </c>
      <c r="H150" s="208">
        <v>29.92</v>
      </c>
      <c r="I150" s="209"/>
      <c r="J150" s="210">
        <f>ROUND(I150*H150,2)</f>
        <v>0</v>
      </c>
      <c r="K150" s="206" t="s">
        <v>191</v>
      </c>
      <c r="L150" s="40"/>
      <c r="M150" s="211" t="s">
        <v>1</v>
      </c>
      <c r="N150" s="212" t="s">
        <v>38</v>
      </c>
      <c r="O150" s="72"/>
      <c r="P150" s="213">
        <f>O150*H150</f>
        <v>0</v>
      </c>
      <c r="Q150" s="213">
        <v>0</v>
      </c>
      <c r="R150" s="213">
        <f>Q150*H150</f>
        <v>0</v>
      </c>
      <c r="S150" s="213">
        <v>0</v>
      </c>
      <c r="T150" s="214">
        <f>S150*H150</f>
        <v>0</v>
      </c>
      <c r="U150" s="35"/>
      <c r="V150" s="35"/>
      <c r="W150" s="35"/>
      <c r="X150" s="35"/>
      <c r="Y150" s="35"/>
      <c r="Z150" s="35"/>
      <c r="AA150" s="35"/>
      <c r="AB150" s="35"/>
      <c r="AC150" s="35"/>
      <c r="AD150" s="35"/>
      <c r="AE150" s="35"/>
      <c r="AR150" s="215" t="s">
        <v>192</v>
      </c>
      <c r="AT150" s="215" t="s">
        <v>187</v>
      </c>
      <c r="AU150" s="215" t="s">
        <v>83</v>
      </c>
      <c r="AY150" s="18" t="s">
        <v>185</v>
      </c>
      <c r="BE150" s="216">
        <f>IF(N150="základní",J150,0)</f>
        <v>0</v>
      </c>
      <c r="BF150" s="216">
        <f>IF(N150="snížená",J150,0)</f>
        <v>0</v>
      </c>
      <c r="BG150" s="216">
        <f>IF(N150="zákl. přenesená",J150,0)</f>
        <v>0</v>
      </c>
      <c r="BH150" s="216">
        <f>IF(N150="sníž. přenesená",J150,0)</f>
        <v>0</v>
      </c>
      <c r="BI150" s="216">
        <f>IF(N150="nulová",J150,0)</f>
        <v>0</v>
      </c>
      <c r="BJ150" s="18" t="s">
        <v>81</v>
      </c>
      <c r="BK150" s="216">
        <f>ROUND(I150*H150,2)</f>
        <v>0</v>
      </c>
      <c r="BL150" s="18" t="s">
        <v>192</v>
      </c>
      <c r="BM150" s="215" t="s">
        <v>1783</v>
      </c>
    </row>
    <row r="151" spans="1:65" s="2" customFormat="1" ht="48">
      <c r="A151" s="35"/>
      <c r="B151" s="36"/>
      <c r="C151" s="37"/>
      <c r="D151" s="217" t="s">
        <v>194</v>
      </c>
      <c r="E151" s="37"/>
      <c r="F151" s="218" t="s">
        <v>611</v>
      </c>
      <c r="G151" s="37"/>
      <c r="H151" s="37"/>
      <c r="I151" s="116"/>
      <c r="J151" s="37"/>
      <c r="K151" s="37"/>
      <c r="L151" s="40"/>
      <c r="M151" s="219"/>
      <c r="N151" s="220"/>
      <c r="O151" s="72"/>
      <c r="P151" s="72"/>
      <c r="Q151" s="72"/>
      <c r="R151" s="72"/>
      <c r="S151" s="72"/>
      <c r="T151" s="73"/>
      <c r="U151" s="35"/>
      <c r="V151" s="35"/>
      <c r="W151" s="35"/>
      <c r="X151" s="35"/>
      <c r="Y151" s="35"/>
      <c r="Z151" s="35"/>
      <c r="AA151" s="35"/>
      <c r="AB151" s="35"/>
      <c r="AC151" s="35"/>
      <c r="AD151" s="35"/>
      <c r="AE151" s="35"/>
      <c r="AT151" s="18" t="s">
        <v>194</v>
      </c>
      <c r="AU151" s="18" t="s">
        <v>83</v>
      </c>
    </row>
    <row r="152" spans="1:65" s="2" customFormat="1" ht="67.2">
      <c r="A152" s="35"/>
      <c r="B152" s="36"/>
      <c r="C152" s="37"/>
      <c r="D152" s="217" t="s">
        <v>196</v>
      </c>
      <c r="E152" s="37"/>
      <c r="F152" s="221" t="s">
        <v>443</v>
      </c>
      <c r="G152" s="37"/>
      <c r="H152" s="37"/>
      <c r="I152" s="116"/>
      <c r="J152" s="37"/>
      <c r="K152" s="37"/>
      <c r="L152" s="40"/>
      <c r="M152" s="219"/>
      <c r="N152" s="220"/>
      <c r="O152" s="72"/>
      <c r="P152" s="72"/>
      <c r="Q152" s="72"/>
      <c r="R152" s="72"/>
      <c r="S152" s="72"/>
      <c r="T152" s="73"/>
      <c r="U152" s="35"/>
      <c r="V152" s="35"/>
      <c r="W152" s="35"/>
      <c r="X152" s="35"/>
      <c r="Y152" s="35"/>
      <c r="Z152" s="35"/>
      <c r="AA152" s="35"/>
      <c r="AB152" s="35"/>
      <c r="AC152" s="35"/>
      <c r="AD152" s="35"/>
      <c r="AE152" s="35"/>
      <c r="AT152" s="18" t="s">
        <v>196</v>
      </c>
      <c r="AU152" s="18" t="s">
        <v>83</v>
      </c>
    </row>
    <row r="153" spans="1:65" s="2" customFormat="1" ht="21.75" customHeight="1">
      <c r="A153" s="35"/>
      <c r="B153" s="36"/>
      <c r="C153" s="204" t="s">
        <v>227</v>
      </c>
      <c r="D153" s="204" t="s">
        <v>187</v>
      </c>
      <c r="E153" s="205" t="s">
        <v>1784</v>
      </c>
      <c r="F153" s="206" t="s">
        <v>1785</v>
      </c>
      <c r="G153" s="207" t="s">
        <v>325</v>
      </c>
      <c r="H153" s="208">
        <v>9.2799999999999994</v>
      </c>
      <c r="I153" s="209"/>
      <c r="J153" s="210">
        <f>ROUND(I153*H153,2)</f>
        <v>0</v>
      </c>
      <c r="K153" s="206" t="s">
        <v>191</v>
      </c>
      <c r="L153" s="40"/>
      <c r="M153" s="211" t="s">
        <v>1</v>
      </c>
      <c r="N153" s="212" t="s">
        <v>38</v>
      </c>
      <c r="O153" s="72"/>
      <c r="P153" s="213">
        <f>O153*H153</f>
        <v>0</v>
      </c>
      <c r="Q153" s="213">
        <v>0</v>
      </c>
      <c r="R153" s="213">
        <f>Q153*H153</f>
        <v>0</v>
      </c>
      <c r="S153" s="213">
        <v>0</v>
      </c>
      <c r="T153" s="214">
        <f>S153*H153</f>
        <v>0</v>
      </c>
      <c r="U153" s="35"/>
      <c r="V153" s="35"/>
      <c r="W153" s="35"/>
      <c r="X153" s="35"/>
      <c r="Y153" s="35"/>
      <c r="Z153" s="35"/>
      <c r="AA153" s="35"/>
      <c r="AB153" s="35"/>
      <c r="AC153" s="35"/>
      <c r="AD153" s="35"/>
      <c r="AE153" s="35"/>
      <c r="AR153" s="215" t="s">
        <v>192</v>
      </c>
      <c r="AT153" s="215" t="s">
        <v>187</v>
      </c>
      <c r="AU153" s="215" t="s">
        <v>83</v>
      </c>
      <c r="AY153" s="18" t="s">
        <v>185</v>
      </c>
      <c r="BE153" s="216">
        <f>IF(N153="základní",J153,0)</f>
        <v>0</v>
      </c>
      <c r="BF153" s="216">
        <f>IF(N153="snížená",J153,0)</f>
        <v>0</v>
      </c>
      <c r="BG153" s="216">
        <f>IF(N153="zákl. přenesená",J153,0)</f>
        <v>0</v>
      </c>
      <c r="BH153" s="216">
        <f>IF(N153="sníž. přenesená",J153,0)</f>
        <v>0</v>
      </c>
      <c r="BI153" s="216">
        <f>IF(N153="nulová",J153,0)</f>
        <v>0</v>
      </c>
      <c r="BJ153" s="18" t="s">
        <v>81</v>
      </c>
      <c r="BK153" s="216">
        <f>ROUND(I153*H153,2)</f>
        <v>0</v>
      </c>
      <c r="BL153" s="18" t="s">
        <v>192</v>
      </c>
      <c r="BM153" s="215" t="s">
        <v>1786</v>
      </c>
    </row>
    <row r="154" spans="1:65" s="2" customFormat="1" ht="28.8">
      <c r="A154" s="35"/>
      <c r="B154" s="36"/>
      <c r="C154" s="37"/>
      <c r="D154" s="217" t="s">
        <v>194</v>
      </c>
      <c r="E154" s="37"/>
      <c r="F154" s="218" t="s">
        <v>1787</v>
      </c>
      <c r="G154" s="37"/>
      <c r="H154" s="37"/>
      <c r="I154" s="116"/>
      <c r="J154" s="37"/>
      <c r="K154" s="37"/>
      <c r="L154" s="40"/>
      <c r="M154" s="219"/>
      <c r="N154" s="220"/>
      <c r="O154" s="72"/>
      <c r="P154" s="72"/>
      <c r="Q154" s="72"/>
      <c r="R154" s="72"/>
      <c r="S154" s="72"/>
      <c r="T154" s="73"/>
      <c r="U154" s="35"/>
      <c r="V154" s="35"/>
      <c r="W154" s="35"/>
      <c r="X154" s="35"/>
      <c r="Y154" s="35"/>
      <c r="Z154" s="35"/>
      <c r="AA154" s="35"/>
      <c r="AB154" s="35"/>
      <c r="AC154" s="35"/>
      <c r="AD154" s="35"/>
      <c r="AE154" s="35"/>
      <c r="AT154" s="18" t="s">
        <v>194</v>
      </c>
      <c r="AU154" s="18" t="s">
        <v>83</v>
      </c>
    </row>
    <row r="155" spans="1:65" s="2" customFormat="1" ht="124.8">
      <c r="A155" s="35"/>
      <c r="B155" s="36"/>
      <c r="C155" s="37"/>
      <c r="D155" s="217" t="s">
        <v>196</v>
      </c>
      <c r="E155" s="37"/>
      <c r="F155" s="221" t="s">
        <v>617</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196</v>
      </c>
      <c r="AU155" s="18" t="s">
        <v>83</v>
      </c>
    </row>
    <row r="156" spans="1:65" s="2" customFormat="1" ht="21.75" customHeight="1">
      <c r="A156" s="35"/>
      <c r="B156" s="36"/>
      <c r="C156" s="204" t="s">
        <v>235</v>
      </c>
      <c r="D156" s="204" t="s">
        <v>187</v>
      </c>
      <c r="E156" s="205" t="s">
        <v>447</v>
      </c>
      <c r="F156" s="206" t="s">
        <v>448</v>
      </c>
      <c r="G156" s="207" t="s">
        <v>449</v>
      </c>
      <c r="H156" s="208">
        <v>53.856000000000002</v>
      </c>
      <c r="I156" s="209"/>
      <c r="J156" s="210">
        <f>ROUND(I156*H156,2)</f>
        <v>0</v>
      </c>
      <c r="K156" s="206" t="s">
        <v>191</v>
      </c>
      <c r="L156" s="40"/>
      <c r="M156" s="211" t="s">
        <v>1</v>
      </c>
      <c r="N156" s="212" t="s">
        <v>38</v>
      </c>
      <c r="O156" s="72"/>
      <c r="P156" s="213">
        <f>O156*H156</f>
        <v>0</v>
      </c>
      <c r="Q156" s="213">
        <v>0</v>
      </c>
      <c r="R156" s="213">
        <f>Q156*H156</f>
        <v>0</v>
      </c>
      <c r="S156" s="213">
        <v>0</v>
      </c>
      <c r="T156" s="214">
        <f>S156*H156</f>
        <v>0</v>
      </c>
      <c r="U156" s="35"/>
      <c r="V156" s="35"/>
      <c r="W156" s="35"/>
      <c r="X156" s="35"/>
      <c r="Y156" s="35"/>
      <c r="Z156" s="35"/>
      <c r="AA156" s="35"/>
      <c r="AB156" s="35"/>
      <c r="AC156" s="35"/>
      <c r="AD156" s="35"/>
      <c r="AE156" s="35"/>
      <c r="AR156" s="215" t="s">
        <v>192</v>
      </c>
      <c r="AT156" s="215" t="s">
        <v>187</v>
      </c>
      <c r="AU156" s="215" t="s">
        <v>83</v>
      </c>
      <c r="AY156" s="18" t="s">
        <v>185</v>
      </c>
      <c r="BE156" s="216">
        <f>IF(N156="základní",J156,0)</f>
        <v>0</v>
      </c>
      <c r="BF156" s="216">
        <f>IF(N156="snížená",J156,0)</f>
        <v>0</v>
      </c>
      <c r="BG156" s="216">
        <f>IF(N156="zákl. přenesená",J156,0)</f>
        <v>0</v>
      </c>
      <c r="BH156" s="216">
        <f>IF(N156="sníž. přenesená",J156,0)</f>
        <v>0</v>
      </c>
      <c r="BI156" s="216">
        <f>IF(N156="nulová",J156,0)</f>
        <v>0</v>
      </c>
      <c r="BJ156" s="18" t="s">
        <v>81</v>
      </c>
      <c r="BK156" s="216">
        <f>ROUND(I156*H156,2)</f>
        <v>0</v>
      </c>
      <c r="BL156" s="18" t="s">
        <v>192</v>
      </c>
      <c r="BM156" s="215" t="s">
        <v>1788</v>
      </c>
    </row>
    <row r="157" spans="1:65" s="2" customFormat="1" ht="28.8">
      <c r="A157" s="35"/>
      <c r="B157" s="36"/>
      <c r="C157" s="37"/>
      <c r="D157" s="217" t="s">
        <v>194</v>
      </c>
      <c r="E157" s="37"/>
      <c r="F157" s="218" t="s">
        <v>451</v>
      </c>
      <c r="G157" s="37"/>
      <c r="H157" s="37"/>
      <c r="I157" s="116"/>
      <c r="J157" s="37"/>
      <c r="K157" s="37"/>
      <c r="L157" s="40"/>
      <c r="M157" s="219"/>
      <c r="N157" s="220"/>
      <c r="O157" s="72"/>
      <c r="P157" s="72"/>
      <c r="Q157" s="72"/>
      <c r="R157" s="72"/>
      <c r="S157" s="72"/>
      <c r="T157" s="73"/>
      <c r="U157" s="35"/>
      <c r="V157" s="35"/>
      <c r="W157" s="35"/>
      <c r="X157" s="35"/>
      <c r="Y157" s="35"/>
      <c r="Z157" s="35"/>
      <c r="AA157" s="35"/>
      <c r="AB157" s="35"/>
      <c r="AC157" s="35"/>
      <c r="AD157" s="35"/>
      <c r="AE157" s="35"/>
      <c r="AT157" s="18" t="s">
        <v>194</v>
      </c>
      <c r="AU157" s="18" t="s">
        <v>83</v>
      </c>
    </row>
    <row r="158" spans="1:65" s="2" customFormat="1" ht="48">
      <c r="A158" s="35"/>
      <c r="B158" s="36"/>
      <c r="C158" s="37"/>
      <c r="D158" s="217" t="s">
        <v>196</v>
      </c>
      <c r="E158" s="37"/>
      <c r="F158" s="221" t="s">
        <v>452</v>
      </c>
      <c r="G158" s="37"/>
      <c r="H158" s="37"/>
      <c r="I158" s="116"/>
      <c r="J158" s="37"/>
      <c r="K158" s="37"/>
      <c r="L158" s="40"/>
      <c r="M158" s="219"/>
      <c r="N158" s="220"/>
      <c r="O158" s="72"/>
      <c r="P158" s="72"/>
      <c r="Q158" s="72"/>
      <c r="R158" s="72"/>
      <c r="S158" s="72"/>
      <c r="T158" s="73"/>
      <c r="U158" s="35"/>
      <c r="V158" s="35"/>
      <c r="W158" s="35"/>
      <c r="X158" s="35"/>
      <c r="Y158" s="35"/>
      <c r="Z158" s="35"/>
      <c r="AA158" s="35"/>
      <c r="AB158" s="35"/>
      <c r="AC158" s="35"/>
      <c r="AD158" s="35"/>
      <c r="AE158" s="35"/>
      <c r="AT158" s="18" t="s">
        <v>196</v>
      </c>
      <c r="AU158" s="18" t="s">
        <v>83</v>
      </c>
    </row>
    <row r="159" spans="1:65" s="14" customFormat="1" ht="10.199999999999999">
      <c r="B159" s="232"/>
      <c r="C159" s="233"/>
      <c r="D159" s="217" t="s">
        <v>214</v>
      </c>
      <c r="E159" s="234" t="s">
        <v>1</v>
      </c>
      <c r="F159" s="235" t="s">
        <v>1789</v>
      </c>
      <c r="G159" s="233"/>
      <c r="H159" s="236">
        <v>53.856000000000002</v>
      </c>
      <c r="I159" s="237"/>
      <c r="J159" s="233"/>
      <c r="K159" s="233"/>
      <c r="L159" s="238"/>
      <c r="M159" s="239"/>
      <c r="N159" s="240"/>
      <c r="O159" s="240"/>
      <c r="P159" s="240"/>
      <c r="Q159" s="240"/>
      <c r="R159" s="240"/>
      <c r="S159" s="240"/>
      <c r="T159" s="241"/>
      <c r="AT159" s="242" t="s">
        <v>214</v>
      </c>
      <c r="AU159" s="242" t="s">
        <v>83</v>
      </c>
      <c r="AV159" s="14" t="s">
        <v>83</v>
      </c>
      <c r="AW159" s="14" t="s">
        <v>30</v>
      </c>
      <c r="AX159" s="14" t="s">
        <v>81</v>
      </c>
      <c r="AY159" s="242" t="s">
        <v>185</v>
      </c>
    </row>
    <row r="160" spans="1:65" s="2" customFormat="1" ht="21.75" customHeight="1">
      <c r="A160" s="35"/>
      <c r="B160" s="36"/>
      <c r="C160" s="204" t="s">
        <v>226</v>
      </c>
      <c r="D160" s="204" t="s">
        <v>187</v>
      </c>
      <c r="E160" s="205" t="s">
        <v>1790</v>
      </c>
      <c r="F160" s="206" t="s">
        <v>1791</v>
      </c>
      <c r="G160" s="207" t="s">
        <v>325</v>
      </c>
      <c r="H160" s="208">
        <v>9.2799999999999994</v>
      </c>
      <c r="I160" s="209"/>
      <c r="J160" s="210">
        <f>ROUND(I160*H160,2)</f>
        <v>0</v>
      </c>
      <c r="K160" s="206" t="s">
        <v>191</v>
      </c>
      <c r="L160" s="40"/>
      <c r="M160" s="211" t="s">
        <v>1</v>
      </c>
      <c r="N160" s="212" t="s">
        <v>38</v>
      </c>
      <c r="O160" s="72"/>
      <c r="P160" s="213">
        <f>O160*H160</f>
        <v>0</v>
      </c>
      <c r="Q160" s="213">
        <v>0</v>
      </c>
      <c r="R160" s="213">
        <f>Q160*H160</f>
        <v>0</v>
      </c>
      <c r="S160" s="213">
        <v>0</v>
      </c>
      <c r="T160" s="214">
        <f>S160*H160</f>
        <v>0</v>
      </c>
      <c r="U160" s="35"/>
      <c r="V160" s="35"/>
      <c r="W160" s="35"/>
      <c r="X160" s="35"/>
      <c r="Y160" s="35"/>
      <c r="Z160" s="35"/>
      <c r="AA160" s="35"/>
      <c r="AB160" s="35"/>
      <c r="AC160" s="35"/>
      <c r="AD160" s="35"/>
      <c r="AE160" s="35"/>
      <c r="AR160" s="215" t="s">
        <v>192</v>
      </c>
      <c r="AT160" s="215" t="s">
        <v>187</v>
      </c>
      <c r="AU160" s="215" t="s">
        <v>83</v>
      </c>
      <c r="AY160" s="18" t="s">
        <v>185</v>
      </c>
      <c r="BE160" s="216">
        <f>IF(N160="základní",J160,0)</f>
        <v>0</v>
      </c>
      <c r="BF160" s="216">
        <f>IF(N160="snížená",J160,0)</f>
        <v>0</v>
      </c>
      <c r="BG160" s="216">
        <f>IF(N160="zákl. přenesená",J160,0)</f>
        <v>0</v>
      </c>
      <c r="BH160" s="216">
        <f>IF(N160="sníž. přenesená",J160,0)</f>
        <v>0</v>
      </c>
      <c r="BI160" s="216">
        <f>IF(N160="nulová",J160,0)</f>
        <v>0</v>
      </c>
      <c r="BJ160" s="18" t="s">
        <v>81</v>
      </c>
      <c r="BK160" s="216">
        <f>ROUND(I160*H160,2)</f>
        <v>0</v>
      </c>
      <c r="BL160" s="18" t="s">
        <v>192</v>
      </c>
      <c r="BM160" s="215" t="s">
        <v>1792</v>
      </c>
    </row>
    <row r="161" spans="1:65" s="2" customFormat="1" ht="28.8">
      <c r="A161" s="35"/>
      <c r="B161" s="36"/>
      <c r="C161" s="37"/>
      <c r="D161" s="217" t="s">
        <v>194</v>
      </c>
      <c r="E161" s="37"/>
      <c r="F161" s="218" t="s">
        <v>1793</v>
      </c>
      <c r="G161" s="37"/>
      <c r="H161" s="37"/>
      <c r="I161" s="116"/>
      <c r="J161" s="37"/>
      <c r="K161" s="37"/>
      <c r="L161" s="40"/>
      <c r="M161" s="219"/>
      <c r="N161" s="220"/>
      <c r="O161" s="72"/>
      <c r="P161" s="72"/>
      <c r="Q161" s="72"/>
      <c r="R161" s="72"/>
      <c r="S161" s="72"/>
      <c r="T161" s="73"/>
      <c r="U161" s="35"/>
      <c r="V161" s="35"/>
      <c r="W161" s="35"/>
      <c r="X161" s="35"/>
      <c r="Y161" s="35"/>
      <c r="Z161" s="35"/>
      <c r="AA161" s="35"/>
      <c r="AB161" s="35"/>
      <c r="AC161" s="35"/>
      <c r="AD161" s="35"/>
      <c r="AE161" s="35"/>
      <c r="AT161" s="18" t="s">
        <v>194</v>
      </c>
      <c r="AU161" s="18" t="s">
        <v>83</v>
      </c>
    </row>
    <row r="162" spans="1:65" s="2" customFormat="1" ht="230.4">
      <c r="A162" s="35"/>
      <c r="B162" s="36"/>
      <c r="C162" s="37"/>
      <c r="D162" s="217" t="s">
        <v>196</v>
      </c>
      <c r="E162" s="37"/>
      <c r="F162" s="221" t="s">
        <v>1794</v>
      </c>
      <c r="G162" s="37"/>
      <c r="H162" s="37"/>
      <c r="I162" s="116"/>
      <c r="J162" s="37"/>
      <c r="K162" s="37"/>
      <c r="L162" s="40"/>
      <c r="M162" s="219"/>
      <c r="N162" s="220"/>
      <c r="O162" s="72"/>
      <c r="P162" s="72"/>
      <c r="Q162" s="72"/>
      <c r="R162" s="72"/>
      <c r="S162" s="72"/>
      <c r="T162" s="73"/>
      <c r="U162" s="35"/>
      <c r="V162" s="35"/>
      <c r="W162" s="35"/>
      <c r="X162" s="35"/>
      <c r="Y162" s="35"/>
      <c r="Z162" s="35"/>
      <c r="AA162" s="35"/>
      <c r="AB162" s="35"/>
      <c r="AC162" s="35"/>
      <c r="AD162" s="35"/>
      <c r="AE162" s="35"/>
      <c r="AT162" s="18" t="s">
        <v>196</v>
      </c>
      <c r="AU162" s="18" t="s">
        <v>83</v>
      </c>
    </row>
    <row r="163" spans="1:65" s="2" customFormat="1" ht="21.75" customHeight="1">
      <c r="A163" s="35"/>
      <c r="B163" s="36"/>
      <c r="C163" s="204" t="s">
        <v>248</v>
      </c>
      <c r="D163" s="204" t="s">
        <v>187</v>
      </c>
      <c r="E163" s="205" t="s">
        <v>1795</v>
      </c>
      <c r="F163" s="206" t="s">
        <v>1796</v>
      </c>
      <c r="G163" s="207" t="s">
        <v>325</v>
      </c>
      <c r="H163" s="208">
        <v>6.96</v>
      </c>
      <c r="I163" s="209"/>
      <c r="J163" s="210">
        <f>ROUND(I163*H163,2)</f>
        <v>0</v>
      </c>
      <c r="K163" s="206" t="s">
        <v>191</v>
      </c>
      <c r="L163" s="40"/>
      <c r="M163" s="211" t="s">
        <v>1</v>
      </c>
      <c r="N163" s="212" t="s">
        <v>38</v>
      </c>
      <c r="O163" s="72"/>
      <c r="P163" s="213">
        <f>O163*H163</f>
        <v>0</v>
      </c>
      <c r="Q163" s="213">
        <v>0</v>
      </c>
      <c r="R163" s="213">
        <f>Q163*H163</f>
        <v>0</v>
      </c>
      <c r="S163" s="213">
        <v>0</v>
      </c>
      <c r="T163" s="214">
        <f>S163*H163</f>
        <v>0</v>
      </c>
      <c r="U163" s="35"/>
      <c r="V163" s="35"/>
      <c r="W163" s="35"/>
      <c r="X163" s="35"/>
      <c r="Y163" s="35"/>
      <c r="Z163" s="35"/>
      <c r="AA163" s="35"/>
      <c r="AB163" s="35"/>
      <c r="AC163" s="35"/>
      <c r="AD163" s="35"/>
      <c r="AE163" s="35"/>
      <c r="AR163" s="215" t="s">
        <v>192</v>
      </c>
      <c r="AT163" s="215" t="s">
        <v>187</v>
      </c>
      <c r="AU163" s="215" t="s">
        <v>83</v>
      </c>
      <c r="AY163" s="18" t="s">
        <v>185</v>
      </c>
      <c r="BE163" s="216">
        <f>IF(N163="základní",J163,0)</f>
        <v>0</v>
      </c>
      <c r="BF163" s="216">
        <f>IF(N163="snížená",J163,0)</f>
        <v>0</v>
      </c>
      <c r="BG163" s="216">
        <f>IF(N163="zákl. přenesená",J163,0)</f>
        <v>0</v>
      </c>
      <c r="BH163" s="216">
        <f>IF(N163="sníž. přenesená",J163,0)</f>
        <v>0</v>
      </c>
      <c r="BI163" s="216">
        <f>IF(N163="nulová",J163,0)</f>
        <v>0</v>
      </c>
      <c r="BJ163" s="18" t="s">
        <v>81</v>
      </c>
      <c r="BK163" s="216">
        <f>ROUND(I163*H163,2)</f>
        <v>0</v>
      </c>
      <c r="BL163" s="18" t="s">
        <v>192</v>
      </c>
      <c r="BM163" s="215" t="s">
        <v>1797</v>
      </c>
    </row>
    <row r="164" spans="1:65" s="2" customFormat="1" ht="48">
      <c r="A164" s="35"/>
      <c r="B164" s="36"/>
      <c r="C164" s="37"/>
      <c r="D164" s="217" t="s">
        <v>194</v>
      </c>
      <c r="E164" s="37"/>
      <c r="F164" s="218" t="s">
        <v>1798</v>
      </c>
      <c r="G164" s="37"/>
      <c r="H164" s="37"/>
      <c r="I164" s="116"/>
      <c r="J164" s="37"/>
      <c r="K164" s="37"/>
      <c r="L164" s="40"/>
      <c r="M164" s="219"/>
      <c r="N164" s="220"/>
      <c r="O164" s="72"/>
      <c r="P164" s="72"/>
      <c r="Q164" s="72"/>
      <c r="R164" s="72"/>
      <c r="S164" s="72"/>
      <c r="T164" s="73"/>
      <c r="U164" s="35"/>
      <c r="V164" s="35"/>
      <c r="W164" s="35"/>
      <c r="X164" s="35"/>
      <c r="Y164" s="35"/>
      <c r="Z164" s="35"/>
      <c r="AA164" s="35"/>
      <c r="AB164" s="35"/>
      <c r="AC164" s="35"/>
      <c r="AD164" s="35"/>
      <c r="AE164" s="35"/>
      <c r="AT164" s="18" t="s">
        <v>194</v>
      </c>
      <c r="AU164" s="18" t="s">
        <v>83</v>
      </c>
    </row>
    <row r="165" spans="1:65" s="2" customFormat="1" ht="124.8">
      <c r="A165" s="35"/>
      <c r="B165" s="36"/>
      <c r="C165" s="37"/>
      <c r="D165" s="217" t="s">
        <v>196</v>
      </c>
      <c r="E165" s="37"/>
      <c r="F165" s="221" t="s">
        <v>1799</v>
      </c>
      <c r="G165" s="37"/>
      <c r="H165" s="37"/>
      <c r="I165" s="116"/>
      <c r="J165" s="37"/>
      <c r="K165" s="37"/>
      <c r="L165" s="40"/>
      <c r="M165" s="219"/>
      <c r="N165" s="220"/>
      <c r="O165" s="72"/>
      <c r="P165" s="72"/>
      <c r="Q165" s="72"/>
      <c r="R165" s="72"/>
      <c r="S165" s="72"/>
      <c r="T165" s="73"/>
      <c r="U165" s="35"/>
      <c r="V165" s="35"/>
      <c r="W165" s="35"/>
      <c r="X165" s="35"/>
      <c r="Y165" s="35"/>
      <c r="Z165" s="35"/>
      <c r="AA165" s="35"/>
      <c r="AB165" s="35"/>
      <c r="AC165" s="35"/>
      <c r="AD165" s="35"/>
      <c r="AE165" s="35"/>
      <c r="AT165" s="18" t="s">
        <v>196</v>
      </c>
      <c r="AU165" s="18" t="s">
        <v>83</v>
      </c>
    </row>
    <row r="166" spans="1:65" s="14" customFormat="1" ht="10.199999999999999">
      <c r="B166" s="232"/>
      <c r="C166" s="233"/>
      <c r="D166" s="217" t="s">
        <v>214</v>
      </c>
      <c r="E166" s="234" t="s">
        <v>1</v>
      </c>
      <c r="F166" s="235" t="s">
        <v>1800</v>
      </c>
      <c r="G166" s="233"/>
      <c r="H166" s="236">
        <v>6.96</v>
      </c>
      <c r="I166" s="237"/>
      <c r="J166" s="233"/>
      <c r="K166" s="233"/>
      <c r="L166" s="238"/>
      <c r="M166" s="239"/>
      <c r="N166" s="240"/>
      <c r="O166" s="240"/>
      <c r="P166" s="240"/>
      <c r="Q166" s="240"/>
      <c r="R166" s="240"/>
      <c r="S166" s="240"/>
      <c r="T166" s="241"/>
      <c r="AT166" s="242" t="s">
        <v>214</v>
      </c>
      <c r="AU166" s="242" t="s">
        <v>83</v>
      </c>
      <c r="AV166" s="14" t="s">
        <v>83</v>
      </c>
      <c r="AW166" s="14" t="s">
        <v>30</v>
      </c>
      <c r="AX166" s="14" t="s">
        <v>81</v>
      </c>
      <c r="AY166" s="242" t="s">
        <v>185</v>
      </c>
    </row>
    <row r="167" spans="1:65" s="2" customFormat="1" ht="16.5" customHeight="1">
      <c r="A167" s="35"/>
      <c r="B167" s="36"/>
      <c r="C167" s="258" t="s">
        <v>254</v>
      </c>
      <c r="D167" s="258" t="s">
        <v>521</v>
      </c>
      <c r="E167" s="259" t="s">
        <v>640</v>
      </c>
      <c r="F167" s="260" t="s">
        <v>641</v>
      </c>
      <c r="G167" s="261" t="s">
        <v>449</v>
      </c>
      <c r="H167" s="262">
        <v>13.92</v>
      </c>
      <c r="I167" s="263"/>
      <c r="J167" s="264">
        <f>ROUND(I167*H167,2)</f>
        <v>0</v>
      </c>
      <c r="K167" s="260" t="s">
        <v>191</v>
      </c>
      <c r="L167" s="265"/>
      <c r="M167" s="266" t="s">
        <v>1</v>
      </c>
      <c r="N167" s="267" t="s">
        <v>38</v>
      </c>
      <c r="O167" s="72"/>
      <c r="P167" s="213">
        <f>O167*H167</f>
        <v>0</v>
      </c>
      <c r="Q167" s="213">
        <v>1</v>
      </c>
      <c r="R167" s="213">
        <f>Q167*H167</f>
        <v>13.92</v>
      </c>
      <c r="S167" s="213">
        <v>0</v>
      </c>
      <c r="T167" s="214">
        <f>S167*H167</f>
        <v>0</v>
      </c>
      <c r="U167" s="35"/>
      <c r="V167" s="35"/>
      <c r="W167" s="35"/>
      <c r="X167" s="35"/>
      <c r="Y167" s="35"/>
      <c r="Z167" s="35"/>
      <c r="AA167" s="35"/>
      <c r="AB167" s="35"/>
      <c r="AC167" s="35"/>
      <c r="AD167" s="35"/>
      <c r="AE167" s="35"/>
      <c r="AR167" s="215" t="s">
        <v>226</v>
      </c>
      <c r="AT167" s="215" t="s">
        <v>521</v>
      </c>
      <c r="AU167" s="215" t="s">
        <v>83</v>
      </c>
      <c r="AY167" s="18" t="s">
        <v>185</v>
      </c>
      <c r="BE167" s="216">
        <f>IF(N167="základní",J167,0)</f>
        <v>0</v>
      </c>
      <c r="BF167" s="216">
        <f>IF(N167="snížená",J167,0)</f>
        <v>0</v>
      </c>
      <c r="BG167" s="216">
        <f>IF(N167="zákl. přenesená",J167,0)</f>
        <v>0</v>
      </c>
      <c r="BH167" s="216">
        <f>IF(N167="sníž. přenesená",J167,0)</f>
        <v>0</v>
      </c>
      <c r="BI167" s="216">
        <f>IF(N167="nulová",J167,0)</f>
        <v>0</v>
      </c>
      <c r="BJ167" s="18" t="s">
        <v>81</v>
      </c>
      <c r="BK167" s="216">
        <f>ROUND(I167*H167,2)</f>
        <v>0</v>
      </c>
      <c r="BL167" s="18" t="s">
        <v>192</v>
      </c>
      <c r="BM167" s="215" t="s">
        <v>1801</v>
      </c>
    </row>
    <row r="168" spans="1:65" s="2" customFormat="1" ht="10.199999999999999">
      <c r="A168" s="35"/>
      <c r="B168" s="36"/>
      <c r="C168" s="37"/>
      <c r="D168" s="217" t="s">
        <v>194</v>
      </c>
      <c r="E168" s="37"/>
      <c r="F168" s="218" t="s">
        <v>641</v>
      </c>
      <c r="G168" s="37"/>
      <c r="H168" s="37"/>
      <c r="I168" s="116"/>
      <c r="J168" s="37"/>
      <c r="K168" s="37"/>
      <c r="L168" s="40"/>
      <c r="M168" s="219"/>
      <c r="N168" s="220"/>
      <c r="O168" s="72"/>
      <c r="P168" s="72"/>
      <c r="Q168" s="72"/>
      <c r="R168" s="72"/>
      <c r="S168" s="72"/>
      <c r="T168" s="73"/>
      <c r="U168" s="35"/>
      <c r="V168" s="35"/>
      <c r="W168" s="35"/>
      <c r="X168" s="35"/>
      <c r="Y168" s="35"/>
      <c r="Z168" s="35"/>
      <c r="AA168" s="35"/>
      <c r="AB168" s="35"/>
      <c r="AC168" s="35"/>
      <c r="AD168" s="35"/>
      <c r="AE168" s="35"/>
      <c r="AT168" s="18" t="s">
        <v>194</v>
      </c>
      <c r="AU168" s="18" t="s">
        <v>83</v>
      </c>
    </row>
    <row r="169" spans="1:65" s="14" customFormat="1" ht="10.199999999999999">
      <c r="B169" s="232"/>
      <c r="C169" s="233"/>
      <c r="D169" s="217" t="s">
        <v>214</v>
      </c>
      <c r="E169" s="233"/>
      <c r="F169" s="235" t="s">
        <v>1802</v>
      </c>
      <c r="G169" s="233"/>
      <c r="H169" s="236">
        <v>13.92</v>
      </c>
      <c r="I169" s="237"/>
      <c r="J169" s="233"/>
      <c r="K169" s="233"/>
      <c r="L169" s="238"/>
      <c r="M169" s="239"/>
      <c r="N169" s="240"/>
      <c r="O169" s="240"/>
      <c r="P169" s="240"/>
      <c r="Q169" s="240"/>
      <c r="R169" s="240"/>
      <c r="S169" s="240"/>
      <c r="T169" s="241"/>
      <c r="AT169" s="242" t="s">
        <v>214</v>
      </c>
      <c r="AU169" s="242" t="s">
        <v>83</v>
      </c>
      <c r="AV169" s="14" t="s">
        <v>83</v>
      </c>
      <c r="AW169" s="14" t="s">
        <v>4</v>
      </c>
      <c r="AX169" s="14" t="s">
        <v>81</v>
      </c>
      <c r="AY169" s="242" t="s">
        <v>185</v>
      </c>
    </row>
    <row r="170" spans="1:65" s="12" customFormat="1" ht="22.8" customHeight="1">
      <c r="B170" s="188"/>
      <c r="C170" s="189"/>
      <c r="D170" s="190" t="s">
        <v>72</v>
      </c>
      <c r="E170" s="202" t="s">
        <v>226</v>
      </c>
      <c r="F170" s="202" t="s">
        <v>848</v>
      </c>
      <c r="G170" s="189"/>
      <c r="H170" s="189"/>
      <c r="I170" s="192"/>
      <c r="J170" s="203">
        <f>BK170</f>
        <v>0</v>
      </c>
      <c r="K170" s="189"/>
      <c r="L170" s="194"/>
      <c r="M170" s="195"/>
      <c r="N170" s="196"/>
      <c r="O170" s="196"/>
      <c r="P170" s="197">
        <f>SUM(P171:P172)</f>
        <v>0</v>
      </c>
      <c r="Q170" s="196"/>
      <c r="R170" s="197">
        <f>SUM(R171:R172)</f>
        <v>1.5600000000000001E-2</v>
      </c>
      <c r="S170" s="196"/>
      <c r="T170" s="198">
        <f>SUM(T171:T172)</f>
        <v>0</v>
      </c>
      <c r="AR170" s="199" t="s">
        <v>81</v>
      </c>
      <c r="AT170" s="200" t="s">
        <v>72</v>
      </c>
      <c r="AU170" s="200" t="s">
        <v>81</v>
      </c>
      <c r="AY170" s="199" t="s">
        <v>185</v>
      </c>
      <c r="BK170" s="201">
        <f>SUM(BK171:BK172)</f>
        <v>0</v>
      </c>
    </row>
    <row r="171" spans="1:65" s="2" customFormat="1" ht="16.5" customHeight="1">
      <c r="A171" s="35"/>
      <c r="B171" s="36"/>
      <c r="C171" s="204" t="s">
        <v>260</v>
      </c>
      <c r="D171" s="204" t="s">
        <v>187</v>
      </c>
      <c r="E171" s="205" t="s">
        <v>1803</v>
      </c>
      <c r="F171" s="206" t="s">
        <v>1804</v>
      </c>
      <c r="G171" s="207" t="s">
        <v>316</v>
      </c>
      <c r="H171" s="208">
        <v>260</v>
      </c>
      <c r="I171" s="209"/>
      <c r="J171" s="210">
        <f>ROUND(I171*H171,2)</f>
        <v>0</v>
      </c>
      <c r="K171" s="206" t="s">
        <v>191</v>
      </c>
      <c r="L171" s="40"/>
      <c r="M171" s="211" t="s">
        <v>1</v>
      </c>
      <c r="N171" s="212" t="s">
        <v>38</v>
      </c>
      <c r="O171" s="72"/>
      <c r="P171" s="213">
        <f>O171*H171</f>
        <v>0</v>
      </c>
      <c r="Q171" s="213">
        <v>6.0000000000000002E-5</v>
      </c>
      <c r="R171" s="213">
        <f>Q171*H171</f>
        <v>1.5600000000000001E-2</v>
      </c>
      <c r="S171" s="213">
        <v>0</v>
      </c>
      <c r="T171" s="214">
        <f>S171*H171</f>
        <v>0</v>
      </c>
      <c r="U171" s="35"/>
      <c r="V171" s="35"/>
      <c r="W171" s="35"/>
      <c r="X171" s="35"/>
      <c r="Y171" s="35"/>
      <c r="Z171" s="35"/>
      <c r="AA171" s="35"/>
      <c r="AB171" s="35"/>
      <c r="AC171" s="35"/>
      <c r="AD171" s="35"/>
      <c r="AE171" s="35"/>
      <c r="AR171" s="215" t="s">
        <v>192</v>
      </c>
      <c r="AT171" s="215" t="s">
        <v>187</v>
      </c>
      <c r="AU171" s="215" t="s">
        <v>83</v>
      </c>
      <c r="AY171" s="18" t="s">
        <v>185</v>
      </c>
      <c r="BE171" s="216">
        <f>IF(N171="základní",J171,0)</f>
        <v>0</v>
      </c>
      <c r="BF171" s="216">
        <f>IF(N171="snížená",J171,0)</f>
        <v>0</v>
      </c>
      <c r="BG171" s="216">
        <f>IF(N171="zákl. přenesená",J171,0)</f>
        <v>0</v>
      </c>
      <c r="BH171" s="216">
        <f>IF(N171="sníž. přenesená",J171,0)</f>
        <v>0</v>
      </c>
      <c r="BI171" s="216">
        <f>IF(N171="nulová",J171,0)</f>
        <v>0</v>
      </c>
      <c r="BJ171" s="18" t="s">
        <v>81</v>
      </c>
      <c r="BK171" s="216">
        <f>ROUND(I171*H171,2)</f>
        <v>0</v>
      </c>
      <c r="BL171" s="18" t="s">
        <v>192</v>
      </c>
      <c r="BM171" s="215" t="s">
        <v>1805</v>
      </c>
    </row>
    <row r="172" spans="1:65" s="2" customFormat="1" ht="10.199999999999999">
      <c r="A172" s="35"/>
      <c r="B172" s="36"/>
      <c r="C172" s="37"/>
      <c r="D172" s="217" t="s">
        <v>194</v>
      </c>
      <c r="E172" s="37"/>
      <c r="F172" s="218" t="s">
        <v>1806</v>
      </c>
      <c r="G172" s="37"/>
      <c r="H172" s="37"/>
      <c r="I172" s="116"/>
      <c r="J172" s="37"/>
      <c r="K172" s="37"/>
      <c r="L172" s="40"/>
      <c r="M172" s="219"/>
      <c r="N172" s="220"/>
      <c r="O172" s="72"/>
      <c r="P172" s="72"/>
      <c r="Q172" s="72"/>
      <c r="R172" s="72"/>
      <c r="S172" s="72"/>
      <c r="T172" s="73"/>
      <c r="U172" s="35"/>
      <c r="V172" s="35"/>
      <c r="W172" s="35"/>
      <c r="X172" s="35"/>
      <c r="Y172" s="35"/>
      <c r="Z172" s="35"/>
      <c r="AA172" s="35"/>
      <c r="AB172" s="35"/>
      <c r="AC172" s="35"/>
      <c r="AD172" s="35"/>
      <c r="AE172" s="35"/>
      <c r="AT172" s="18" t="s">
        <v>194</v>
      </c>
      <c r="AU172" s="18" t="s">
        <v>83</v>
      </c>
    </row>
    <row r="173" spans="1:65" s="12" customFormat="1" ht="25.95" customHeight="1">
      <c r="B173" s="188"/>
      <c r="C173" s="189"/>
      <c r="D173" s="190" t="s">
        <v>72</v>
      </c>
      <c r="E173" s="191" t="s">
        <v>521</v>
      </c>
      <c r="F173" s="191" t="s">
        <v>522</v>
      </c>
      <c r="G173" s="189"/>
      <c r="H173" s="189"/>
      <c r="I173" s="192"/>
      <c r="J173" s="193">
        <f>BK173</f>
        <v>0</v>
      </c>
      <c r="K173" s="189"/>
      <c r="L173" s="194"/>
      <c r="M173" s="195"/>
      <c r="N173" s="196"/>
      <c r="O173" s="196"/>
      <c r="P173" s="197">
        <f>P174+P186+P227+P252+P293+P386+P431+P484</f>
        <v>0</v>
      </c>
      <c r="Q173" s="196"/>
      <c r="R173" s="197">
        <f>R174+R186+R227+R252+R293+R386+R431+R484</f>
        <v>3.4199999999999994E-2</v>
      </c>
      <c r="S173" s="196"/>
      <c r="T173" s="198">
        <f>T174+T186+T227+T252+T293+T386+T431+T484</f>
        <v>0</v>
      </c>
      <c r="AR173" s="199" t="s">
        <v>202</v>
      </c>
      <c r="AT173" s="200" t="s">
        <v>72</v>
      </c>
      <c r="AU173" s="200" t="s">
        <v>73</v>
      </c>
      <c r="AY173" s="199" t="s">
        <v>185</v>
      </c>
      <c r="BK173" s="201">
        <f>BK174+BK186+BK227+BK252+BK293+BK386+BK431+BK484</f>
        <v>0</v>
      </c>
    </row>
    <row r="174" spans="1:65" s="12" customFormat="1" ht="22.8" customHeight="1">
      <c r="B174" s="188"/>
      <c r="C174" s="189"/>
      <c r="D174" s="190" t="s">
        <v>72</v>
      </c>
      <c r="E174" s="202" t="s">
        <v>1807</v>
      </c>
      <c r="F174" s="202" t="s">
        <v>1808</v>
      </c>
      <c r="G174" s="189"/>
      <c r="H174" s="189"/>
      <c r="I174" s="192"/>
      <c r="J174" s="203">
        <f>BK174</f>
        <v>0</v>
      </c>
      <c r="K174" s="189"/>
      <c r="L174" s="194"/>
      <c r="M174" s="195"/>
      <c r="N174" s="196"/>
      <c r="O174" s="196"/>
      <c r="P174" s="197">
        <f>SUM(P175:P185)</f>
        <v>0</v>
      </c>
      <c r="Q174" s="196"/>
      <c r="R174" s="197">
        <f>SUM(R175:R185)</f>
        <v>3.4199999999999994E-2</v>
      </c>
      <c r="S174" s="196"/>
      <c r="T174" s="198">
        <f>SUM(T175:T185)</f>
        <v>0</v>
      </c>
      <c r="AR174" s="199" t="s">
        <v>202</v>
      </c>
      <c r="AT174" s="200" t="s">
        <v>72</v>
      </c>
      <c r="AU174" s="200" t="s">
        <v>81</v>
      </c>
      <c r="AY174" s="199" t="s">
        <v>185</v>
      </c>
      <c r="BK174" s="201">
        <f>SUM(BK175:BK185)</f>
        <v>0</v>
      </c>
    </row>
    <row r="175" spans="1:65" s="2" customFormat="1" ht="21.75" customHeight="1">
      <c r="A175" s="35"/>
      <c r="B175" s="36"/>
      <c r="C175" s="204" t="s">
        <v>268</v>
      </c>
      <c r="D175" s="204" t="s">
        <v>187</v>
      </c>
      <c r="E175" s="205" t="s">
        <v>1809</v>
      </c>
      <c r="F175" s="206" t="s">
        <v>1810</v>
      </c>
      <c r="G175" s="207" t="s">
        <v>316</v>
      </c>
      <c r="H175" s="208">
        <v>45</v>
      </c>
      <c r="I175" s="209"/>
      <c r="J175" s="210">
        <f>ROUND(I175*H175,2)</f>
        <v>0</v>
      </c>
      <c r="K175" s="206" t="s">
        <v>191</v>
      </c>
      <c r="L175" s="40"/>
      <c r="M175" s="211" t="s">
        <v>1</v>
      </c>
      <c r="N175" s="212" t="s">
        <v>38</v>
      </c>
      <c r="O175" s="72"/>
      <c r="P175" s="213">
        <f>O175*H175</f>
        <v>0</v>
      </c>
      <c r="Q175" s="213">
        <v>0</v>
      </c>
      <c r="R175" s="213">
        <f>Q175*H175</f>
        <v>0</v>
      </c>
      <c r="S175" s="213">
        <v>0</v>
      </c>
      <c r="T175" s="214">
        <f>S175*H175</f>
        <v>0</v>
      </c>
      <c r="U175" s="35"/>
      <c r="V175" s="35"/>
      <c r="W175" s="35"/>
      <c r="X175" s="35"/>
      <c r="Y175" s="35"/>
      <c r="Z175" s="35"/>
      <c r="AA175" s="35"/>
      <c r="AB175" s="35"/>
      <c r="AC175" s="35"/>
      <c r="AD175" s="35"/>
      <c r="AE175" s="35"/>
      <c r="AR175" s="215" t="s">
        <v>528</v>
      </c>
      <c r="AT175" s="215" t="s">
        <v>187</v>
      </c>
      <c r="AU175" s="215" t="s">
        <v>83</v>
      </c>
      <c r="AY175" s="18" t="s">
        <v>185</v>
      </c>
      <c r="BE175" s="216">
        <f>IF(N175="základní",J175,0)</f>
        <v>0</v>
      </c>
      <c r="BF175" s="216">
        <f>IF(N175="snížená",J175,0)</f>
        <v>0</v>
      </c>
      <c r="BG175" s="216">
        <f>IF(N175="zákl. přenesená",J175,0)</f>
        <v>0</v>
      </c>
      <c r="BH175" s="216">
        <f>IF(N175="sníž. přenesená",J175,0)</f>
        <v>0</v>
      </c>
      <c r="BI175" s="216">
        <f>IF(N175="nulová",J175,0)</f>
        <v>0</v>
      </c>
      <c r="BJ175" s="18" t="s">
        <v>81</v>
      </c>
      <c r="BK175" s="216">
        <f>ROUND(I175*H175,2)</f>
        <v>0</v>
      </c>
      <c r="BL175" s="18" t="s">
        <v>528</v>
      </c>
      <c r="BM175" s="215" t="s">
        <v>1811</v>
      </c>
    </row>
    <row r="176" spans="1:65" s="2" customFormat="1" ht="10.199999999999999">
      <c r="A176" s="35"/>
      <c r="B176" s="36"/>
      <c r="C176" s="37"/>
      <c r="D176" s="217" t="s">
        <v>194</v>
      </c>
      <c r="E176" s="37"/>
      <c r="F176" s="218" t="s">
        <v>1812</v>
      </c>
      <c r="G176" s="37"/>
      <c r="H176" s="37"/>
      <c r="I176" s="116"/>
      <c r="J176" s="37"/>
      <c r="K176" s="37"/>
      <c r="L176" s="40"/>
      <c r="M176" s="219"/>
      <c r="N176" s="220"/>
      <c r="O176" s="72"/>
      <c r="P176" s="72"/>
      <c r="Q176" s="72"/>
      <c r="R176" s="72"/>
      <c r="S176" s="72"/>
      <c r="T176" s="73"/>
      <c r="U176" s="35"/>
      <c r="V176" s="35"/>
      <c r="W176" s="35"/>
      <c r="X176" s="35"/>
      <c r="Y176" s="35"/>
      <c r="Z176" s="35"/>
      <c r="AA176" s="35"/>
      <c r="AB176" s="35"/>
      <c r="AC176" s="35"/>
      <c r="AD176" s="35"/>
      <c r="AE176" s="35"/>
      <c r="AT176" s="18" t="s">
        <v>194</v>
      </c>
      <c r="AU176" s="18" t="s">
        <v>83</v>
      </c>
    </row>
    <row r="177" spans="1:65" s="13" customFormat="1" ht="10.199999999999999">
      <c r="B177" s="222"/>
      <c r="C177" s="223"/>
      <c r="D177" s="217" t="s">
        <v>214</v>
      </c>
      <c r="E177" s="224" t="s">
        <v>1</v>
      </c>
      <c r="F177" s="225" t="s">
        <v>1813</v>
      </c>
      <c r="G177" s="223"/>
      <c r="H177" s="224" t="s">
        <v>1</v>
      </c>
      <c r="I177" s="226"/>
      <c r="J177" s="223"/>
      <c r="K177" s="223"/>
      <c r="L177" s="227"/>
      <c r="M177" s="228"/>
      <c r="N177" s="229"/>
      <c r="O177" s="229"/>
      <c r="P177" s="229"/>
      <c r="Q177" s="229"/>
      <c r="R177" s="229"/>
      <c r="S177" s="229"/>
      <c r="T177" s="230"/>
      <c r="AT177" s="231" t="s">
        <v>214</v>
      </c>
      <c r="AU177" s="231" t="s">
        <v>83</v>
      </c>
      <c r="AV177" s="13" t="s">
        <v>81</v>
      </c>
      <c r="AW177" s="13" t="s">
        <v>30</v>
      </c>
      <c r="AX177" s="13" t="s">
        <v>73</v>
      </c>
      <c r="AY177" s="231" t="s">
        <v>185</v>
      </c>
    </row>
    <row r="178" spans="1:65" s="14" customFormat="1" ht="10.199999999999999">
      <c r="B178" s="232"/>
      <c r="C178" s="233"/>
      <c r="D178" s="217" t="s">
        <v>214</v>
      </c>
      <c r="E178" s="234" t="s">
        <v>1</v>
      </c>
      <c r="F178" s="235" t="s">
        <v>254</v>
      </c>
      <c r="G178" s="233"/>
      <c r="H178" s="236">
        <v>10</v>
      </c>
      <c r="I178" s="237"/>
      <c r="J178" s="233"/>
      <c r="K178" s="233"/>
      <c r="L178" s="238"/>
      <c r="M178" s="239"/>
      <c r="N178" s="240"/>
      <c r="O178" s="240"/>
      <c r="P178" s="240"/>
      <c r="Q178" s="240"/>
      <c r="R178" s="240"/>
      <c r="S178" s="240"/>
      <c r="T178" s="241"/>
      <c r="AT178" s="242" t="s">
        <v>214</v>
      </c>
      <c r="AU178" s="242" t="s">
        <v>83</v>
      </c>
      <c r="AV178" s="14" t="s">
        <v>83</v>
      </c>
      <c r="AW178" s="14" t="s">
        <v>30</v>
      </c>
      <c r="AX178" s="14" t="s">
        <v>73</v>
      </c>
      <c r="AY178" s="242" t="s">
        <v>185</v>
      </c>
    </row>
    <row r="179" spans="1:65" s="13" customFormat="1" ht="10.199999999999999">
      <c r="B179" s="222"/>
      <c r="C179" s="223"/>
      <c r="D179" s="217" t="s">
        <v>214</v>
      </c>
      <c r="E179" s="224" t="s">
        <v>1</v>
      </c>
      <c r="F179" s="225" t="s">
        <v>1814</v>
      </c>
      <c r="G179" s="223"/>
      <c r="H179" s="224" t="s">
        <v>1</v>
      </c>
      <c r="I179" s="226"/>
      <c r="J179" s="223"/>
      <c r="K179" s="223"/>
      <c r="L179" s="227"/>
      <c r="M179" s="228"/>
      <c r="N179" s="229"/>
      <c r="O179" s="229"/>
      <c r="P179" s="229"/>
      <c r="Q179" s="229"/>
      <c r="R179" s="229"/>
      <c r="S179" s="229"/>
      <c r="T179" s="230"/>
      <c r="AT179" s="231" t="s">
        <v>214</v>
      </c>
      <c r="AU179" s="231" t="s">
        <v>83</v>
      </c>
      <c r="AV179" s="13" t="s">
        <v>81</v>
      </c>
      <c r="AW179" s="13" t="s">
        <v>30</v>
      </c>
      <c r="AX179" s="13" t="s">
        <v>73</v>
      </c>
      <c r="AY179" s="231" t="s">
        <v>185</v>
      </c>
    </row>
    <row r="180" spans="1:65" s="14" customFormat="1" ht="10.199999999999999">
      <c r="B180" s="232"/>
      <c r="C180" s="233"/>
      <c r="D180" s="217" t="s">
        <v>214</v>
      </c>
      <c r="E180" s="234" t="s">
        <v>1</v>
      </c>
      <c r="F180" s="235" t="s">
        <v>432</v>
      </c>
      <c r="G180" s="233"/>
      <c r="H180" s="236">
        <v>35</v>
      </c>
      <c r="I180" s="237"/>
      <c r="J180" s="233"/>
      <c r="K180" s="233"/>
      <c r="L180" s="238"/>
      <c r="M180" s="239"/>
      <c r="N180" s="240"/>
      <c r="O180" s="240"/>
      <c r="P180" s="240"/>
      <c r="Q180" s="240"/>
      <c r="R180" s="240"/>
      <c r="S180" s="240"/>
      <c r="T180" s="241"/>
      <c r="AT180" s="242" t="s">
        <v>214</v>
      </c>
      <c r="AU180" s="242" t="s">
        <v>83</v>
      </c>
      <c r="AV180" s="14" t="s">
        <v>83</v>
      </c>
      <c r="AW180" s="14" t="s">
        <v>30</v>
      </c>
      <c r="AX180" s="14" t="s">
        <v>73</v>
      </c>
      <c r="AY180" s="242" t="s">
        <v>185</v>
      </c>
    </row>
    <row r="181" spans="1:65" s="15" customFormat="1" ht="10.199999999999999">
      <c r="B181" s="243"/>
      <c r="C181" s="244"/>
      <c r="D181" s="217" t="s">
        <v>214</v>
      </c>
      <c r="E181" s="245" t="s">
        <v>1</v>
      </c>
      <c r="F181" s="246" t="s">
        <v>219</v>
      </c>
      <c r="G181" s="244"/>
      <c r="H181" s="247">
        <v>45</v>
      </c>
      <c r="I181" s="248"/>
      <c r="J181" s="244"/>
      <c r="K181" s="244"/>
      <c r="L181" s="249"/>
      <c r="M181" s="250"/>
      <c r="N181" s="251"/>
      <c r="O181" s="251"/>
      <c r="P181" s="251"/>
      <c r="Q181" s="251"/>
      <c r="R181" s="251"/>
      <c r="S181" s="251"/>
      <c r="T181" s="252"/>
      <c r="AT181" s="253" t="s">
        <v>214</v>
      </c>
      <c r="AU181" s="253" t="s">
        <v>83</v>
      </c>
      <c r="AV181" s="15" t="s">
        <v>192</v>
      </c>
      <c r="AW181" s="15" t="s">
        <v>30</v>
      </c>
      <c r="AX181" s="15" t="s">
        <v>81</v>
      </c>
      <c r="AY181" s="253" t="s">
        <v>185</v>
      </c>
    </row>
    <row r="182" spans="1:65" s="2" customFormat="1" ht="21.75" customHeight="1">
      <c r="A182" s="35"/>
      <c r="B182" s="36"/>
      <c r="C182" s="258" t="s">
        <v>274</v>
      </c>
      <c r="D182" s="258" t="s">
        <v>521</v>
      </c>
      <c r="E182" s="259" t="s">
        <v>1815</v>
      </c>
      <c r="F182" s="260" t="s">
        <v>1816</v>
      </c>
      <c r="G182" s="261" t="s">
        <v>316</v>
      </c>
      <c r="H182" s="262">
        <v>10</v>
      </c>
      <c r="I182" s="263"/>
      <c r="J182" s="264">
        <f>ROUND(I182*H182,2)</f>
        <v>0</v>
      </c>
      <c r="K182" s="260" t="s">
        <v>191</v>
      </c>
      <c r="L182" s="265"/>
      <c r="M182" s="266" t="s">
        <v>1</v>
      </c>
      <c r="N182" s="267" t="s">
        <v>38</v>
      </c>
      <c r="O182" s="72"/>
      <c r="P182" s="213">
        <f>O182*H182</f>
        <v>0</v>
      </c>
      <c r="Q182" s="213">
        <v>6.8999999999999997E-4</v>
      </c>
      <c r="R182" s="213">
        <f>Q182*H182</f>
        <v>6.8999999999999999E-3</v>
      </c>
      <c r="S182" s="213">
        <v>0</v>
      </c>
      <c r="T182" s="214">
        <f>S182*H182</f>
        <v>0</v>
      </c>
      <c r="U182" s="35"/>
      <c r="V182" s="35"/>
      <c r="W182" s="35"/>
      <c r="X182" s="35"/>
      <c r="Y182" s="35"/>
      <c r="Z182" s="35"/>
      <c r="AA182" s="35"/>
      <c r="AB182" s="35"/>
      <c r="AC182" s="35"/>
      <c r="AD182" s="35"/>
      <c r="AE182" s="35"/>
      <c r="AR182" s="215" t="s">
        <v>1817</v>
      </c>
      <c r="AT182" s="215" t="s">
        <v>521</v>
      </c>
      <c r="AU182" s="215" t="s">
        <v>83</v>
      </c>
      <c r="AY182" s="18" t="s">
        <v>185</v>
      </c>
      <c r="BE182" s="216">
        <f>IF(N182="základní",J182,0)</f>
        <v>0</v>
      </c>
      <c r="BF182" s="216">
        <f>IF(N182="snížená",J182,0)</f>
        <v>0</v>
      </c>
      <c r="BG182" s="216">
        <f>IF(N182="zákl. přenesená",J182,0)</f>
        <v>0</v>
      </c>
      <c r="BH182" s="216">
        <f>IF(N182="sníž. přenesená",J182,0)</f>
        <v>0</v>
      </c>
      <c r="BI182" s="216">
        <f>IF(N182="nulová",J182,0)</f>
        <v>0</v>
      </c>
      <c r="BJ182" s="18" t="s">
        <v>81</v>
      </c>
      <c r="BK182" s="216">
        <f>ROUND(I182*H182,2)</f>
        <v>0</v>
      </c>
      <c r="BL182" s="18" t="s">
        <v>1817</v>
      </c>
      <c r="BM182" s="215" t="s">
        <v>1818</v>
      </c>
    </row>
    <row r="183" spans="1:65" s="2" customFormat="1" ht="19.2">
      <c r="A183" s="35"/>
      <c r="B183" s="36"/>
      <c r="C183" s="37"/>
      <c r="D183" s="217" t="s">
        <v>194</v>
      </c>
      <c r="E183" s="37"/>
      <c r="F183" s="218" t="s">
        <v>1816</v>
      </c>
      <c r="G183" s="37"/>
      <c r="H183" s="37"/>
      <c r="I183" s="116"/>
      <c r="J183" s="37"/>
      <c r="K183" s="37"/>
      <c r="L183" s="40"/>
      <c r="M183" s="219"/>
      <c r="N183" s="220"/>
      <c r="O183" s="72"/>
      <c r="P183" s="72"/>
      <c r="Q183" s="72"/>
      <c r="R183" s="72"/>
      <c r="S183" s="72"/>
      <c r="T183" s="73"/>
      <c r="U183" s="35"/>
      <c r="V183" s="35"/>
      <c r="W183" s="35"/>
      <c r="X183" s="35"/>
      <c r="Y183" s="35"/>
      <c r="Z183" s="35"/>
      <c r="AA183" s="35"/>
      <c r="AB183" s="35"/>
      <c r="AC183" s="35"/>
      <c r="AD183" s="35"/>
      <c r="AE183" s="35"/>
      <c r="AT183" s="18" t="s">
        <v>194</v>
      </c>
      <c r="AU183" s="18" t="s">
        <v>83</v>
      </c>
    </row>
    <row r="184" spans="1:65" s="2" customFormat="1" ht="21.75" customHeight="1">
      <c r="A184" s="35"/>
      <c r="B184" s="36"/>
      <c r="C184" s="258" t="s">
        <v>282</v>
      </c>
      <c r="D184" s="258" t="s">
        <v>521</v>
      </c>
      <c r="E184" s="259" t="s">
        <v>1819</v>
      </c>
      <c r="F184" s="260" t="s">
        <v>1820</v>
      </c>
      <c r="G184" s="261" t="s">
        <v>316</v>
      </c>
      <c r="H184" s="262">
        <v>35</v>
      </c>
      <c r="I184" s="263"/>
      <c r="J184" s="264">
        <f>ROUND(I184*H184,2)</f>
        <v>0</v>
      </c>
      <c r="K184" s="260" t="s">
        <v>191</v>
      </c>
      <c r="L184" s="265"/>
      <c r="M184" s="266" t="s">
        <v>1</v>
      </c>
      <c r="N184" s="267" t="s">
        <v>38</v>
      </c>
      <c r="O184" s="72"/>
      <c r="P184" s="213">
        <f>O184*H184</f>
        <v>0</v>
      </c>
      <c r="Q184" s="213">
        <v>7.7999999999999999E-4</v>
      </c>
      <c r="R184" s="213">
        <f>Q184*H184</f>
        <v>2.7299999999999998E-2</v>
      </c>
      <c r="S184" s="213">
        <v>0</v>
      </c>
      <c r="T184" s="214">
        <f>S184*H184</f>
        <v>0</v>
      </c>
      <c r="U184" s="35"/>
      <c r="V184" s="35"/>
      <c r="W184" s="35"/>
      <c r="X184" s="35"/>
      <c r="Y184" s="35"/>
      <c r="Z184" s="35"/>
      <c r="AA184" s="35"/>
      <c r="AB184" s="35"/>
      <c r="AC184" s="35"/>
      <c r="AD184" s="35"/>
      <c r="AE184" s="35"/>
      <c r="AR184" s="215" t="s">
        <v>1817</v>
      </c>
      <c r="AT184" s="215" t="s">
        <v>521</v>
      </c>
      <c r="AU184" s="215" t="s">
        <v>83</v>
      </c>
      <c r="AY184" s="18" t="s">
        <v>185</v>
      </c>
      <c r="BE184" s="216">
        <f>IF(N184="základní",J184,0)</f>
        <v>0</v>
      </c>
      <c r="BF184" s="216">
        <f>IF(N184="snížená",J184,0)</f>
        <v>0</v>
      </c>
      <c r="BG184" s="216">
        <f>IF(N184="zákl. přenesená",J184,0)</f>
        <v>0</v>
      </c>
      <c r="BH184" s="216">
        <f>IF(N184="sníž. přenesená",J184,0)</f>
        <v>0</v>
      </c>
      <c r="BI184" s="216">
        <f>IF(N184="nulová",J184,0)</f>
        <v>0</v>
      </c>
      <c r="BJ184" s="18" t="s">
        <v>81</v>
      </c>
      <c r="BK184" s="216">
        <f>ROUND(I184*H184,2)</f>
        <v>0</v>
      </c>
      <c r="BL184" s="18" t="s">
        <v>1817</v>
      </c>
      <c r="BM184" s="215" t="s">
        <v>1821</v>
      </c>
    </row>
    <row r="185" spans="1:65" s="2" customFormat="1" ht="19.2">
      <c r="A185" s="35"/>
      <c r="B185" s="36"/>
      <c r="C185" s="37"/>
      <c r="D185" s="217" t="s">
        <v>194</v>
      </c>
      <c r="E185" s="37"/>
      <c r="F185" s="218" t="s">
        <v>1820</v>
      </c>
      <c r="G185" s="37"/>
      <c r="H185" s="37"/>
      <c r="I185" s="116"/>
      <c r="J185" s="37"/>
      <c r="K185" s="37"/>
      <c r="L185" s="40"/>
      <c r="M185" s="219"/>
      <c r="N185" s="220"/>
      <c r="O185" s="72"/>
      <c r="P185" s="72"/>
      <c r="Q185" s="72"/>
      <c r="R185" s="72"/>
      <c r="S185" s="72"/>
      <c r="T185" s="73"/>
      <c r="U185" s="35"/>
      <c r="V185" s="35"/>
      <c r="W185" s="35"/>
      <c r="X185" s="35"/>
      <c r="Y185" s="35"/>
      <c r="Z185" s="35"/>
      <c r="AA185" s="35"/>
      <c r="AB185" s="35"/>
      <c r="AC185" s="35"/>
      <c r="AD185" s="35"/>
      <c r="AE185" s="35"/>
      <c r="AT185" s="18" t="s">
        <v>194</v>
      </c>
      <c r="AU185" s="18" t="s">
        <v>83</v>
      </c>
    </row>
    <row r="186" spans="1:65" s="12" customFormat="1" ht="22.8" customHeight="1">
      <c r="B186" s="188"/>
      <c r="C186" s="189"/>
      <c r="D186" s="190" t="s">
        <v>72</v>
      </c>
      <c r="E186" s="202" t="s">
        <v>1440</v>
      </c>
      <c r="F186" s="202" t="s">
        <v>1822</v>
      </c>
      <c r="G186" s="189"/>
      <c r="H186" s="189"/>
      <c r="I186" s="192"/>
      <c r="J186" s="203">
        <f>BK186</f>
        <v>0</v>
      </c>
      <c r="K186" s="189"/>
      <c r="L186" s="194"/>
      <c r="M186" s="195"/>
      <c r="N186" s="196"/>
      <c r="O186" s="196"/>
      <c r="P186" s="197">
        <f>SUM(P187:P226)</f>
        <v>0</v>
      </c>
      <c r="Q186" s="196"/>
      <c r="R186" s="197">
        <f>SUM(R187:R226)</f>
        <v>0</v>
      </c>
      <c r="S186" s="196"/>
      <c r="T186" s="198">
        <f>SUM(T187:T226)</f>
        <v>0</v>
      </c>
      <c r="AR186" s="199" t="s">
        <v>192</v>
      </c>
      <c r="AT186" s="200" t="s">
        <v>72</v>
      </c>
      <c r="AU186" s="200" t="s">
        <v>81</v>
      </c>
      <c r="AY186" s="199" t="s">
        <v>185</v>
      </c>
      <c r="BK186" s="201">
        <f>SUM(BK187:BK226)</f>
        <v>0</v>
      </c>
    </row>
    <row r="187" spans="1:65" s="2" customFormat="1" ht="16.5" customHeight="1">
      <c r="A187" s="35"/>
      <c r="B187" s="36"/>
      <c r="C187" s="204" t="s">
        <v>8</v>
      </c>
      <c r="D187" s="204" t="s">
        <v>187</v>
      </c>
      <c r="E187" s="205" t="s">
        <v>1823</v>
      </c>
      <c r="F187" s="206" t="s">
        <v>1824</v>
      </c>
      <c r="G187" s="207" t="s">
        <v>316</v>
      </c>
      <c r="H187" s="208">
        <v>200</v>
      </c>
      <c r="I187" s="209"/>
      <c r="J187" s="210">
        <f>ROUND(I187*H187,2)</f>
        <v>0</v>
      </c>
      <c r="K187" s="206" t="s">
        <v>1</v>
      </c>
      <c r="L187" s="40"/>
      <c r="M187" s="211" t="s">
        <v>1</v>
      </c>
      <c r="N187" s="212" t="s">
        <v>38</v>
      </c>
      <c r="O187" s="72"/>
      <c r="P187" s="213">
        <f>O187*H187</f>
        <v>0</v>
      </c>
      <c r="Q187" s="213">
        <v>0</v>
      </c>
      <c r="R187" s="213">
        <f>Q187*H187</f>
        <v>0</v>
      </c>
      <c r="S187" s="213">
        <v>0</v>
      </c>
      <c r="T187" s="214">
        <f>S187*H187</f>
        <v>0</v>
      </c>
      <c r="U187" s="35"/>
      <c r="V187" s="35"/>
      <c r="W187" s="35"/>
      <c r="X187" s="35"/>
      <c r="Y187" s="35"/>
      <c r="Z187" s="35"/>
      <c r="AA187" s="35"/>
      <c r="AB187" s="35"/>
      <c r="AC187" s="35"/>
      <c r="AD187" s="35"/>
      <c r="AE187" s="35"/>
      <c r="AR187" s="215" t="s">
        <v>192</v>
      </c>
      <c r="AT187" s="215" t="s">
        <v>187</v>
      </c>
      <c r="AU187" s="215" t="s">
        <v>83</v>
      </c>
      <c r="AY187" s="18" t="s">
        <v>185</v>
      </c>
      <c r="BE187" s="216">
        <f>IF(N187="základní",J187,0)</f>
        <v>0</v>
      </c>
      <c r="BF187" s="216">
        <f>IF(N187="snížená",J187,0)</f>
        <v>0</v>
      </c>
      <c r="BG187" s="216">
        <f>IF(N187="zákl. přenesená",J187,0)</f>
        <v>0</v>
      </c>
      <c r="BH187" s="216">
        <f>IF(N187="sníž. přenesená",J187,0)</f>
        <v>0</v>
      </c>
      <c r="BI187" s="216">
        <f>IF(N187="nulová",J187,0)</f>
        <v>0</v>
      </c>
      <c r="BJ187" s="18" t="s">
        <v>81</v>
      </c>
      <c r="BK187" s="216">
        <f>ROUND(I187*H187,2)</f>
        <v>0</v>
      </c>
      <c r="BL187" s="18" t="s">
        <v>192</v>
      </c>
      <c r="BM187" s="215" t="s">
        <v>1825</v>
      </c>
    </row>
    <row r="188" spans="1:65" s="2" customFormat="1" ht="10.199999999999999">
      <c r="A188" s="35"/>
      <c r="B188" s="36"/>
      <c r="C188" s="37"/>
      <c r="D188" s="217" t="s">
        <v>194</v>
      </c>
      <c r="E188" s="37"/>
      <c r="F188" s="218" t="s">
        <v>1824</v>
      </c>
      <c r="G188" s="37"/>
      <c r="H188" s="37"/>
      <c r="I188" s="116"/>
      <c r="J188" s="37"/>
      <c r="K188" s="37"/>
      <c r="L188" s="40"/>
      <c r="M188" s="219"/>
      <c r="N188" s="220"/>
      <c r="O188" s="72"/>
      <c r="P188" s="72"/>
      <c r="Q188" s="72"/>
      <c r="R188" s="72"/>
      <c r="S188" s="72"/>
      <c r="T188" s="73"/>
      <c r="U188" s="35"/>
      <c r="V188" s="35"/>
      <c r="W188" s="35"/>
      <c r="X188" s="35"/>
      <c r="Y188" s="35"/>
      <c r="Z188" s="35"/>
      <c r="AA188" s="35"/>
      <c r="AB188" s="35"/>
      <c r="AC188" s="35"/>
      <c r="AD188" s="35"/>
      <c r="AE188" s="35"/>
      <c r="AT188" s="18" t="s">
        <v>194</v>
      </c>
      <c r="AU188" s="18" t="s">
        <v>83</v>
      </c>
    </row>
    <row r="189" spans="1:65" s="2" customFormat="1" ht="16.5" customHeight="1">
      <c r="A189" s="35"/>
      <c r="B189" s="36"/>
      <c r="C189" s="258" t="s">
        <v>296</v>
      </c>
      <c r="D189" s="258" t="s">
        <v>521</v>
      </c>
      <c r="E189" s="259" t="s">
        <v>1823</v>
      </c>
      <c r="F189" s="260" t="s">
        <v>1826</v>
      </c>
      <c r="G189" s="261" t="s">
        <v>316</v>
      </c>
      <c r="H189" s="262">
        <v>200</v>
      </c>
      <c r="I189" s="263"/>
      <c r="J189" s="264">
        <f>ROUND(I189*H189,2)</f>
        <v>0</v>
      </c>
      <c r="K189" s="260" t="s">
        <v>1</v>
      </c>
      <c r="L189" s="265"/>
      <c r="M189" s="266" t="s">
        <v>1</v>
      </c>
      <c r="N189" s="267" t="s">
        <v>38</v>
      </c>
      <c r="O189" s="72"/>
      <c r="P189" s="213">
        <f>O189*H189</f>
        <v>0</v>
      </c>
      <c r="Q189" s="213">
        <v>0</v>
      </c>
      <c r="R189" s="213">
        <f>Q189*H189</f>
        <v>0</v>
      </c>
      <c r="S189" s="213">
        <v>0</v>
      </c>
      <c r="T189" s="214">
        <f>S189*H189</f>
        <v>0</v>
      </c>
      <c r="U189" s="35"/>
      <c r="V189" s="35"/>
      <c r="W189" s="35"/>
      <c r="X189" s="35"/>
      <c r="Y189" s="35"/>
      <c r="Z189" s="35"/>
      <c r="AA189" s="35"/>
      <c r="AB189" s="35"/>
      <c r="AC189" s="35"/>
      <c r="AD189" s="35"/>
      <c r="AE189" s="35"/>
      <c r="AR189" s="215" t="s">
        <v>226</v>
      </c>
      <c r="AT189" s="215" t="s">
        <v>521</v>
      </c>
      <c r="AU189" s="215" t="s">
        <v>83</v>
      </c>
      <c r="AY189" s="18" t="s">
        <v>185</v>
      </c>
      <c r="BE189" s="216">
        <f>IF(N189="základní",J189,0)</f>
        <v>0</v>
      </c>
      <c r="BF189" s="216">
        <f>IF(N189="snížená",J189,0)</f>
        <v>0</v>
      </c>
      <c r="BG189" s="216">
        <f>IF(N189="zákl. přenesená",J189,0)</f>
        <v>0</v>
      </c>
      <c r="BH189" s="216">
        <f>IF(N189="sníž. přenesená",J189,0)</f>
        <v>0</v>
      </c>
      <c r="BI189" s="216">
        <f>IF(N189="nulová",J189,0)</f>
        <v>0</v>
      </c>
      <c r="BJ189" s="18" t="s">
        <v>81</v>
      </c>
      <c r="BK189" s="216">
        <f>ROUND(I189*H189,2)</f>
        <v>0</v>
      </c>
      <c r="BL189" s="18" t="s">
        <v>192</v>
      </c>
      <c r="BM189" s="215" t="s">
        <v>1827</v>
      </c>
    </row>
    <row r="190" spans="1:65" s="2" customFormat="1" ht="10.199999999999999">
      <c r="A190" s="35"/>
      <c r="B190" s="36"/>
      <c r="C190" s="37"/>
      <c r="D190" s="217" t="s">
        <v>194</v>
      </c>
      <c r="E190" s="37"/>
      <c r="F190" s="218" t="s">
        <v>1828</v>
      </c>
      <c r="G190" s="37"/>
      <c r="H190" s="37"/>
      <c r="I190" s="116"/>
      <c r="J190" s="37"/>
      <c r="K190" s="37"/>
      <c r="L190" s="40"/>
      <c r="M190" s="219"/>
      <c r="N190" s="220"/>
      <c r="O190" s="72"/>
      <c r="P190" s="72"/>
      <c r="Q190" s="72"/>
      <c r="R190" s="72"/>
      <c r="S190" s="72"/>
      <c r="T190" s="73"/>
      <c r="U190" s="35"/>
      <c r="V190" s="35"/>
      <c r="W190" s="35"/>
      <c r="X190" s="35"/>
      <c r="Y190" s="35"/>
      <c r="Z190" s="35"/>
      <c r="AA190" s="35"/>
      <c r="AB190" s="35"/>
      <c r="AC190" s="35"/>
      <c r="AD190" s="35"/>
      <c r="AE190" s="35"/>
      <c r="AT190" s="18" t="s">
        <v>194</v>
      </c>
      <c r="AU190" s="18" t="s">
        <v>83</v>
      </c>
    </row>
    <row r="191" spans="1:65" s="2" customFormat="1" ht="16.5" customHeight="1">
      <c r="A191" s="35"/>
      <c r="B191" s="36"/>
      <c r="C191" s="204" t="s">
        <v>305</v>
      </c>
      <c r="D191" s="204" t="s">
        <v>187</v>
      </c>
      <c r="E191" s="205" t="s">
        <v>1829</v>
      </c>
      <c r="F191" s="206" t="s">
        <v>1830</v>
      </c>
      <c r="G191" s="207" t="s">
        <v>316</v>
      </c>
      <c r="H191" s="208">
        <v>300</v>
      </c>
      <c r="I191" s="209"/>
      <c r="J191" s="210">
        <f>ROUND(I191*H191,2)</f>
        <v>0</v>
      </c>
      <c r="K191" s="206" t="s">
        <v>1</v>
      </c>
      <c r="L191" s="40"/>
      <c r="M191" s="211" t="s">
        <v>1</v>
      </c>
      <c r="N191" s="212" t="s">
        <v>38</v>
      </c>
      <c r="O191" s="72"/>
      <c r="P191" s="213">
        <f>O191*H191</f>
        <v>0</v>
      </c>
      <c r="Q191" s="213">
        <v>0</v>
      </c>
      <c r="R191" s="213">
        <f>Q191*H191</f>
        <v>0</v>
      </c>
      <c r="S191" s="213">
        <v>0</v>
      </c>
      <c r="T191" s="214">
        <f>S191*H191</f>
        <v>0</v>
      </c>
      <c r="U191" s="35"/>
      <c r="V191" s="35"/>
      <c r="W191" s="35"/>
      <c r="X191" s="35"/>
      <c r="Y191" s="35"/>
      <c r="Z191" s="35"/>
      <c r="AA191" s="35"/>
      <c r="AB191" s="35"/>
      <c r="AC191" s="35"/>
      <c r="AD191" s="35"/>
      <c r="AE191" s="35"/>
      <c r="AR191" s="215" t="s">
        <v>192</v>
      </c>
      <c r="AT191" s="215" t="s">
        <v>187</v>
      </c>
      <c r="AU191" s="215" t="s">
        <v>83</v>
      </c>
      <c r="AY191" s="18" t="s">
        <v>185</v>
      </c>
      <c r="BE191" s="216">
        <f>IF(N191="základní",J191,0)</f>
        <v>0</v>
      </c>
      <c r="BF191" s="216">
        <f>IF(N191="snížená",J191,0)</f>
        <v>0</v>
      </c>
      <c r="BG191" s="216">
        <f>IF(N191="zákl. přenesená",J191,0)</f>
        <v>0</v>
      </c>
      <c r="BH191" s="216">
        <f>IF(N191="sníž. přenesená",J191,0)</f>
        <v>0</v>
      </c>
      <c r="BI191" s="216">
        <f>IF(N191="nulová",J191,0)</f>
        <v>0</v>
      </c>
      <c r="BJ191" s="18" t="s">
        <v>81</v>
      </c>
      <c r="BK191" s="216">
        <f>ROUND(I191*H191,2)</f>
        <v>0</v>
      </c>
      <c r="BL191" s="18" t="s">
        <v>192</v>
      </c>
      <c r="BM191" s="215" t="s">
        <v>1831</v>
      </c>
    </row>
    <row r="192" spans="1:65" s="2" customFormat="1" ht="10.199999999999999">
      <c r="A192" s="35"/>
      <c r="B192" s="36"/>
      <c r="C192" s="37"/>
      <c r="D192" s="217" t="s">
        <v>194</v>
      </c>
      <c r="E192" s="37"/>
      <c r="F192" s="218" t="s">
        <v>1832</v>
      </c>
      <c r="G192" s="37"/>
      <c r="H192" s="37"/>
      <c r="I192" s="116"/>
      <c r="J192" s="37"/>
      <c r="K192" s="37"/>
      <c r="L192" s="40"/>
      <c r="M192" s="219"/>
      <c r="N192" s="220"/>
      <c r="O192" s="72"/>
      <c r="P192" s="72"/>
      <c r="Q192" s="72"/>
      <c r="R192" s="72"/>
      <c r="S192" s="72"/>
      <c r="T192" s="73"/>
      <c r="U192" s="35"/>
      <c r="V192" s="35"/>
      <c r="W192" s="35"/>
      <c r="X192" s="35"/>
      <c r="Y192" s="35"/>
      <c r="Z192" s="35"/>
      <c r="AA192" s="35"/>
      <c r="AB192" s="35"/>
      <c r="AC192" s="35"/>
      <c r="AD192" s="35"/>
      <c r="AE192" s="35"/>
      <c r="AT192" s="18" t="s">
        <v>194</v>
      </c>
      <c r="AU192" s="18" t="s">
        <v>83</v>
      </c>
    </row>
    <row r="193" spans="1:65" s="2" customFormat="1" ht="16.5" customHeight="1">
      <c r="A193" s="35"/>
      <c r="B193" s="36"/>
      <c r="C193" s="258" t="s">
        <v>313</v>
      </c>
      <c r="D193" s="258" t="s">
        <v>521</v>
      </c>
      <c r="E193" s="259" t="s">
        <v>1829</v>
      </c>
      <c r="F193" s="260" t="s">
        <v>1833</v>
      </c>
      <c r="G193" s="261" t="s">
        <v>316</v>
      </c>
      <c r="H193" s="262">
        <v>300</v>
      </c>
      <c r="I193" s="263"/>
      <c r="J193" s="264">
        <f>ROUND(I193*H193,2)</f>
        <v>0</v>
      </c>
      <c r="K193" s="260" t="s">
        <v>1</v>
      </c>
      <c r="L193" s="265"/>
      <c r="M193" s="266" t="s">
        <v>1</v>
      </c>
      <c r="N193" s="267" t="s">
        <v>38</v>
      </c>
      <c r="O193" s="72"/>
      <c r="P193" s="213">
        <f>O193*H193</f>
        <v>0</v>
      </c>
      <c r="Q193" s="213">
        <v>0</v>
      </c>
      <c r="R193" s="213">
        <f>Q193*H193</f>
        <v>0</v>
      </c>
      <c r="S193" s="213">
        <v>0</v>
      </c>
      <c r="T193" s="214">
        <f>S193*H193</f>
        <v>0</v>
      </c>
      <c r="U193" s="35"/>
      <c r="V193" s="35"/>
      <c r="W193" s="35"/>
      <c r="X193" s="35"/>
      <c r="Y193" s="35"/>
      <c r="Z193" s="35"/>
      <c r="AA193" s="35"/>
      <c r="AB193" s="35"/>
      <c r="AC193" s="35"/>
      <c r="AD193" s="35"/>
      <c r="AE193" s="35"/>
      <c r="AR193" s="215" t="s">
        <v>226</v>
      </c>
      <c r="AT193" s="215" t="s">
        <v>521</v>
      </c>
      <c r="AU193" s="215" t="s">
        <v>83</v>
      </c>
      <c r="AY193" s="18" t="s">
        <v>185</v>
      </c>
      <c r="BE193" s="216">
        <f>IF(N193="základní",J193,0)</f>
        <v>0</v>
      </c>
      <c r="BF193" s="216">
        <f>IF(N193="snížená",J193,0)</f>
        <v>0</v>
      </c>
      <c r="BG193" s="216">
        <f>IF(N193="zákl. přenesená",J193,0)</f>
        <v>0</v>
      </c>
      <c r="BH193" s="216">
        <f>IF(N193="sníž. přenesená",J193,0)</f>
        <v>0</v>
      </c>
      <c r="BI193" s="216">
        <f>IF(N193="nulová",J193,0)</f>
        <v>0</v>
      </c>
      <c r="BJ193" s="18" t="s">
        <v>81</v>
      </c>
      <c r="BK193" s="216">
        <f>ROUND(I193*H193,2)</f>
        <v>0</v>
      </c>
      <c r="BL193" s="18" t="s">
        <v>192</v>
      </c>
      <c r="BM193" s="215" t="s">
        <v>1834</v>
      </c>
    </row>
    <row r="194" spans="1:65" s="2" customFormat="1" ht="10.199999999999999">
      <c r="A194" s="35"/>
      <c r="B194" s="36"/>
      <c r="C194" s="37"/>
      <c r="D194" s="217" t="s">
        <v>194</v>
      </c>
      <c r="E194" s="37"/>
      <c r="F194" s="218" t="s">
        <v>1833</v>
      </c>
      <c r="G194" s="37"/>
      <c r="H194" s="37"/>
      <c r="I194" s="116"/>
      <c r="J194" s="37"/>
      <c r="K194" s="37"/>
      <c r="L194" s="40"/>
      <c r="M194" s="219"/>
      <c r="N194" s="220"/>
      <c r="O194" s="72"/>
      <c r="P194" s="72"/>
      <c r="Q194" s="72"/>
      <c r="R194" s="72"/>
      <c r="S194" s="72"/>
      <c r="T194" s="73"/>
      <c r="U194" s="35"/>
      <c r="V194" s="35"/>
      <c r="W194" s="35"/>
      <c r="X194" s="35"/>
      <c r="Y194" s="35"/>
      <c r="Z194" s="35"/>
      <c r="AA194" s="35"/>
      <c r="AB194" s="35"/>
      <c r="AC194" s="35"/>
      <c r="AD194" s="35"/>
      <c r="AE194" s="35"/>
      <c r="AT194" s="18" t="s">
        <v>194</v>
      </c>
      <c r="AU194" s="18" t="s">
        <v>83</v>
      </c>
    </row>
    <row r="195" spans="1:65" s="2" customFormat="1" ht="16.5" customHeight="1">
      <c r="A195" s="35"/>
      <c r="B195" s="36"/>
      <c r="C195" s="204" t="s">
        <v>322</v>
      </c>
      <c r="D195" s="204" t="s">
        <v>187</v>
      </c>
      <c r="E195" s="205" t="s">
        <v>1835</v>
      </c>
      <c r="F195" s="206" t="s">
        <v>1836</v>
      </c>
      <c r="G195" s="207" t="s">
        <v>316</v>
      </c>
      <c r="H195" s="208">
        <v>150</v>
      </c>
      <c r="I195" s="209"/>
      <c r="J195" s="210">
        <f>ROUND(I195*H195,2)</f>
        <v>0</v>
      </c>
      <c r="K195" s="206" t="s">
        <v>1</v>
      </c>
      <c r="L195" s="40"/>
      <c r="M195" s="211" t="s">
        <v>1</v>
      </c>
      <c r="N195" s="212" t="s">
        <v>38</v>
      </c>
      <c r="O195" s="72"/>
      <c r="P195" s="213">
        <f>O195*H195</f>
        <v>0</v>
      </c>
      <c r="Q195" s="213">
        <v>0</v>
      </c>
      <c r="R195" s="213">
        <f>Q195*H195</f>
        <v>0</v>
      </c>
      <c r="S195" s="213">
        <v>0</v>
      </c>
      <c r="T195" s="214">
        <f>S195*H195</f>
        <v>0</v>
      </c>
      <c r="U195" s="35"/>
      <c r="V195" s="35"/>
      <c r="W195" s="35"/>
      <c r="X195" s="35"/>
      <c r="Y195" s="35"/>
      <c r="Z195" s="35"/>
      <c r="AA195" s="35"/>
      <c r="AB195" s="35"/>
      <c r="AC195" s="35"/>
      <c r="AD195" s="35"/>
      <c r="AE195" s="35"/>
      <c r="AR195" s="215" t="s">
        <v>192</v>
      </c>
      <c r="AT195" s="215" t="s">
        <v>187</v>
      </c>
      <c r="AU195" s="215" t="s">
        <v>83</v>
      </c>
      <c r="AY195" s="18" t="s">
        <v>185</v>
      </c>
      <c r="BE195" s="216">
        <f>IF(N195="základní",J195,0)</f>
        <v>0</v>
      </c>
      <c r="BF195" s="216">
        <f>IF(N195="snížená",J195,0)</f>
        <v>0</v>
      </c>
      <c r="BG195" s="216">
        <f>IF(N195="zákl. přenesená",J195,0)</f>
        <v>0</v>
      </c>
      <c r="BH195" s="216">
        <f>IF(N195="sníž. přenesená",J195,0)</f>
        <v>0</v>
      </c>
      <c r="BI195" s="216">
        <f>IF(N195="nulová",J195,0)</f>
        <v>0</v>
      </c>
      <c r="BJ195" s="18" t="s">
        <v>81</v>
      </c>
      <c r="BK195" s="216">
        <f>ROUND(I195*H195,2)</f>
        <v>0</v>
      </c>
      <c r="BL195" s="18" t="s">
        <v>192</v>
      </c>
      <c r="BM195" s="215" t="s">
        <v>1837</v>
      </c>
    </row>
    <row r="196" spans="1:65" s="2" customFormat="1" ht="10.199999999999999">
      <c r="A196" s="35"/>
      <c r="B196" s="36"/>
      <c r="C196" s="37"/>
      <c r="D196" s="217" t="s">
        <v>194</v>
      </c>
      <c r="E196" s="37"/>
      <c r="F196" s="218" t="s">
        <v>1836</v>
      </c>
      <c r="G196" s="37"/>
      <c r="H196" s="37"/>
      <c r="I196" s="116"/>
      <c r="J196" s="37"/>
      <c r="K196" s="37"/>
      <c r="L196" s="40"/>
      <c r="M196" s="219"/>
      <c r="N196" s="220"/>
      <c r="O196" s="72"/>
      <c r="P196" s="72"/>
      <c r="Q196" s="72"/>
      <c r="R196" s="72"/>
      <c r="S196" s="72"/>
      <c r="T196" s="73"/>
      <c r="U196" s="35"/>
      <c r="V196" s="35"/>
      <c r="W196" s="35"/>
      <c r="X196" s="35"/>
      <c r="Y196" s="35"/>
      <c r="Z196" s="35"/>
      <c r="AA196" s="35"/>
      <c r="AB196" s="35"/>
      <c r="AC196" s="35"/>
      <c r="AD196" s="35"/>
      <c r="AE196" s="35"/>
      <c r="AT196" s="18" t="s">
        <v>194</v>
      </c>
      <c r="AU196" s="18" t="s">
        <v>83</v>
      </c>
    </row>
    <row r="197" spans="1:65" s="2" customFormat="1" ht="16.5" customHeight="1">
      <c r="A197" s="35"/>
      <c r="B197" s="36"/>
      <c r="C197" s="258" t="s">
        <v>335</v>
      </c>
      <c r="D197" s="258" t="s">
        <v>521</v>
      </c>
      <c r="E197" s="259" t="s">
        <v>1838</v>
      </c>
      <c r="F197" s="260" t="s">
        <v>1839</v>
      </c>
      <c r="G197" s="261" t="s">
        <v>316</v>
      </c>
      <c r="H197" s="262">
        <v>150</v>
      </c>
      <c r="I197" s="263"/>
      <c r="J197" s="264">
        <f>ROUND(I197*H197,2)</f>
        <v>0</v>
      </c>
      <c r="K197" s="260" t="s">
        <v>1</v>
      </c>
      <c r="L197" s="265"/>
      <c r="M197" s="266" t="s">
        <v>1</v>
      </c>
      <c r="N197" s="267" t="s">
        <v>38</v>
      </c>
      <c r="O197" s="72"/>
      <c r="P197" s="213">
        <f>O197*H197</f>
        <v>0</v>
      </c>
      <c r="Q197" s="213">
        <v>0</v>
      </c>
      <c r="R197" s="213">
        <f>Q197*H197</f>
        <v>0</v>
      </c>
      <c r="S197" s="213">
        <v>0</v>
      </c>
      <c r="T197" s="214">
        <f>S197*H197</f>
        <v>0</v>
      </c>
      <c r="U197" s="35"/>
      <c r="V197" s="35"/>
      <c r="W197" s="35"/>
      <c r="X197" s="35"/>
      <c r="Y197" s="35"/>
      <c r="Z197" s="35"/>
      <c r="AA197" s="35"/>
      <c r="AB197" s="35"/>
      <c r="AC197" s="35"/>
      <c r="AD197" s="35"/>
      <c r="AE197" s="35"/>
      <c r="AR197" s="215" t="s">
        <v>226</v>
      </c>
      <c r="AT197" s="215" t="s">
        <v>521</v>
      </c>
      <c r="AU197" s="215" t="s">
        <v>83</v>
      </c>
      <c r="AY197" s="18" t="s">
        <v>185</v>
      </c>
      <c r="BE197" s="216">
        <f>IF(N197="základní",J197,0)</f>
        <v>0</v>
      </c>
      <c r="BF197" s="216">
        <f>IF(N197="snížená",J197,0)</f>
        <v>0</v>
      </c>
      <c r="BG197" s="216">
        <f>IF(N197="zákl. přenesená",J197,0)</f>
        <v>0</v>
      </c>
      <c r="BH197" s="216">
        <f>IF(N197="sníž. přenesená",J197,0)</f>
        <v>0</v>
      </c>
      <c r="BI197" s="216">
        <f>IF(N197="nulová",J197,0)</f>
        <v>0</v>
      </c>
      <c r="BJ197" s="18" t="s">
        <v>81</v>
      </c>
      <c r="BK197" s="216">
        <f>ROUND(I197*H197,2)</f>
        <v>0</v>
      </c>
      <c r="BL197" s="18" t="s">
        <v>192</v>
      </c>
      <c r="BM197" s="215" t="s">
        <v>1840</v>
      </c>
    </row>
    <row r="198" spans="1:65" s="2" customFormat="1" ht="10.199999999999999">
      <c r="A198" s="35"/>
      <c r="B198" s="36"/>
      <c r="C198" s="37"/>
      <c r="D198" s="217" t="s">
        <v>194</v>
      </c>
      <c r="E198" s="37"/>
      <c r="F198" s="218" t="s">
        <v>1839</v>
      </c>
      <c r="G198" s="37"/>
      <c r="H198" s="37"/>
      <c r="I198" s="116"/>
      <c r="J198" s="37"/>
      <c r="K198" s="37"/>
      <c r="L198" s="40"/>
      <c r="M198" s="219"/>
      <c r="N198" s="220"/>
      <c r="O198" s="72"/>
      <c r="P198" s="72"/>
      <c r="Q198" s="72"/>
      <c r="R198" s="72"/>
      <c r="S198" s="72"/>
      <c r="T198" s="73"/>
      <c r="U198" s="35"/>
      <c r="V198" s="35"/>
      <c r="W198" s="35"/>
      <c r="X198" s="35"/>
      <c r="Y198" s="35"/>
      <c r="Z198" s="35"/>
      <c r="AA198" s="35"/>
      <c r="AB198" s="35"/>
      <c r="AC198" s="35"/>
      <c r="AD198" s="35"/>
      <c r="AE198" s="35"/>
      <c r="AT198" s="18" t="s">
        <v>194</v>
      </c>
      <c r="AU198" s="18" t="s">
        <v>83</v>
      </c>
    </row>
    <row r="199" spans="1:65" s="2" customFormat="1" ht="16.5" customHeight="1">
      <c r="A199" s="35"/>
      <c r="B199" s="36"/>
      <c r="C199" s="204" t="s">
        <v>7</v>
      </c>
      <c r="D199" s="204" t="s">
        <v>187</v>
      </c>
      <c r="E199" s="205" t="s">
        <v>1841</v>
      </c>
      <c r="F199" s="206" t="s">
        <v>1842</v>
      </c>
      <c r="G199" s="207" t="s">
        <v>316</v>
      </c>
      <c r="H199" s="208">
        <v>50</v>
      </c>
      <c r="I199" s="209"/>
      <c r="J199" s="210">
        <f>ROUND(I199*H199,2)</f>
        <v>0</v>
      </c>
      <c r="K199" s="206" t="s">
        <v>1</v>
      </c>
      <c r="L199" s="40"/>
      <c r="M199" s="211" t="s">
        <v>1</v>
      </c>
      <c r="N199" s="212" t="s">
        <v>38</v>
      </c>
      <c r="O199" s="72"/>
      <c r="P199" s="213">
        <f>O199*H199</f>
        <v>0</v>
      </c>
      <c r="Q199" s="213">
        <v>0</v>
      </c>
      <c r="R199" s="213">
        <f>Q199*H199</f>
        <v>0</v>
      </c>
      <c r="S199" s="213">
        <v>0</v>
      </c>
      <c r="T199" s="214">
        <f>S199*H199</f>
        <v>0</v>
      </c>
      <c r="U199" s="35"/>
      <c r="V199" s="35"/>
      <c r="W199" s="35"/>
      <c r="X199" s="35"/>
      <c r="Y199" s="35"/>
      <c r="Z199" s="35"/>
      <c r="AA199" s="35"/>
      <c r="AB199" s="35"/>
      <c r="AC199" s="35"/>
      <c r="AD199" s="35"/>
      <c r="AE199" s="35"/>
      <c r="AR199" s="215" t="s">
        <v>192</v>
      </c>
      <c r="AT199" s="215" t="s">
        <v>187</v>
      </c>
      <c r="AU199" s="215" t="s">
        <v>83</v>
      </c>
      <c r="AY199" s="18" t="s">
        <v>185</v>
      </c>
      <c r="BE199" s="216">
        <f>IF(N199="základní",J199,0)</f>
        <v>0</v>
      </c>
      <c r="BF199" s="216">
        <f>IF(N199="snížená",J199,0)</f>
        <v>0</v>
      </c>
      <c r="BG199" s="216">
        <f>IF(N199="zákl. přenesená",J199,0)</f>
        <v>0</v>
      </c>
      <c r="BH199" s="216">
        <f>IF(N199="sníž. přenesená",J199,0)</f>
        <v>0</v>
      </c>
      <c r="BI199" s="216">
        <f>IF(N199="nulová",J199,0)</f>
        <v>0</v>
      </c>
      <c r="BJ199" s="18" t="s">
        <v>81</v>
      </c>
      <c r="BK199" s="216">
        <f>ROUND(I199*H199,2)</f>
        <v>0</v>
      </c>
      <c r="BL199" s="18" t="s">
        <v>192</v>
      </c>
      <c r="BM199" s="215" t="s">
        <v>1843</v>
      </c>
    </row>
    <row r="200" spans="1:65" s="2" customFormat="1" ht="10.199999999999999">
      <c r="A200" s="35"/>
      <c r="B200" s="36"/>
      <c r="C200" s="37"/>
      <c r="D200" s="217" t="s">
        <v>194</v>
      </c>
      <c r="E200" s="37"/>
      <c r="F200" s="218" t="s">
        <v>1844</v>
      </c>
      <c r="G200" s="37"/>
      <c r="H200" s="37"/>
      <c r="I200" s="116"/>
      <c r="J200" s="37"/>
      <c r="K200" s="37"/>
      <c r="L200" s="40"/>
      <c r="M200" s="219"/>
      <c r="N200" s="220"/>
      <c r="O200" s="72"/>
      <c r="P200" s="72"/>
      <c r="Q200" s="72"/>
      <c r="R200" s="72"/>
      <c r="S200" s="72"/>
      <c r="T200" s="73"/>
      <c r="U200" s="35"/>
      <c r="V200" s="35"/>
      <c r="W200" s="35"/>
      <c r="X200" s="35"/>
      <c r="Y200" s="35"/>
      <c r="Z200" s="35"/>
      <c r="AA200" s="35"/>
      <c r="AB200" s="35"/>
      <c r="AC200" s="35"/>
      <c r="AD200" s="35"/>
      <c r="AE200" s="35"/>
      <c r="AT200" s="18" t="s">
        <v>194</v>
      </c>
      <c r="AU200" s="18" t="s">
        <v>83</v>
      </c>
    </row>
    <row r="201" spans="1:65" s="2" customFormat="1" ht="16.5" customHeight="1">
      <c r="A201" s="35"/>
      <c r="B201" s="36"/>
      <c r="C201" s="258" t="s">
        <v>347</v>
      </c>
      <c r="D201" s="258" t="s">
        <v>521</v>
      </c>
      <c r="E201" s="259" t="s">
        <v>1841</v>
      </c>
      <c r="F201" s="260" t="s">
        <v>1845</v>
      </c>
      <c r="G201" s="261" t="s">
        <v>316</v>
      </c>
      <c r="H201" s="262">
        <v>50</v>
      </c>
      <c r="I201" s="263"/>
      <c r="J201" s="264">
        <f>ROUND(I201*H201,2)</f>
        <v>0</v>
      </c>
      <c r="K201" s="260" t="s">
        <v>1</v>
      </c>
      <c r="L201" s="265"/>
      <c r="M201" s="266" t="s">
        <v>1</v>
      </c>
      <c r="N201" s="267" t="s">
        <v>38</v>
      </c>
      <c r="O201" s="72"/>
      <c r="P201" s="213">
        <f>O201*H201</f>
        <v>0</v>
      </c>
      <c r="Q201" s="213">
        <v>0</v>
      </c>
      <c r="R201" s="213">
        <f>Q201*H201</f>
        <v>0</v>
      </c>
      <c r="S201" s="213">
        <v>0</v>
      </c>
      <c r="T201" s="214">
        <f>S201*H201</f>
        <v>0</v>
      </c>
      <c r="U201" s="35"/>
      <c r="V201" s="35"/>
      <c r="W201" s="35"/>
      <c r="X201" s="35"/>
      <c r="Y201" s="35"/>
      <c r="Z201" s="35"/>
      <c r="AA201" s="35"/>
      <c r="AB201" s="35"/>
      <c r="AC201" s="35"/>
      <c r="AD201" s="35"/>
      <c r="AE201" s="35"/>
      <c r="AR201" s="215" t="s">
        <v>226</v>
      </c>
      <c r="AT201" s="215" t="s">
        <v>521</v>
      </c>
      <c r="AU201" s="215" t="s">
        <v>83</v>
      </c>
      <c r="AY201" s="18" t="s">
        <v>185</v>
      </c>
      <c r="BE201" s="216">
        <f>IF(N201="základní",J201,0)</f>
        <v>0</v>
      </c>
      <c r="BF201" s="216">
        <f>IF(N201="snížená",J201,0)</f>
        <v>0</v>
      </c>
      <c r="BG201" s="216">
        <f>IF(N201="zákl. přenesená",J201,0)</f>
        <v>0</v>
      </c>
      <c r="BH201" s="216">
        <f>IF(N201="sníž. přenesená",J201,0)</f>
        <v>0</v>
      </c>
      <c r="BI201" s="216">
        <f>IF(N201="nulová",J201,0)</f>
        <v>0</v>
      </c>
      <c r="BJ201" s="18" t="s">
        <v>81</v>
      </c>
      <c r="BK201" s="216">
        <f>ROUND(I201*H201,2)</f>
        <v>0</v>
      </c>
      <c r="BL201" s="18" t="s">
        <v>192</v>
      </c>
      <c r="BM201" s="215" t="s">
        <v>1846</v>
      </c>
    </row>
    <row r="202" spans="1:65" s="2" customFormat="1" ht="10.199999999999999">
      <c r="A202" s="35"/>
      <c r="B202" s="36"/>
      <c r="C202" s="37"/>
      <c r="D202" s="217" t="s">
        <v>194</v>
      </c>
      <c r="E202" s="37"/>
      <c r="F202" s="218" t="s">
        <v>1845</v>
      </c>
      <c r="G202" s="37"/>
      <c r="H202" s="37"/>
      <c r="I202" s="116"/>
      <c r="J202" s="37"/>
      <c r="K202" s="37"/>
      <c r="L202" s="40"/>
      <c r="M202" s="219"/>
      <c r="N202" s="220"/>
      <c r="O202" s="72"/>
      <c r="P202" s="72"/>
      <c r="Q202" s="72"/>
      <c r="R202" s="72"/>
      <c r="S202" s="72"/>
      <c r="T202" s="73"/>
      <c r="U202" s="35"/>
      <c r="V202" s="35"/>
      <c r="W202" s="35"/>
      <c r="X202" s="35"/>
      <c r="Y202" s="35"/>
      <c r="Z202" s="35"/>
      <c r="AA202" s="35"/>
      <c r="AB202" s="35"/>
      <c r="AC202" s="35"/>
      <c r="AD202" s="35"/>
      <c r="AE202" s="35"/>
      <c r="AT202" s="18" t="s">
        <v>194</v>
      </c>
      <c r="AU202" s="18" t="s">
        <v>83</v>
      </c>
    </row>
    <row r="203" spans="1:65" s="2" customFormat="1" ht="16.5" customHeight="1">
      <c r="A203" s="35"/>
      <c r="B203" s="36"/>
      <c r="C203" s="204" t="s">
        <v>355</v>
      </c>
      <c r="D203" s="204" t="s">
        <v>187</v>
      </c>
      <c r="E203" s="205" t="s">
        <v>1847</v>
      </c>
      <c r="F203" s="206" t="s">
        <v>1848</v>
      </c>
      <c r="G203" s="207" t="s">
        <v>316</v>
      </c>
      <c r="H203" s="208">
        <v>75</v>
      </c>
      <c r="I203" s="209"/>
      <c r="J203" s="210">
        <f>ROUND(I203*H203,2)</f>
        <v>0</v>
      </c>
      <c r="K203" s="206" t="s">
        <v>1</v>
      </c>
      <c r="L203" s="40"/>
      <c r="M203" s="211" t="s">
        <v>1</v>
      </c>
      <c r="N203" s="212" t="s">
        <v>38</v>
      </c>
      <c r="O203" s="72"/>
      <c r="P203" s="213">
        <f>O203*H203</f>
        <v>0</v>
      </c>
      <c r="Q203" s="213">
        <v>0</v>
      </c>
      <c r="R203" s="213">
        <f>Q203*H203</f>
        <v>0</v>
      </c>
      <c r="S203" s="213">
        <v>0</v>
      </c>
      <c r="T203" s="214">
        <f>S203*H203</f>
        <v>0</v>
      </c>
      <c r="U203" s="35"/>
      <c r="V203" s="35"/>
      <c r="W203" s="35"/>
      <c r="X203" s="35"/>
      <c r="Y203" s="35"/>
      <c r="Z203" s="35"/>
      <c r="AA203" s="35"/>
      <c r="AB203" s="35"/>
      <c r="AC203" s="35"/>
      <c r="AD203" s="35"/>
      <c r="AE203" s="35"/>
      <c r="AR203" s="215" t="s">
        <v>192</v>
      </c>
      <c r="AT203" s="215" t="s">
        <v>187</v>
      </c>
      <c r="AU203" s="215" t="s">
        <v>83</v>
      </c>
      <c r="AY203" s="18" t="s">
        <v>185</v>
      </c>
      <c r="BE203" s="216">
        <f>IF(N203="základní",J203,0)</f>
        <v>0</v>
      </c>
      <c r="BF203" s="216">
        <f>IF(N203="snížená",J203,0)</f>
        <v>0</v>
      </c>
      <c r="BG203" s="216">
        <f>IF(N203="zákl. přenesená",J203,0)</f>
        <v>0</v>
      </c>
      <c r="BH203" s="216">
        <f>IF(N203="sníž. přenesená",J203,0)</f>
        <v>0</v>
      </c>
      <c r="BI203" s="216">
        <f>IF(N203="nulová",J203,0)</f>
        <v>0</v>
      </c>
      <c r="BJ203" s="18" t="s">
        <v>81</v>
      </c>
      <c r="BK203" s="216">
        <f>ROUND(I203*H203,2)</f>
        <v>0</v>
      </c>
      <c r="BL203" s="18" t="s">
        <v>192</v>
      </c>
      <c r="BM203" s="215" t="s">
        <v>1849</v>
      </c>
    </row>
    <row r="204" spans="1:65" s="2" customFormat="1" ht="10.199999999999999">
      <c r="A204" s="35"/>
      <c r="B204" s="36"/>
      <c r="C204" s="37"/>
      <c r="D204" s="217" t="s">
        <v>194</v>
      </c>
      <c r="E204" s="37"/>
      <c r="F204" s="218" t="s">
        <v>1848</v>
      </c>
      <c r="G204" s="37"/>
      <c r="H204" s="37"/>
      <c r="I204" s="116"/>
      <c r="J204" s="37"/>
      <c r="K204" s="37"/>
      <c r="L204" s="40"/>
      <c r="M204" s="219"/>
      <c r="N204" s="220"/>
      <c r="O204" s="72"/>
      <c r="P204" s="72"/>
      <c r="Q204" s="72"/>
      <c r="R204" s="72"/>
      <c r="S204" s="72"/>
      <c r="T204" s="73"/>
      <c r="U204" s="35"/>
      <c r="V204" s="35"/>
      <c r="W204" s="35"/>
      <c r="X204" s="35"/>
      <c r="Y204" s="35"/>
      <c r="Z204" s="35"/>
      <c r="AA204" s="35"/>
      <c r="AB204" s="35"/>
      <c r="AC204" s="35"/>
      <c r="AD204" s="35"/>
      <c r="AE204" s="35"/>
      <c r="AT204" s="18" t="s">
        <v>194</v>
      </c>
      <c r="AU204" s="18" t="s">
        <v>83</v>
      </c>
    </row>
    <row r="205" spans="1:65" s="2" customFormat="1" ht="16.5" customHeight="1">
      <c r="A205" s="35"/>
      <c r="B205" s="36"/>
      <c r="C205" s="258" t="s">
        <v>363</v>
      </c>
      <c r="D205" s="258" t="s">
        <v>521</v>
      </c>
      <c r="E205" s="259" t="s">
        <v>1850</v>
      </c>
      <c r="F205" s="260" t="s">
        <v>1851</v>
      </c>
      <c r="G205" s="261" t="s">
        <v>316</v>
      </c>
      <c r="H205" s="262">
        <v>75</v>
      </c>
      <c r="I205" s="263"/>
      <c r="J205" s="264">
        <f>ROUND(I205*H205,2)</f>
        <v>0</v>
      </c>
      <c r="K205" s="260" t="s">
        <v>1</v>
      </c>
      <c r="L205" s="265"/>
      <c r="M205" s="266" t="s">
        <v>1</v>
      </c>
      <c r="N205" s="267" t="s">
        <v>38</v>
      </c>
      <c r="O205" s="72"/>
      <c r="P205" s="213">
        <f>O205*H205</f>
        <v>0</v>
      </c>
      <c r="Q205" s="213">
        <v>0</v>
      </c>
      <c r="R205" s="213">
        <f>Q205*H205</f>
        <v>0</v>
      </c>
      <c r="S205" s="213">
        <v>0</v>
      </c>
      <c r="T205" s="214">
        <f>S205*H205</f>
        <v>0</v>
      </c>
      <c r="U205" s="35"/>
      <c r="V205" s="35"/>
      <c r="W205" s="35"/>
      <c r="X205" s="35"/>
      <c r="Y205" s="35"/>
      <c r="Z205" s="35"/>
      <c r="AA205" s="35"/>
      <c r="AB205" s="35"/>
      <c r="AC205" s="35"/>
      <c r="AD205" s="35"/>
      <c r="AE205" s="35"/>
      <c r="AR205" s="215" t="s">
        <v>226</v>
      </c>
      <c r="AT205" s="215" t="s">
        <v>521</v>
      </c>
      <c r="AU205" s="215" t="s">
        <v>83</v>
      </c>
      <c r="AY205" s="18" t="s">
        <v>185</v>
      </c>
      <c r="BE205" s="216">
        <f>IF(N205="základní",J205,0)</f>
        <v>0</v>
      </c>
      <c r="BF205" s="216">
        <f>IF(N205="snížená",J205,0)</f>
        <v>0</v>
      </c>
      <c r="BG205" s="216">
        <f>IF(N205="zákl. přenesená",J205,0)</f>
        <v>0</v>
      </c>
      <c r="BH205" s="216">
        <f>IF(N205="sníž. přenesená",J205,0)</f>
        <v>0</v>
      </c>
      <c r="BI205" s="216">
        <f>IF(N205="nulová",J205,0)</f>
        <v>0</v>
      </c>
      <c r="BJ205" s="18" t="s">
        <v>81</v>
      </c>
      <c r="BK205" s="216">
        <f>ROUND(I205*H205,2)</f>
        <v>0</v>
      </c>
      <c r="BL205" s="18" t="s">
        <v>192</v>
      </c>
      <c r="BM205" s="215" t="s">
        <v>1852</v>
      </c>
    </row>
    <row r="206" spans="1:65" s="2" customFormat="1" ht="10.199999999999999">
      <c r="A206" s="35"/>
      <c r="B206" s="36"/>
      <c r="C206" s="37"/>
      <c r="D206" s="217" t="s">
        <v>194</v>
      </c>
      <c r="E206" s="37"/>
      <c r="F206" s="218" t="s">
        <v>1851</v>
      </c>
      <c r="G206" s="37"/>
      <c r="H206" s="37"/>
      <c r="I206" s="116"/>
      <c r="J206" s="37"/>
      <c r="K206" s="37"/>
      <c r="L206" s="40"/>
      <c r="M206" s="219"/>
      <c r="N206" s="220"/>
      <c r="O206" s="72"/>
      <c r="P206" s="72"/>
      <c r="Q206" s="72"/>
      <c r="R206" s="72"/>
      <c r="S206" s="72"/>
      <c r="T206" s="73"/>
      <c r="U206" s="35"/>
      <c r="V206" s="35"/>
      <c r="W206" s="35"/>
      <c r="X206" s="35"/>
      <c r="Y206" s="35"/>
      <c r="Z206" s="35"/>
      <c r="AA206" s="35"/>
      <c r="AB206" s="35"/>
      <c r="AC206" s="35"/>
      <c r="AD206" s="35"/>
      <c r="AE206" s="35"/>
      <c r="AT206" s="18" t="s">
        <v>194</v>
      </c>
      <c r="AU206" s="18" t="s">
        <v>83</v>
      </c>
    </row>
    <row r="207" spans="1:65" s="2" customFormat="1" ht="16.5" customHeight="1">
      <c r="A207" s="35"/>
      <c r="B207" s="36"/>
      <c r="C207" s="204" t="s">
        <v>378</v>
      </c>
      <c r="D207" s="204" t="s">
        <v>187</v>
      </c>
      <c r="E207" s="205" t="s">
        <v>1853</v>
      </c>
      <c r="F207" s="206" t="s">
        <v>1854</v>
      </c>
      <c r="G207" s="207" t="s">
        <v>190</v>
      </c>
      <c r="H207" s="208">
        <v>2</v>
      </c>
      <c r="I207" s="209"/>
      <c r="J207" s="210">
        <f>ROUND(I207*H207,2)</f>
        <v>0</v>
      </c>
      <c r="K207" s="206" t="s">
        <v>1</v>
      </c>
      <c r="L207" s="40"/>
      <c r="M207" s="211" t="s">
        <v>1</v>
      </c>
      <c r="N207" s="212" t="s">
        <v>38</v>
      </c>
      <c r="O207" s="72"/>
      <c r="P207" s="213">
        <f>O207*H207</f>
        <v>0</v>
      </c>
      <c r="Q207" s="213">
        <v>0</v>
      </c>
      <c r="R207" s="213">
        <f>Q207*H207</f>
        <v>0</v>
      </c>
      <c r="S207" s="213">
        <v>0</v>
      </c>
      <c r="T207" s="214">
        <f>S207*H207</f>
        <v>0</v>
      </c>
      <c r="U207" s="35"/>
      <c r="V207" s="35"/>
      <c r="W207" s="35"/>
      <c r="X207" s="35"/>
      <c r="Y207" s="35"/>
      <c r="Z207" s="35"/>
      <c r="AA207" s="35"/>
      <c r="AB207" s="35"/>
      <c r="AC207" s="35"/>
      <c r="AD207" s="35"/>
      <c r="AE207" s="35"/>
      <c r="AR207" s="215" t="s">
        <v>192</v>
      </c>
      <c r="AT207" s="215" t="s">
        <v>187</v>
      </c>
      <c r="AU207" s="215" t="s">
        <v>83</v>
      </c>
      <c r="AY207" s="18" t="s">
        <v>185</v>
      </c>
      <c r="BE207" s="216">
        <f>IF(N207="základní",J207,0)</f>
        <v>0</v>
      </c>
      <c r="BF207" s="216">
        <f>IF(N207="snížená",J207,0)</f>
        <v>0</v>
      </c>
      <c r="BG207" s="216">
        <f>IF(N207="zákl. přenesená",J207,0)</f>
        <v>0</v>
      </c>
      <c r="BH207" s="216">
        <f>IF(N207="sníž. přenesená",J207,0)</f>
        <v>0</v>
      </c>
      <c r="BI207" s="216">
        <f>IF(N207="nulová",J207,0)</f>
        <v>0</v>
      </c>
      <c r="BJ207" s="18" t="s">
        <v>81</v>
      </c>
      <c r="BK207" s="216">
        <f>ROUND(I207*H207,2)</f>
        <v>0</v>
      </c>
      <c r="BL207" s="18" t="s">
        <v>192</v>
      </c>
      <c r="BM207" s="215" t="s">
        <v>1855</v>
      </c>
    </row>
    <row r="208" spans="1:65" s="2" customFormat="1" ht="10.199999999999999">
      <c r="A208" s="35"/>
      <c r="B208" s="36"/>
      <c r="C208" s="37"/>
      <c r="D208" s="217" t="s">
        <v>194</v>
      </c>
      <c r="E208" s="37"/>
      <c r="F208" s="218" t="s">
        <v>1854</v>
      </c>
      <c r="G208" s="37"/>
      <c r="H208" s="37"/>
      <c r="I208" s="116"/>
      <c r="J208" s="37"/>
      <c r="K208" s="37"/>
      <c r="L208" s="40"/>
      <c r="M208" s="219"/>
      <c r="N208" s="220"/>
      <c r="O208" s="72"/>
      <c r="P208" s="72"/>
      <c r="Q208" s="72"/>
      <c r="R208" s="72"/>
      <c r="S208" s="72"/>
      <c r="T208" s="73"/>
      <c r="U208" s="35"/>
      <c r="V208" s="35"/>
      <c r="W208" s="35"/>
      <c r="X208" s="35"/>
      <c r="Y208" s="35"/>
      <c r="Z208" s="35"/>
      <c r="AA208" s="35"/>
      <c r="AB208" s="35"/>
      <c r="AC208" s="35"/>
      <c r="AD208" s="35"/>
      <c r="AE208" s="35"/>
      <c r="AT208" s="18" t="s">
        <v>194</v>
      </c>
      <c r="AU208" s="18" t="s">
        <v>83</v>
      </c>
    </row>
    <row r="209" spans="1:65" s="2" customFormat="1" ht="16.5" customHeight="1">
      <c r="A209" s="35"/>
      <c r="B209" s="36"/>
      <c r="C209" s="258" t="s">
        <v>384</v>
      </c>
      <c r="D209" s="258" t="s">
        <v>521</v>
      </c>
      <c r="E209" s="259" t="s">
        <v>1853</v>
      </c>
      <c r="F209" s="260" t="s">
        <v>1856</v>
      </c>
      <c r="G209" s="261" t="s">
        <v>190</v>
      </c>
      <c r="H209" s="262">
        <v>2</v>
      </c>
      <c r="I209" s="263"/>
      <c r="J209" s="264">
        <f>ROUND(I209*H209,2)</f>
        <v>0</v>
      </c>
      <c r="K209" s="260" t="s">
        <v>1</v>
      </c>
      <c r="L209" s="265"/>
      <c r="M209" s="266" t="s">
        <v>1</v>
      </c>
      <c r="N209" s="267" t="s">
        <v>38</v>
      </c>
      <c r="O209" s="72"/>
      <c r="P209" s="213">
        <f>O209*H209</f>
        <v>0</v>
      </c>
      <c r="Q209" s="213">
        <v>0</v>
      </c>
      <c r="R209" s="213">
        <f>Q209*H209</f>
        <v>0</v>
      </c>
      <c r="S209" s="213">
        <v>0</v>
      </c>
      <c r="T209" s="214">
        <f>S209*H209</f>
        <v>0</v>
      </c>
      <c r="U209" s="35"/>
      <c r="V209" s="35"/>
      <c r="W209" s="35"/>
      <c r="X209" s="35"/>
      <c r="Y209" s="35"/>
      <c r="Z209" s="35"/>
      <c r="AA209" s="35"/>
      <c r="AB209" s="35"/>
      <c r="AC209" s="35"/>
      <c r="AD209" s="35"/>
      <c r="AE209" s="35"/>
      <c r="AR209" s="215" t="s">
        <v>226</v>
      </c>
      <c r="AT209" s="215" t="s">
        <v>521</v>
      </c>
      <c r="AU209" s="215" t="s">
        <v>83</v>
      </c>
      <c r="AY209" s="18" t="s">
        <v>185</v>
      </c>
      <c r="BE209" s="216">
        <f>IF(N209="základní",J209,0)</f>
        <v>0</v>
      </c>
      <c r="BF209" s="216">
        <f>IF(N209="snížená",J209,0)</f>
        <v>0</v>
      </c>
      <c r="BG209" s="216">
        <f>IF(N209="zákl. přenesená",J209,0)</f>
        <v>0</v>
      </c>
      <c r="BH209" s="216">
        <f>IF(N209="sníž. přenesená",J209,0)</f>
        <v>0</v>
      </c>
      <c r="BI209" s="216">
        <f>IF(N209="nulová",J209,0)</f>
        <v>0</v>
      </c>
      <c r="BJ209" s="18" t="s">
        <v>81</v>
      </c>
      <c r="BK209" s="216">
        <f>ROUND(I209*H209,2)</f>
        <v>0</v>
      </c>
      <c r="BL209" s="18" t="s">
        <v>192</v>
      </c>
      <c r="BM209" s="215" t="s">
        <v>1857</v>
      </c>
    </row>
    <row r="210" spans="1:65" s="2" customFormat="1" ht="10.199999999999999">
      <c r="A210" s="35"/>
      <c r="B210" s="36"/>
      <c r="C210" s="37"/>
      <c r="D210" s="217" t="s">
        <v>194</v>
      </c>
      <c r="E210" s="37"/>
      <c r="F210" s="218" t="s">
        <v>1856</v>
      </c>
      <c r="G210" s="37"/>
      <c r="H210" s="37"/>
      <c r="I210" s="116"/>
      <c r="J210" s="37"/>
      <c r="K210" s="37"/>
      <c r="L210" s="40"/>
      <c r="M210" s="219"/>
      <c r="N210" s="220"/>
      <c r="O210" s="72"/>
      <c r="P210" s="72"/>
      <c r="Q210" s="72"/>
      <c r="R210" s="72"/>
      <c r="S210" s="72"/>
      <c r="T210" s="73"/>
      <c r="U210" s="35"/>
      <c r="V210" s="35"/>
      <c r="W210" s="35"/>
      <c r="X210" s="35"/>
      <c r="Y210" s="35"/>
      <c r="Z210" s="35"/>
      <c r="AA210" s="35"/>
      <c r="AB210" s="35"/>
      <c r="AC210" s="35"/>
      <c r="AD210" s="35"/>
      <c r="AE210" s="35"/>
      <c r="AT210" s="18" t="s">
        <v>194</v>
      </c>
      <c r="AU210" s="18" t="s">
        <v>83</v>
      </c>
    </row>
    <row r="211" spans="1:65" s="2" customFormat="1" ht="16.5" customHeight="1">
      <c r="A211" s="35"/>
      <c r="B211" s="36"/>
      <c r="C211" s="204" t="s">
        <v>389</v>
      </c>
      <c r="D211" s="204" t="s">
        <v>187</v>
      </c>
      <c r="E211" s="205" t="s">
        <v>1858</v>
      </c>
      <c r="F211" s="206" t="s">
        <v>1859</v>
      </c>
      <c r="G211" s="207" t="s">
        <v>190</v>
      </c>
      <c r="H211" s="208">
        <v>17</v>
      </c>
      <c r="I211" s="209"/>
      <c r="J211" s="210">
        <f>ROUND(I211*H211,2)</f>
        <v>0</v>
      </c>
      <c r="K211" s="206" t="s">
        <v>1</v>
      </c>
      <c r="L211" s="40"/>
      <c r="M211" s="211" t="s">
        <v>1</v>
      </c>
      <c r="N211" s="212" t="s">
        <v>38</v>
      </c>
      <c r="O211" s="72"/>
      <c r="P211" s="213">
        <f>O211*H211</f>
        <v>0</v>
      </c>
      <c r="Q211" s="213">
        <v>0</v>
      </c>
      <c r="R211" s="213">
        <f>Q211*H211</f>
        <v>0</v>
      </c>
      <c r="S211" s="213">
        <v>0</v>
      </c>
      <c r="T211" s="214">
        <f>S211*H211</f>
        <v>0</v>
      </c>
      <c r="U211" s="35"/>
      <c r="V211" s="35"/>
      <c r="W211" s="35"/>
      <c r="X211" s="35"/>
      <c r="Y211" s="35"/>
      <c r="Z211" s="35"/>
      <c r="AA211" s="35"/>
      <c r="AB211" s="35"/>
      <c r="AC211" s="35"/>
      <c r="AD211" s="35"/>
      <c r="AE211" s="35"/>
      <c r="AR211" s="215" t="s">
        <v>192</v>
      </c>
      <c r="AT211" s="215" t="s">
        <v>187</v>
      </c>
      <c r="AU211" s="215" t="s">
        <v>83</v>
      </c>
      <c r="AY211" s="18" t="s">
        <v>185</v>
      </c>
      <c r="BE211" s="216">
        <f>IF(N211="základní",J211,0)</f>
        <v>0</v>
      </c>
      <c r="BF211" s="216">
        <f>IF(N211="snížená",J211,0)</f>
        <v>0</v>
      </c>
      <c r="BG211" s="216">
        <f>IF(N211="zákl. přenesená",J211,0)</f>
        <v>0</v>
      </c>
      <c r="BH211" s="216">
        <f>IF(N211="sníž. přenesená",J211,0)</f>
        <v>0</v>
      </c>
      <c r="BI211" s="216">
        <f>IF(N211="nulová",J211,0)</f>
        <v>0</v>
      </c>
      <c r="BJ211" s="18" t="s">
        <v>81</v>
      </c>
      <c r="BK211" s="216">
        <f>ROUND(I211*H211,2)</f>
        <v>0</v>
      </c>
      <c r="BL211" s="18" t="s">
        <v>192</v>
      </c>
      <c r="BM211" s="215" t="s">
        <v>1860</v>
      </c>
    </row>
    <row r="212" spans="1:65" s="2" customFormat="1" ht="10.199999999999999">
      <c r="A212" s="35"/>
      <c r="B212" s="36"/>
      <c r="C212" s="37"/>
      <c r="D212" s="217" t="s">
        <v>194</v>
      </c>
      <c r="E212" s="37"/>
      <c r="F212" s="218" t="s">
        <v>1859</v>
      </c>
      <c r="G212" s="37"/>
      <c r="H212" s="37"/>
      <c r="I212" s="116"/>
      <c r="J212" s="37"/>
      <c r="K212" s="37"/>
      <c r="L212" s="40"/>
      <c r="M212" s="219"/>
      <c r="N212" s="220"/>
      <c r="O212" s="72"/>
      <c r="P212" s="72"/>
      <c r="Q212" s="72"/>
      <c r="R212" s="72"/>
      <c r="S212" s="72"/>
      <c r="T212" s="73"/>
      <c r="U212" s="35"/>
      <c r="V212" s="35"/>
      <c r="W212" s="35"/>
      <c r="X212" s="35"/>
      <c r="Y212" s="35"/>
      <c r="Z212" s="35"/>
      <c r="AA212" s="35"/>
      <c r="AB212" s="35"/>
      <c r="AC212" s="35"/>
      <c r="AD212" s="35"/>
      <c r="AE212" s="35"/>
      <c r="AT212" s="18" t="s">
        <v>194</v>
      </c>
      <c r="AU212" s="18" t="s">
        <v>83</v>
      </c>
    </row>
    <row r="213" spans="1:65" s="2" customFormat="1" ht="16.5" customHeight="1">
      <c r="A213" s="35"/>
      <c r="B213" s="36"/>
      <c r="C213" s="258" t="s">
        <v>394</v>
      </c>
      <c r="D213" s="258" t="s">
        <v>521</v>
      </c>
      <c r="E213" s="259" t="s">
        <v>1858</v>
      </c>
      <c r="F213" s="260" t="s">
        <v>1861</v>
      </c>
      <c r="G213" s="261" t="s">
        <v>190</v>
      </c>
      <c r="H213" s="262">
        <v>17</v>
      </c>
      <c r="I213" s="263"/>
      <c r="J213" s="264">
        <f>ROUND(I213*H213,2)</f>
        <v>0</v>
      </c>
      <c r="K213" s="260" t="s">
        <v>1</v>
      </c>
      <c r="L213" s="265"/>
      <c r="M213" s="266" t="s">
        <v>1</v>
      </c>
      <c r="N213" s="267" t="s">
        <v>38</v>
      </c>
      <c r="O213" s="72"/>
      <c r="P213" s="213">
        <f>O213*H213</f>
        <v>0</v>
      </c>
      <c r="Q213" s="213">
        <v>0</v>
      </c>
      <c r="R213" s="213">
        <f>Q213*H213</f>
        <v>0</v>
      </c>
      <c r="S213" s="213">
        <v>0</v>
      </c>
      <c r="T213" s="214">
        <f>S213*H213</f>
        <v>0</v>
      </c>
      <c r="U213" s="35"/>
      <c r="V213" s="35"/>
      <c r="W213" s="35"/>
      <c r="X213" s="35"/>
      <c r="Y213" s="35"/>
      <c r="Z213" s="35"/>
      <c r="AA213" s="35"/>
      <c r="AB213" s="35"/>
      <c r="AC213" s="35"/>
      <c r="AD213" s="35"/>
      <c r="AE213" s="35"/>
      <c r="AR213" s="215" t="s">
        <v>226</v>
      </c>
      <c r="AT213" s="215" t="s">
        <v>521</v>
      </c>
      <c r="AU213" s="215" t="s">
        <v>83</v>
      </c>
      <c r="AY213" s="18" t="s">
        <v>185</v>
      </c>
      <c r="BE213" s="216">
        <f>IF(N213="základní",J213,0)</f>
        <v>0</v>
      </c>
      <c r="BF213" s="216">
        <f>IF(N213="snížená",J213,0)</f>
        <v>0</v>
      </c>
      <c r="BG213" s="216">
        <f>IF(N213="zákl. přenesená",J213,0)</f>
        <v>0</v>
      </c>
      <c r="BH213" s="216">
        <f>IF(N213="sníž. přenesená",J213,0)</f>
        <v>0</v>
      </c>
      <c r="BI213" s="216">
        <f>IF(N213="nulová",J213,0)</f>
        <v>0</v>
      </c>
      <c r="BJ213" s="18" t="s">
        <v>81</v>
      </c>
      <c r="BK213" s="216">
        <f>ROUND(I213*H213,2)</f>
        <v>0</v>
      </c>
      <c r="BL213" s="18" t="s">
        <v>192</v>
      </c>
      <c r="BM213" s="215" t="s">
        <v>1862</v>
      </c>
    </row>
    <row r="214" spans="1:65" s="2" customFormat="1" ht="10.199999999999999">
      <c r="A214" s="35"/>
      <c r="B214" s="36"/>
      <c r="C214" s="37"/>
      <c r="D214" s="217" t="s">
        <v>194</v>
      </c>
      <c r="E214" s="37"/>
      <c r="F214" s="218" t="s">
        <v>1863</v>
      </c>
      <c r="G214" s="37"/>
      <c r="H214" s="37"/>
      <c r="I214" s="116"/>
      <c r="J214" s="37"/>
      <c r="K214" s="37"/>
      <c r="L214" s="40"/>
      <c r="M214" s="219"/>
      <c r="N214" s="220"/>
      <c r="O214" s="72"/>
      <c r="P214" s="72"/>
      <c r="Q214" s="72"/>
      <c r="R214" s="72"/>
      <c r="S214" s="72"/>
      <c r="T214" s="73"/>
      <c r="U214" s="35"/>
      <c r="V214" s="35"/>
      <c r="W214" s="35"/>
      <c r="X214" s="35"/>
      <c r="Y214" s="35"/>
      <c r="Z214" s="35"/>
      <c r="AA214" s="35"/>
      <c r="AB214" s="35"/>
      <c r="AC214" s="35"/>
      <c r="AD214" s="35"/>
      <c r="AE214" s="35"/>
      <c r="AT214" s="18" t="s">
        <v>194</v>
      </c>
      <c r="AU214" s="18" t="s">
        <v>83</v>
      </c>
    </row>
    <row r="215" spans="1:65" s="2" customFormat="1" ht="16.5" customHeight="1">
      <c r="A215" s="35"/>
      <c r="B215" s="36"/>
      <c r="C215" s="204" t="s">
        <v>399</v>
      </c>
      <c r="D215" s="204" t="s">
        <v>187</v>
      </c>
      <c r="E215" s="205" t="s">
        <v>1864</v>
      </c>
      <c r="F215" s="206" t="s">
        <v>1865</v>
      </c>
      <c r="G215" s="207" t="s">
        <v>990</v>
      </c>
      <c r="H215" s="208">
        <v>1</v>
      </c>
      <c r="I215" s="209"/>
      <c r="J215" s="210">
        <f>ROUND(I215*H215,2)</f>
        <v>0</v>
      </c>
      <c r="K215" s="206" t="s">
        <v>1</v>
      </c>
      <c r="L215" s="40"/>
      <c r="M215" s="211" t="s">
        <v>1</v>
      </c>
      <c r="N215" s="212" t="s">
        <v>38</v>
      </c>
      <c r="O215" s="72"/>
      <c r="P215" s="213">
        <f>O215*H215</f>
        <v>0</v>
      </c>
      <c r="Q215" s="213">
        <v>0</v>
      </c>
      <c r="R215" s="213">
        <f>Q215*H215</f>
        <v>0</v>
      </c>
      <c r="S215" s="213">
        <v>0</v>
      </c>
      <c r="T215" s="214">
        <f>S215*H215</f>
        <v>0</v>
      </c>
      <c r="U215" s="35"/>
      <c r="V215" s="35"/>
      <c r="W215" s="35"/>
      <c r="X215" s="35"/>
      <c r="Y215" s="35"/>
      <c r="Z215" s="35"/>
      <c r="AA215" s="35"/>
      <c r="AB215" s="35"/>
      <c r="AC215" s="35"/>
      <c r="AD215" s="35"/>
      <c r="AE215" s="35"/>
      <c r="AR215" s="215" t="s">
        <v>192</v>
      </c>
      <c r="AT215" s="215" t="s">
        <v>187</v>
      </c>
      <c r="AU215" s="215" t="s">
        <v>83</v>
      </c>
      <c r="AY215" s="18" t="s">
        <v>185</v>
      </c>
      <c r="BE215" s="216">
        <f>IF(N215="základní",J215,0)</f>
        <v>0</v>
      </c>
      <c r="BF215" s="216">
        <f>IF(N215="snížená",J215,0)</f>
        <v>0</v>
      </c>
      <c r="BG215" s="216">
        <f>IF(N215="zákl. přenesená",J215,0)</f>
        <v>0</v>
      </c>
      <c r="BH215" s="216">
        <f>IF(N215="sníž. přenesená",J215,0)</f>
        <v>0</v>
      </c>
      <c r="BI215" s="216">
        <f>IF(N215="nulová",J215,0)</f>
        <v>0</v>
      </c>
      <c r="BJ215" s="18" t="s">
        <v>81</v>
      </c>
      <c r="BK215" s="216">
        <f>ROUND(I215*H215,2)</f>
        <v>0</v>
      </c>
      <c r="BL215" s="18" t="s">
        <v>192</v>
      </c>
      <c r="BM215" s="215" t="s">
        <v>1866</v>
      </c>
    </row>
    <row r="216" spans="1:65" s="2" customFormat="1" ht="10.199999999999999">
      <c r="A216" s="35"/>
      <c r="B216" s="36"/>
      <c r="C216" s="37"/>
      <c r="D216" s="217" t="s">
        <v>194</v>
      </c>
      <c r="E216" s="37"/>
      <c r="F216" s="218" t="s">
        <v>1865</v>
      </c>
      <c r="G216" s="37"/>
      <c r="H216" s="37"/>
      <c r="I216" s="116"/>
      <c r="J216" s="37"/>
      <c r="K216" s="37"/>
      <c r="L216" s="40"/>
      <c r="M216" s="219"/>
      <c r="N216" s="220"/>
      <c r="O216" s="72"/>
      <c r="P216" s="72"/>
      <c r="Q216" s="72"/>
      <c r="R216" s="72"/>
      <c r="S216" s="72"/>
      <c r="T216" s="73"/>
      <c r="U216" s="35"/>
      <c r="V216" s="35"/>
      <c r="W216" s="35"/>
      <c r="X216" s="35"/>
      <c r="Y216" s="35"/>
      <c r="Z216" s="35"/>
      <c r="AA216" s="35"/>
      <c r="AB216" s="35"/>
      <c r="AC216" s="35"/>
      <c r="AD216" s="35"/>
      <c r="AE216" s="35"/>
      <c r="AT216" s="18" t="s">
        <v>194</v>
      </c>
      <c r="AU216" s="18" t="s">
        <v>83</v>
      </c>
    </row>
    <row r="217" spans="1:65" s="2" customFormat="1" ht="16.5" customHeight="1">
      <c r="A217" s="35"/>
      <c r="B217" s="36"/>
      <c r="C217" s="258" t="s">
        <v>404</v>
      </c>
      <c r="D217" s="258" t="s">
        <v>521</v>
      </c>
      <c r="E217" s="259" t="s">
        <v>1864</v>
      </c>
      <c r="F217" s="260" t="s">
        <v>1867</v>
      </c>
      <c r="G217" s="261" t="s">
        <v>190</v>
      </c>
      <c r="H217" s="262">
        <v>1</v>
      </c>
      <c r="I217" s="263"/>
      <c r="J217" s="264">
        <f>ROUND(I217*H217,2)</f>
        <v>0</v>
      </c>
      <c r="K217" s="260" t="s">
        <v>1</v>
      </c>
      <c r="L217" s="265"/>
      <c r="M217" s="266" t="s">
        <v>1</v>
      </c>
      <c r="N217" s="267" t="s">
        <v>38</v>
      </c>
      <c r="O217" s="72"/>
      <c r="P217" s="213">
        <f>O217*H217</f>
        <v>0</v>
      </c>
      <c r="Q217" s="213">
        <v>0</v>
      </c>
      <c r="R217" s="213">
        <f>Q217*H217</f>
        <v>0</v>
      </c>
      <c r="S217" s="213">
        <v>0</v>
      </c>
      <c r="T217" s="214">
        <f>S217*H217</f>
        <v>0</v>
      </c>
      <c r="U217" s="35"/>
      <c r="V217" s="35"/>
      <c r="W217" s="35"/>
      <c r="X217" s="35"/>
      <c r="Y217" s="35"/>
      <c r="Z217" s="35"/>
      <c r="AA217" s="35"/>
      <c r="AB217" s="35"/>
      <c r="AC217" s="35"/>
      <c r="AD217" s="35"/>
      <c r="AE217" s="35"/>
      <c r="AR217" s="215" t="s">
        <v>226</v>
      </c>
      <c r="AT217" s="215" t="s">
        <v>521</v>
      </c>
      <c r="AU217" s="215" t="s">
        <v>83</v>
      </c>
      <c r="AY217" s="18" t="s">
        <v>185</v>
      </c>
      <c r="BE217" s="216">
        <f>IF(N217="základní",J217,0)</f>
        <v>0</v>
      </c>
      <c r="BF217" s="216">
        <f>IF(N217="snížená",J217,0)</f>
        <v>0</v>
      </c>
      <c r="BG217" s="216">
        <f>IF(N217="zákl. přenesená",J217,0)</f>
        <v>0</v>
      </c>
      <c r="BH217" s="216">
        <f>IF(N217="sníž. přenesená",J217,0)</f>
        <v>0</v>
      </c>
      <c r="BI217" s="216">
        <f>IF(N217="nulová",J217,0)</f>
        <v>0</v>
      </c>
      <c r="BJ217" s="18" t="s">
        <v>81</v>
      </c>
      <c r="BK217" s="216">
        <f>ROUND(I217*H217,2)</f>
        <v>0</v>
      </c>
      <c r="BL217" s="18" t="s">
        <v>192</v>
      </c>
      <c r="BM217" s="215" t="s">
        <v>1868</v>
      </c>
    </row>
    <row r="218" spans="1:65" s="2" customFormat="1" ht="10.199999999999999">
      <c r="A218" s="35"/>
      <c r="B218" s="36"/>
      <c r="C218" s="37"/>
      <c r="D218" s="217" t="s">
        <v>194</v>
      </c>
      <c r="E218" s="37"/>
      <c r="F218" s="218" t="s">
        <v>1867</v>
      </c>
      <c r="G218" s="37"/>
      <c r="H218" s="37"/>
      <c r="I218" s="116"/>
      <c r="J218" s="37"/>
      <c r="K218" s="37"/>
      <c r="L218" s="40"/>
      <c r="M218" s="219"/>
      <c r="N218" s="220"/>
      <c r="O218" s="72"/>
      <c r="P218" s="72"/>
      <c r="Q218" s="72"/>
      <c r="R218" s="72"/>
      <c r="S218" s="72"/>
      <c r="T218" s="73"/>
      <c r="U218" s="35"/>
      <c r="V218" s="35"/>
      <c r="W218" s="35"/>
      <c r="X218" s="35"/>
      <c r="Y218" s="35"/>
      <c r="Z218" s="35"/>
      <c r="AA218" s="35"/>
      <c r="AB218" s="35"/>
      <c r="AC218" s="35"/>
      <c r="AD218" s="35"/>
      <c r="AE218" s="35"/>
      <c r="AT218" s="18" t="s">
        <v>194</v>
      </c>
      <c r="AU218" s="18" t="s">
        <v>83</v>
      </c>
    </row>
    <row r="219" spans="1:65" s="2" customFormat="1" ht="16.5" customHeight="1">
      <c r="A219" s="35"/>
      <c r="B219" s="36"/>
      <c r="C219" s="204" t="s">
        <v>410</v>
      </c>
      <c r="D219" s="204" t="s">
        <v>187</v>
      </c>
      <c r="E219" s="205" t="s">
        <v>1869</v>
      </c>
      <c r="F219" s="206" t="s">
        <v>1870</v>
      </c>
      <c r="G219" s="207" t="s">
        <v>190</v>
      </c>
      <c r="H219" s="208">
        <v>3</v>
      </c>
      <c r="I219" s="209"/>
      <c r="J219" s="210">
        <f>ROUND(I219*H219,2)</f>
        <v>0</v>
      </c>
      <c r="K219" s="206" t="s">
        <v>1</v>
      </c>
      <c r="L219" s="40"/>
      <c r="M219" s="211" t="s">
        <v>1</v>
      </c>
      <c r="N219" s="212" t="s">
        <v>38</v>
      </c>
      <c r="O219" s="72"/>
      <c r="P219" s="213">
        <f>O219*H219</f>
        <v>0</v>
      </c>
      <c r="Q219" s="213">
        <v>0</v>
      </c>
      <c r="R219" s="213">
        <f>Q219*H219</f>
        <v>0</v>
      </c>
      <c r="S219" s="213">
        <v>0</v>
      </c>
      <c r="T219" s="214">
        <f>S219*H219</f>
        <v>0</v>
      </c>
      <c r="U219" s="35"/>
      <c r="V219" s="35"/>
      <c r="W219" s="35"/>
      <c r="X219" s="35"/>
      <c r="Y219" s="35"/>
      <c r="Z219" s="35"/>
      <c r="AA219" s="35"/>
      <c r="AB219" s="35"/>
      <c r="AC219" s="35"/>
      <c r="AD219" s="35"/>
      <c r="AE219" s="35"/>
      <c r="AR219" s="215" t="s">
        <v>192</v>
      </c>
      <c r="AT219" s="215" t="s">
        <v>187</v>
      </c>
      <c r="AU219" s="215" t="s">
        <v>83</v>
      </c>
      <c r="AY219" s="18" t="s">
        <v>185</v>
      </c>
      <c r="BE219" s="216">
        <f>IF(N219="základní",J219,0)</f>
        <v>0</v>
      </c>
      <c r="BF219" s="216">
        <f>IF(N219="snížená",J219,0)</f>
        <v>0</v>
      </c>
      <c r="BG219" s="216">
        <f>IF(N219="zákl. přenesená",J219,0)</f>
        <v>0</v>
      </c>
      <c r="BH219" s="216">
        <f>IF(N219="sníž. přenesená",J219,0)</f>
        <v>0</v>
      </c>
      <c r="BI219" s="216">
        <f>IF(N219="nulová",J219,0)</f>
        <v>0</v>
      </c>
      <c r="BJ219" s="18" t="s">
        <v>81</v>
      </c>
      <c r="BK219" s="216">
        <f>ROUND(I219*H219,2)</f>
        <v>0</v>
      </c>
      <c r="BL219" s="18" t="s">
        <v>192</v>
      </c>
      <c r="BM219" s="215" t="s">
        <v>1871</v>
      </c>
    </row>
    <row r="220" spans="1:65" s="2" customFormat="1" ht="10.199999999999999">
      <c r="A220" s="35"/>
      <c r="B220" s="36"/>
      <c r="C220" s="37"/>
      <c r="D220" s="217" t="s">
        <v>194</v>
      </c>
      <c r="E220" s="37"/>
      <c r="F220" s="218" t="s">
        <v>1870</v>
      </c>
      <c r="G220" s="37"/>
      <c r="H220" s="37"/>
      <c r="I220" s="116"/>
      <c r="J220" s="37"/>
      <c r="K220" s="37"/>
      <c r="L220" s="40"/>
      <c r="M220" s="219"/>
      <c r="N220" s="220"/>
      <c r="O220" s="72"/>
      <c r="P220" s="72"/>
      <c r="Q220" s="72"/>
      <c r="R220" s="72"/>
      <c r="S220" s="72"/>
      <c r="T220" s="73"/>
      <c r="U220" s="35"/>
      <c r="V220" s="35"/>
      <c r="W220" s="35"/>
      <c r="X220" s="35"/>
      <c r="Y220" s="35"/>
      <c r="Z220" s="35"/>
      <c r="AA220" s="35"/>
      <c r="AB220" s="35"/>
      <c r="AC220" s="35"/>
      <c r="AD220" s="35"/>
      <c r="AE220" s="35"/>
      <c r="AT220" s="18" t="s">
        <v>194</v>
      </c>
      <c r="AU220" s="18" t="s">
        <v>83</v>
      </c>
    </row>
    <row r="221" spans="1:65" s="2" customFormat="1" ht="16.5" customHeight="1">
      <c r="A221" s="35"/>
      <c r="B221" s="36"/>
      <c r="C221" s="258" t="s">
        <v>416</v>
      </c>
      <c r="D221" s="258" t="s">
        <v>521</v>
      </c>
      <c r="E221" s="259" t="s">
        <v>1869</v>
      </c>
      <c r="F221" s="260" t="s">
        <v>1872</v>
      </c>
      <c r="G221" s="261" t="s">
        <v>190</v>
      </c>
      <c r="H221" s="262">
        <v>3</v>
      </c>
      <c r="I221" s="263"/>
      <c r="J221" s="264">
        <f>ROUND(I221*H221,2)</f>
        <v>0</v>
      </c>
      <c r="K221" s="260" t="s">
        <v>1</v>
      </c>
      <c r="L221" s="265"/>
      <c r="M221" s="266" t="s">
        <v>1</v>
      </c>
      <c r="N221" s="267" t="s">
        <v>38</v>
      </c>
      <c r="O221" s="72"/>
      <c r="P221" s="213">
        <f>O221*H221</f>
        <v>0</v>
      </c>
      <c r="Q221" s="213">
        <v>0</v>
      </c>
      <c r="R221" s="213">
        <f>Q221*H221</f>
        <v>0</v>
      </c>
      <c r="S221" s="213">
        <v>0</v>
      </c>
      <c r="T221" s="214">
        <f>S221*H221</f>
        <v>0</v>
      </c>
      <c r="U221" s="35"/>
      <c r="V221" s="35"/>
      <c r="W221" s="35"/>
      <c r="X221" s="35"/>
      <c r="Y221" s="35"/>
      <c r="Z221" s="35"/>
      <c r="AA221" s="35"/>
      <c r="AB221" s="35"/>
      <c r="AC221" s="35"/>
      <c r="AD221" s="35"/>
      <c r="AE221" s="35"/>
      <c r="AR221" s="215" t="s">
        <v>226</v>
      </c>
      <c r="AT221" s="215" t="s">
        <v>521</v>
      </c>
      <c r="AU221" s="215" t="s">
        <v>83</v>
      </c>
      <c r="AY221" s="18" t="s">
        <v>185</v>
      </c>
      <c r="BE221" s="216">
        <f>IF(N221="základní",J221,0)</f>
        <v>0</v>
      </c>
      <c r="BF221" s="216">
        <f>IF(N221="snížená",J221,0)</f>
        <v>0</v>
      </c>
      <c r="BG221" s="216">
        <f>IF(N221="zákl. přenesená",J221,0)</f>
        <v>0</v>
      </c>
      <c r="BH221" s="216">
        <f>IF(N221="sníž. přenesená",J221,0)</f>
        <v>0</v>
      </c>
      <c r="BI221" s="216">
        <f>IF(N221="nulová",J221,0)</f>
        <v>0</v>
      </c>
      <c r="BJ221" s="18" t="s">
        <v>81</v>
      </c>
      <c r="BK221" s="216">
        <f>ROUND(I221*H221,2)</f>
        <v>0</v>
      </c>
      <c r="BL221" s="18" t="s">
        <v>192</v>
      </c>
      <c r="BM221" s="215" t="s">
        <v>1873</v>
      </c>
    </row>
    <row r="222" spans="1:65" s="2" customFormat="1" ht="10.199999999999999">
      <c r="A222" s="35"/>
      <c r="B222" s="36"/>
      <c r="C222" s="37"/>
      <c r="D222" s="217" t="s">
        <v>194</v>
      </c>
      <c r="E222" s="37"/>
      <c r="F222" s="218" t="s">
        <v>1872</v>
      </c>
      <c r="G222" s="37"/>
      <c r="H222" s="37"/>
      <c r="I222" s="116"/>
      <c r="J222" s="37"/>
      <c r="K222" s="37"/>
      <c r="L222" s="40"/>
      <c r="M222" s="219"/>
      <c r="N222" s="220"/>
      <c r="O222" s="72"/>
      <c r="P222" s="72"/>
      <c r="Q222" s="72"/>
      <c r="R222" s="72"/>
      <c r="S222" s="72"/>
      <c r="T222" s="73"/>
      <c r="U222" s="35"/>
      <c r="V222" s="35"/>
      <c r="W222" s="35"/>
      <c r="X222" s="35"/>
      <c r="Y222" s="35"/>
      <c r="Z222" s="35"/>
      <c r="AA222" s="35"/>
      <c r="AB222" s="35"/>
      <c r="AC222" s="35"/>
      <c r="AD222" s="35"/>
      <c r="AE222" s="35"/>
      <c r="AT222" s="18" t="s">
        <v>194</v>
      </c>
      <c r="AU222" s="18" t="s">
        <v>83</v>
      </c>
    </row>
    <row r="223" spans="1:65" s="2" customFormat="1" ht="16.5" customHeight="1">
      <c r="A223" s="35"/>
      <c r="B223" s="36"/>
      <c r="C223" s="204" t="s">
        <v>422</v>
      </c>
      <c r="D223" s="204" t="s">
        <v>187</v>
      </c>
      <c r="E223" s="205" t="s">
        <v>1874</v>
      </c>
      <c r="F223" s="206" t="s">
        <v>1875</v>
      </c>
      <c r="G223" s="207" t="s">
        <v>990</v>
      </c>
      <c r="H223" s="208">
        <v>5</v>
      </c>
      <c r="I223" s="209"/>
      <c r="J223" s="210">
        <f>ROUND(I223*H223,2)</f>
        <v>0</v>
      </c>
      <c r="K223" s="206" t="s">
        <v>1</v>
      </c>
      <c r="L223" s="40"/>
      <c r="M223" s="211" t="s">
        <v>1</v>
      </c>
      <c r="N223" s="212" t="s">
        <v>38</v>
      </c>
      <c r="O223" s="72"/>
      <c r="P223" s="213">
        <f>O223*H223</f>
        <v>0</v>
      </c>
      <c r="Q223" s="213">
        <v>0</v>
      </c>
      <c r="R223" s="213">
        <f>Q223*H223</f>
        <v>0</v>
      </c>
      <c r="S223" s="213">
        <v>0</v>
      </c>
      <c r="T223" s="214">
        <f>S223*H223</f>
        <v>0</v>
      </c>
      <c r="U223" s="35"/>
      <c r="V223" s="35"/>
      <c r="W223" s="35"/>
      <c r="X223" s="35"/>
      <c r="Y223" s="35"/>
      <c r="Z223" s="35"/>
      <c r="AA223" s="35"/>
      <c r="AB223" s="35"/>
      <c r="AC223" s="35"/>
      <c r="AD223" s="35"/>
      <c r="AE223" s="35"/>
      <c r="AR223" s="215" t="s">
        <v>192</v>
      </c>
      <c r="AT223" s="215" t="s">
        <v>187</v>
      </c>
      <c r="AU223" s="215" t="s">
        <v>83</v>
      </c>
      <c r="AY223" s="18" t="s">
        <v>185</v>
      </c>
      <c r="BE223" s="216">
        <f>IF(N223="základní",J223,0)</f>
        <v>0</v>
      </c>
      <c r="BF223" s="216">
        <f>IF(N223="snížená",J223,0)</f>
        <v>0</v>
      </c>
      <c r="BG223" s="216">
        <f>IF(N223="zákl. přenesená",J223,0)</f>
        <v>0</v>
      </c>
      <c r="BH223" s="216">
        <f>IF(N223="sníž. přenesená",J223,0)</f>
        <v>0</v>
      </c>
      <c r="BI223" s="216">
        <f>IF(N223="nulová",J223,0)</f>
        <v>0</v>
      </c>
      <c r="BJ223" s="18" t="s">
        <v>81</v>
      </c>
      <c r="BK223" s="216">
        <f>ROUND(I223*H223,2)</f>
        <v>0</v>
      </c>
      <c r="BL223" s="18" t="s">
        <v>192</v>
      </c>
      <c r="BM223" s="215" t="s">
        <v>1876</v>
      </c>
    </row>
    <row r="224" spans="1:65" s="2" customFormat="1" ht="10.199999999999999">
      <c r="A224" s="35"/>
      <c r="B224" s="36"/>
      <c r="C224" s="37"/>
      <c r="D224" s="217" t="s">
        <v>194</v>
      </c>
      <c r="E224" s="37"/>
      <c r="F224" s="218" t="s">
        <v>1877</v>
      </c>
      <c r="G224" s="37"/>
      <c r="H224" s="37"/>
      <c r="I224" s="116"/>
      <c r="J224" s="37"/>
      <c r="K224" s="37"/>
      <c r="L224" s="40"/>
      <c r="M224" s="219"/>
      <c r="N224" s="220"/>
      <c r="O224" s="72"/>
      <c r="P224" s="72"/>
      <c r="Q224" s="72"/>
      <c r="R224" s="72"/>
      <c r="S224" s="72"/>
      <c r="T224" s="73"/>
      <c r="U224" s="35"/>
      <c r="V224" s="35"/>
      <c r="W224" s="35"/>
      <c r="X224" s="35"/>
      <c r="Y224" s="35"/>
      <c r="Z224" s="35"/>
      <c r="AA224" s="35"/>
      <c r="AB224" s="35"/>
      <c r="AC224" s="35"/>
      <c r="AD224" s="35"/>
      <c r="AE224" s="35"/>
      <c r="AT224" s="18" t="s">
        <v>194</v>
      </c>
      <c r="AU224" s="18" t="s">
        <v>83</v>
      </c>
    </row>
    <row r="225" spans="1:65" s="2" customFormat="1" ht="16.5" customHeight="1">
      <c r="A225" s="35"/>
      <c r="B225" s="36"/>
      <c r="C225" s="258" t="s">
        <v>427</v>
      </c>
      <c r="D225" s="258" t="s">
        <v>521</v>
      </c>
      <c r="E225" s="259" t="s">
        <v>1874</v>
      </c>
      <c r="F225" s="260" t="s">
        <v>1878</v>
      </c>
      <c r="G225" s="261" t="s">
        <v>190</v>
      </c>
      <c r="H225" s="262">
        <v>5</v>
      </c>
      <c r="I225" s="263"/>
      <c r="J225" s="264">
        <f>ROUND(I225*H225,2)</f>
        <v>0</v>
      </c>
      <c r="K225" s="260" t="s">
        <v>1</v>
      </c>
      <c r="L225" s="265"/>
      <c r="M225" s="266" t="s">
        <v>1</v>
      </c>
      <c r="N225" s="267" t="s">
        <v>38</v>
      </c>
      <c r="O225" s="72"/>
      <c r="P225" s="213">
        <f>O225*H225</f>
        <v>0</v>
      </c>
      <c r="Q225" s="213">
        <v>0</v>
      </c>
      <c r="R225" s="213">
        <f>Q225*H225</f>
        <v>0</v>
      </c>
      <c r="S225" s="213">
        <v>0</v>
      </c>
      <c r="T225" s="214">
        <f>S225*H225</f>
        <v>0</v>
      </c>
      <c r="U225" s="35"/>
      <c r="V225" s="35"/>
      <c r="W225" s="35"/>
      <c r="X225" s="35"/>
      <c r="Y225" s="35"/>
      <c r="Z225" s="35"/>
      <c r="AA225" s="35"/>
      <c r="AB225" s="35"/>
      <c r="AC225" s="35"/>
      <c r="AD225" s="35"/>
      <c r="AE225" s="35"/>
      <c r="AR225" s="215" t="s">
        <v>226</v>
      </c>
      <c r="AT225" s="215" t="s">
        <v>521</v>
      </c>
      <c r="AU225" s="215" t="s">
        <v>83</v>
      </c>
      <c r="AY225" s="18" t="s">
        <v>185</v>
      </c>
      <c r="BE225" s="216">
        <f>IF(N225="základní",J225,0)</f>
        <v>0</v>
      </c>
      <c r="BF225" s="216">
        <f>IF(N225="snížená",J225,0)</f>
        <v>0</v>
      </c>
      <c r="BG225" s="216">
        <f>IF(N225="zákl. přenesená",J225,0)</f>
        <v>0</v>
      </c>
      <c r="BH225" s="216">
        <f>IF(N225="sníž. přenesená",J225,0)</f>
        <v>0</v>
      </c>
      <c r="BI225" s="216">
        <f>IF(N225="nulová",J225,0)</f>
        <v>0</v>
      </c>
      <c r="BJ225" s="18" t="s">
        <v>81</v>
      </c>
      <c r="BK225" s="216">
        <f>ROUND(I225*H225,2)</f>
        <v>0</v>
      </c>
      <c r="BL225" s="18" t="s">
        <v>192</v>
      </c>
      <c r="BM225" s="215" t="s">
        <v>1879</v>
      </c>
    </row>
    <row r="226" spans="1:65" s="2" customFormat="1" ht="10.199999999999999">
      <c r="A226" s="35"/>
      <c r="B226" s="36"/>
      <c r="C226" s="37"/>
      <c r="D226" s="217" t="s">
        <v>194</v>
      </c>
      <c r="E226" s="37"/>
      <c r="F226" s="218" t="s">
        <v>1880</v>
      </c>
      <c r="G226" s="37"/>
      <c r="H226" s="37"/>
      <c r="I226" s="116"/>
      <c r="J226" s="37"/>
      <c r="K226" s="37"/>
      <c r="L226" s="40"/>
      <c r="M226" s="219"/>
      <c r="N226" s="220"/>
      <c r="O226" s="72"/>
      <c r="P226" s="72"/>
      <c r="Q226" s="72"/>
      <c r="R226" s="72"/>
      <c r="S226" s="72"/>
      <c r="T226" s="73"/>
      <c r="U226" s="35"/>
      <c r="V226" s="35"/>
      <c r="W226" s="35"/>
      <c r="X226" s="35"/>
      <c r="Y226" s="35"/>
      <c r="Z226" s="35"/>
      <c r="AA226" s="35"/>
      <c r="AB226" s="35"/>
      <c r="AC226" s="35"/>
      <c r="AD226" s="35"/>
      <c r="AE226" s="35"/>
      <c r="AT226" s="18" t="s">
        <v>194</v>
      </c>
      <c r="AU226" s="18" t="s">
        <v>83</v>
      </c>
    </row>
    <row r="227" spans="1:65" s="12" customFormat="1" ht="22.8" customHeight="1">
      <c r="B227" s="188"/>
      <c r="C227" s="189"/>
      <c r="D227" s="190" t="s">
        <v>72</v>
      </c>
      <c r="E227" s="202" t="s">
        <v>1487</v>
      </c>
      <c r="F227" s="202" t="s">
        <v>1881</v>
      </c>
      <c r="G227" s="189"/>
      <c r="H227" s="189"/>
      <c r="I227" s="192"/>
      <c r="J227" s="203">
        <f>BK227</f>
        <v>0</v>
      </c>
      <c r="K227" s="189"/>
      <c r="L227" s="194"/>
      <c r="M227" s="195"/>
      <c r="N227" s="196"/>
      <c r="O227" s="196"/>
      <c r="P227" s="197">
        <f>SUM(P228:P251)</f>
        <v>0</v>
      </c>
      <c r="Q227" s="196"/>
      <c r="R227" s="197">
        <f>SUM(R228:R251)</f>
        <v>0</v>
      </c>
      <c r="S227" s="196"/>
      <c r="T227" s="198">
        <f>SUM(T228:T251)</f>
        <v>0</v>
      </c>
      <c r="AR227" s="199" t="s">
        <v>192</v>
      </c>
      <c r="AT227" s="200" t="s">
        <v>72</v>
      </c>
      <c r="AU227" s="200" t="s">
        <v>81</v>
      </c>
      <c r="AY227" s="199" t="s">
        <v>185</v>
      </c>
      <c r="BK227" s="201">
        <f>SUM(BK228:BK251)</f>
        <v>0</v>
      </c>
    </row>
    <row r="228" spans="1:65" s="2" customFormat="1" ht="16.5" customHeight="1">
      <c r="A228" s="35"/>
      <c r="B228" s="36"/>
      <c r="C228" s="204" t="s">
        <v>432</v>
      </c>
      <c r="D228" s="204" t="s">
        <v>187</v>
      </c>
      <c r="E228" s="205" t="s">
        <v>1882</v>
      </c>
      <c r="F228" s="206" t="s">
        <v>1883</v>
      </c>
      <c r="G228" s="207" t="s">
        <v>190</v>
      </c>
      <c r="H228" s="208">
        <v>1</v>
      </c>
      <c r="I228" s="209"/>
      <c r="J228" s="210">
        <f>ROUND(I228*H228,2)</f>
        <v>0</v>
      </c>
      <c r="K228" s="206" t="s">
        <v>1</v>
      </c>
      <c r="L228" s="40"/>
      <c r="M228" s="211" t="s">
        <v>1</v>
      </c>
      <c r="N228" s="212" t="s">
        <v>38</v>
      </c>
      <c r="O228" s="72"/>
      <c r="P228" s="213">
        <f>O228*H228</f>
        <v>0</v>
      </c>
      <c r="Q228" s="213">
        <v>0</v>
      </c>
      <c r="R228" s="213">
        <f>Q228*H228</f>
        <v>0</v>
      </c>
      <c r="S228" s="213">
        <v>0</v>
      </c>
      <c r="T228" s="214">
        <f>S228*H228</f>
        <v>0</v>
      </c>
      <c r="U228" s="35"/>
      <c r="V228" s="35"/>
      <c r="W228" s="35"/>
      <c r="X228" s="35"/>
      <c r="Y228" s="35"/>
      <c r="Z228" s="35"/>
      <c r="AA228" s="35"/>
      <c r="AB228" s="35"/>
      <c r="AC228" s="35"/>
      <c r="AD228" s="35"/>
      <c r="AE228" s="35"/>
      <c r="AR228" s="215" t="s">
        <v>487</v>
      </c>
      <c r="AT228" s="215" t="s">
        <v>187</v>
      </c>
      <c r="AU228" s="215" t="s">
        <v>83</v>
      </c>
      <c r="AY228" s="18" t="s">
        <v>185</v>
      </c>
      <c r="BE228" s="216">
        <f>IF(N228="základní",J228,0)</f>
        <v>0</v>
      </c>
      <c r="BF228" s="216">
        <f>IF(N228="snížená",J228,0)</f>
        <v>0</v>
      </c>
      <c r="BG228" s="216">
        <f>IF(N228="zákl. přenesená",J228,0)</f>
        <v>0</v>
      </c>
      <c r="BH228" s="216">
        <f>IF(N228="sníž. přenesená",J228,0)</f>
        <v>0</v>
      </c>
      <c r="BI228" s="216">
        <f>IF(N228="nulová",J228,0)</f>
        <v>0</v>
      </c>
      <c r="BJ228" s="18" t="s">
        <v>81</v>
      </c>
      <c r="BK228" s="216">
        <f>ROUND(I228*H228,2)</f>
        <v>0</v>
      </c>
      <c r="BL228" s="18" t="s">
        <v>487</v>
      </c>
      <c r="BM228" s="215" t="s">
        <v>1884</v>
      </c>
    </row>
    <row r="229" spans="1:65" s="2" customFormat="1" ht="10.199999999999999">
      <c r="A229" s="35"/>
      <c r="B229" s="36"/>
      <c r="C229" s="37"/>
      <c r="D229" s="217" t="s">
        <v>194</v>
      </c>
      <c r="E229" s="37"/>
      <c r="F229" s="218" t="s">
        <v>1883</v>
      </c>
      <c r="G229" s="37"/>
      <c r="H229" s="37"/>
      <c r="I229" s="116"/>
      <c r="J229" s="37"/>
      <c r="K229" s="37"/>
      <c r="L229" s="40"/>
      <c r="M229" s="219"/>
      <c r="N229" s="220"/>
      <c r="O229" s="72"/>
      <c r="P229" s="72"/>
      <c r="Q229" s="72"/>
      <c r="R229" s="72"/>
      <c r="S229" s="72"/>
      <c r="T229" s="73"/>
      <c r="U229" s="35"/>
      <c r="V229" s="35"/>
      <c r="W229" s="35"/>
      <c r="X229" s="35"/>
      <c r="Y229" s="35"/>
      <c r="Z229" s="35"/>
      <c r="AA229" s="35"/>
      <c r="AB229" s="35"/>
      <c r="AC229" s="35"/>
      <c r="AD229" s="35"/>
      <c r="AE229" s="35"/>
      <c r="AT229" s="18" t="s">
        <v>194</v>
      </c>
      <c r="AU229" s="18" t="s">
        <v>83</v>
      </c>
    </row>
    <row r="230" spans="1:65" s="2" customFormat="1" ht="16.5" customHeight="1">
      <c r="A230" s="35"/>
      <c r="B230" s="36"/>
      <c r="C230" s="258" t="s">
        <v>438</v>
      </c>
      <c r="D230" s="258" t="s">
        <v>521</v>
      </c>
      <c r="E230" s="259" t="s">
        <v>1882</v>
      </c>
      <c r="F230" s="260" t="s">
        <v>1885</v>
      </c>
      <c r="G230" s="261" t="s">
        <v>190</v>
      </c>
      <c r="H230" s="262">
        <v>1</v>
      </c>
      <c r="I230" s="263"/>
      <c r="J230" s="264">
        <f>ROUND(I230*H230,2)</f>
        <v>0</v>
      </c>
      <c r="K230" s="260" t="s">
        <v>1</v>
      </c>
      <c r="L230" s="265"/>
      <c r="M230" s="266" t="s">
        <v>1</v>
      </c>
      <c r="N230" s="267" t="s">
        <v>38</v>
      </c>
      <c r="O230" s="72"/>
      <c r="P230" s="213">
        <f>O230*H230</f>
        <v>0</v>
      </c>
      <c r="Q230" s="213">
        <v>0</v>
      </c>
      <c r="R230" s="213">
        <f>Q230*H230</f>
        <v>0</v>
      </c>
      <c r="S230" s="213">
        <v>0</v>
      </c>
      <c r="T230" s="214">
        <f>S230*H230</f>
        <v>0</v>
      </c>
      <c r="U230" s="35"/>
      <c r="V230" s="35"/>
      <c r="W230" s="35"/>
      <c r="X230" s="35"/>
      <c r="Y230" s="35"/>
      <c r="Z230" s="35"/>
      <c r="AA230" s="35"/>
      <c r="AB230" s="35"/>
      <c r="AC230" s="35"/>
      <c r="AD230" s="35"/>
      <c r="AE230" s="35"/>
      <c r="AR230" s="215" t="s">
        <v>487</v>
      </c>
      <c r="AT230" s="215" t="s">
        <v>521</v>
      </c>
      <c r="AU230" s="215" t="s">
        <v>83</v>
      </c>
      <c r="AY230" s="18" t="s">
        <v>185</v>
      </c>
      <c r="BE230" s="216">
        <f>IF(N230="základní",J230,0)</f>
        <v>0</v>
      </c>
      <c r="BF230" s="216">
        <f>IF(N230="snížená",J230,0)</f>
        <v>0</v>
      </c>
      <c r="BG230" s="216">
        <f>IF(N230="zákl. přenesená",J230,0)</f>
        <v>0</v>
      </c>
      <c r="BH230" s="216">
        <f>IF(N230="sníž. přenesená",J230,0)</f>
        <v>0</v>
      </c>
      <c r="BI230" s="216">
        <f>IF(N230="nulová",J230,0)</f>
        <v>0</v>
      </c>
      <c r="BJ230" s="18" t="s">
        <v>81</v>
      </c>
      <c r="BK230" s="216">
        <f>ROUND(I230*H230,2)</f>
        <v>0</v>
      </c>
      <c r="BL230" s="18" t="s">
        <v>487</v>
      </c>
      <c r="BM230" s="215" t="s">
        <v>1886</v>
      </c>
    </row>
    <row r="231" spans="1:65" s="2" customFormat="1" ht="10.199999999999999">
      <c r="A231" s="35"/>
      <c r="B231" s="36"/>
      <c r="C231" s="37"/>
      <c r="D231" s="217" t="s">
        <v>194</v>
      </c>
      <c r="E231" s="37"/>
      <c r="F231" s="218" t="s">
        <v>1885</v>
      </c>
      <c r="G231" s="37"/>
      <c r="H231" s="37"/>
      <c r="I231" s="116"/>
      <c r="J231" s="37"/>
      <c r="K231" s="37"/>
      <c r="L231" s="40"/>
      <c r="M231" s="219"/>
      <c r="N231" s="220"/>
      <c r="O231" s="72"/>
      <c r="P231" s="72"/>
      <c r="Q231" s="72"/>
      <c r="R231" s="72"/>
      <c r="S231" s="72"/>
      <c r="T231" s="73"/>
      <c r="U231" s="35"/>
      <c r="V231" s="35"/>
      <c r="W231" s="35"/>
      <c r="X231" s="35"/>
      <c r="Y231" s="35"/>
      <c r="Z231" s="35"/>
      <c r="AA231" s="35"/>
      <c r="AB231" s="35"/>
      <c r="AC231" s="35"/>
      <c r="AD231" s="35"/>
      <c r="AE231" s="35"/>
      <c r="AT231" s="18" t="s">
        <v>194</v>
      </c>
      <c r="AU231" s="18" t="s">
        <v>83</v>
      </c>
    </row>
    <row r="232" spans="1:65" s="2" customFormat="1" ht="21.75" customHeight="1">
      <c r="A232" s="35"/>
      <c r="B232" s="36"/>
      <c r="C232" s="204" t="s">
        <v>446</v>
      </c>
      <c r="D232" s="204" t="s">
        <v>187</v>
      </c>
      <c r="E232" s="205" t="s">
        <v>1887</v>
      </c>
      <c r="F232" s="206" t="s">
        <v>1888</v>
      </c>
      <c r="G232" s="207" t="s">
        <v>190</v>
      </c>
      <c r="H232" s="208">
        <v>1</v>
      </c>
      <c r="I232" s="209"/>
      <c r="J232" s="210">
        <f>ROUND(I232*H232,2)</f>
        <v>0</v>
      </c>
      <c r="K232" s="206" t="s">
        <v>1</v>
      </c>
      <c r="L232" s="40"/>
      <c r="M232" s="211" t="s">
        <v>1</v>
      </c>
      <c r="N232" s="212" t="s">
        <v>38</v>
      </c>
      <c r="O232" s="72"/>
      <c r="P232" s="213">
        <f>O232*H232</f>
        <v>0</v>
      </c>
      <c r="Q232" s="213">
        <v>0</v>
      </c>
      <c r="R232" s="213">
        <f>Q232*H232</f>
        <v>0</v>
      </c>
      <c r="S232" s="213">
        <v>0</v>
      </c>
      <c r="T232" s="214">
        <f>S232*H232</f>
        <v>0</v>
      </c>
      <c r="U232" s="35"/>
      <c r="V232" s="35"/>
      <c r="W232" s="35"/>
      <c r="X232" s="35"/>
      <c r="Y232" s="35"/>
      <c r="Z232" s="35"/>
      <c r="AA232" s="35"/>
      <c r="AB232" s="35"/>
      <c r="AC232" s="35"/>
      <c r="AD232" s="35"/>
      <c r="AE232" s="35"/>
      <c r="AR232" s="215" t="s">
        <v>487</v>
      </c>
      <c r="AT232" s="215" t="s">
        <v>187</v>
      </c>
      <c r="AU232" s="215" t="s">
        <v>83</v>
      </c>
      <c r="AY232" s="18" t="s">
        <v>185</v>
      </c>
      <c r="BE232" s="216">
        <f>IF(N232="základní",J232,0)</f>
        <v>0</v>
      </c>
      <c r="BF232" s="216">
        <f>IF(N232="snížená",J232,0)</f>
        <v>0</v>
      </c>
      <c r="BG232" s="216">
        <f>IF(N232="zákl. přenesená",J232,0)</f>
        <v>0</v>
      </c>
      <c r="BH232" s="216">
        <f>IF(N232="sníž. přenesená",J232,0)</f>
        <v>0</v>
      </c>
      <c r="BI232" s="216">
        <f>IF(N232="nulová",J232,0)</f>
        <v>0</v>
      </c>
      <c r="BJ232" s="18" t="s">
        <v>81</v>
      </c>
      <c r="BK232" s="216">
        <f>ROUND(I232*H232,2)</f>
        <v>0</v>
      </c>
      <c r="BL232" s="18" t="s">
        <v>487</v>
      </c>
      <c r="BM232" s="215" t="s">
        <v>1889</v>
      </c>
    </row>
    <row r="233" spans="1:65" s="2" customFormat="1" ht="10.199999999999999">
      <c r="A233" s="35"/>
      <c r="B233" s="36"/>
      <c r="C233" s="37"/>
      <c r="D233" s="217" t="s">
        <v>194</v>
      </c>
      <c r="E233" s="37"/>
      <c r="F233" s="218" t="s">
        <v>1888</v>
      </c>
      <c r="G233" s="37"/>
      <c r="H233" s="37"/>
      <c r="I233" s="116"/>
      <c r="J233" s="37"/>
      <c r="K233" s="37"/>
      <c r="L233" s="40"/>
      <c r="M233" s="219"/>
      <c r="N233" s="220"/>
      <c r="O233" s="72"/>
      <c r="P233" s="72"/>
      <c r="Q233" s="72"/>
      <c r="R233" s="72"/>
      <c r="S233" s="72"/>
      <c r="T233" s="73"/>
      <c r="U233" s="35"/>
      <c r="V233" s="35"/>
      <c r="W233" s="35"/>
      <c r="X233" s="35"/>
      <c r="Y233" s="35"/>
      <c r="Z233" s="35"/>
      <c r="AA233" s="35"/>
      <c r="AB233" s="35"/>
      <c r="AC233" s="35"/>
      <c r="AD233" s="35"/>
      <c r="AE233" s="35"/>
      <c r="AT233" s="18" t="s">
        <v>194</v>
      </c>
      <c r="AU233" s="18" t="s">
        <v>83</v>
      </c>
    </row>
    <row r="234" spans="1:65" s="2" customFormat="1" ht="21.75" customHeight="1">
      <c r="A234" s="35"/>
      <c r="B234" s="36"/>
      <c r="C234" s="258" t="s">
        <v>458</v>
      </c>
      <c r="D234" s="258" t="s">
        <v>521</v>
      </c>
      <c r="E234" s="259" t="s">
        <v>1887</v>
      </c>
      <c r="F234" s="260" t="s">
        <v>1890</v>
      </c>
      <c r="G234" s="261" t="s">
        <v>190</v>
      </c>
      <c r="H234" s="262">
        <v>1</v>
      </c>
      <c r="I234" s="263"/>
      <c r="J234" s="264">
        <f>ROUND(I234*H234,2)</f>
        <v>0</v>
      </c>
      <c r="K234" s="260" t="s">
        <v>1</v>
      </c>
      <c r="L234" s="265"/>
      <c r="M234" s="266" t="s">
        <v>1</v>
      </c>
      <c r="N234" s="267" t="s">
        <v>38</v>
      </c>
      <c r="O234" s="72"/>
      <c r="P234" s="213">
        <f>O234*H234</f>
        <v>0</v>
      </c>
      <c r="Q234" s="213">
        <v>0</v>
      </c>
      <c r="R234" s="213">
        <f>Q234*H234</f>
        <v>0</v>
      </c>
      <c r="S234" s="213">
        <v>0</v>
      </c>
      <c r="T234" s="214">
        <f>S234*H234</f>
        <v>0</v>
      </c>
      <c r="U234" s="35"/>
      <c r="V234" s="35"/>
      <c r="W234" s="35"/>
      <c r="X234" s="35"/>
      <c r="Y234" s="35"/>
      <c r="Z234" s="35"/>
      <c r="AA234" s="35"/>
      <c r="AB234" s="35"/>
      <c r="AC234" s="35"/>
      <c r="AD234" s="35"/>
      <c r="AE234" s="35"/>
      <c r="AR234" s="215" t="s">
        <v>487</v>
      </c>
      <c r="AT234" s="215" t="s">
        <v>521</v>
      </c>
      <c r="AU234" s="215" t="s">
        <v>83</v>
      </c>
      <c r="AY234" s="18" t="s">
        <v>185</v>
      </c>
      <c r="BE234" s="216">
        <f>IF(N234="základní",J234,0)</f>
        <v>0</v>
      </c>
      <c r="BF234" s="216">
        <f>IF(N234="snížená",J234,0)</f>
        <v>0</v>
      </c>
      <c r="BG234" s="216">
        <f>IF(N234="zákl. přenesená",J234,0)</f>
        <v>0</v>
      </c>
      <c r="BH234" s="216">
        <f>IF(N234="sníž. přenesená",J234,0)</f>
        <v>0</v>
      </c>
      <c r="BI234" s="216">
        <f>IF(N234="nulová",J234,0)</f>
        <v>0</v>
      </c>
      <c r="BJ234" s="18" t="s">
        <v>81</v>
      </c>
      <c r="BK234" s="216">
        <f>ROUND(I234*H234,2)</f>
        <v>0</v>
      </c>
      <c r="BL234" s="18" t="s">
        <v>487</v>
      </c>
      <c r="BM234" s="215" t="s">
        <v>1891</v>
      </c>
    </row>
    <row r="235" spans="1:65" s="2" customFormat="1" ht="10.199999999999999">
      <c r="A235" s="35"/>
      <c r="B235" s="36"/>
      <c r="C235" s="37"/>
      <c r="D235" s="217" t="s">
        <v>194</v>
      </c>
      <c r="E235" s="37"/>
      <c r="F235" s="218" t="s">
        <v>1890</v>
      </c>
      <c r="G235" s="37"/>
      <c r="H235" s="37"/>
      <c r="I235" s="116"/>
      <c r="J235" s="37"/>
      <c r="K235" s="37"/>
      <c r="L235" s="40"/>
      <c r="M235" s="219"/>
      <c r="N235" s="220"/>
      <c r="O235" s="72"/>
      <c r="P235" s="72"/>
      <c r="Q235" s="72"/>
      <c r="R235" s="72"/>
      <c r="S235" s="72"/>
      <c r="T235" s="73"/>
      <c r="U235" s="35"/>
      <c r="V235" s="35"/>
      <c r="W235" s="35"/>
      <c r="X235" s="35"/>
      <c r="Y235" s="35"/>
      <c r="Z235" s="35"/>
      <c r="AA235" s="35"/>
      <c r="AB235" s="35"/>
      <c r="AC235" s="35"/>
      <c r="AD235" s="35"/>
      <c r="AE235" s="35"/>
      <c r="AT235" s="18" t="s">
        <v>194</v>
      </c>
      <c r="AU235" s="18" t="s">
        <v>83</v>
      </c>
    </row>
    <row r="236" spans="1:65" s="2" customFormat="1" ht="16.5" customHeight="1">
      <c r="A236" s="35"/>
      <c r="B236" s="36"/>
      <c r="C236" s="204" t="s">
        <v>466</v>
      </c>
      <c r="D236" s="204" t="s">
        <v>187</v>
      </c>
      <c r="E236" s="205" t="s">
        <v>1892</v>
      </c>
      <c r="F236" s="206" t="s">
        <v>1893</v>
      </c>
      <c r="G236" s="207" t="s">
        <v>990</v>
      </c>
      <c r="H236" s="208">
        <v>1</v>
      </c>
      <c r="I236" s="209"/>
      <c r="J236" s="210">
        <f>ROUND(I236*H236,2)</f>
        <v>0</v>
      </c>
      <c r="K236" s="206" t="s">
        <v>1</v>
      </c>
      <c r="L236" s="40"/>
      <c r="M236" s="211" t="s">
        <v>1</v>
      </c>
      <c r="N236" s="212" t="s">
        <v>38</v>
      </c>
      <c r="O236" s="72"/>
      <c r="P236" s="213">
        <f>O236*H236</f>
        <v>0</v>
      </c>
      <c r="Q236" s="213">
        <v>0</v>
      </c>
      <c r="R236" s="213">
        <f>Q236*H236</f>
        <v>0</v>
      </c>
      <c r="S236" s="213">
        <v>0</v>
      </c>
      <c r="T236" s="214">
        <f>S236*H236</f>
        <v>0</v>
      </c>
      <c r="U236" s="35"/>
      <c r="V236" s="35"/>
      <c r="W236" s="35"/>
      <c r="X236" s="35"/>
      <c r="Y236" s="35"/>
      <c r="Z236" s="35"/>
      <c r="AA236" s="35"/>
      <c r="AB236" s="35"/>
      <c r="AC236" s="35"/>
      <c r="AD236" s="35"/>
      <c r="AE236" s="35"/>
      <c r="AR236" s="215" t="s">
        <v>487</v>
      </c>
      <c r="AT236" s="215" t="s">
        <v>187</v>
      </c>
      <c r="AU236" s="215" t="s">
        <v>83</v>
      </c>
      <c r="AY236" s="18" t="s">
        <v>185</v>
      </c>
      <c r="BE236" s="216">
        <f>IF(N236="základní",J236,0)</f>
        <v>0</v>
      </c>
      <c r="BF236" s="216">
        <f>IF(N236="snížená",J236,0)</f>
        <v>0</v>
      </c>
      <c r="BG236" s="216">
        <f>IF(N236="zákl. přenesená",J236,0)</f>
        <v>0</v>
      </c>
      <c r="BH236" s="216">
        <f>IF(N236="sníž. přenesená",J236,0)</f>
        <v>0</v>
      </c>
      <c r="BI236" s="216">
        <f>IF(N236="nulová",J236,0)</f>
        <v>0</v>
      </c>
      <c r="BJ236" s="18" t="s">
        <v>81</v>
      </c>
      <c r="BK236" s="216">
        <f>ROUND(I236*H236,2)</f>
        <v>0</v>
      </c>
      <c r="BL236" s="18" t="s">
        <v>487</v>
      </c>
      <c r="BM236" s="215" t="s">
        <v>1894</v>
      </c>
    </row>
    <row r="237" spans="1:65" s="2" customFormat="1" ht="10.199999999999999">
      <c r="A237" s="35"/>
      <c r="B237" s="36"/>
      <c r="C237" s="37"/>
      <c r="D237" s="217" t="s">
        <v>194</v>
      </c>
      <c r="E237" s="37"/>
      <c r="F237" s="218" t="s">
        <v>1893</v>
      </c>
      <c r="G237" s="37"/>
      <c r="H237" s="37"/>
      <c r="I237" s="116"/>
      <c r="J237" s="37"/>
      <c r="K237" s="37"/>
      <c r="L237" s="40"/>
      <c r="M237" s="219"/>
      <c r="N237" s="220"/>
      <c r="O237" s="72"/>
      <c r="P237" s="72"/>
      <c r="Q237" s="72"/>
      <c r="R237" s="72"/>
      <c r="S237" s="72"/>
      <c r="T237" s="73"/>
      <c r="U237" s="35"/>
      <c r="V237" s="35"/>
      <c r="W237" s="35"/>
      <c r="X237" s="35"/>
      <c r="Y237" s="35"/>
      <c r="Z237" s="35"/>
      <c r="AA237" s="35"/>
      <c r="AB237" s="35"/>
      <c r="AC237" s="35"/>
      <c r="AD237" s="35"/>
      <c r="AE237" s="35"/>
      <c r="AT237" s="18" t="s">
        <v>194</v>
      </c>
      <c r="AU237" s="18" t="s">
        <v>83</v>
      </c>
    </row>
    <row r="238" spans="1:65" s="2" customFormat="1" ht="16.5" customHeight="1">
      <c r="A238" s="35"/>
      <c r="B238" s="36"/>
      <c r="C238" s="258" t="s">
        <v>234</v>
      </c>
      <c r="D238" s="258" t="s">
        <v>521</v>
      </c>
      <c r="E238" s="259" t="s">
        <v>1892</v>
      </c>
      <c r="F238" s="260" t="s">
        <v>1895</v>
      </c>
      <c r="G238" s="261" t="s">
        <v>990</v>
      </c>
      <c r="H238" s="262">
        <v>1</v>
      </c>
      <c r="I238" s="263"/>
      <c r="J238" s="264">
        <f>ROUND(I238*H238,2)</f>
        <v>0</v>
      </c>
      <c r="K238" s="260" t="s">
        <v>1</v>
      </c>
      <c r="L238" s="265"/>
      <c r="M238" s="266" t="s">
        <v>1</v>
      </c>
      <c r="N238" s="267" t="s">
        <v>38</v>
      </c>
      <c r="O238" s="72"/>
      <c r="P238" s="213">
        <f>O238*H238</f>
        <v>0</v>
      </c>
      <c r="Q238" s="213">
        <v>0</v>
      </c>
      <c r="R238" s="213">
        <f>Q238*H238</f>
        <v>0</v>
      </c>
      <c r="S238" s="213">
        <v>0</v>
      </c>
      <c r="T238" s="214">
        <f>S238*H238</f>
        <v>0</v>
      </c>
      <c r="U238" s="35"/>
      <c r="V238" s="35"/>
      <c r="W238" s="35"/>
      <c r="X238" s="35"/>
      <c r="Y238" s="35"/>
      <c r="Z238" s="35"/>
      <c r="AA238" s="35"/>
      <c r="AB238" s="35"/>
      <c r="AC238" s="35"/>
      <c r="AD238" s="35"/>
      <c r="AE238" s="35"/>
      <c r="AR238" s="215" t="s">
        <v>487</v>
      </c>
      <c r="AT238" s="215" t="s">
        <v>521</v>
      </c>
      <c r="AU238" s="215" t="s">
        <v>83</v>
      </c>
      <c r="AY238" s="18" t="s">
        <v>185</v>
      </c>
      <c r="BE238" s="216">
        <f>IF(N238="základní",J238,0)</f>
        <v>0</v>
      </c>
      <c r="BF238" s="216">
        <f>IF(N238="snížená",J238,0)</f>
        <v>0</v>
      </c>
      <c r="BG238" s="216">
        <f>IF(N238="zákl. přenesená",J238,0)</f>
        <v>0</v>
      </c>
      <c r="BH238" s="216">
        <f>IF(N238="sníž. přenesená",J238,0)</f>
        <v>0</v>
      </c>
      <c r="BI238" s="216">
        <f>IF(N238="nulová",J238,0)</f>
        <v>0</v>
      </c>
      <c r="BJ238" s="18" t="s">
        <v>81</v>
      </c>
      <c r="BK238" s="216">
        <f>ROUND(I238*H238,2)</f>
        <v>0</v>
      </c>
      <c r="BL238" s="18" t="s">
        <v>487</v>
      </c>
      <c r="BM238" s="215" t="s">
        <v>1896</v>
      </c>
    </row>
    <row r="239" spans="1:65" s="2" customFormat="1" ht="10.199999999999999">
      <c r="A239" s="35"/>
      <c r="B239" s="36"/>
      <c r="C239" s="37"/>
      <c r="D239" s="217" t="s">
        <v>194</v>
      </c>
      <c r="E239" s="37"/>
      <c r="F239" s="218" t="s">
        <v>1895</v>
      </c>
      <c r="G239" s="37"/>
      <c r="H239" s="37"/>
      <c r="I239" s="116"/>
      <c r="J239" s="37"/>
      <c r="K239" s="37"/>
      <c r="L239" s="40"/>
      <c r="M239" s="219"/>
      <c r="N239" s="220"/>
      <c r="O239" s="72"/>
      <c r="P239" s="72"/>
      <c r="Q239" s="72"/>
      <c r="R239" s="72"/>
      <c r="S239" s="72"/>
      <c r="T239" s="73"/>
      <c r="U239" s="35"/>
      <c r="V239" s="35"/>
      <c r="W239" s="35"/>
      <c r="X239" s="35"/>
      <c r="Y239" s="35"/>
      <c r="Z239" s="35"/>
      <c r="AA239" s="35"/>
      <c r="AB239" s="35"/>
      <c r="AC239" s="35"/>
      <c r="AD239" s="35"/>
      <c r="AE239" s="35"/>
      <c r="AT239" s="18" t="s">
        <v>194</v>
      </c>
      <c r="AU239" s="18" t="s">
        <v>83</v>
      </c>
    </row>
    <row r="240" spans="1:65" s="2" customFormat="1" ht="16.5" customHeight="1">
      <c r="A240" s="35"/>
      <c r="B240" s="36"/>
      <c r="C240" s="204" t="s">
        <v>476</v>
      </c>
      <c r="D240" s="204" t="s">
        <v>187</v>
      </c>
      <c r="E240" s="205" t="s">
        <v>1897</v>
      </c>
      <c r="F240" s="206" t="s">
        <v>1898</v>
      </c>
      <c r="G240" s="207" t="s">
        <v>990</v>
      </c>
      <c r="H240" s="208">
        <v>1</v>
      </c>
      <c r="I240" s="209"/>
      <c r="J240" s="210">
        <f>ROUND(I240*H240,2)</f>
        <v>0</v>
      </c>
      <c r="K240" s="206" t="s">
        <v>1</v>
      </c>
      <c r="L240" s="40"/>
      <c r="M240" s="211" t="s">
        <v>1</v>
      </c>
      <c r="N240" s="212" t="s">
        <v>38</v>
      </c>
      <c r="O240" s="72"/>
      <c r="P240" s="213">
        <f>O240*H240</f>
        <v>0</v>
      </c>
      <c r="Q240" s="213">
        <v>0</v>
      </c>
      <c r="R240" s="213">
        <f>Q240*H240</f>
        <v>0</v>
      </c>
      <c r="S240" s="213">
        <v>0</v>
      </c>
      <c r="T240" s="214">
        <f>S240*H240</f>
        <v>0</v>
      </c>
      <c r="U240" s="35"/>
      <c r="V240" s="35"/>
      <c r="W240" s="35"/>
      <c r="X240" s="35"/>
      <c r="Y240" s="35"/>
      <c r="Z240" s="35"/>
      <c r="AA240" s="35"/>
      <c r="AB240" s="35"/>
      <c r="AC240" s="35"/>
      <c r="AD240" s="35"/>
      <c r="AE240" s="35"/>
      <c r="AR240" s="215" t="s">
        <v>487</v>
      </c>
      <c r="AT240" s="215" t="s">
        <v>187</v>
      </c>
      <c r="AU240" s="215" t="s">
        <v>83</v>
      </c>
      <c r="AY240" s="18" t="s">
        <v>185</v>
      </c>
      <c r="BE240" s="216">
        <f>IF(N240="základní",J240,0)</f>
        <v>0</v>
      </c>
      <c r="BF240" s="216">
        <f>IF(N240="snížená",J240,0)</f>
        <v>0</v>
      </c>
      <c r="BG240" s="216">
        <f>IF(N240="zákl. přenesená",J240,0)</f>
        <v>0</v>
      </c>
      <c r="BH240" s="216">
        <f>IF(N240="sníž. přenesená",J240,0)</f>
        <v>0</v>
      </c>
      <c r="BI240" s="216">
        <f>IF(N240="nulová",J240,0)</f>
        <v>0</v>
      </c>
      <c r="BJ240" s="18" t="s">
        <v>81</v>
      </c>
      <c r="BK240" s="216">
        <f>ROUND(I240*H240,2)</f>
        <v>0</v>
      </c>
      <c r="BL240" s="18" t="s">
        <v>487</v>
      </c>
      <c r="BM240" s="215" t="s">
        <v>1899</v>
      </c>
    </row>
    <row r="241" spans="1:65" s="2" customFormat="1" ht="10.199999999999999">
      <c r="A241" s="35"/>
      <c r="B241" s="36"/>
      <c r="C241" s="37"/>
      <c r="D241" s="217" t="s">
        <v>194</v>
      </c>
      <c r="E241" s="37"/>
      <c r="F241" s="218" t="s">
        <v>1893</v>
      </c>
      <c r="G241" s="37"/>
      <c r="H241" s="37"/>
      <c r="I241" s="116"/>
      <c r="J241" s="37"/>
      <c r="K241" s="37"/>
      <c r="L241" s="40"/>
      <c r="M241" s="219"/>
      <c r="N241" s="220"/>
      <c r="O241" s="72"/>
      <c r="P241" s="72"/>
      <c r="Q241" s="72"/>
      <c r="R241" s="72"/>
      <c r="S241" s="72"/>
      <c r="T241" s="73"/>
      <c r="U241" s="35"/>
      <c r="V241" s="35"/>
      <c r="W241" s="35"/>
      <c r="X241" s="35"/>
      <c r="Y241" s="35"/>
      <c r="Z241" s="35"/>
      <c r="AA241" s="35"/>
      <c r="AB241" s="35"/>
      <c r="AC241" s="35"/>
      <c r="AD241" s="35"/>
      <c r="AE241" s="35"/>
      <c r="AT241" s="18" t="s">
        <v>194</v>
      </c>
      <c r="AU241" s="18" t="s">
        <v>83</v>
      </c>
    </row>
    <row r="242" spans="1:65" s="2" customFormat="1" ht="16.5" customHeight="1">
      <c r="A242" s="35"/>
      <c r="B242" s="36"/>
      <c r="C242" s="258" t="s">
        <v>480</v>
      </c>
      <c r="D242" s="258" t="s">
        <v>521</v>
      </c>
      <c r="E242" s="259" t="s">
        <v>1897</v>
      </c>
      <c r="F242" s="260" t="s">
        <v>1900</v>
      </c>
      <c r="G242" s="261" t="s">
        <v>990</v>
      </c>
      <c r="H242" s="262">
        <v>1</v>
      </c>
      <c r="I242" s="263"/>
      <c r="J242" s="264">
        <f>ROUND(I242*H242,2)</f>
        <v>0</v>
      </c>
      <c r="K242" s="260" t="s">
        <v>1</v>
      </c>
      <c r="L242" s="265"/>
      <c r="M242" s="266" t="s">
        <v>1</v>
      </c>
      <c r="N242" s="267" t="s">
        <v>38</v>
      </c>
      <c r="O242" s="72"/>
      <c r="P242" s="213">
        <f>O242*H242</f>
        <v>0</v>
      </c>
      <c r="Q242" s="213">
        <v>0</v>
      </c>
      <c r="R242" s="213">
        <f>Q242*H242</f>
        <v>0</v>
      </c>
      <c r="S242" s="213">
        <v>0</v>
      </c>
      <c r="T242" s="214">
        <f>S242*H242</f>
        <v>0</v>
      </c>
      <c r="U242" s="35"/>
      <c r="V242" s="35"/>
      <c r="W242" s="35"/>
      <c r="X242" s="35"/>
      <c r="Y242" s="35"/>
      <c r="Z242" s="35"/>
      <c r="AA242" s="35"/>
      <c r="AB242" s="35"/>
      <c r="AC242" s="35"/>
      <c r="AD242" s="35"/>
      <c r="AE242" s="35"/>
      <c r="AR242" s="215" t="s">
        <v>487</v>
      </c>
      <c r="AT242" s="215" t="s">
        <v>521</v>
      </c>
      <c r="AU242" s="215" t="s">
        <v>83</v>
      </c>
      <c r="AY242" s="18" t="s">
        <v>185</v>
      </c>
      <c r="BE242" s="216">
        <f>IF(N242="základní",J242,0)</f>
        <v>0</v>
      </c>
      <c r="BF242" s="216">
        <f>IF(N242="snížená",J242,0)</f>
        <v>0</v>
      </c>
      <c r="BG242" s="216">
        <f>IF(N242="zákl. přenesená",J242,0)</f>
        <v>0</v>
      </c>
      <c r="BH242" s="216">
        <f>IF(N242="sníž. přenesená",J242,0)</f>
        <v>0</v>
      </c>
      <c r="BI242" s="216">
        <f>IF(N242="nulová",J242,0)</f>
        <v>0</v>
      </c>
      <c r="BJ242" s="18" t="s">
        <v>81</v>
      </c>
      <c r="BK242" s="216">
        <f>ROUND(I242*H242,2)</f>
        <v>0</v>
      </c>
      <c r="BL242" s="18" t="s">
        <v>487</v>
      </c>
      <c r="BM242" s="215" t="s">
        <v>1901</v>
      </c>
    </row>
    <row r="243" spans="1:65" s="2" customFormat="1" ht="10.199999999999999">
      <c r="A243" s="35"/>
      <c r="B243" s="36"/>
      <c r="C243" s="37"/>
      <c r="D243" s="217" t="s">
        <v>194</v>
      </c>
      <c r="E243" s="37"/>
      <c r="F243" s="218" t="s">
        <v>1900</v>
      </c>
      <c r="G243" s="37"/>
      <c r="H243" s="37"/>
      <c r="I243" s="116"/>
      <c r="J243" s="37"/>
      <c r="K243" s="37"/>
      <c r="L243" s="40"/>
      <c r="M243" s="219"/>
      <c r="N243" s="220"/>
      <c r="O243" s="72"/>
      <c r="P243" s="72"/>
      <c r="Q243" s="72"/>
      <c r="R243" s="72"/>
      <c r="S243" s="72"/>
      <c r="T243" s="73"/>
      <c r="U243" s="35"/>
      <c r="V243" s="35"/>
      <c r="W243" s="35"/>
      <c r="X243" s="35"/>
      <c r="Y243" s="35"/>
      <c r="Z243" s="35"/>
      <c r="AA243" s="35"/>
      <c r="AB243" s="35"/>
      <c r="AC243" s="35"/>
      <c r="AD243" s="35"/>
      <c r="AE243" s="35"/>
      <c r="AT243" s="18" t="s">
        <v>194</v>
      </c>
      <c r="AU243" s="18" t="s">
        <v>83</v>
      </c>
    </row>
    <row r="244" spans="1:65" s="2" customFormat="1" ht="33" customHeight="1">
      <c r="A244" s="35"/>
      <c r="B244" s="36"/>
      <c r="C244" s="204" t="s">
        <v>484</v>
      </c>
      <c r="D244" s="204" t="s">
        <v>187</v>
      </c>
      <c r="E244" s="205" t="s">
        <v>1902</v>
      </c>
      <c r="F244" s="206" t="s">
        <v>1903</v>
      </c>
      <c r="G244" s="207" t="s">
        <v>190</v>
      </c>
      <c r="H244" s="208">
        <v>1</v>
      </c>
      <c r="I244" s="209"/>
      <c r="J244" s="210">
        <f>ROUND(I244*H244,2)</f>
        <v>0</v>
      </c>
      <c r="K244" s="206" t="s">
        <v>1</v>
      </c>
      <c r="L244" s="40"/>
      <c r="M244" s="211" t="s">
        <v>1</v>
      </c>
      <c r="N244" s="212" t="s">
        <v>38</v>
      </c>
      <c r="O244" s="72"/>
      <c r="P244" s="213">
        <f>O244*H244</f>
        <v>0</v>
      </c>
      <c r="Q244" s="213">
        <v>0</v>
      </c>
      <c r="R244" s="213">
        <f>Q244*H244</f>
        <v>0</v>
      </c>
      <c r="S244" s="213">
        <v>0</v>
      </c>
      <c r="T244" s="214">
        <f>S244*H244</f>
        <v>0</v>
      </c>
      <c r="U244" s="35"/>
      <c r="V244" s="35"/>
      <c r="W244" s="35"/>
      <c r="X244" s="35"/>
      <c r="Y244" s="35"/>
      <c r="Z244" s="35"/>
      <c r="AA244" s="35"/>
      <c r="AB244" s="35"/>
      <c r="AC244" s="35"/>
      <c r="AD244" s="35"/>
      <c r="AE244" s="35"/>
      <c r="AR244" s="215" t="s">
        <v>487</v>
      </c>
      <c r="AT244" s="215" t="s">
        <v>187</v>
      </c>
      <c r="AU244" s="215" t="s">
        <v>83</v>
      </c>
      <c r="AY244" s="18" t="s">
        <v>185</v>
      </c>
      <c r="BE244" s="216">
        <f>IF(N244="základní",J244,0)</f>
        <v>0</v>
      </c>
      <c r="BF244" s="216">
        <f>IF(N244="snížená",J244,0)</f>
        <v>0</v>
      </c>
      <c r="BG244" s="216">
        <f>IF(N244="zákl. přenesená",J244,0)</f>
        <v>0</v>
      </c>
      <c r="BH244" s="216">
        <f>IF(N244="sníž. přenesená",J244,0)</f>
        <v>0</v>
      </c>
      <c r="BI244" s="216">
        <f>IF(N244="nulová",J244,0)</f>
        <v>0</v>
      </c>
      <c r="BJ244" s="18" t="s">
        <v>81</v>
      </c>
      <c r="BK244" s="216">
        <f>ROUND(I244*H244,2)</f>
        <v>0</v>
      </c>
      <c r="BL244" s="18" t="s">
        <v>487</v>
      </c>
      <c r="BM244" s="215" t="s">
        <v>1904</v>
      </c>
    </row>
    <row r="245" spans="1:65" s="2" customFormat="1" ht="28.8">
      <c r="A245" s="35"/>
      <c r="B245" s="36"/>
      <c r="C245" s="37"/>
      <c r="D245" s="217" t="s">
        <v>194</v>
      </c>
      <c r="E245" s="37"/>
      <c r="F245" s="218" t="s">
        <v>1905</v>
      </c>
      <c r="G245" s="37"/>
      <c r="H245" s="37"/>
      <c r="I245" s="116"/>
      <c r="J245" s="37"/>
      <c r="K245" s="37"/>
      <c r="L245" s="40"/>
      <c r="M245" s="219"/>
      <c r="N245" s="220"/>
      <c r="O245" s="72"/>
      <c r="P245" s="72"/>
      <c r="Q245" s="72"/>
      <c r="R245" s="72"/>
      <c r="S245" s="72"/>
      <c r="T245" s="73"/>
      <c r="U245" s="35"/>
      <c r="V245" s="35"/>
      <c r="W245" s="35"/>
      <c r="X245" s="35"/>
      <c r="Y245" s="35"/>
      <c r="Z245" s="35"/>
      <c r="AA245" s="35"/>
      <c r="AB245" s="35"/>
      <c r="AC245" s="35"/>
      <c r="AD245" s="35"/>
      <c r="AE245" s="35"/>
      <c r="AT245" s="18" t="s">
        <v>194</v>
      </c>
      <c r="AU245" s="18" t="s">
        <v>83</v>
      </c>
    </row>
    <row r="246" spans="1:65" s="2" customFormat="1" ht="33" customHeight="1">
      <c r="A246" s="35"/>
      <c r="B246" s="36"/>
      <c r="C246" s="258" t="s">
        <v>490</v>
      </c>
      <c r="D246" s="258" t="s">
        <v>521</v>
      </c>
      <c r="E246" s="259" t="s">
        <v>1902</v>
      </c>
      <c r="F246" s="260" t="s">
        <v>1905</v>
      </c>
      <c r="G246" s="261" t="s">
        <v>190</v>
      </c>
      <c r="H246" s="262">
        <v>1</v>
      </c>
      <c r="I246" s="263"/>
      <c r="J246" s="264">
        <f>ROUND(I246*H246,2)</f>
        <v>0</v>
      </c>
      <c r="K246" s="260" t="s">
        <v>1</v>
      </c>
      <c r="L246" s="265"/>
      <c r="M246" s="266" t="s">
        <v>1</v>
      </c>
      <c r="N246" s="267" t="s">
        <v>38</v>
      </c>
      <c r="O246" s="72"/>
      <c r="P246" s="213">
        <f>O246*H246</f>
        <v>0</v>
      </c>
      <c r="Q246" s="213">
        <v>0</v>
      </c>
      <c r="R246" s="213">
        <f>Q246*H246</f>
        <v>0</v>
      </c>
      <c r="S246" s="213">
        <v>0</v>
      </c>
      <c r="T246" s="214">
        <f>S246*H246</f>
        <v>0</v>
      </c>
      <c r="U246" s="35"/>
      <c r="V246" s="35"/>
      <c r="W246" s="35"/>
      <c r="X246" s="35"/>
      <c r="Y246" s="35"/>
      <c r="Z246" s="35"/>
      <c r="AA246" s="35"/>
      <c r="AB246" s="35"/>
      <c r="AC246" s="35"/>
      <c r="AD246" s="35"/>
      <c r="AE246" s="35"/>
      <c r="AR246" s="215" t="s">
        <v>487</v>
      </c>
      <c r="AT246" s="215" t="s">
        <v>521</v>
      </c>
      <c r="AU246" s="215" t="s">
        <v>83</v>
      </c>
      <c r="AY246" s="18" t="s">
        <v>185</v>
      </c>
      <c r="BE246" s="216">
        <f>IF(N246="základní",J246,0)</f>
        <v>0</v>
      </c>
      <c r="BF246" s="216">
        <f>IF(N246="snížená",J246,0)</f>
        <v>0</v>
      </c>
      <c r="BG246" s="216">
        <f>IF(N246="zákl. přenesená",J246,0)</f>
        <v>0</v>
      </c>
      <c r="BH246" s="216">
        <f>IF(N246="sníž. přenesená",J246,0)</f>
        <v>0</v>
      </c>
      <c r="BI246" s="216">
        <f>IF(N246="nulová",J246,0)</f>
        <v>0</v>
      </c>
      <c r="BJ246" s="18" t="s">
        <v>81</v>
      </c>
      <c r="BK246" s="216">
        <f>ROUND(I246*H246,2)</f>
        <v>0</v>
      </c>
      <c r="BL246" s="18" t="s">
        <v>487</v>
      </c>
      <c r="BM246" s="215" t="s">
        <v>1906</v>
      </c>
    </row>
    <row r="247" spans="1:65" s="2" customFormat="1" ht="19.2">
      <c r="A247" s="35"/>
      <c r="B247" s="36"/>
      <c r="C247" s="37"/>
      <c r="D247" s="217" t="s">
        <v>194</v>
      </c>
      <c r="E247" s="37"/>
      <c r="F247" s="218" t="s">
        <v>1907</v>
      </c>
      <c r="G247" s="37"/>
      <c r="H247" s="37"/>
      <c r="I247" s="116"/>
      <c r="J247" s="37"/>
      <c r="K247" s="37"/>
      <c r="L247" s="40"/>
      <c r="M247" s="219"/>
      <c r="N247" s="220"/>
      <c r="O247" s="72"/>
      <c r="P247" s="72"/>
      <c r="Q247" s="72"/>
      <c r="R247" s="72"/>
      <c r="S247" s="72"/>
      <c r="T247" s="73"/>
      <c r="U247" s="35"/>
      <c r="V247" s="35"/>
      <c r="W247" s="35"/>
      <c r="X247" s="35"/>
      <c r="Y247" s="35"/>
      <c r="Z247" s="35"/>
      <c r="AA247" s="35"/>
      <c r="AB247" s="35"/>
      <c r="AC247" s="35"/>
      <c r="AD247" s="35"/>
      <c r="AE247" s="35"/>
      <c r="AT247" s="18" t="s">
        <v>194</v>
      </c>
      <c r="AU247" s="18" t="s">
        <v>83</v>
      </c>
    </row>
    <row r="248" spans="1:65" s="2" customFormat="1" ht="16.5" customHeight="1">
      <c r="A248" s="35"/>
      <c r="B248" s="36"/>
      <c r="C248" s="204" t="s">
        <v>494</v>
      </c>
      <c r="D248" s="204" t="s">
        <v>187</v>
      </c>
      <c r="E248" s="205" t="s">
        <v>1908</v>
      </c>
      <c r="F248" s="206" t="s">
        <v>1909</v>
      </c>
      <c r="G248" s="207" t="s">
        <v>190</v>
      </c>
      <c r="H248" s="208">
        <v>1</v>
      </c>
      <c r="I248" s="209"/>
      <c r="J248" s="210">
        <f>ROUND(I248*H248,2)</f>
        <v>0</v>
      </c>
      <c r="K248" s="206" t="s">
        <v>1</v>
      </c>
      <c r="L248" s="40"/>
      <c r="M248" s="211" t="s">
        <v>1</v>
      </c>
      <c r="N248" s="212" t="s">
        <v>38</v>
      </c>
      <c r="O248" s="72"/>
      <c r="P248" s="213">
        <f>O248*H248</f>
        <v>0</v>
      </c>
      <c r="Q248" s="213">
        <v>0</v>
      </c>
      <c r="R248" s="213">
        <f>Q248*H248</f>
        <v>0</v>
      </c>
      <c r="S248" s="213">
        <v>0</v>
      </c>
      <c r="T248" s="214">
        <f>S248*H248</f>
        <v>0</v>
      </c>
      <c r="U248" s="35"/>
      <c r="V248" s="35"/>
      <c r="W248" s="35"/>
      <c r="X248" s="35"/>
      <c r="Y248" s="35"/>
      <c r="Z248" s="35"/>
      <c r="AA248" s="35"/>
      <c r="AB248" s="35"/>
      <c r="AC248" s="35"/>
      <c r="AD248" s="35"/>
      <c r="AE248" s="35"/>
      <c r="AR248" s="215" t="s">
        <v>487</v>
      </c>
      <c r="AT248" s="215" t="s">
        <v>187</v>
      </c>
      <c r="AU248" s="215" t="s">
        <v>83</v>
      </c>
      <c r="AY248" s="18" t="s">
        <v>185</v>
      </c>
      <c r="BE248" s="216">
        <f>IF(N248="základní",J248,0)</f>
        <v>0</v>
      </c>
      <c r="BF248" s="216">
        <f>IF(N248="snížená",J248,0)</f>
        <v>0</v>
      </c>
      <c r="BG248" s="216">
        <f>IF(N248="zákl. přenesená",J248,0)</f>
        <v>0</v>
      </c>
      <c r="BH248" s="216">
        <f>IF(N248="sníž. přenesená",J248,0)</f>
        <v>0</v>
      </c>
      <c r="BI248" s="216">
        <f>IF(N248="nulová",J248,0)</f>
        <v>0</v>
      </c>
      <c r="BJ248" s="18" t="s">
        <v>81</v>
      </c>
      <c r="BK248" s="216">
        <f>ROUND(I248*H248,2)</f>
        <v>0</v>
      </c>
      <c r="BL248" s="18" t="s">
        <v>487</v>
      </c>
      <c r="BM248" s="215" t="s">
        <v>1910</v>
      </c>
    </row>
    <row r="249" spans="1:65" s="2" customFormat="1" ht="10.199999999999999">
      <c r="A249" s="35"/>
      <c r="B249" s="36"/>
      <c r="C249" s="37"/>
      <c r="D249" s="217" t="s">
        <v>194</v>
      </c>
      <c r="E249" s="37"/>
      <c r="F249" s="218" t="s">
        <v>1909</v>
      </c>
      <c r="G249" s="37"/>
      <c r="H249" s="37"/>
      <c r="I249" s="116"/>
      <c r="J249" s="37"/>
      <c r="K249" s="37"/>
      <c r="L249" s="40"/>
      <c r="M249" s="219"/>
      <c r="N249" s="220"/>
      <c r="O249" s="72"/>
      <c r="P249" s="72"/>
      <c r="Q249" s="72"/>
      <c r="R249" s="72"/>
      <c r="S249" s="72"/>
      <c r="T249" s="73"/>
      <c r="U249" s="35"/>
      <c r="V249" s="35"/>
      <c r="W249" s="35"/>
      <c r="X249" s="35"/>
      <c r="Y249" s="35"/>
      <c r="Z249" s="35"/>
      <c r="AA249" s="35"/>
      <c r="AB249" s="35"/>
      <c r="AC249" s="35"/>
      <c r="AD249" s="35"/>
      <c r="AE249" s="35"/>
      <c r="AT249" s="18" t="s">
        <v>194</v>
      </c>
      <c r="AU249" s="18" t="s">
        <v>83</v>
      </c>
    </row>
    <row r="250" spans="1:65" s="2" customFormat="1" ht="16.5" customHeight="1">
      <c r="A250" s="35"/>
      <c r="B250" s="36"/>
      <c r="C250" s="258" t="s">
        <v>500</v>
      </c>
      <c r="D250" s="258" t="s">
        <v>521</v>
      </c>
      <c r="E250" s="259" t="s">
        <v>1908</v>
      </c>
      <c r="F250" s="260" t="s">
        <v>1911</v>
      </c>
      <c r="G250" s="261" t="s">
        <v>190</v>
      </c>
      <c r="H250" s="262">
        <v>1</v>
      </c>
      <c r="I250" s="263"/>
      <c r="J250" s="264">
        <f>ROUND(I250*H250,2)</f>
        <v>0</v>
      </c>
      <c r="K250" s="260" t="s">
        <v>1</v>
      </c>
      <c r="L250" s="265"/>
      <c r="M250" s="266" t="s">
        <v>1</v>
      </c>
      <c r="N250" s="267" t="s">
        <v>38</v>
      </c>
      <c r="O250" s="72"/>
      <c r="P250" s="213">
        <f>O250*H250</f>
        <v>0</v>
      </c>
      <c r="Q250" s="213">
        <v>0</v>
      </c>
      <c r="R250" s="213">
        <f>Q250*H250</f>
        <v>0</v>
      </c>
      <c r="S250" s="213">
        <v>0</v>
      </c>
      <c r="T250" s="214">
        <f>S250*H250</f>
        <v>0</v>
      </c>
      <c r="U250" s="35"/>
      <c r="V250" s="35"/>
      <c r="W250" s="35"/>
      <c r="X250" s="35"/>
      <c r="Y250" s="35"/>
      <c r="Z250" s="35"/>
      <c r="AA250" s="35"/>
      <c r="AB250" s="35"/>
      <c r="AC250" s="35"/>
      <c r="AD250" s="35"/>
      <c r="AE250" s="35"/>
      <c r="AR250" s="215" t="s">
        <v>487</v>
      </c>
      <c r="AT250" s="215" t="s">
        <v>521</v>
      </c>
      <c r="AU250" s="215" t="s">
        <v>83</v>
      </c>
      <c r="AY250" s="18" t="s">
        <v>185</v>
      </c>
      <c r="BE250" s="216">
        <f>IF(N250="základní",J250,0)</f>
        <v>0</v>
      </c>
      <c r="BF250" s="216">
        <f>IF(N250="snížená",J250,0)</f>
        <v>0</v>
      </c>
      <c r="BG250" s="216">
        <f>IF(N250="zákl. přenesená",J250,0)</f>
        <v>0</v>
      </c>
      <c r="BH250" s="216">
        <f>IF(N250="sníž. přenesená",J250,0)</f>
        <v>0</v>
      </c>
      <c r="BI250" s="216">
        <f>IF(N250="nulová",J250,0)</f>
        <v>0</v>
      </c>
      <c r="BJ250" s="18" t="s">
        <v>81</v>
      </c>
      <c r="BK250" s="216">
        <f>ROUND(I250*H250,2)</f>
        <v>0</v>
      </c>
      <c r="BL250" s="18" t="s">
        <v>487</v>
      </c>
      <c r="BM250" s="215" t="s">
        <v>1912</v>
      </c>
    </row>
    <row r="251" spans="1:65" s="2" customFormat="1" ht="10.199999999999999">
      <c r="A251" s="35"/>
      <c r="B251" s="36"/>
      <c r="C251" s="37"/>
      <c r="D251" s="217" t="s">
        <v>194</v>
      </c>
      <c r="E251" s="37"/>
      <c r="F251" s="218" t="s">
        <v>1911</v>
      </c>
      <c r="G251" s="37"/>
      <c r="H251" s="37"/>
      <c r="I251" s="116"/>
      <c r="J251" s="37"/>
      <c r="K251" s="37"/>
      <c r="L251" s="40"/>
      <c r="M251" s="219"/>
      <c r="N251" s="220"/>
      <c r="O251" s="72"/>
      <c r="P251" s="72"/>
      <c r="Q251" s="72"/>
      <c r="R251" s="72"/>
      <c r="S251" s="72"/>
      <c r="T251" s="73"/>
      <c r="U251" s="35"/>
      <c r="V251" s="35"/>
      <c r="W251" s="35"/>
      <c r="X251" s="35"/>
      <c r="Y251" s="35"/>
      <c r="Z251" s="35"/>
      <c r="AA251" s="35"/>
      <c r="AB251" s="35"/>
      <c r="AC251" s="35"/>
      <c r="AD251" s="35"/>
      <c r="AE251" s="35"/>
      <c r="AT251" s="18" t="s">
        <v>194</v>
      </c>
      <c r="AU251" s="18" t="s">
        <v>83</v>
      </c>
    </row>
    <row r="252" spans="1:65" s="12" customFormat="1" ht="22.8" customHeight="1">
      <c r="B252" s="188"/>
      <c r="C252" s="189"/>
      <c r="D252" s="190" t="s">
        <v>72</v>
      </c>
      <c r="E252" s="202" t="s">
        <v>1515</v>
      </c>
      <c r="F252" s="202" t="s">
        <v>1913</v>
      </c>
      <c r="G252" s="189"/>
      <c r="H252" s="189"/>
      <c r="I252" s="192"/>
      <c r="J252" s="203">
        <f>BK252</f>
        <v>0</v>
      </c>
      <c r="K252" s="189"/>
      <c r="L252" s="194"/>
      <c r="M252" s="195"/>
      <c r="N252" s="196"/>
      <c r="O252" s="196"/>
      <c r="P252" s="197">
        <f>SUM(P253:P292)</f>
        <v>0</v>
      </c>
      <c r="Q252" s="196"/>
      <c r="R252" s="197">
        <f>SUM(R253:R292)</f>
        <v>0</v>
      </c>
      <c r="S252" s="196"/>
      <c r="T252" s="198">
        <f>SUM(T253:T292)</f>
        <v>0</v>
      </c>
      <c r="AR252" s="199" t="s">
        <v>192</v>
      </c>
      <c r="AT252" s="200" t="s">
        <v>72</v>
      </c>
      <c r="AU252" s="200" t="s">
        <v>81</v>
      </c>
      <c r="AY252" s="199" t="s">
        <v>185</v>
      </c>
      <c r="BK252" s="201">
        <f>SUM(BK253:BK292)</f>
        <v>0</v>
      </c>
    </row>
    <row r="253" spans="1:65" s="2" customFormat="1" ht="16.5" customHeight="1">
      <c r="A253" s="35"/>
      <c r="B253" s="36"/>
      <c r="C253" s="204" t="s">
        <v>506</v>
      </c>
      <c r="D253" s="204" t="s">
        <v>187</v>
      </c>
      <c r="E253" s="205" t="s">
        <v>1914</v>
      </c>
      <c r="F253" s="206" t="s">
        <v>1915</v>
      </c>
      <c r="G253" s="207" t="s">
        <v>190</v>
      </c>
      <c r="H253" s="208">
        <v>2</v>
      </c>
      <c r="I253" s="209"/>
      <c r="J253" s="210">
        <f>ROUND(I253*H253,2)</f>
        <v>0</v>
      </c>
      <c r="K253" s="206" t="s">
        <v>1</v>
      </c>
      <c r="L253" s="40"/>
      <c r="M253" s="211" t="s">
        <v>1</v>
      </c>
      <c r="N253" s="212" t="s">
        <v>38</v>
      </c>
      <c r="O253" s="72"/>
      <c r="P253" s="213">
        <f>O253*H253</f>
        <v>0</v>
      </c>
      <c r="Q253" s="213">
        <v>0</v>
      </c>
      <c r="R253" s="213">
        <f>Q253*H253</f>
        <v>0</v>
      </c>
      <c r="S253" s="213">
        <v>0</v>
      </c>
      <c r="T253" s="214">
        <f>S253*H253</f>
        <v>0</v>
      </c>
      <c r="U253" s="35"/>
      <c r="V253" s="35"/>
      <c r="W253" s="35"/>
      <c r="X253" s="35"/>
      <c r="Y253" s="35"/>
      <c r="Z253" s="35"/>
      <c r="AA253" s="35"/>
      <c r="AB253" s="35"/>
      <c r="AC253" s="35"/>
      <c r="AD253" s="35"/>
      <c r="AE253" s="35"/>
      <c r="AR253" s="215" t="s">
        <v>487</v>
      </c>
      <c r="AT253" s="215" t="s">
        <v>187</v>
      </c>
      <c r="AU253" s="215" t="s">
        <v>83</v>
      </c>
      <c r="AY253" s="18" t="s">
        <v>185</v>
      </c>
      <c r="BE253" s="216">
        <f>IF(N253="základní",J253,0)</f>
        <v>0</v>
      </c>
      <c r="BF253" s="216">
        <f>IF(N253="snížená",J253,0)</f>
        <v>0</v>
      </c>
      <c r="BG253" s="216">
        <f>IF(N253="zákl. přenesená",J253,0)</f>
        <v>0</v>
      </c>
      <c r="BH253" s="216">
        <f>IF(N253="sníž. přenesená",J253,0)</f>
        <v>0</v>
      </c>
      <c r="BI253" s="216">
        <f>IF(N253="nulová",J253,0)</f>
        <v>0</v>
      </c>
      <c r="BJ253" s="18" t="s">
        <v>81</v>
      </c>
      <c r="BK253" s="216">
        <f>ROUND(I253*H253,2)</f>
        <v>0</v>
      </c>
      <c r="BL253" s="18" t="s">
        <v>487</v>
      </c>
      <c r="BM253" s="215" t="s">
        <v>1916</v>
      </c>
    </row>
    <row r="254" spans="1:65" s="2" customFormat="1" ht="10.199999999999999">
      <c r="A254" s="35"/>
      <c r="B254" s="36"/>
      <c r="C254" s="37"/>
      <c r="D254" s="217" t="s">
        <v>194</v>
      </c>
      <c r="E254" s="37"/>
      <c r="F254" s="218" t="s">
        <v>1915</v>
      </c>
      <c r="G254" s="37"/>
      <c r="H254" s="37"/>
      <c r="I254" s="116"/>
      <c r="J254" s="37"/>
      <c r="K254" s="37"/>
      <c r="L254" s="40"/>
      <c r="M254" s="219"/>
      <c r="N254" s="220"/>
      <c r="O254" s="72"/>
      <c r="P254" s="72"/>
      <c r="Q254" s="72"/>
      <c r="R254" s="72"/>
      <c r="S254" s="72"/>
      <c r="T254" s="73"/>
      <c r="U254" s="35"/>
      <c r="V254" s="35"/>
      <c r="W254" s="35"/>
      <c r="X254" s="35"/>
      <c r="Y254" s="35"/>
      <c r="Z254" s="35"/>
      <c r="AA254" s="35"/>
      <c r="AB254" s="35"/>
      <c r="AC254" s="35"/>
      <c r="AD254" s="35"/>
      <c r="AE254" s="35"/>
      <c r="AT254" s="18" t="s">
        <v>194</v>
      </c>
      <c r="AU254" s="18" t="s">
        <v>83</v>
      </c>
    </row>
    <row r="255" spans="1:65" s="2" customFormat="1" ht="16.5" customHeight="1">
      <c r="A255" s="35"/>
      <c r="B255" s="36"/>
      <c r="C255" s="258" t="s">
        <v>516</v>
      </c>
      <c r="D255" s="258" t="s">
        <v>521</v>
      </c>
      <c r="E255" s="259" t="s">
        <v>1914</v>
      </c>
      <c r="F255" s="260" t="s">
        <v>1917</v>
      </c>
      <c r="G255" s="261" t="s">
        <v>190</v>
      </c>
      <c r="H255" s="262">
        <v>2</v>
      </c>
      <c r="I255" s="263"/>
      <c r="J255" s="264">
        <f>ROUND(I255*H255,2)</f>
        <v>0</v>
      </c>
      <c r="K255" s="260" t="s">
        <v>1</v>
      </c>
      <c r="L255" s="265"/>
      <c r="M255" s="266" t="s">
        <v>1</v>
      </c>
      <c r="N255" s="267" t="s">
        <v>38</v>
      </c>
      <c r="O255" s="72"/>
      <c r="P255" s="213">
        <f>O255*H255</f>
        <v>0</v>
      </c>
      <c r="Q255" s="213">
        <v>0</v>
      </c>
      <c r="R255" s="213">
        <f>Q255*H255</f>
        <v>0</v>
      </c>
      <c r="S255" s="213">
        <v>0</v>
      </c>
      <c r="T255" s="214">
        <f>S255*H255</f>
        <v>0</v>
      </c>
      <c r="U255" s="35"/>
      <c r="V255" s="35"/>
      <c r="W255" s="35"/>
      <c r="X255" s="35"/>
      <c r="Y255" s="35"/>
      <c r="Z255" s="35"/>
      <c r="AA255" s="35"/>
      <c r="AB255" s="35"/>
      <c r="AC255" s="35"/>
      <c r="AD255" s="35"/>
      <c r="AE255" s="35"/>
      <c r="AR255" s="215" t="s">
        <v>487</v>
      </c>
      <c r="AT255" s="215" t="s">
        <v>521</v>
      </c>
      <c r="AU255" s="215" t="s">
        <v>83</v>
      </c>
      <c r="AY255" s="18" t="s">
        <v>185</v>
      </c>
      <c r="BE255" s="216">
        <f>IF(N255="základní",J255,0)</f>
        <v>0</v>
      </c>
      <c r="BF255" s="216">
        <f>IF(N255="snížená",J255,0)</f>
        <v>0</v>
      </c>
      <c r="BG255" s="216">
        <f>IF(N255="zákl. přenesená",J255,0)</f>
        <v>0</v>
      </c>
      <c r="BH255" s="216">
        <f>IF(N255="sníž. přenesená",J255,0)</f>
        <v>0</v>
      </c>
      <c r="BI255" s="216">
        <f>IF(N255="nulová",J255,0)</f>
        <v>0</v>
      </c>
      <c r="BJ255" s="18" t="s">
        <v>81</v>
      </c>
      <c r="BK255" s="216">
        <f>ROUND(I255*H255,2)</f>
        <v>0</v>
      </c>
      <c r="BL255" s="18" t="s">
        <v>487</v>
      </c>
      <c r="BM255" s="215" t="s">
        <v>1918</v>
      </c>
    </row>
    <row r="256" spans="1:65" s="2" customFormat="1" ht="10.199999999999999">
      <c r="A256" s="35"/>
      <c r="B256" s="36"/>
      <c r="C256" s="37"/>
      <c r="D256" s="217" t="s">
        <v>194</v>
      </c>
      <c r="E256" s="37"/>
      <c r="F256" s="218" t="s">
        <v>1917</v>
      </c>
      <c r="G256" s="37"/>
      <c r="H256" s="37"/>
      <c r="I256" s="116"/>
      <c r="J256" s="37"/>
      <c r="K256" s="37"/>
      <c r="L256" s="40"/>
      <c r="M256" s="219"/>
      <c r="N256" s="220"/>
      <c r="O256" s="72"/>
      <c r="P256" s="72"/>
      <c r="Q256" s="72"/>
      <c r="R256" s="72"/>
      <c r="S256" s="72"/>
      <c r="T256" s="73"/>
      <c r="U256" s="35"/>
      <c r="V256" s="35"/>
      <c r="W256" s="35"/>
      <c r="X256" s="35"/>
      <c r="Y256" s="35"/>
      <c r="Z256" s="35"/>
      <c r="AA256" s="35"/>
      <c r="AB256" s="35"/>
      <c r="AC256" s="35"/>
      <c r="AD256" s="35"/>
      <c r="AE256" s="35"/>
      <c r="AT256" s="18" t="s">
        <v>194</v>
      </c>
      <c r="AU256" s="18" t="s">
        <v>83</v>
      </c>
    </row>
    <row r="257" spans="1:65" s="2" customFormat="1" ht="16.5" customHeight="1">
      <c r="A257" s="35"/>
      <c r="B257" s="36"/>
      <c r="C257" s="204" t="s">
        <v>525</v>
      </c>
      <c r="D257" s="204" t="s">
        <v>187</v>
      </c>
      <c r="E257" s="205" t="s">
        <v>1919</v>
      </c>
      <c r="F257" s="206" t="s">
        <v>1920</v>
      </c>
      <c r="G257" s="207" t="s">
        <v>190</v>
      </c>
      <c r="H257" s="208">
        <v>1</v>
      </c>
      <c r="I257" s="209"/>
      <c r="J257" s="210">
        <f>ROUND(I257*H257,2)</f>
        <v>0</v>
      </c>
      <c r="K257" s="206" t="s">
        <v>1</v>
      </c>
      <c r="L257" s="40"/>
      <c r="M257" s="211" t="s">
        <v>1</v>
      </c>
      <c r="N257" s="212" t="s">
        <v>38</v>
      </c>
      <c r="O257" s="72"/>
      <c r="P257" s="213">
        <f>O257*H257</f>
        <v>0</v>
      </c>
      <c r="Q257" s="213">
        <v>0</v>
      </c>
      <c r="R257" s="213">
        <f>Q257*H257</f>
        <v>0</v>
      </c>
      <c r="S257" s="213">
        <v>0</v>
      </c>
      <c r="T257" s="214">
        <f>S257*H257</f>
        <v>0</v>
      </c>
      <c r="U257" s="35"/>
      <c r="V257" s="35"/>
      <c r="W257" s="35"/>
      <c r="X257" s="35"/>
      <c r="Y257" s="35"/>
      <c r="Z257" s="35"/>
      <c r="AA257" s="35"/>
      <c r="AB257" s="35"/>
      <c r="AC257" s="35"/>
      <c r="AD257" s="35"/>
      <c r="AE257" s="35"/>
      <c r="AR257" s="215" t="s">
        <v>487</v>
      </c>
      <c r="AT257" s="215" t="s">
        <v>187</v>
      </c>
      <c r="AU257" s="215" t="s">
        <v>83</v>
      </c>
      <c r="AY257" s="18" t="s">
        <v>185</v>
      </c>
      <c r="BE257" s="216">
        <f>IF(N257="základní",J257,0)</f>
        <v>0</v>
      </c>
      <c r="BF257" s="216">
        <f>IF(N257="snížená",J257,0)</f>
        <v>0</v>
      </c>
      <c r="BG257" s="216">
        <f>IF(N257="zákl. přenesená",J257,0)</f>
        <v>0</v>
      </c>
      <c r="BH257" s="216">
        <f>IF(N257="sníž. přenesená",J257,0)</f>
        <v>0</v>
      </c>
      <c r="BI257" s="216">
        <f>IF(N257="nulová",J257,0)</f>
        <v>0</v>
      </c>
      <c r="BJ257" s="18" t="s">
        <v>81</v>
      </c>
      <c r="BK257" s="216">
        <f>ROUND(I257*H257,2)</f>
        <v>0</v>
      </c>
      <c r="BL257" s="18" t="s">
        <v>487</v>
      </c>
      <c r="BM257" s="215" t="s">
        <v>1921</v>
      </c>
    </row>
    <row r="258" spans="1:65" s="2" customFormat="1" ht="10.199999999999999">
      <c r="A258" s="35"/>
      <c r="B258" s="36"/>
      <c r="C258" s="37"/>
      <c r="D258" s="217" t="s">
        <v>194</v>
      </c>
      <c r="E258" s="37"/>
      <c r="F258" s="218" t="s">
        <v>1920</v>
      </c>
      <c r="G258" s="37"/>
      <c r="H258" s="37"/>
      <c r="I258" s="116"/>
      <c r="J258" s="37"/>
      <c r="K258" s="37"/>
      <c r="L258" s="40"/>
      <c r="M258" s="219"/>
      <c r="N258" s="220"/>
      <c r="O258" s="72"/>
      <c r="P258" s="72"/>
      <c r="Q258" s="72"/>
      <c r="R258" s="72"/>
      <c r="S258" s="72"/>
      <c r="T258" s="73"/>
      <c r="U258" s="35"/>
      <c r="V258" s="35"/>
      <c r="W258" s="35"/>
      <c r="X258" s="35"/>
      <c r="Y258" s="35"/>
      <c r="Z258" s="35"/>
      <c r="AA258" s="35"/>
      <c r="AB258" s="35"/>
      <c r="AC258" s="35"/>
      <c r="AD258" s="35"/>
      <c r="AE258" s="35"/>
      <c r="AT258" s="18" t="s">
        <v>194</v>
      </c>
      <c r="AU258" s="18" t="s">
        <v>83</v>
      </c>
    </row>
    <row r="259" spans="1:65" s="2" customFormat="1" ht="16.5" customHeight="1">
      <c r="A259" s="35"/>
      <c r="B259" s="36"/>
      <c r="C259" s="258" t="s">
        <v>870</v>
      </c>
      <c r="D259" s="258" t="s">
        <v>521</v>
      </c>
      <c r="E259" s="259" t="s">
        <v>1919</v>
      </c>
      <c r="F259" s="260" t="s">
        <v>1922</v>
      </c>
      <c r="G259" s="261" t="s">
        <v>190</v>
      </c>
      <c r="H259" s="262">
        <v>1</v>
      </c>
      <c r="I259" s="263"/>
      <c r="J259" s="264">
        <f>ROUND(I259*H259,2)</f>
        <v>0</v>
      </c>
      <c r="K259" s="260" t="s">
        <v>1</v>
      </c>
      <c r="L259" s="265"/>
      <c r="M259" s="266" t="s">
        <v>1</v>
      </c>
      <c r="N259" s="267" t="s">
        <v>38</v>
      </c>
      <c r="O259" s="72"/>
      <c r="P259" s="213">
        <f>O259*H259</f>
        <v>0</v>
      </c>
      <c r="Q259" s="213">
        <v>0</v>
      </c>
      <c r="R259" s="213">
        <f>Q259*H259</f>
        <v>0</v>
      </c>
      <c r="S259" s="213">
        <v>0</v>
      </c>
      <c r="T259" s="214">
        <f>S259*H259</f>
        <v>0</v>
      </c>
      <c r="U259" s="35"/>
      <c r="V259" s="35"/>
      <c r="W259" s="35"/>
      <c r="X259" s="35"/>
      <c r="Y259" s="35"/>
      <c r="Z259" s="35"/>
      <c r="AA259" s="35"/>
      <c r="AB259" s="35"/>
      <c r="AC259" s="35"/>
      <c r="AD259" s="35"/>
      <c r="AE259" s="35"/>
      <c r="AR259" s="215" t="s">
        <v>487</v>
      </c>
      <c r="AT259" s="215" t="s">
        <v>521</v>
      </c>
      <c r="AU259" s="215" t="s">
        <v>83</v>
      </c>
      <c r="AY259" s="18" t="s">
        <v>185</v>
      </c>
      <c r="BE259" s="216">
        <f>IF(N259="základní",J259,0)</f>
        <v>0</v>
      </c>
      <c r="BF259" s="216">
        <f>IF(N259="snížená",J259,0)</f>
        <v>0</v>
      </c>
      <c r="BG259" s="216">
        <f>IF(N259="zákl. přenesená",J259,0)</f>
        <v>0</v>
      </c>
      <c r="BH259" s="216">
        <f>IF(N259="sníž. přenesená",J259,0)</f>
        <v>0</v>
      </c>
      <c r="BI259" s="216">
        <f>IF(N259="nulová",J259,0)</f>
        <v>0</v>
      </c>
      <c r="BJ259" s="18" t="s">
        <v>81</v>
      </c>
      <c r="BK259" s="216">
        <f>ROUND(I259*H259,2)</f>
        <v>0</v>
      </c>
      <c r="BL259" s="18" t="s">
        <v>487</v>
      </c>
      <c r="BM259" s="215" t="s">
        <v>1923</v>
      </c>
    </row>
    <row r="260" spans="1:65" s="2" customFormat="1" ht="10.199999999999999">
      <c r="A260" s="35"/>
      <c r="B260" s="36"/>
      <c r="C260" s="37"/>
      <c r="D260" s="217" t="s">
        <v>194</v>
      </c>
      <c r="E260" s="37"/>
      <c r="F260" s="218" t="s">
        <v>1924</v>
      </c>
      <c r="G260" s="37"/>
      <c r="H260" s="37"/>
      <c r="I260" s="116"/>
      <c r="J260" s="37"/>
      <c r="K260" s="37"/>
      <c r="L260" s="40"/>
      <c r="M260" s="219"/>
      <c r="N260" s="220"/>
      <c r="O260" s="72"/>
      <c r="P260" s="72"/>
      <c r="Q260" s="72"/>
      <c r="R260" s="72"/>
      <c r="S260" s="72"/>
      <c r="T260" s="73"/>
      <c r="U260" s="35"/>
      <c r="V260" s="35"/>
      <c r="W260" s="35"/>
      <c r="X260" s="35"/>
      <c r="Y260" s="35"/>
      <c r="Z260" s="35"/>
      <c r="AA260" s="35"/>
      <c r="AB260" s="35"/>
      <c r="AC260" s="35"/>
      <c r="AD260" s="35"/>
      <c r="AE260" s="35"/>
      <c r="AT260" s="18" t="s">
        <v>194</v>
      </c>
      <c r="AU260" s="18" t="s">
        <v>83</v>
      </c>
    </row>
    <row r="261" spans="1:65" s="2" customFormat="1" ht="16.5" customHeight="1">
      <c r="A261" s="35"/>
      <c r="B261" s="36"/>
      <c r="C261" s="204" t="s">
        <v>876</v>
      </c>
      <c r="D261" s="204" t="s">
        <v>187</v>
      </c>
      <c r="E261" s="205" t="s">
        <v>1925</v>
      </c>
      <c r="F261" s="206" t="s">
        <v>1926</v>
      </c>
      <c r="G261" s="207" t="s">
        <v>190</v>
      </c>
      <c r="H261" s="208">
        <v>7</v>
      </c>
      <c r="I261" s="209"/>
      <c r="J261" s="210">
        <f>ROUND(I261*H261,2)</f>
        <v>0</v>
      </c>
      <c r="K261" s="206" t="s">
        <v>1</v>
      </c>
      <c r="L261" s="40"/>
      <c r="M261" s="211" t="s">
        <v>1</v>
      </c>
      <c r="N261" s="212" t="s">
        <v>38</v>
      </c>
      <c r="O261" s="72"/>
      <c r="P261" s="213">
        <f>O261*H261</f>
        <v>0</v>
      </c>
      <c r="Q261" s="213">
        <v>0</v>
      </c>
      <c r="R261" s="213">
        <f>Q261*H261</f>
        <v>0</v>
      </c>
      <c r="S261" s="213">
        <v>0</v>
      </c>
      <c r="T261" s="214">
        <f>S261*H261</f>
        <v>0</v>
      </c>
      <c r="U261" s="35"/>
      <c r="V261" s="35"/>
      <c r="W261" s="35"/>
      <c r="X261" s="35"/>
      <c r="Y261" s="35"/>
      <c r="Z261" s="35"/>
      <c r="AA261" s="35"/>
      <c r="AB261" s="35"/>
      <c r="AC261" s="35"/>
      <c r="AD261" s="35"/>
      <c r="AE261" s="35"/>
      <c r="AR261" s="215" t="s">
        <v>487</v>
      </c>
      <c r="AT261" s="215" t="s">
        <v>187</v>
      </c>
      <c r="AU261" s="215" t="s">
        <v>83</v>
      </c>
      <c r="AY261" s="18" t="s">
        <v>185</v>
      </c>
      <c r="BE261" s="216">
        <f>IF(N261="základní",J261,0)</f>
        <v>0</v>
      </c>
      <c r="BF261" s="216">
        <f>IF(N261="snížená",J261,0)</f>
        <v>0</v>
      </c>
      <c r="BG261" s="216">
        <f>IF(N261="zákl. přenesená",J261,0)</f>
        <v>0</v>
      </c>
      <c r="BH261" s="216">
        <f>IF(N261="sníž. přenesená",J261,0)</f>
        <v>0</v>
      </c>
      <c r="BI261" s="216">
        <f>IF(N261="nulová",J261,0)</f>
        <v>0</v>
      </c>
      <c r="BJ261" s="18" t="s">
        <v>81</v>
      </c>
      <c r="BK261" s="216">
        <f>ROUND(I261*H261,2)</f>
        <v>0</v>
      </c>
      <c r="BL261" s="18" t="s">
        <v>487</v>
      </c>
      <c r="BM261" s="215" t="s">
        <v>1927</v>
      </c>
    </row>
    <row r="262" spans="1:65" s="2" customFormat="1" ht="10.199999999999999">
      <c r="A262" s="35"/>
      <c r="B262" s="36"/>
      <c r="C262" s="37"/>
      <c r="D262" s="217" t="s">
        <v>194</v>
      </c>
      <c r="E262" s="37"/>
      <c r="F262" s="218" t="s">
        <v>1926</v>
      </c>
      <c r="G262" s="37"/>
      <c r="H262" s="37"/>
      <c r="I262" s="116"/>
      <c r="J262" s="37"/>
      <c r="K262" s="37"/>
      <c r="L262" s="40"/>
      <c r="M262" s="219"/>
      <c r="N262" s="220"/>
      <c r="O262" s="72"/>
      <c r="P262" s="72"/>
      <c r="Q262" s="72"/>
      <c r="R262" s="72"/>
      <c r="S262" s="72"/>
      <c r="T262" s="73"/>
      <c r="U262" s="35"/>
      <c r="V262" s="35"/>
      <c r="W262" s="35"/>
      <c r="X262" s="35"/>
      <c r="Y262" s="35"/>
      <c r="Z262" s="35"/>
      <c r="AA262" s="35"/>
      <c r="AB262" s="35"/>
      <c r="AC262" s="35"/>
      <c r="AD262" s="35"/>
      <c r="AE262" s="35"/>
      <c r="AT262" s="18" t="s">
        <v>194</v>
      </c>
      <c r="AU262" s="18" t="s">
        <v>83</v>
      </c>
    </row>
    <row r="263" spans="1:65" s="2" customFormat="1" ht="16.5" customHeight="1">
      <c r="A263" s="35"/>
      <c r="B263" s="36"/>
      <c r="C263" s="258" t="s">
        <v>880</v>
      </c>
      <c r="D263" s="258" t="s">
        <v>521</v>
      </c>
      <c r="E263" s="259" t="s">
        <v>1925</v>
      </c>
      <c r="F263" s="260" t="s">
        <v>1928</v>
      </c>
      <c r="G263" s="261" t="s">
        <v>190</v>
      </c>
      <c r="H263" s="262">
        <v>7</v>
      </c>
      <c r="I263" s="263"/>
      <c r="J263" s="264">
        <f>ROUND(I263*H263,2)</f>
        <v>0</v>
      </c>
      <c r="K263" s="260" t="s">
        <v>1</v>
      </c>
      <c r="L263" s="265"/>
      <c r="M263" s="266" t="s">
        <v>1</v>
      </c>
      <c r="N263" s="267" t="s">
        <v>38</v>
      </c>
      <c r="O263" s="72"/>
      <c r="P263" s="213">
        <f>O263*H263</f>
        <v>0</v>
      </c>
      <c r="Q263" s="213">
        <v>0</v>
      </c>
      <c r="R263" s="213">
        <f>Q263*H263</f>
        <v>0</v>
      </c>
      <c r="S263" s="213">
        <v>0</v>
      </c>
      <c r="T263" s="214">
        <f>S263*H263</f>
        <v>0</v>
      </c>
      <c r="U263" s="35"/>
      <c r="V263" s="35"/>
      <c r="W263" s="35"/>
      <c r="X263" s="35"/>
      <c r="Y263" s="35"/>
      <c r="Z263" s="35"/>
      <c r="AA263" s="35"/>
      <c r="AB263" s="35"/>
      <c r="AC263" s="35"/>
      <c r="AD263" s="35"/>
      <c r="AE263" s="35"/>
      <c r="AR263" s="215" t="s">
        <v>487</v>
      </c>
      <c r="AT263" s="215" t="s">
        <v>521</v>
      </c>
      <c r="AU263" s="215" t="s">
        <v>83</v>
      </c>
      <c r="AY263" s="18" t="s">
        <v>185</v>
      </c>
      <c r="BE263" s="216">
        <f>IF(N263="základní",J263,0)</f>
        <v>0</v>
      </c>
      <c r="BF263" s="216">
        <f>IF(N263="snížená",J263,0)</f>
        <v>0</v>
      </c>
      <c r="BG263" s="216">
        <f>IF(N263="zákl. přenesená",J263,0)</f>
        <v>0</v>
      </c>
      <c r="BH263" s="216">
        <f>IF(N263="sníž. přenesená",J263,0)</f>
        <v>0</v>
      </c>
      <c r="BI263" s="216">
        <f>IF(N263="nulová",J263,0)</f>
        <v>0</v>
      </c>
      <c r="BJ263" s="18" t="s">
        <v>81</v>
      </c>
      <c r="BK263" s="216">
        <f>ROUND(I263*H263,2)</f>
        <v>0</v>
      </c>
      <c r="BL263" s="18" t="s">
        <v>487</v>
      </c>
      <c r="BM263" s="215" t="s">
        <v>1929</v>
      </c>
    </row>
    <row r="264" spans="1:65" s="2" customFormat="1" ht="10.199999999999999">
      <c r="A264" s="35"/>
      <c r="B264" s="36"/>
      <c r="C264" s="37"/>
      <c r="D264" s="217" t="s">
        <v>194</v>
      </c>
      <c r="E264" s="37"/>
      <c r="F264" s="218" t="s">
        <v>1930</v>
      </c>
      <c r="G264" s="37"/>
      <c r="H264" s="37"/>
      <c r="I264" s="116"/>
      <c r="J264" s="37"/>
      <c r="K264" s="37"/>
      <c r="L264" s="40"/>
      <c r="M264" s="219"/>
      <c r="N264" s="220"/>
      <c r="O264" s="72"/>
      <c r="P264" s="72"/>
      <c r="Q264" s="72"/>
      <c r="R264" s="72"/>
      <c r="S264" s="72"/>
      <c r="T264" s="73"/>
      <c r="U264" s="35"/>
      <c r="V264" s="35"/>
      <c r="W264" s="35"/>
      <c r="X264" s="35"/>
      <c r="Y264" s="35"/>
      <c r="Z264" s="35"/>
      <c r="AA264" s="35"/>
      <c r="AB264" s="35"/>
      <c r="AC264" s="35"/>
      <c r="AD264" s="35"/>
      <c r="AE264" s="35"/>
      <c r="AT264" s="18" t="s">
        <v>194</v>
      </c>
      <c r="AU264" s="18" t="s">
        <v>83</v>
      </c>
    </row>
    <row r="265" spans="1:65" s="2" customFormat="1" ht="16.5" customHeight="1">
      <c r="A265" s="35"/>
      <c r="B265" s="36"/>
      <c r="C265" s="204" t="s">
        <v>884</v>
      </c>
      <c r="D265" s="204" t="s">
        <v>187</v>
      </c>
      <c r="E265" s="205" t="s">
        <v>1931</v>
      </c>
      <c r="F265" s="206" t="s">
        <v>1932</v>
      </c>
      <c r="G265" s="207" t="s">
        <v>190</v>
      </c>
      <c r="H265" s="208">
        <v>2</v>
      </c>
      <c r="I265" s="209"/>
      <c r="J265" s="210">
        <f>ROUND(I265*H265,2)</f>
        <v>0</v>
      </c>
      <c r="K265" s="206" t="s">
        <v>1</v>
      </c>
      <c r="L265" s="40"/>
      <c r="M265" s="211" t="s">
        <v>1</v>
      </c>
      <c r="N265" s="212" t="s">
        <v>38</v>
      </c>
      <c r="O265" s="72"/>
      <c r="P265" s="213">
        <f>O265*H265</f>
        <v>0</v>
      </c>
      <c r="Q265" s="213">
        <v>0</v>
      </c>
      <c r="R265" s="213">
        <f>Q265*H265</f>
        <v>0</v>
      </c>
      <c r="S265" s="213">
        <v>0</v>
      </c>
      <c r="T265" s="214">
        <f>S265*H265</f>
        <v>0</v>
      </c>
      <c r="U265" s="35"/>
      <c r="V265" s="35"/>
      <c r="W265" s="35"/>
      <c r="X265" s="35"/>
      <c r="Y265" s="35"/>
      <c r="Z265" s="35"/>
      <c r="AA265" s="35"/>
      <c r="AB265" s="35"/>
      <c r="AC265" s="35"/>
      <c r="AD265" s="35"/>
      <c r="AE265" s="35"/>
      <c r="AR265" s="215" t="s">
        <v>487</v>
      </c>
      <c r="AT265" s="215" t="s">
        <v>187</v>
      </c>
      <c r="AU265" s="215" t="s">
        <v>83</v>
      </c>
      <c r="AY265" s="18" t="s">
        <v>185</v>
      </c>
      <c r="BE265" s="216">
        <f>IF(N265="základní",J265,0)</f>
        <v>0</v>
      </c>
      <c r="BF265" s="216">
        <f>IF(N265="snížená",J265,0)</f>
        <v>0</v>
      </c>
      <c r="BG265" s="216">
        <f>IF(N265="zákl. přenesená",J265,0)</f>
        <v>0</v>
      </c>
      <c r="BH265" s="216">
        <f>IF(N265="sníž. přenesená",J265,0)</f>
        <v>0</v>
      </c>
      <c r="BI265" s="216">
        <f>IF(N265="nulová",J265,0)</f>
        <v>0</v>
      </c>
      <c r="BJ265" s="18" t="s">
        <v>81</v>
      </c>
      <c r="BK265" s="216">
        <f>ROUND(I265*H265,2)</f>
        <v>0</v>
      </c>
      <c r="BL265" s="18" t="s">
        <v>487</v>
      </c>
      <c r="BM265" s="215" t="s">
        <v>1933</v>
      </c>
    </row>
    <row r="266" spans="1:65" s="2" customFormat="1" ht="10.199999999999999">
      <c r="A266" s="35"/>
      <c r="B266" s="36"/>
      <c r="C266" s="37"/>
      <c r="D266" s="217" t="s">
        <v>194</v>
      </c>
      <c r="E266" s="37"/>
      <c r="F266" s="218" t="s">
        <v>1932</v>
      </c>
      <c r="G266" s="37"/>
      <c r="H266" s="37"/>
      <c r="I266" s="116"/>
      <c r="J266" s="37"/>
      <c r="K266" s="37"/>
      <c r="L266" s="40"/>
      <c r="M266" s="219"/>
      <c r="N266" s="220"/>
      <c r="O266" s="72"/>
      <c r="P266" s="72"/>
      <c r="Q266" s="72"/>
      <c r="R266" s="72"/>
      <c r="S266" s="72"/>
      <c r="T266" s="73"/>
      <c r="U266" s="35"/>
      <c r="V266" s="35"/>
      <c r="W266" s="35"/>
      <c r="X266" s="35"/>
      <c r="Y266" s="35"/>
      <c r="Z266" s="35"/>
      <c r="AA266" s="35"/>
      <c r="AB266" s="35"/>
      <c r="AC266" s="35"/>
      <c r="AD266" s="35"/>
      <c r="AE266" s="35"/>
      <c r="AT266" s="18" t="s">
        <v>194</v>
      </c>
      <c r="AU266" s="18" t="s">
        <v>83</v>
      </c>
    </row>
    <row r="267" spans="1:65" s="2" customFormat="1" ht="16.5" customHeight="1">
      <c r="A267" s="35"/>
      <c r="B267" s="36"/>
      <c r="C267" s="258" t="s">
        <v>888</v>
      </c>
      <c r="D267" s="258" t="s">
        <v>521</v>
      </c>
      <c r="E267" s="259" t="s">
        <v>1931</v>
      </c>
      <c r="F267" s="260" t="s">
        <v>1934</v>
      </c>
      <c r="G267" s="261" t="s">
        <v>190</v>
      </c>
      <c r="H267" s="262">
        <v>2</v>
      </c>
      <c r="I267" s="263"/>
      <c r="J267" s="264">
        <f>ROUND(I267*H267,2)</f>
        <v>0</v>
      </c>
      <c r="K267" s="260" t="s">
        <v>1</v>
      </c>
      <c r="L267" s="265"/>
      <c r="M267" s="266" t="s">
        <v>1</v>
      </c>
      <c r="N267" s="267" t="s">
        <v>38</v>
      </c>
      <c r="O267" s="72"/>
      <c r="P267" s="213">
        <f>O267*H267</f>
        <v>0</v>
      </c>
      <c r="Q267" s="213">
        <v>0</v>
      </c>
      <c r="R267" s="213">
        <f>Q267*H267</f>
        <v>0</v>
      </c>
      <c r="S267" s="213">
        <v>0</v>
      </c>
      <c r="T267" s="214">
        <f>S267*H267</f>
        <v>0</v>
      </c>
      <c r="U267" s="35"/>
      <c r="V267" s="35"/>
      <c r="W267" s="35"/>
      <c r="X267" s="35"/>
      <c r="Y267" s="35"/>
      <c r="Z267" s="35"/>
      <c r="AA267" s="35"/>
      <c r="AB267" s="35"/>
      <c r="AC267" s="35"/>
      <c r="AD267" s="35"/>
      <c r="AE267" s="35"/>
      <c r="AR267" s="215" t="s">
        <v>487</v>
      </c>
      <c r="AT267" s="215" t="s">
        <v>521</v>
      </c>
      <c r="AU267" s="215" t="s">
        <v>83</v>
      </c>
      <c r="AY267" s="18" t="s">
        <v>185</v>
      </c>
      <c r="BE267" s="216">
        <f>IF(N267="základní",J267,0)</f>
        <v>0</v>
      </c>
      <c r="BF267" s="216">
        <f>IF(N267="snížená",J267,0)</f>
        <v>0</v>
      </c>
      <c r="BG267" s="216">
        <f>IF(N267="zákl. přenesená",J267,0)</f>
        <v>0</v>
      </c>
      <c r="BH267" s="216">
        <f>IF(N267="sníž. přenesená",J267,0)</f>
        <v>0</v>
      </c>
      <c r="BI267" s="216">
        <f>IF(N267="nulová",J267,0)</f>
        <v>0</v>
      </c>
      <c r="BJ267" s="18" t="s">
        <v>81</v>
      </c>
      <c r="BK267" s="216">
        <f>ROUND(I267*H267,2)</f>
        <v>0</v>
      </c>
      <c r="BL267" s="18" t="s">
        <v>487</v>
      </c>
      <c r="BM267" s="215" t="s">
        <v>1935</v>
      </c>
    </row>
    <row r="268" spans="1:65" s="2" customFormat="1" ht="10.199999999999999">
      <c r="A268" s="35"/>
      <c r="B268" s="36"/>
      <c r="C268" s="37"/>
      <c r="D268" s="217" t="s">
        <v>194</v>
      </c>
      <c r="E268" s="37"/>
      <c r="F268" s="218" t="s">
        <v>1934</v>
      </c>
      <c r="G268" s="37"/>
      <c r="H268" s="37"/>
      <c r="I268" s="116"/>
      <c r="J268" s="37"/>
      <c r="K268" s="37"/>
      <c r="L268" s="40"/>
      <c r="M268" s="219"/>
      <c r="N268" s="220"/>
      <c r="O268" s="72"/>
      <c r="P268" s="72"/>
      <c r="Q268" s="72"/>
      <c r="R268" s="72"/>
      <c r="S268" s="72"/>
      <c r="T268" s="73"/>
      <c r="U268" s="35"/>
      <c r="V268" s="35"/>
      <c r="W268" s="35"/>
      <c r="X268" s="35"/>
      <c r="Y268" s="35"/>
      <c r="Z268" s="35"/>
      <c r="AA268" s="35"/>
      <c r="AB268" s="35"/>
      <c r="AC268" s="35"/>
      <c r="AD268" s="35"/>
      <c r="AE268" s="35"/>
      <c r="AT268" s="18" t="s">
        <v>194</v>
      </c>
      <c r="AU268" s="18" t="s">
        <v>83</v>
      </c>
    </row>
    <row r="269" spans="1:65" s="2" customFormat="1" ht="16.5" customHeight="1">
      <c r="A269" s="35"/>
      <c r="B269" s="36"/>
      <c r="C269" s="204" t="s">
        <v>892</v>
      </c>
      <c r="D269" s="204" t="s">
        <v>187</v>
      </c>
      <c r="E269" s="205" t="s">
        <v>1936</v>
      </c>
      <c r="F269" s="206" t="s">
        <v>1937</v>
      </c>
      <c r="G269" s="207" t="s">
        <v>190</v>
      </c>
      <c r="H269" s="208">
        <v>11</v>
      </c>
      <c r="I269" s="209"/>
      <c r="J269" s="210">
        <f>ROUND(I269*H269,2)</f>
        <v>0</v>
      </c>
      <c r="K269" s="206" t="s">
        <v>1</v>
      </c>
      <c r="L269" s="40"/>
      <c r="M269" s="211" t="s">
        <v>1</v>
      </c>
      <c r="N269" s="212" t="s">
        <v>38</v>
      </c>
      <c r="O269" s="72"/>
      <c r="P269" s="213">
        <f>O269*H269</f>
        <v>0</v>
      </c>
      <c r="Q269" s="213">
        <v>0</v>
      </c>
      <c r="R269" s="213">
        <f>Q269*H269</f>
        <v>0</v>
      </c>
      <c r="S269" s="213">
        <v>0</v>
      </c>
      <c r="T269" s="214">
        <f>S269*H269</f>
        <v>0</v>
      </c>
      <c r="U269" s="35"/>
      <c r="V269" s="35"/>
      <c r="W269" s="35"/>
      <c r="X269" s="35"/>
      <c r="Y269" s="35"/>
      <c r="Z269" s="35"/>
      <c r="AA269" s="35"/>
      <c r="AB269" s="35"/>
      <c r="AC269" s="35"/>
      <c r="AD269" s="35"/>
      <c r="AE269" s="35"/>
      <c r="AR269" s="215" t="s">
        <v>487</v>
      </c>
      <c r="AT269" s="215" t="s">
        <v>187</v>
      </c>
      <c r="AU269" s="215" t="s">
        <v>83</v>
      </c>
      <c r="AY269" s="18" t="s">
        <v>185</v>
      </c>
      <c r="BE269" s="216">
        <f>IF(N269="základní",J269,0)</f>
        <v>0</v>
      </c>
      <c r="BF269" s="216">
        <f>IF(N269="snížená",J269,0)</f>
        <v>0</v>
      </c>
      <c r="BG269" s="216">
        <f>IF(N269="zákl. přenesená",J269,0)</f>
        <v>0</v>
      </c>
      <c r="BH269" s="216">
        <f>IF(N269="sníž. přenesená",J269,0)</f>
        <v>0</v>
      </c>
      <c r="BI269" s="216">
        <f>IF(N269="nulová",J269,0)</f>
        <v>0</v>
      </c>
      <c r="BJ269" s="18" t="s">
        <v>81</v>
      </c>
      <c r="BK269" s="216">
        <f>ROUND(I269*H269,2)</f>
        <v>0</v>
      </c>
      <c r="BL269" s="18" t="s">
        <v>487</v>
      </c>
      <c r="BM269" s="215" t="s">
        <v>1938</v>
      </c>
    </row>
    <row r="270" spans="1:65" s="2" customFormat="1" ht="10.199999999999999">
      <c r="A270" s="35"/>
      <c r="B270" s="36"/>
      <c r="C270" s="37"/>
      <c r="D270" s="217" t="s">
        <v>194</v>
      </c>
      <c r="E270" s="37"/>
      <c r="F270" s="218" t="s">
        <v>1937</v>
      </c>
      <c r="G270" s="37"/>
      <c r="H270" s="37"/>
      <c r="I270" s="116"/>
      <c r="J270" s="37"/>
      <c r="K270" s="37"/>
      <c r="L270" s="40"/>
      <c r="M270" s="219"/>
      <c r="N270" s="220"/>
      <c r="O270" s="72"/>
      <c r="P270" s="72"/>
      <c r="Q270" s="72"/>
      <c r="R270" s="72"/>
      <c r="S270" s="72"/>
      <c r="T270" s="73"/>
      <c r="U270" s="35"/>
      <c r="V270" s="35"/>
      <c r="W270" s="35"/>
      <c r="X270" s="35"/>
      <c r="Y270" s="35"/>
      <c r="Z270" s="35"/>
      <c r="AA270" s="35"/>
      <c r="AB270" s="35"/>
      <c r="AC270" s="35"/>
      <c r="AD270" s="35"/>
      <c r="AE270" s="35"/>
      <c r="AT270" s="18" t="s">
        <v>194</v>
      </c>
      <c r="AU270" s="18" t="s">
        <v>83</v>
      </c>
    </row>
    <row r="271" spans="1:65" s="2" customFormat="1" ht="16.5" customHeight="1">
      <c r="A271" s="35"/>
      <c r="B271" s="36"/>
      <c r="C271" s="258" t="s">
        <v>896</v>
      </c>
      <c r="D271" s="258" t="s">
        <v>521</v>
      </c>
      <c r="E271" s="259" t="s">
        <v>1936</v>
      </c>
      <c r="F271" s="260" t="s">
        <v>1939</v>
      </c>
      <c r="G271" s="261" t="s">
        <v>190</v>
      </c>
      <c r="H271" s="262">
        <v>11</v>
      </c>
      <c r="I271" s="263"/>
      <c r="J271" s="264">
        <f>ROUND(I271*H271,2)</f>
        <v>0</v>
      </c>
      <c r="K271" s="260" t="s">
        <v>1</v>
      </c>
      <c r="L271" s="265"/>
      <c r="M271" s="266" t="s">
        <v>1</v>
      </c>
      <c r="N271" s="267" t="s">
        <v>38</v>
      </c>
      <c r="O271" s="72"/>
      <c r="P271" s="213">
        <f>O271*H271</f>
        <v>0</v>
      </c>
      <c r="Q271" s="213">
        <v>0</v>
      </c>
      <c r="R271" s="213">
        <f>Q271*H271</f>
        <v>0</v>
      </c>
      <c r="S271" s="213">
        <v>0</v>
      </c>
      <c r="T271" s="214">
        <f>S271*H271</f>
        <v>0</v>
      </c>
      <c r="U271" s="35"/>
      <c r="V271" s="35"/>
      <c r="W271" s="35"/>
      <c r="X271" s="35"/>
      <c r="Y271" s="35"/>
      <c r="Z271" s="35"/>
      <c r="AA271" s="35"/>
      <c r="AB271" s="35"/>
      <c r="AC271" s="35"/>
      <c r="AD271" s="35"/>
      <c r="AE271" s="35"/>
      <c r="AR271" s="215" t="s">
        <v>487</v>
      </c>
      <c r="AT271" s="215" t="s">
        <v>521</v>
      </c>
      <c r="AU271" s="215" t="s">
        <v>83</v>
      </c>
      <c r="AY271" s="18" t="s">
        <v>185</v>
      </c>
      <c r="BE271" s="216">
        <f>IF(N271="základní",J271,0)</f>
        <v>0</v>
      </c>
      <c r="BF271" s="216">
        <f>IF(N271="snížená",J271,0)</f>
        <v>0</v>
      </c>
      <c r="BG271" s="216">
        <f>IF(N271="zákl. přenesená",J271,0)</f>
        <v>0</v>
      </c>
      <c r="BH271" s="216">
        <f>IF(N271="sníž. přenesená",J271,0)</f>
        <v>0</v>
      </c>
      <c r="BI271" s="216">
        <f>IF(N271="nulová",J271,0)</f>
        <v>0</v>
      </c>
      <c r="BJ271" s="18" t="s">
        <v>81</v>
      </c>
      <c r="BK271" s="216">
        <f>ROUND(I271*H271,2)</f>
        <v>0</v>
      </c>
      <c r="BL271" s="18" t="s">
        <v>487</v>
      </c>
      <c r="BM271" s="215" t="s">
        <v>1940</v>
      </c>
    </row>
    <row r="272" spans="1:65" s="2" customFormat="1" ht="10.199999999999999">
      <c r="A272" s="35"/>
      <c r="B272" s="36"/>
      <c r="C272" s="37"/>
      <c r="D272" s="217" t="s">
        <v>194</v>
      </c>
      <c r="E272" s="37"/>
      <c r="F272" s="218" t="s">
        <v>1939</v>
      </c>
      <c r="G272" s="37"/>
      <c r="H272" s="37"/>
      <c r="I272" s="116"/>
      <c r="J272" s="37"/>
      <c r="K272" s="37"/>
      <c r="L272" s="40"/>
      <c r="M272" s="219"/>
      <c r="N272" s="220"/>
      <c r="O272" s="72"/>
      <c r="P272" s="72"/>
      <c r="Q272" s="72"/>
      <c r="R272" s="72"/>
      <c r="S272" s="72"/>
      <c r="T272" s="73"/>
      <c r="U272" s="35"/>
      <c r="V272" s="35"/>
      <c r="W272" s="35"/>
      <c r="X272" s="35"/>
      <c r="Y272" s="35"/>
      <c r="Z272" s="35"/>
      <c r="AA272" s="35"/>
      <c r="AB272" s="35"/>
      <c r="AC272" s="35"/>
      <c r="AD272" s="35"/>
      <c r="AE272" s="35"/>
      <c r="AT272" s="18" t="s">
        <v>194</v>
      </c>
      <c r="AU272" s="18" t="s">
        <v>83</v>
      </c>
    </row>
    <row r="273" spans="1:65" s="2" customFormat="1" ht="16.5" customHeight="1">
      <c r="A273" s="35"/>
      <c r="B273" s="36"/>
      <c r="C273" s="204" t="s">
        <v>900</v>
      </c>
      <c r="D273" s="204" t="s">
        <v>187</v>
      </c>
      <c r="E273" s="205" t="s">
        <v>1941</v>
      </c>
      <c r="F273" s="206" t="s">
        <v>1942</v>
      </c>
      <c r="G273" s="207" t="s">
        <v>190</v>
      </c>
      <c r="H273" s="208">
        <v>2</v>
      </c>
      <c r="I273" s="209"/>
      <c r="J273" s="210">
        <f>ROUND(I273*H273,2)</f>
        <v>0</v>
      </c>
      <c r="K273" s="206" t="s">
        <v>1</v>
      </c>
      <c r="L273" s="40"/>
      <c r="M273" s="211" t="s">
        <v>1</v>
      </c>
      <c r="N273" s="212" t="s">
        <v>38</v>
      </c>
      <c r="O273" s="72"/>
      <c r="P273" s="213">
        <f>O273*H273</f>
        <v>0</v>
      </c>
      <c r="Q273" s="213">
        <v>0</v>
      </c>
      <c r="R273" s="213">
        <f>Q273*H273</f>
        <v>0</v>
      </c>
      <c r="S273" s="213">
        <v>0</v>
      </c>
      <c r="T273" s="214">
        <f>S273*H273</f>
        <v>0</v>
      </c>
      <c r="U273" s="35"/>
      <c r="V273" s="35"/>
      <c r="W273" s="35"/>
      <c r="X273" s="35"/>
      <c r="Y273" s="35"/>
      <c r="Z273" s="35"/>
      <c r="AA273" s="35"/>
      <c r="AB273" s="35"/>
      <c r="AC273" s="35"/>
      <c r="AD273" s="35"/>
      <c r="AE273" s="35"/>
      <c r="AR273" s="215" t="s">
        <v>487</v>
      </c>
      <c r="AT273" s="215" t="s">
        <v>187</v>
      </c>
      <c r="AU273" s="215" t="s">
        <v>83</v>
      </c>
      <c r="AY273" s="18" t="s">
        <v>185</v>
      </c>
      <c r="BE273" s="216">
        <f>IF(N273="základní",J273,0)</f>
        <v>0</v>
      </c>
      <c r="BF273" s="216">
        <f>IF(N273="snížená",J273,0)</f>
        <v>0</v>
      </c>
      <c r="BG273" s="216">
        <f>IF(N273="zákl. přenesená",J273,0)</f>
        <v>0</v>
      </c>
      <c r="BH273" s="216">
        <f>IF(N273="sníž. přenesená",J273,0)</f>
        <v>0</v>
      </c>
      <c r="BI273" s="216">
        <f>IF(N273="nulová",J273,0)</f>
        <v>0</v>
      </c>
      <c r="BJ273" s="18" t="s">
        <v>81</v>
      </c>
      <c r="BK273" s="216">
        <f>ROUND(I273*H273,2)</f>
        <v>0</v>
      </c>
      <c r="BL273" s="18" t="s">
        <v>487</v>
      </c>
      <c r="BM273" s="215" t="s">
        <v>1943</v>
      </c>
    </row>
    <row r="274" spans="1:65" s="2" customFormat="1" ht="10.199999999999999">
      <c r="A274" s="35"/>
      <c r="B274" s="36"/>
      <c r="C274" s="37"/>
      <c r="D274" s="217" t="s">
        <v>194</v>
      </c>
      <c r="E274" s="37"/>
      <c r="F274" s="218" t="s">
        <v>1942</v>
      </c>
      <c r="G274" s="37"/>
      <c r="H274" s="37"/>
      <c r="I274" s="116"/>
      <c r="J274" s="37"/>
      <c r="K274" s="37"/>
      <c r="L274" s="40"/>
      <c r="M274" s="219"/>
      <c r="N274" s="220"/>
      <c r="O274" s="72"/>
      <c r="P274" s="72"/>
      <c r="Q274" s="72"/>
      <c r="R274" s="72"/>
      <c r="S274" s="72"/>
      <c r="T274" s="73"/>
      <c r="U274" s="35"/>
      <c r="V274" s="35"/>
      <c r="W274" s="35"/>
      <c r="X274" s="35"/>
      <c r="Y274" s="35"/>
      <c r="Z274" s="35"/>
      <c r="AA274" s="35"/>
      <c r="AB274" s="35"/>
      <c r="AC274" s="35"/>
      <c r="AD274" s="35"/>
      <c r="AE274" s="35"/>
      <c r="AT274" s="18" t="s">
        <v>194</v>
      </c>
      <c r="AU274" s="18" t="s">
        <v>83</v>
      </c>
    </row>
    <row r="275" spans="1:65" s="2" customFormat="1" ht="16.5" customHeight="1">
      <c r="A275" s="35"/>
      <c r="B275" s="36"/>
      <c r="C275" s="258" t="s">
        <v>904</v>
      </c>
      <c r="D275" s="258" t="s">
        <v>521</v>
      </c>
      <c r="E275" s="259" t="s">
        <v>1941</v>
      </c>
      <c r="F275" s="260" t="s">
        <v>1944</v>
      </c>
      <c r="G275" s="261" t="s">
        <v>190</v>
      </c>
      <c r="H275" s="262">
        <v>2</v>
      </c>
      <c r="I275" s="263"/>
      <c r="J275" s="264">
        <f>ROUND(I275*H275,2)</f>
        <v>0</v>
      </c>
      <c r="K275" s="260" t="s">
        <v>1</v>
      </c>
      <c r="L275" s="265"/>
      <c r="M275" s="266" t="s">
        <v>1</v>
      </c>
      <c r="N275" s="267" t="s">
        <v>38</v>
      </c>
      <c r="O275" s="72"/>
      <c r="P275" s="213">
        <f>O275*H275</f>
        <v>0</v>
      </c>
      <c r="Q275" s="213">
        <v>0</v>
      </c>
      <c r="R275" s="213">
        <f>Q275*H275</f>
        <v>0</v>
      </c>
      <c r="S275" s="213">
        <v>0</v>
      </c>
      <c r="T275" s="214">
        <f>S275*H275</f>
        <v>0</v>
      </c>
      <c r="U275" s="35"/>
      <c r="V275" s="35"/>
      <c r="W275" s="35"/>
      <c r="X275" s="35"/>
      <c r="Y275" s="35"/>
      <c r="Z275" s="35"/>
      <c r="AA275" s="35"/>
      <c r="AB275" s="35"/>
      <c r="AC275" s="35"/>
      <c r="AD275" s="35"/>
      <c r="AE275" s="35"/>
      <c r="AR275" s="215" t="s">
        <v>487</v>
      </c>
      <c r="AT275" s="215" t="s">
        <v>521</v>
      </c>
      <c r="AU275" s="215" t="s">
        <v>83</v>
      </c>
      <c r="AY275" s="18" t="s">
        <v>185</v>
      </c>
      <c r="BE275" s="216">
        <f>IF(N275="základní",J275,0)</f>
        <v>0</v>
      </c>
      <c r="BF275" s="216">
        <f>IF(N275="snížená",J275,0)</f>
        <v>0</v>
      </c>
      <c r="BG275" s="216">
        <f>IF(N275="zákl. přenesená",J275,0)</f>
        <v>0</v>
      </c>
      <c r="BH275" s="216">
        <f>IF(N275="sníž. přenesená",J275,0)</f>
        <v>0</v>
      </c>
      <c r="BI275" s="216">
        <f>IF(N275="nulová",J275,0)</f>
        <v>0</v>
      </c>
      <c r="BJ275" s="18" t="s">
        <v>81</v>
      </c>
      <c r="BK275" s="216">
        <f>ROUND(I275*H275,2)</f>
        <v>0</v>
      </c>
      <c r="BL275" s="18" t="s">
        <v>487</v>
      </c>
      <c r="BM275" s="215" t="s">
        <v>1945</v>
      </c>
    </row>
    <row r="276" spans="1:65" s="2" customFormat="1" ht="10.199999999999999">
      <c r="A276" s="35"/>
      <c r="B276" s="36"/>
      <c r="C276" s="37"/>
      <c r="D276" s="217" t="s">
        <v>194</v>
      </c>
      <c r="E276" s="37"/>
      <c r="F276" s="218" t="s">
        <v>1944</v>
      </c>
      <c r="G276" s="37"/>
      <c r="H276" s="37"/>
      <c r="I276" s="116"/>
      <c r="J276" s="37"/>
      <c r="K276" s="37"/>
      <c r="L276" s="40"/>
      <c r="M276" s="219"/>
      <c r="N276" s="220"/>
      <c r="O276" s="72"/>
      <c r="P276" s="72"/>
      <c r="Q276" s="72"/>
      <c r="R276" s="72"/>
      <c r="S276" s="72"/>
      <c r="T276" s="73"/>
      <c r="U276" s="35"/>
      <c r="V276" s="35"/>
      <c r="W276" s="35"/>
      <c r="X276" s="35"/>
      <c r="Y276" s="35"/>
      <c r="Z276" s="35"/>
      <c r="AA276" s="35"/>
      <c r="AB276" s="35"/>
      <c r="AC276" s="35"/>
      <c r="AD276" s="35"/>
      <c r="AE276" s="35"/>
      <c r="AT276" s="18" t="s">
        <v>194</v>
      </c>
      <c r="AU276" s="18" t="s">
        <v>83</v>
      </c>
    </row>
    <row r="277" spans="1:65" s="2" customFormat="1" ht="16.5" customHeight="1">
      <c r="A277" s="35"/>
      <c r="B277" s="36"/>
      <c r="C277" s="204" t="s">
        <v>911</v>
      </c>
      <c r="D277" s="204" t="s">
        <v>187</v>
      </c>
      <c r="E277" s="205" t="s">
        <v>1946</v>
      </c>
      <c r="F277" s="206" t="s">
        <v>1947</v>
      </c>
      <c r="G277" s="207" t="s">
        <v>190</v>
      </c>
      <c r="H277" s="208">
        <v>5</v>
      </c>
      <c r="I277" s="209"/>
      <c r="J277" s="210">
        <f>ROUND(I277*H277,2)</f>
        <v>0</v>
      </c>
      <c r="K277" s="206" t="s">
        <v>1</v>
      </c>
      <c r="L277" s="40"/>
      <c r="M277" s="211" t="s">
        <v>1</v>
      </c>
      <c r="N277" s="212" t="s">
        <v>38</v>
      </c>
      <c r="O277" s="72"/>
      <c r="P277" s="213">
        <f>O277*H277</f>
        <v>0</v>
      </c>
      <c r="Q277" s="213">
        <v>0</v>
      </c>
      <c r="R277" s="213">
        <f>Q277*H277</f>
        <v>0</v>
      </c>
      <c r="S277" s="213">
        <v>0</v>
      </c>
      <c r="T277" s="214">
        <f>S277*H277</f>
        <v>0</v>
      </c>
      <c r="U277" s="35"/>
      <c r="V277" s="35"/>
      <c r="W277" s="35"/>
      <c r="X277" s="35"/>
      <c r="Y277" s="35"/>
      <c r="Z277" s="35"/>
      <c r="AA277" s="35"/>
      <c r="AB277" s="35"/>
      <c r="AC277" s="35"/>
      <c r="AD277" s="35"/>
      <c r="AE277" s="35"/>
      <c r="AR277" s="215" t="s">
        <v>487</v>
      </c>
      <c r="AT277" s="215" t="s">
        <v>187</v>
      </c>
      <c r="AU277" s="215" t="s">
        <v>83</v>
      </c>
      <c r="AY277" s="18" t="s">
        <v>185</v>
      </c>
      <c r="BE277" s="216">
        <f>IF(N277="základní",J277,0)</f>
        <v>0</v>
      </c>
      <c r="BF277" s="216">
        <f>IF(N277="snížená",J277,0)</f>
        <v>0</v>
      </c>
      <c r="BG277" s="216">
        <f>IF(N277="zákl. přenesená",J277,0)</f>
        <v>0</v>
      </c>
      <c r="BH277" s="216">
        <f>IF(N277="sníž. přenesená",J277,0)</f>
        <v>0</v>
      </c>
      <c r="BI277" s="216">
        <f>IF(N277="nulová",J277,0)</f>
        <v>0</v>
      </c>
      <c r="BJ277" s="18" t="s">
        <v>81</v>
      </c>
      <c r="BK277" s="216">
        <f>ROUND(I277*H277,2)</f>
        <v>0</v>
      </c>
      <c r="BL277" s="18" t="s">
        <v>487</v>
      </c>
      <c r="BM277" s="215" t="s">
        <v>1948</v>
      </c>
    </row>
    <row r="278" spans="1:65" s="2" customFormat="1" ht="10.199999999999999">
      <c r="A278" s="35"/>
      <c r="B278" s="36"/>
      <c r="C278" s="37"/>
      <c r="D278" s="217" t="s">
        <v>194</v>
      </c>
      <c r="E278" s="37"/>
      <c r="F278" s="218" t="s">
        <v>1947</v>
      </c>
      <c r="G278" s="37"/>
      <c r="H278" s="37"/>
      <c r="I278" s="116"/>
      <c r="J278" s="37"/>
      <c r="K278" s="37"/>
      <c r="L278" s="40"/>
      <c r="M278" s="219"/>
      <c r="N278" s="220"/>
      <c r="O278" s="72"/>
      <c r="P278" s="72"/>
      <c r="Q278" s="72"/>
      <c r="R278" s="72"/>
      <c r="S278" s="72"/>
      <c r="T278" s="73"/>
      <c r="U278" s="35"/>
      <c r="V278" s="35"/>
      <c r="W278" s="35"/>
      <c r="X278" s="35"/>
      <c r="Y278" s="35"/>
      <c r="Z278" s="35"/>
      <c r="AA278" s="35"/>
      <c r="AB278" s="35"/>
      <c r="AC278" s="35"/>
      <c r="AD278" s="35"/>
      <c r="AE278" s="35"/>
      <c r="AT278" s="18" t="s">
        <v>194</v>
      </c>
      <c r="AU278" s="18" t="s">
        <v>83</v>
      </c>
    </row>
    <row r="279" spans="1:65" s="2" customFormat="1" ht="16.5" customHeight="1">
      <c r="A279" s="35"/>
      <c r="B279" s="36"/>
      <c r="C279" s="258" t="s">
        <v>247</v>
      </c>
      <c r="D279" s="258" t="s">
        <v>521</v>
      </c>
      <c r="E279" s="259" t="s">
        <v>1946</v>
      </c>
      <c r="F279" s="260" t="s">
        <v>1949</v>
      </c>
      <c r="G279" s="261" t="s">
        <v>190</v>
      </c>
      <c r="H279" s="262">
        <v>5</v>
      </c>
      <c r="I279" s="263"/>
      <c r="J279" s="264">
        <f>ROUND(I279*H279,2)</f>
        <v>0</v>
      </c>
      <c r="K279" s="260" t="s">
        <v>1</v>
      </c>
      <c r="L279" s="265"/>
      <c r="M279" s="266" t="s">
        <v>1</v>
      </c>
      <c r="N279" s="267" t="s">
        <v>38</v>
      </c>
      <c r="O279" s="72"/>
      <c r="P279" s="213">
        <f>O279*H279</f>
        <v>0</v>
      </c>
      <c r="Q279" s="213">
        <v>0</v>
      </c>
      <c r="R279" s="213">
        <f>Q279*H279</f>
        <v>0</v>
      </c>
      <c r="S279" s="213">
        <v>0</v>
      </c>
      <c r="T279" s="214">
        <f>S279*H279</f>
        <v>0</v>
      </c>
      <c r="U279" s="35"/>
      <c r="V279" s="35"/>
      <c r="W279" s="35"/>
      <c r="X279" s="35"/>
      <c r="Y279" s="35"/>
      <c r="Z279" s="35"/>
      <c r="AA279" s="35"/>
      <c r="AB279" s="35"/>
      <c r="AC279" s="35"/>
      <c r="AD279" s="35"/>
      <c r="AE279" s="35"/>
      <c r="AR279" s="215" t="s">
        <v>487</v>
      </c>
      <c r="AT279" s="215" t="s">
        <v>521</v>
      </c>
      <c r="AU279" s="215" t="s">
        <v>83</v>
      </c>
      <c r="AY279" s="18" t="s">
        <v>185</v>
      </c>
      <c r="BE279" s="216">
        <f>IF(N279="základní",J279,0)</f>
        <v>0</v>
      </c>
      <c r="BF279" s="216">
        <f>IF(N279="snížená",J279,0)</f>
        <v>0</v>
      </c>
      <c r="BG279" s="216">
        <f>IF(N279="zákl. přenesená",J279,0)</f>
        <v>0</v>
      </c>
      <c r="BH279" s="216">
        <f>IF(N279="sníž. přenesená",J279,0)</f>
        <v>0</v>
      </c>
      <c r="BI279" s="216">
        <f>IF(N279="nulová",J279,0)</f>
        <v>0</v>
      </c>
      <c r="BJ279" s="18" t="s">
        <v>81</v>
      </c>
      <c r="BK279" s="216">
        <f>ROUND(I279*H279,2)</f>
        <v>0</v>
      </c>
      <c r="BL279" s="18" t="s">
        <v>487</v>
      </c>
      <c r="BM279" s="215" t="s">
        <v>1950</v>
      </c>
    </row>
    <row r="280" spans="1:65" s="2" customFormat="1" ht="10.199999999999999">
      <c r="A280" s="35"/>
      <c r="B280" s="36"/>
      <c r="C280" s="37"/>
      <c r="D280" s="217" t="s">
        <v>194</v>
      </c>
      <c r="E280" s="37"/>
      <c r="F280" s="218" t="s">
        <v>1949</v>
      </c>
      <c r="G280" s="37"/>
      <c r="H280" s="37"/>
      <c r="I280" s="116"/>
      <c r="J280" s="37"/>
      <c r="K280" s="37"/>
      <c r="L280" s="40"/>
      <c r="M280" s="219"/>
      <c r="N280" s="220"/>
      <c r="O280" s="72"/>
      <c r="P280" s="72"/>
      <c r="Q280" s="72"/>
      <c r="R280" s="72"/>
      <c r="S280" s="72"/>
      <c r="T280" s="73"/>
      <c r="U280" s="35"/>
      <c r="V280" s="35"/>
      <c r="W280" s="35"/>
      <c r="X280" s="35"/>
      <c r="Y280" s="35"/>
      <c r="Z280" s="35"/>
      <c r="AA280" s="35"/>
      <c r="AB280" s="35"/>
      <c r="AC280" s="35"/>
      <c r="AD280" s="35"/>
      <c r="AE280" s="35"/>
      <c r="AT280" s="18" t="s">
        <v>194</v>
      </c>
      <c r="AU280" s="18" t="s">
        <v>83</v>
      </c>
    </row>
    <row r="281" spans="1:65" s="2" customFormat="1" ht="33" customHeight="1">
      <c r="A281" s="35"/>
      <c r="B281" s="36"/>
      <c r="C281" s="204" t="s">
        <v>924</v>
      </c>
      <c r="D281" s="204" t="s">
        <v>187</v>
      </c>
      <c r="E281" s="205" t="s">
        <v>1951</v>
      </c>
      <c r="F281" s="206" t="s">
        <v>1952</v>
      </c>
      <c r="G281" s="207" t="s">
        <v>190</v>
      </c>
      <c r="H281" s="208">
        <v>7</v>
      </c>
      <c r="I281" s="209"/>
      <c r="J281" s="210">
        <f>ROUND(I281*H281,2)</f>
        <v>0</v>
      </c>
      <c r="K281" s="206" t="s">
        <v>1</v>
      </c>
      <c r="L281" s="40"/>
      <c r="M281" s="211" t="s">
        <v>1</v>
      </c>
      <c r="N281" s="212" t="s">
        <v>38</v>
      </c>
      <c r="O281" s="72"/>
      <c r="P281" s="213">
        <f>O281*H281</f>
        <v>0</v>
      </c>
      <c r="Q281" s="213">
        <v>0</v>
      </c>
      <c r="R281" s="213">
        <f>Q281*H281</f>
        <v>0</v>
      </c>
      <c r="S281" s="213">
        <v>0</v>
      </c>
      <c r="T281" s="214">
        <f>S281*H281</f>
        <v>0</v>
      </c>
      <c r="U281" s="35"/>
      <c r="V281" s="35"/>
      <c r="W281" s="35"/>
      <c r="X281" s="35"/>
      <c r="Y281" s="35"/>
      <c r="Z281" s="35"/>
      <c r="AA281" s="35"/>
      <c r="AB281" s="35"/>
      <c r="AC281" s="35"/>
      <c r="AD281" s="35"/>
      <c r="AE281" s="35"/>
      <c r="AR281" s="215" t="s">
        <v>487</v>
      </c>
      <c r="AT281" s="215" t="s">
        <v>187</v>
      </c>
      <c r="AU281" s="215" t="s">
        <v>83</v>
      </c>
      <c r="AY281" s="18" t="s">
        <v>185</v>
      </c>
      <c r="BE281" s="216">
        <f>IF(N281="základní",J281,0)</f>
        <v>0</v>
      </c>
      <c r="BF281" s="216">
        <f>IF(N281="snížená",J281,0)</f>
        <v>0</v>
      </c>
      <c r="BG281" s="216">
        <f>IF(N281="zákl. přenesená",J281,0)</f>
        <v>0</v>
      </c>
      <c r="BH281" s="216">
        <f>IF(N281="sníž. přenesená",J281,0)</f>
        <v>0</v>
      </c>
      <c r="BI281" s="216">
        <f>IF(N281="nulová",J281,0)</f>
        <v>0</v>
      </c>
      <c r="BJ281" s="18" t="s">
        <v>81</v>
      </c>
      <c r="BK281" s="216">
        <f>ROUND(I281*H281,2)</f>
        <v>0</v>
      </c>
      <c r="BL281" s="18" t="s">
        <v>487</v>
      </c>
      <c r="BM281" s="215" t="s">
        <v>1953</v>
      </c>
    </row>
    <row r="282" spans="1:65" s="2" customFormat="1" ht="19.2">
      <c r="A282" s="35"/>
      <c r="B282" s="36"/>
      <c r="C282" s="37"/>
      <c r="D282" s="217" t="s">
        <v>194</v>
      </c>
      <c r="E282" s="37"/>
      <c r="F282" s="218" t="s">
        <v>1952</v>
      </c>
      <c r="G282" s="37"/>
      <c r="H282" s="37"/>
      <c r="I282" s="116"/>
      <c r="J282" s="37"/>
      <c r="K282" s="37"/>
      <c r="L282" s="40"/>
      <c r="M282" s="219"/>
      <c r="N282" s="220"/>
      <c r="O282" s="72"/>
      <c r="P282" s="72"/>
      <c r="Q282" s="72"/>
      <c r="R282" s="72"/>
      <c r="S282" s="72"/>
      <c r="T282" s="73"/>
      <c r="U282" s="35"/>
      <c r="V282" s="35"/>
      <c r="W282" s="35"/>
      <c r="X282" s="35"/>
      <c r="Y282" s="35"/>
      <c r="Z282" s="35"/>
      <c r="AA282" s="35"/>
      <c r="AB282" s="35"/>
      <c r="AC282" s="35"/>
      <c r="AD282" s="35"/>
      <c r="AE282" s="35"/>
      <c r="AT282" s="18" t="s">
        <v>194</v>
      </c>
      <c r="AU282" s="18" t="s">
        <v>83</v>
      </c>
    </row>
    <row r="283" spans="1:65" s="2" customFormat="1" ht="33" customHeight="1">
      <c r="A283" s="35"/>
      <c r="B283" s="36"/>
      <c r="C283" s="258" t="s">
        <v>354</v>
      </c>
      <c r="D283" s="258" t="s">
        <v>521</v>
      </c>
      <c r="E283" s="259" t="s">
        <v>1951</v>
      </c>
      <c r="F283" s="260" t="s">
        <v>1954</v>
      </c>
      <c r="G283" s="261" t="s">
        <v>190</v>
      </c>
      <c r="H283" s="262">
        <v>7</v>
      </c>
      <c r="I283" s="263"/>
      <c r="J283" s="264">
        <f>ROUND(I283*H283,2)</f>
        <v>0</v>
      </c>
      <c r="K283" s="260" t="s">
        <v>1</v>
      </c>
      <c r="L283" s="265"/>
      <c r="M283" s="266" t="s">
        <v>1</v>
      </c>
      <c r="N283" s="267" t="s">
        <v>38</v>
      </c>
      <c r="O283" s="72"/>
      <c r="P283" s="213">
        <f>O283*H283</f>
        <v>0</v>
      </c>
      <c r="Q283" s="213">
        <v>0</v>
      </c>
      <c r="R283" s="213">
        <f>Q283*H283</f>
        <v>0</v>
      </c>
      <c r="S283" s="213">
        <v>0</v>
      </c>
      <c r="T283" s="214">
        <f>S283*H283</f>
        <v>0</v>
      </c>
      <c r="U283" s="35"/>
      <c r="V283" s="35"/>
      <c r="W283" s="35"/>
      <c r="X283" s="35"/>
      <c r="Y283" s="35"/>
      <c r="Z283" s="35"/>
      <c r="AA283" s="35"/>
      <c r="AB283" s="35"/>
      <c r="AC283" s="35"/>
      <c r="AD283" s="35"/>
      <c r="AE283" s="35"/>
      <c r="AR283" s="215" t="s">
        <v>487</v>
      </c>
      <c r="AT283" s="215" t="s">
        <v>521</v>
      </c>
      <c r="AU283" s="215" t="s">
        <v>83</v>
      </c>
      <c r="AY283" s="18" t="s">
        <v>185</v>
      </c>
      <c r="BE283" s="216">
        <f>IF(N283="základní",J283,0)</f>
        <v>0</v>
      </c>
      <c r="BF283" s="216">
        <f>IF(N283="snížená",J283,0)</f>
        <v>0</v>
      </c>
      <c r="BG283" s="216">
        <f>IF(N283="zákl. přenesená",J283,0)</f>
        <v>0</v>
      </c>
      <c r="BH283" s="216">
        <f>IF(N283="sníž. přenesená",J283,0)</f>
        <v>0</v>
      </c>
      <c r="BI283" s="216">
        <f>IF(N283="nulová",J283,0)</f>
        <v>0</v>
      </c>
      <c r="BJ283" s="18" t="s">
        <v>81</v>
      </c>
      <c r="BK283" s="216">
        <f>ROUND(I283*H283,2)</f>
        <v>0</v>
      </c>
      <c r="BL283" s="18" t="s">
        <v>487</v>
      </c>
      <c r="BM283" s="215" t="s">
        <v>1955</v>
      </c>
    </row>
    <row r="284" spans="1:65" s="2" customFormat="1" ht="19.2">
      <c r="A284" s="35"/>
      <c r="B284" s="36"/>
      <c r="C284" s="37"/>
      <c r="D284" s="217" t="s">
        <v>194</v>
      </c>
      <c r="E284" s="37"/>
      <c r="F284" s="218" t="s">
        <v>1956</v>
      </c>
      <c r="G284" s="37"/>
      <c r="H284" s="37"/>
      <c r="I284" s="116"/>
      <c r="J284" s="37"/>
      <c r="K284" s="37"/>
      <c r="L284" s="40"/>
      <c r="M284" s="219"/>
      <c r="N284" s="220"/>
      <c r="O284" s="72"/>
      <c r="P284" s="72"/>
      <c r="Q284" s="72"/>
      <c r="R284" s="72"/>
      <c r="S284" s="72"/>
      <c r="T284" s="73"/>
      <c r="U284" s="35"/>
      <c r="V284" s="35"/>
      <c r="W284" s="35"/>
      <c r="X284" s="35"/>
      <c r="Y284" s="35"/>
      <c r="Z284" s="35"/>
      <c r="AA284" s="35"/>
      <c r="AB284" s="35"/>
      <c r="AC284" s="35"/>
      <c r="AD284" s="35"/>
      <c r="AE284" s="35"/>
      <c r="AT284" s="18" t="s">
        <v>194</v>
      </c>
      <c r="AU284" s="18" t="s">
        <v>83</v>
      </c>
    </row>
    <row r="285" spans="1:65" s="2" customFormat="1" ht="21.75" customHeight="1">
      <c r="A285" s="35"/>
      <c r="B285" s="36"/>
      <c r="C285" s="204" t="s">
        <v>931</v>
      </c>
      <c r="D285" s="204" t="s">
        <v>187</v>
      </c>
      <c r="E285" s="205" t="s">
        <v>1957</v>
      </c>
      <c r="F285" s="206" t="s">
        <v>1958</v>
      </c>
      <c r="G285" s="207" t="s">
        <v>190</v>
      </c>
      <c r="H285" s="208">
        <v>1</v>
      </c>
      <c r="I285" s="209"/>
      <c r="J285" s="210">
        <f>ROUND(I285*H285,2)</f>
        <v>0</v>
      </c>
      <c r="K285" s="206" t="s">
        <v>1</v>
      </c>
      <c r="L285" s="40"/>
      <c r="M285" s="211" t="s">
        <v>1</v>
      </c>
      <c r="N285" s="212" t="s">
        <v>38</v>
      </c>
      <c r="O285" s="72"/>
      <c r="P285" s="213">
        <f>O285*H285</f>
        <v>0</v>
      </c>
      <c r="Q285" s="213">
        <v>0</v>
      </c>
      <c r="R285" s="213">
        <f>Q285*H285</f>
        <v>0</v>
      </c>
      <c r="S285" s="213">
        <v>0</v>
      </c>
      <c r="T285" s="214">
        <f>S285*H285</f>
        <v>0</v>
      </c>
      <c r="U285" s="35"/>
      <c r="V285" s="35"/>
      <c r="W285" s="35"/>
      <c r="X285" s="35"/>
      <c r="Y285" s="35"/>
      <c r="Z285" s="35"/>
      <c r="AA285" s="35"/>
      <c r="AB285" s="35"/>
      <c r="AC285" s="35"/>
      <c r="AD285" s="35"/>
      <c r="AE285" s="35"/>
      <c r="AR285" s="215" t="s">
        <v>487</v>
      </c>
      <c r="AT285" s="215" t="s">
        <v>187</v>
      </c>
      <c r="AU285" s="215" t="s">
        <v>83</v>
      </c>
      <c r="AY285" s="18" t="s">
        <v>185</v>
      </c>
      <c r="BE285" s="216">
        <f>IF(N285="základní",J285,0)</f>
        <v>0</v>
      </c>
      <c r="BF285" s="216">
        <f>IF(N285="snížená",J285,0)</f>
        <v>0</v>
      </c>
      <c r="BG285" s="216">
        <f>IF(N285="zákl. přenesená",J285,0)</f>
        <v>0</v>
      </c>
      <c r="BH285" s="216">
        <f>IF(N285="sníž. přenesená",J285,0)</f>
        <v>0</v>
      </c>
      <c r="BI285" s="216">
        <f>IF(N285="nulová",J285,0)</f>
        <v>0</v>
      </c>
      <c r="BJ285" s="18" t="s">
        <v>81</v>
      </c>
      <c r="BK285" s="216">
        <f>ROUND(I285*H285,2)</f>
        <v>0</v>
      </c>
      <c r="BL285" s="18" t="s">
        <v>487</v>
      </c>
      <c r="BM285" s="215" t="s">
        <v>1959</v>
      </c>
    </row>
    <row r="286" spans="1:65" s="2" customFormat="1" ht="10.199999999999999">
      <c r="A286" s="35"/>
      <c r="B286" s="36"/>
      <c r="C286" s="37"/>
      <c r="D286" s="217" t="s">
        <v>194</v>
      </c>
      <c r="E286" s="37"/>
      <c r="F286" s="218" t="s">
        <v>1960</v>
      </c>
      <c r="G286" s="37"/>
      <c r="H286" s="37"/>
      <c r="I286" s="116"/>
      <c r="J286" s="37"/>
      <c r="K286" s="37"/>
      <c r="L286" s="40"/>
      <c r="M286" s="219"/>
      <c r="N286" s="220"/>
      <c r="O286" s="72"/>
      <c r="P286" s="72"/>
      <c r="Q286" s="72"/>
      <c r="R286" s="72"/>
      <c r="S286" s="72"/>
      <c r="T286" s="73"/>
      <c r="U286" s="35"/>
      <c r="V286" s="35"/>
      <c r="W286" s="35"/>
      <c r="X286" s="35"/>
      <c r="Y286" s="35"/>
      <c r="Z286" s="35"/>
      <c r="AA286" s="35"/>
      <c r="AB286" s="35"/>
      <c r="AC286" s="35"/>
      <c r="AD286" s="35"/>
      <c r="AE286" s="35"/>
      <c r="AT286" s="18" t="s">
        <v>194</v>
      </c>
      <c r="AU286" s="18" t="s">
        <v>83</v>
      </c>
    </row>
    <row r="287" spans="1:65" s="2" customFormat="1" ht="21.75" customHeight="1">
      <c r="A287" s="35"/>
      <c r="B287" s="36"/>
      <c r="C287" s="258" t="s">
        <v>528</v>
      </c>
      <c r="D287" s="258" t="s">
        <v>521</v>
      </c>
      <c r="E287" s="259" t="s">
        <v>1957</v>
      </c>
      <c r="F287" s="260" t="s">
        <v>1961</v>
      </c>
      <c r="G287" s="261" t="s">
        <v>190</v>
      </c>
      <c r="H287" s="262">
        <v>1</v>
      </c>
      <c r="I287" s="263"/>
      <c r="J287" s="264">
        <f>ROUND(I287*H287,2)</f>
        <v>0</v>
      </c>
      <c r="K287" s="260" t="s">
        <v>1</v>
      </c>
      <c r="L287" s="265"/>
      <c r="M287" s="266" t="s">
        <v>1</v>
      </c>
      <c r="N287" s="267" t="s">
        <v>38</v>
      </c>
      <c r="O287" s="72"/>
      <c r="P287" s="213">
        <f>O287*H287</f>
        <v>0</v>
      </c>
      <c r="Q287" s="213">
        <v>0</v>
      </c>
      <c r="R287" s="213">
        <f>Q287*H287</f>
        <v>0</v>
      </c>
      <c r="S287" s="213">
        <v>0</v>
      </c>
      <c r="T287" s="214">
        <f>S287*H287</f>
        <v>0</v>
      </c>
      <c r="U287" s="35"/>
      <c r="V287" s="35"/>
      <c r="W287" s="35"/>
      <c r="X287" s="35"/>
      <c r="Y287" s="35"/>
      <c r="Z287" s="35"/>
      <c r="AA287" s="35"/>
      <c r="AB287" s="35"/>
      <c r="AC287" s="35"/>
      <c r="AD287" s="35"/>
      <c r="AE287" s="35"/>
      <c r="AR287" s="215" t="s">
        <v>487</v>
      </c>
      <c r="AT287" s="215" t="s">
        <v>521</v>
      </c>
      <c r="AU287" s="215" t="s">
        <v>83</v>
      </c>
      <c r="AY287" s="18" t="s">
        <v>185</v>
      </c>
      <c r="BE287" s="216">
        <f>IF(N287="základní",J287,0)</f>
        <v>0</v>
      </c>
      <c r="BF287" s="216">
        <f>IF(N287="snížená",J287,0)</f>
        <v>0</v>
      </c>
      <c r="BG287" s="216">
        <f>IF(N287="zákl. přenesená",J287,0)</f>
        <v>0</v>
      </c>
      <c r="BH287" s="216">
        <f>IF(N287="sníž. přenesená",J287,0)</f>
        <v>0</v>
      </c>
      <c r="BI287" s="216">
        <f>IF(N287="nulová",J287,0)</f>
        <v>0</v>
      </c>
      <c r="BJ287" s="18" t="s">
        <v>81</v>
      </c>
      <c r="BK287" s="216">
        <f>ROUND(I287*H287,2)</f>
        <v>0</v>
      </c>
      <c r="BL287" s="18" t="s">
        <v>487</v>
      </c>
      <c r="BM287" s="215" t="s">
        <v>1962</v>
      </c>
    </row>
    <row r="288" spans="1:65" s="2" customFormat="1" ht="10.199999999999999">
      <c r="A288" s="35"/>
      <c r="B288" s="36"/>
      <c r="C288" s="37"/>
      <c r="D288" s="217" t="s">
        <v>194</v>
      </c>
      <c r="E288" s="37"/>
      <c r="F288" s="218" t="s">
        <v>1961</v>
      </c>
      <c r="G288" s="37"/>
      <c r="H288" s="37"/>
      <c r="I288" s="116"/>
      <c r="J288" s="37"/>
      <c r="K288" s="37"/>
      <c r="L288" s="40"/>
      <c r="M288" s="219"/>
      <c r="N288" s="220"/>
      <c r="O288" s="72"/>
      <c r="P288" s="72"/>
      <c r="Q288" s="72"/>
      <c r="R288" s="72"/>
      <c r="S288" s="72"/>
      <c r="T288" s="73"/>
      <c r="U288" s="35"/>
      <c r="V288" s="35"/>
      <c r="W288" s="35"/>
      <c r="X288" s="35"/>
      <c r="Y288" s="35"/>
      <c r="Z288" s="35"/>
      <c r="AA288" s="35"/>
      <c r="AB288" s="35"/>
      <c r="AC288" s="35"/>
      <c r="AD288" s="35"/>
      <c r="AE288" s="35"/>
      <c r="AT288" s="18" t="s">
        <v>194</v>
      </c>
      <c r="AU288" s="18" t="s">
        <v>83</v>
      </c>
    </row>
    <row r="289" spans="1:65" s="2" customFormat="1" ht="16.5" customHeight="1">
      <c r="A289" s="35"/>
      <c r="B289" s="36"/>
      <c r="C289" s="204" t="s">
        <v>938</v>
      </c>
      <c r="D289" s="204" t="s">
        <v>187</v>
      </c>
      <c r="E289" s="205" t="s">
        <v>1963</v>
      </c>
      <c r="F289" s="206" t="s">
        <v>1964</v>
      </c>
      <c r="G289" s="207" t="s">
        <v>190</v>
      </c>
      <c r="H289" s="208">
        <v>1</v>
      </c>
      <c r="I289" s="209"/>
      <c r="J289" s="210">
        <f>ROUND(I289*H289,2)</f>
        <v>0</v>
      </c>
      <c r="K289" s="206" t="s">
        <v>1</v>
      </c>
      <c r="L289" s="40"/>
      <c r="M289" s="211" t="s">
        <v>1</v>
      </c>
      <c r="N289" s="212" t="s">
        <v>38</v>
      </c>
      <c r="O289" s="72"/>
      <c r="P289" s="213">
        <f>O289*H289</f>
        <v>0</v>
      </c>
      <c r="Q289" s="213">
        <v>0</v>
      </c>
      <c r="R289" s="213">
        <f>Q289*H289</f>
        <v>0</v>
      </c>
      <c r="S289" s="213">
        <v>0</v>
      </c>
      <c r="T289" s="214">
        <f>S289*H289</f>
        <v>0</v>
      </c>
      <c r="U289" s="35"/>
      <c r="V289" s="35"/>
      <c r="W289" s="35"/>
      <c r="X289" s="35"/>
      <c r="Y289" s="35"/>
      <c r="Z289" s="35"/>
      <c r="AA289" s="35"/>
      <c r="AB289" s="35"/>
      <c r="AC289" s="35"/>
      <c r="AD289" s="35"/>
      <c r="AE289" s="35"/>
      <c r="AR289" s="215" t="s">
        <v>487</v>
      </c>
      <c r="AT289" s="215" t="s">
        <v>187</v>
      </c>
      <c r="AU289" s="215" t="s">
        <v>83</v>
      </c>
      <c r="AY289" s="18" t="s">
        <v>185</v>
      </c>
      <c r="BE289" s="216">
        <f>IF(N289="základní",J289,0)</f>
        <v>0</v>
      </c>
      <c r="BF289" s="216">
        <f>IF(N289="snížená",J289,0)</f>
        <v>0</v>
      </c>
      <c r="BG289" s="216">
        <f>IF(N289="zákl. přenesená",J289,0)</f>
        <v>0</v>
      </c>
      <c r="BH289" s="216">
        <f>IF(N289="sníž. přenesená",J289,0)</f>
        <v>0</v>
      </c>
      <c r="BI289" s="216">
        <f>IF(N289="nulová",J289,0)</f>
        <v>0</v>
      </c>
      <c r="BJ289" s="18" t="s">
        <v>81</v>
      </c>
      <c r="BK289" s="216">
        <f>ROUND(I289*H289,2)</f>
        <v>0</v>
      </c>
      <c r="BL289" s="18" t="s">
        <v>487</v>
      </c>
      <c r="BM289" s="215" t="s">
        <v>1965</v>
      </c>
    </row>
    <row r="290" spans="1:65" s="2" customFormat="1" ht="10.199999999999999">
      <c r="A290" s="35"/>
      <c r="B290" s="36"/>
      <c r="C290" s="37"/>
      <c r="D290" s="217" t="s">
        <v>194</v>
      </c>
      <c r="E290" s="37"/>
      <c r="F290" s="218" t="s">
        <v>1964</v>
      </c>
      <c r="G290" s="37"/>
      <c r="H290" s="37"/>
      <c r="I290" s="116"/>
      <c r="J290" s="37"/>
      <c r="K290" s="37"/>
      <c r="L290" s="40"/>
      <c r="M290" s="219"/>
      <c r="N290" s="220"/>
      <c r="O290" s="72"/>
      <c r="P290" s="72"/>
      <c r="Q290" s="72"/>
      <c r="R290" s="72"/>
      <c r="S290" s="72"/>
      <c r="T290" s="73"/>
      <c r="U290" s="35"/>
      <c r="V290" s="35"/>
      <c r="W290" s="35"/>
      <c r="X290" s="35"/>
      <c r="Y290" s="35"/>
      <c r="Z290" s="35"/>
      <c r="AA290" s="35"/>
      <c r="AB290" s="35"/>
      <c r="AC290" s="35"/>
      <c r="AD290" s="35"/>
      <c r="AE290" s="35"/>
      <c r="AT290" s="18" t="s">
        <v>194</v>
      </c>
      <c r="AU290" s="18" t="s">
        <v>83</v>
      </c>
    </row>
    <row r="291" spans="1:65" s="2" customFormat="1" ht="16.5" customHeight="1">
      <c r="A291" s="35"/>
      <c r="B291" s="36"/>
      <c r="C291" s="258" t="s">
        <v>943</v>
      </c>
      <c r="D291" s="258" t="s">
        <v>521</v>
      </c>
      <c r="E291" s="259" t="s">
        <v>1963</v>
      </c>
      <c r="F291" s="260" t="s">
        <v>1966</v>
      </c>
      <c r="G291" s="261" t="s">
        <v>190</v>
      </c>
      <c r="H291" s="262">
        <v>1</v>
      </c>
      <c r="I291" s="263"/>
      <c r="J291" s="264">
        <f>ROUND(I291*H291,2)</f>
        <v>0</v>
      </c>
      <c r="K291" s="260" t="s">
        <v>1</v>
      </c>
      <c r="L291" s="265"/>
      <c r="M291" s="266" t="s">
        <v>1</v>
      </c>
      <c r="N291" s="267" t="s">
        <v>38</v>
      </c>
      <c r="O291" s="72"/>
      <c r="P291" s="213">
        <f>O291*H291</f>
        <v>0</v>
      </c>
      <c r="Q291" s="213">
        <v>0</v>
      </c>
      <c r="R291" s="213">
        <f>Q291*H291</f>
        <v>0</v>
      </c>
      <c r="S291" s="213">
        <v>0</v>
      </c>
      <c r="T291" s="214">
        <f>S291*H291</f>
        <v>0</v>
      </c>
      <c r="U291" s="35"/>
      <c r="V291" s="35"/>
      <c r="W291" s="35"/>
      <c r="X291" s="35"/>
      <c r="Y291" s="35"/>
      <c r="Z291" s="35"/>
      <c r="AA291" s="35"/>
      <c r="AB291" s="35"/>
      <c r="AC291" s="35"/>
      <c r="AD291" s="35"/>
      <c r="AE291" s="35"/>
      <c r="AR291" s="215" t="s">
        <v>487</v>
      </c>
      <c r="AT291" s="215" t="s">
        <v>521</v>
      </c>
      <c r="AU291" s="215" t="s">
        <v>83</v>
      </c>
      <c r="AY291" s="18" t="s">
        <v>185</v>
      </c>
      <c r="BE291" s="216">
        <f>IF(N291="základní",J291,0)</f>
        <v>0</v>
      </c>
      <c r="BF291" s="216">
        <f>IF(N291="snížená",J291,0)</f>
        <v>0</v>
      </c>
      <c r="BG291" s="216">
        <f>IF(N291="zákl. přenesená",J291,0)</f>
        <v>0</v>
      </c>
      <c r="BH291" s="216">
        <f>IF(N291="sníž. přenesená",J291,0)</f>
        <v>0</v>
      </c>
      <c r="BI291" s="216">
        <f>IF(N291="nulová",J291,0)</f>
        <v>0</v>
      </c>
      <c r="BJ291" s="18" t="s">
        <v>81</v>
      </c>
      <c r="BK291" s="216">
        <f>ROUND(I291*H291,2)</f>
        <v>0</v>
      </c>
      <c r="BL291" s="18" t="s">
        <v>487</v>
      </c>
      <c r="BM291" s="215" t="s">
        <v>1967</v>
      </c>
    </row>
    <row r="292" spans="1:65" s="2" customFormat="1" ht="10.199999999999999">
      <c r="A292" s="35"/>
      <c r="B292" s="36"/>
      <c r="C292" s="37"/>
      <c r="D292" s="217" t="s">
        <v>194</v>
      </c>
      <c r="E292" s="37"/>
      <c r="F292" s="218" t="s">
        <v>1966</v>
      </c>
      <c r="G292" s="37"/>
      <c r="H292" s="37"/>
      <c r="I292" s="116"/>
      <c r="J292" s="37"/>
      <c r="K292" s="37"/>
      <c r="L292" s="40"/>
      <c r="M292" s="219"/>
      <c r="N292" s="220"/>
      <c r="O292" s="72"/>
      <c r="P292" s="72"/>
      <c r="Q292" s="72"/>
      <c r="R292" s="72"/>
      <c r="S292" s="72"/>
      <c r="T292" s="73"/>
      <c r="U292" s="35"/>
      <c r="V292" s="35"/>
      <c r="W292" s="35"/>
      <c r="X292" s="35"/>
      <c r="Y292" s="35"/>
      <c r="Z292" s="35"/>
      <c r="AA292" s="35"/>
      <c r="AB292" s="35"/>
      <c r="AC292" s="35"/>
      <c r="AD292" s="35"/>
      <c r="AE292" s="35"/>
      <c r="AT292" s="18" t="s">
        <v>194</v>
      </c>
      <c r="AU292" s="18" t="s">
        <v>83</v>
      </c>
    </row>
    <row r="293" spans="1:65" s="12" customFormat="1" ht="22.8" customHeight="1">
      <c r="B293" s="188"/>
      <c r="C293" s="189"/>
      <c r="D293" s="190" t="s">
        <v>72</v>
      </c>
      <c r="E293" s="202" t="s">
        <v>1567</v>
      </c>
      <c r="F293" s="202" t="s">
        <v>1968</v>
      </c>
      <c r="G293" s="189"/>
      <c r="H293" s="189"/>
      <c r="I293" s="192"/>
      <c r="J293" s="203">
        <f>BK293</f>
        <v>0</v>
      </c>
      <c r="K293" s="189"/>
      <c r="L293" s="194"/>
      <c r="M293" s="195"/>
      <c r="N293" s="196"/>
      <c r="O293" s="196"/>
      <c r="P293" s="197">
        <f>SUM(P294:P385)</f>
        <v>0</v>
      </c>
      <c r="Q293" s="196"/>
      <c r="R293" s="197">
        <f>SUM(R294:R385)</f>
        <v>0</v>
      </c>
      <c r="S293" s="196"/>
      <c r="T293" s="198">
        <f>SUM(T294:T385)</f>
        <v>0</v>
      </c>
      <c r="AR293" s="199" t="s">
        <v>192</v>
      </c>
      <c r="AT293" s="200" t="s">
        <v>72</v>
      </c>
      <c r="AU293" s="200" t="s">
        <v>81</v>
      </c>
      <c r="AY293" s="199" t="s">
        <v>185</v>
      </c>
      <c r="BK293" s="201">
        <f>SUM(BK294:BK385)</f>
        <v>0</v>
      </c>
    </row>
    <row r="294" spans="1:65" s="2" customFormat="1" ht="21.75" customHeight="1">
      <c r="A294" s="35"/>
      <c r="B294" s="36"/>
      <c r="C294" s="204" t="s">
        <v>949</v>
      </c>
      <c r="D294" s="204" t="s">
        <v>187</v>
      </c>
      <c r="E294" s="205" t="s">
        <v>1969</v>
      </c>
      <c r="F294" s="206" t="s">
        <v>1970</v>
      </c>
      <c r="G294" s="207" t="s">
        <v>190</v>
      </c>
      <c r="H294" s="208">
        <v>12</v>
      </c>
      <c r="I294" s="209"/>
      <c r="J294" s="210">
        <f>ROUND(I294*H294,2)</f>
        <v>0</v>
      </c>
      <c r="K294" s="206" t="s">
        <v>1</v>
      </c>
      <c r="L294" s="40"/>
      <c r="M294" s="211" t="s">
        <v>1</v>
      </c>
      <c r="N294" s="212" t="s">
        <v>38</v>
      </c>
      <c r="O294" s="72"/>
      <c r="P294" s="213">
        <f>O294*H294</f>
        <v>0</v>
      </c>
      <c r="Q294" s="213">
        <v>0</v>
      </c>
      <c r="R294" s="213">
        <f>Q294*H294</f>
        <v>0</v>
      </c>
      <c r="S294" s="213">
        <v>0</v>
      </c>
      <c r="T294" s="214">
        <f>S294*H294</f>
        <v>0</v>
      </c>
      <c r="U294" s="35"/>
      <c r="V294" s="35"/>
      <c r="W294" s="35"/>
      <c r="X294" s="35"/>
      <c r="Y294" s="35"/>
      <c r="Z294" s="35"/>
      <c r="AA294" s="35"/>
      <c r="AB294" s="35"/>
      <c r="AC294" s="35"/>
      <c r="AD294" s="35"/>
      <c r="AE294" s="35"/>
      <c r="AR294" s="215" t="s">
        <v>487</v>
      </c>
      <c r="AT294" s="215" t="s">
        <v>187</v>
      </c>
      <c r="AU294" s="215" t="s">
        <v>83</v>
      </c>
      <c r="AY294" s="18" t="s">
        <v>185</v>
      </c>
      <c r="BE294" s="216">
        <f>IF(N294="základní",J294,0)</f>
        <v>0</v>
      </c>
      <c r="BF294" s="216">
        <f>IF(N294="snížená",J294,0)</f>
        <v>0</v>
      </c>
      <c r="BG294" s="216">
        <f>IF(N294="zákl. přenesená",J294,0)</f>
        <v>0</v>
      </c>
      <c r="BH294" s="216">
        <f>IF(N294="sníž. přenesená",J294,0)</f>
        <v>0</v>
      </c>
      <c r="BI294" s="216">
        <f>IF(N294="nulová",J294,0)</f>
        <v>0</v>
      </c>
      <c r="BJ294" s="18" t="s">
        <v>81</v>
      </c>
      <c r="BK294" s="216">
        <f>ROUND(I294*H294,2)</f>
        <v>0</v>
      </c>
      <c r="BL294" s="18" t="s">
        <v>487</v>
      </c>
      <c r="BM294" s="215" t="s">
        <v>1971</v>
      </c>
    </row>
    <row r="295" spans="1:65" s="2" customFormat="1" ht="19.2">
      <c r="A295" s="35"/>
      <c r="B295" s="36"/>
      <c r="C295" s="37"/>
      <c r="D295" s="217" t="s">
        <v>194</v>
      </c>
      <c r="E295" s="37"/>
      <c r="F295" s="218" t="s">
        <v>1970</v>
      </c>
      <c r="G295" s="37"/>
      <c r="H295" s="37"/>
      <c r="I295" s="116"/>
      <c r="J295" s="37"/>
      <c r="K295" s="37"/>
      <c r="L295" s="40"/>
      <c r="M295" s="219"/>
      <c r="N295" s="220"/>
      <c r="O295" s="72"/>
      <c r="P295" s="72"/>
      <c r="Q295" s="72"/>
      <c r="R295" s="72"/>
      <c r="S295" s="72"/>
      <c r="T295" s="73"/>
      <c r="U295" s="35"/>
      <c r="V295" s="35"/>
      <c r="W295" s="35"/>
      <c r="X295" s="35"/>
      <c r="Y295" s="35"/>
      <c r="Z295" s="35"/>
      <c r="AA295" s="35"/>
      <c r="AB295" s="35"/>
      <c r="AC295" s="35"/>
      <c r="AD295" s="35"/>
      <c r="AE295" s="35"/>
      <c r="AT295" s="18" t="s">
        <v>194</v>
      </c>
      <c r="AU295" s="18" t="s">
        <v>83</v>
      </c>
    </row>
    <row r="296" spans="1:65" s="2" customFormat="1" ht="21.75" customHeight="1">
      <c r="A296" s="35"/>
      <c r="B296" s="36"/>
      <c r="C296" s="258" t="s">
        <v>953</v>
      </c>
      <c r="D296" s="258" t="s">
        <v>521</v>
      </c>
      <c r="E296" s="259" t="s">
        <v>1969</v>
      </c>
      <c r="F296" s="260" t="s">
        <v>1972</v>
      </c>
      <c r="G296" s="261" t="s">
        <v>190</v>
      </c>
      <c r="H296" s="262">
        <v>12</v>
      </c>
      <c r="I296" s="263"/>
      <c r="J296" s="264">
        <f>ROUND(I296*H296,2)</f>
        <v>0</v>
      </c>
      <c r="K296" s="260" t="s">
        <v>1</v>
      </c>
      <c r="L296" s="265"/>
      <c r="M296" s="266" t="s">
        <v>1</v>
      </c>
      <c r="N296" s="267" t="s">
        <v>38</v>
      </c>
      <c r="O296" s="72"/>
      <c r="P296" s="213">
        <f>O296*H296</f>
        <v>0</v>
      </c>
      <c r="Q296" s="213">
        <v>0</v>
      </c>
      <c r="R296" s="213">
        <f>Q296*H296</f>
        <v>0</v>
      </c>
      <c r="S296" s="213">
        <v>0</v>
      </c>
      <c r="T296" s="214">
        <f>S296*H296</f>
        <v>0</v>
      </c>
      <c r="U296" s="35"/>
      <c r="V296" s="35"/>
      <c r="W296" s="35"/>
      <c r="X296" s="35"/>
      <c r="Y296" s="35"/>
      <c r="Z296" s="35"/>
      <c r="AA296" s="35"/>
      <c r="AB296" s="35"/>
      <c r="AC296" s="35"/>
      <c r="AD296" s="35"/>
      <c r="AE296" s="35"/>
      <c r="AR296" s="215" t="s">
        <v>487</v>
      </c>
      <c r="AT296" s="215" t="s">
        <v>521</v>
      </c>
      <c r="AU296" s="215" t="s">
        <v>83</v>
      </c>
      <c r="AY296" s="18" t="s">
        <v>185</v>
      </c>
      <c r="BE296" s="216">
        <f>IF(N296="základní",J296,0)</f>
        <v>0</v>
      </c>
      <c r="BF296" s="216">
        <f>IF(N296="snížená",J296,0)</f>
        <v>0</v>
      </c>
      <c r="BG296" s="216">
        <f>IF(N296="zákl. přenesená",J296,0)</f>
        <v>0</v>
      </c>
      <c r="BH296" s="216">
        <f>IF(N296="sníž. přenesená",J296,0)</f>
        <v>0</v>
      </c>
      <c r="BI296" s="216">
        <f>IF(N296="nulová",J296,0)</f>
        <v>0</v>
      </c>
      <c r="BJ296" s="18" t="s">
        <v>81</v>
      </c>
      <c r="BK296" s="216">
        <f>ROUND(I296*H296,2)</f>
        <v>0</v>
      </c>
      <c r="BL296" s="18" t="s">
        <v>487</v>
      </c>
      <c r="BM296" s="215" t="s">
        <v>1973</v>
      </c>
    </row>
    <row r="297" spans="1:65" s="2" customFormat="1" ht="19.2">
      <c r="A297" s="35"/>
      <c r="B297" s="36"/>
      <c r="C297" s="37"/>
      <c r="D297" s="217" t="s">
        <v>194</v>
      </c>
      <c r="E297" s="37"/>
      <c r="F297" s="218" t="s">
        <v>1974</v>
      </c>
      <c r="G297" s="37"/>
      <c r="H297" s="37"/>
      <c r="I297" s="116"/>
      <c r="J297" s="37"/>
      <c r="K297" s="37"/>
      <c r="L297" s="40"/>
      <c r="M297" s="219"/>
      <c r="N297" s="220"/>
      <c r="O297" s="72"/>
      <c r="P297" s="72"/>
      <c r="Q297" s="72"/>
      <c r="R297" s="72"/>
      <c r="S297" s="72"/>
      <c r="T297" s="73"/>
      <c r="U297" s="35"/>
      <c r="V297" s="35"/>
      <c r="W297" s="35"/>
      <c r="X297" s="35"/>
      <c r="Y297" s="35"/>
      <c r="Z297" s="35"/>
      <c r="AA297" s="35"/>
      <c r="AB297" s="35"/>
      <c r="AC297" s="35"/>
      <c r="AD297" s="35"/>
      <c r="AE297" s="35"/>
      <c r="AT297" s="18" t="s">
        <v>194</v>
      </c>
      <c r="AU297" s="18" t="s">
        <v>83</v>
      </c>
    </row>
    <row r="298" spans="1:65" s="2" customFormat="1" ht="21.75" customHeight="1">
      <c r="A298" s="35"/>
      <c r="B298" s="36"/>
      <c r="C298" s="204" t="s">
        <v>959</v>
      </c>
      <c r="D298" s="204" t="s">
        <v>187</v>
      </c>
      <c r="E298" s="205" t="s">
        <v>1975</v>
      </c>
      <c r="F298" s="206" t="s">
        <v>1976</v>
      </c>
      <c r="G298" s="207" t="s">
        <v>190</v>
      </c>
      <c r="H298" s="208">
        <v>4</v>
      </c>
      <c r="I298" s="209"/>
      <c r="J298" s="210">
        <f>ROUND(I298*H298,2)</f>
        <v>0</v>
      </c>
      <c r="K298" s="206" t="s">
        <v>1</v>
      </c>
      <c r="L298" s="40"/>
      <c r="M298" s="211" t="s">
        <v>1</v>
      </c>
      <c r="N298" s="212" t="s">
        <v>38</v>
      </c>
      <c r="O298" s="72"/>
      <c r="P298" s="213">
        <f>O298*H298</f>
        <v>0</v>
      </c>
      <c r="Q298" s="213">
        <v>0</v>
      </c>
      <c r="R298" s="213">
        <f>Q298*H298</f>
        <v>0</v>
      </c>
      <c r="S298" s="213">
        <v>0</v>
      </c>
      <c r="T298" s="214">
        <f>S298*H298</f>
        <v>0</v>
      </c>
      <c r="U298" s="35"/>
      <c r="V298" s="35"/>
      <c r="W298" s="35"/>
      <c r="X298" s="35"/>
      <c r="Y298" s="35"/>
      <c r="Z298" s="35"/>
      <c r="AA298" s="35"/>
      <c r="AB298" s="35"/>
      <c r="AC298" s="35"/>
      <c r="AD298" s="35"/>
      <c r="AE298" s="35"/>
      <c r="AR298" s="215" t="s">
        <v>487</v>
      </c>
      <c r="AT298" s="215" t="s">
        <v>187</v>
      </c>
      <c r="AU298" s="215" t="s">
        <v>83</v>
      </c>
      <c r="AY298" s="18" t="s">
        <v>185</v>
      </c>
      <c r="BE298" s="216">
        <f>IF(N298="základní",J298,0)</f>
        <v>0</v>
      </c>
      <c r="BF298" s="216">
        <f>IF(N298="snížená",J298,0)</f>
        <v>0</v>
      </c>
      <c r="BG298" s="216">
        <f>IF(N298="zákl. přenesená",J298,0)</f>
        <v>0</v>
      </c>
      <c r="BH298" s="216">
        <f>IF(N298="sníž. přenesená",J298,0)</f>
        <v>0</v>
      </c>
      <c r="BI298" s="216">
        <f>IF(N298="nulová",J298,0)</f>
        <v>0</v>
      </c>
      <c r="BJ298" s="18" t="s">
        <v>81</v>
      </c>
      <c r="BK298" s="216">
        <f>ROUND(I298*H298,2)</f>
        <v>0</v>
      </c>
      <c r="BL298" s="18" t="s">
        <v>487</v>
      </c>
      <c r="BM298" s="215" t="s">
        <v>1977</v>
      </c>
    </row>
    <row r="299" spans="1:65" s="2" customFormat="1" ht="19.2">
      <c r="A299" s="35"/>
      <c r="B299" s="36"/>
      <c r="C299" s="37"/>
      <c r="D299" s="217" t="s">
        <v>194</v>
      </c>
      <c r="E299" s="37"/>
      <c r="F299" s="218" t="s">
        <v>1976</v>
      </c>
      <c r="G299" s="37"/>
      <c r="H299" s="37"/>
      <c r="I299" s="116"/>
      <c r="J299" s="37"/>
      <c r="K299" s="37"/>
      <c r="L299" s="40"/>
      <c r="M299" s="219"/>
      <c r="N299" s="220"/>
      <c r="O299" s="72"/>
      <c r="P299" s="72"/>
      <c r="Q299" s="72"/>
      <c r="R299" s="72"/>
      <c r="S299" s="72"/>
      <c r="T299" s="73"/>
      <c r="U299" s="35"/>
      <c r="V299" s="35"/>
      <c r="W299" s="35"/>
      <c r="X299" s="35"/>
      <c r="Y299" s="35"/>
      <c r="Z299" s="35"/>
      <c r="AA299" s="35"/>
      <c r="AB299" s="35"/>
      <c r="AC299" s="35"/>
      <c r="AD299" s="35"/>
      <c r="AE299" s="35"/>
      <c r="AT299" s="18" t="s">
        <v>194</v>
      </c>
      <c r="AU299" s="18" t="s">
        <v>83</v>
      </c>
    </row>
    <row r="300" spans="1:65" s="2" customFormat="1" ht="21.75" customHeight="1">
      <c r="A300" s="35"/>
      <c r="B300" s="36"/>
      <c r="C300" s="258" t="s">
        <v>963</v>
      </c>
      <c r="D300" s="258" t="s">
        <v>521</v>
      </c>
      <c r="E300" s="259" t="s">
        <v>1975</v>
      </c>
      <c r="F300" s="260" t="s">
        <v>1978</v>
      </c>
      <c r="G300" s="261" t="s">
        <v>190</v>
      </c>
      <c r="H300" s="262">
        <v>4</v>
      </c>
      <c r="I300" s="263"/>
      <c r="J300" s="264">
        <f>ROUND(I300*H300,2)</f>
        <v>0</v>
      </c>
      <c r="K300" s="260" t="s">
        <v>1</v>
      </c>
      <c r="L300" s="265"/>
      <c r="M300" s="266" t="s">
        <v>1</v>
      </c>
      <c r="N300" s="267" t="s">
        <v>38</v>
      </c>
      <c r="O300" s="72"/>
      <c r="P300" s="213">
        <f>O300*H300</f>
        <v>0</v>
      </c>
      <c r="Q300" s="213">
        <v>0</v>
      </c>
      <c r="R300" s="213">
        <f>Q300*H300</f>
        <v>0</v>
      </c>
      <c r="S300" s="213">
        <v>0</v>
      </c>
      <c r="T300" s="214">
        <f>S300*H300</f>
        <v>0</v>
      </c>
      <c r="U300" s="35"/>
      <c r="V300" s="35"/>
      <c r="W300" s="35"/>
      <c r="X300" s="35"/>
      <c r="Y300" s="35"/>
      <c r="Z300" s="35"/>
      <c r="AA300" s="35"/>
      <c r="AB300" s="35"/>
      <c r="AC300" s="35"/>
      <c r="AD300" s="35"/>
      <c r="AE300" s="35"/>
      <c r="AR300" s="215" t="s">
        <v>487</v>
      </c>
      <c r="AT300" s="215" t="s">
        <v>521</v>
      </c>
      <c r="AU300" s="215" t="s">
        <v>83</v>
      </c>
      <c r="AY300" s="18" t="s">
        <v>185</v>
      </c>
      <c r="BE300" s="216">
        <f>IF(N300="základní",J300,0)</f>
        <v>0</v>
      </c>
      <c r="BF300" s="216">
        <f>IF(N300="snížená",J300,0)</f>
        <v>0</v>
      </c>
      <c r="BG300" s="216">
        <f>IF(N300="zákl. přenesená",J300,0)</f>
        <v>0</v>
      </c>
      <c r="BH300" s="216">
        <f>IF(N300="sníž. přenesená",J300,0)</f>
        <v>0</v>
      </c>
      <c r="BI300" s="216">
        <f>IF(N300="nulová",J300,0)</f>
        <v>0</v>
      </c>
      <c r="BJ300" s="18" t="s">
        <v>81</v>
      </c>
      <c r="BK300" s="216">
        <f>ROUND(I300*H300,2)</f>
        <v>0</v>
      </c>
      <c r="BL300" s="18" t="s">
        <v>487</v>
      </c>
      <c r="BM300" s="215" t="s">
        <v>1979</v>
      </c>
    </row>
    <row r="301" spans="1:65" s="2" customFormat="1" ht="19.2">
      <c r="A301" s="35"/>
      <c r="B301" s="36"/>
      <c r="C301" s="37"/>
      <c r="D301" s="217" t="s">
        <v>194</v>
      </c>
      <c r="E301" s="37"/>
      <c r="F301" s="218" t="s">
        <v>1978</v>
      </c>
      <c r="G301" s="37"/>
      <c r="H301" s="37"/>
      <c r="I301" s="116"/>
      <c r="J301" s="37"/>
      <c r="K301" s="37"/>
      <c r="L301" s="40"/>
      <c r="M301" s="219"/>
      <c r="N301" s="220"/>
      <c r="O301" s="72"/>
      <c r="P301" s="72"/>
      <c r="Q301" s="72"/>
      <c r="R301" s="72"/>
      <c r="S301" s="72"/>
      <c r="T301" s="73"/>
      <c r="U301" s="35"/>
      <c r="V301" s="35"/>
      <c r="W301" s="35"/>
      <c r="X301" s="35"/>
      <c r="Y301" s="35"/>
      <c r="Z301" s="35"/>
      <c r="AA301" s="35"/>
      <c r="AB301" s="35"/>
      <c r="AC301" s="35"/>
      <c r="AD301" s="35"/>
      <c r="AE301" s="35"/>
      <c r="AT301" s="18" t="s">
        <v>194</v>
      </c>
      <c r="AU301" s="18" t="s">
        <v>83</v>
      </c>
    </row>
    <row r="302" spans="1:65" s="2" customFormat="1" ht="16.5" customHeight="1">
      <c r="A302" s="35"/>
      <c r="B302" s="36"/>
      <c r="C302" s="204" t="s">
        <v>969</v>
      </c>
      <c r="D302" s="204" t="s">
        <v>187</v>
      </c>
      <c r="E302" s="205" t="s">
        <v>1980</v>
      </c>
      <c r="F302" s="206" t="s">
        <v>1981</v>
      </c>
      <c r="G302" s="207" t="s">
        <v>190</v>
      </c>
      <c r="H302" s="208">
        <v>75</v>
      </c>
      <c r="I302" s="209"/>
      <c r="J302" s="210">
        <f>ROUND(I302*H302,2)</f>
        <v>0</v>
      </c>
      <c r="K302" s="206" t="s">
        <v>1</v>
      </c>
      <c r="L302" s="40"/>
      <c r="M302" s="211" t="s">
        <v>1</v>
      </c>
      <c r="N302" s="212" t="s">
        <v>38</v>
      </c>
      <c r="O302" s="72"/>
      <c r="P302" s="213">
        <f>O302*H302</f>
        <v>0</v>
      </c>
      <c r="Q302" s="213">
        <v>0</v>
      </c>
      <c r="R302" s="213">
        <f>Q302*H302</f>
        <v>0</v>
      </c>
      <c r="S302" s="213">
        <v>0</v>
      </c>
      <c r="T302" s="214">
        <f>S302*H302</f>
        <v>0</v>
      </c>
      <c r="U302" s="35"/>
      <c r="V302" s="35"/>
      <c r="W302" s="35"/>
      <c r="X302" s="35"/>
      <c r="Y302" s="35"/>
      <c r="Z302" s="35"/>
      <c r="AA302" s="35"/>
      <c r="AB302" s="35"/>
      <c r="AC302" s="35"/>
      <c r="AD302" s="35"/>
      <c r="AE302" s="35"/>
      <c r="AR302" s="215" t="s">
        <v>487</v>
      </c>
      <c r="AT302" s="215" t="s">
        <v>187</v>
      </c>
      <c r="AU302" s="215" t="s">
        <v>83</v>
      </c>
      <c r="AY302" s="18" t="s">
        <v>185</v>
      </c>
      <c r="BE302" s="216">
        <f>IF(N302="základní",J302,0)</f>
        <v>0</v>
      </c>
      <c r="BF302" s="216">
        <f>IF(N302="snížená",J302,0)</f>
        <v>0</v>
      </c>
      <c r="BG302" s="216">
        <f>IF(N302="zákl. přenesená",J302,0)</f>
        <v>0</v>
      </c>
      <c r="BH302" s="216">
        <f>IF(N302="sníž. přenesená",J302,0)</f>
        <v>0</v>
      </c>
      <c r="BI302" s="216">
        <f>IF(N302="nulová",J302,0)</f>
        <v>0</v>
      </c>
      <c r="BJ302" s="18" t="s">
        <v>81</v>
      </c>
      <c r="BK302" s="216">
        <f>ROUND(I302*H302,2)</f>
        <v>0</v>
      </c>
      <c r="BL302" s="18" t="s">
        <v>487</v>
      </c>
      <c r="BM302" s="215" t="s">
        <v>1982</v>
      </c>
    </row>
    <row r="303" spans="1:65" s="2" customFormat="1" ht="10.199999999999999">
      <c r="A303" s="35"/>
      <c r="B303" s="36"/>
      <c r="C303" s="37"/>
      <c r="D303" s="217" t="s">
        <v>194</v>
      </c>
      <c r="E303" s="37"/>
      <c r="F303" s="218" t="s">
        <v>1981</v>
      </c>
      <c r="G303" s="37"/>
      <c r="H303" s="37"/>
      <c r="I303" s="116"/>
      <c r="J303" s="37"/>
      <c r="K303" s="37"/>
      <c r="L303" s="40"/>
      <c r="M303" s="219"/>
      <c r="N303" s="220"/>
      <c r="O303" s="72"/>
      <c r="P303" s="72"/>
      <c r="Q303" s="72"/>
      <c r="R303" s="72"/>
      <c r="S303" s="72"/>
      <c r="T303" s="73"/>
      <c r="U303" s="35"/>
      <c r="V303" s="35"/>
      <c r="W303" s="35"/>
      <c r="X303" s="35"/>
      <c r="Y303" s="35"/>
      <c r="Z303" s="35"/>
      <c r="AA303" s="35"/>
      <c r="AB303" s="35"/>
      <c r="AC303" s="35"/>
      <c r="AD303" s="35"/>
      <c r="AE303" s="35"/>
      <c r="AT303" s="18" t="s">
        <v>194</v>
      </c>
      <c r="AU303" s="18" t="s">
        <v>83</v>
      </c>
    </row>
    <row r="304" spans="1:65" s="2" customFormat="1" ht="16.5" customHeight="1">
      <c r="A304" s="35"/>
      <c r="B304" s="36"/>
      <c r="C304" s="258" t="s">
        <v>973</v>
      </c>
      <c r="D304" s="258" t="s">
        <v>521</v>
      </c>
      <c r="E304" s="259" t="s">
        <v>1980</v>
      </c>
      <c r="F304" s="260" t="s">
        <v>1983</v>
      </c>
      <c r="G304" s="261" t="s">
        <v>190</v>
      </c>
      <c r="H304" s="262">
        <v>75</v>
      </c>
      <c r="I304" s="263"/>
      <c r="J304" s="264">
        <f>ROUND(I304*H304,2)</f>
        <v>0</v>
      </c>
      <c r="K304" s="260" t="s">
        <v>1</v>
      </c>
      <c r="L304" s="265"/>
      <c r="M304" s="266" t="s">
        <v>1</v>
      </c>
      <c r="N304" s="267" t="s">
        <v>38</v>
      </c>
      <c r="O304" s="72"/>
      <c r="P304" s="213">
        <f>O304*H304</f>
        <v>0</v>
      </c>
      <c r="Q304" s="213">
        <v>0</v>
      </c>
      <c r="R304" s="213">
        <f>Q304*H304</f>
        <v>0</v>
      </c>
      <c r="S304" s="213">
        <v>0</v>
      </c>
      <c r="T304" s="214">
        <f>S304*H304</f>
        <v>0</v>
      </c>
      <c r="U304" s="35"/>
      <c r="V304" s="35"/>
      <c r="W304" s="35"/>
      <c r="X304" s="35"/>
      <c r="Y304" s="35"/>
      <c r="Z304" s="35"/>
      <c r="AA304" s="35"/>
      <c r="AB304" s="35"/>
      <c r="AC304" s="35"/>
      <c r="AD304" s="35"/>
      <c r="AE304" s="35"/>
      <c r="AR304" s="215" t="s">
        <v>487</v>
      </c>
      <c r="AT304" s="215" t="s">
        <v>521</v>
      </c>
      <c r="AU304" s="215" t="s">
        <v>83</v>
      </c>
      <c r="AY304" s="18" t="s">
        <v>185</v>
      </c>
      <c r="BE304" s="216">
        <f>IF(N304="základní",J304,0)</f>
        <v>0</v>
      </c>
      <c r="BF304" s="216">
        <f>IF(N304="snížená",J304,0)</f>
        <v>0</v>
      </c>
      <c r="BG304" s="216">
        <f>IF(N304="zákl. přenesená",J304,0)</f>
        <v>0</v>
      </c>
      <c r="BH304" s="216">
        <f>IF(N304="sníž. přenesená",J304,0)</f>
        <v>0</v>
      </c>
      <c r="BI304" s="216">
        <f>IF(N304="nulová",J304,0)</f>
        <v>0</v>
      </c>
      <c r="BJ304" s="18" t="s">
        <v>81</v>
      </c>
      <c r="BK304" s="216">
        <f>ROUND(I304*H304,2)</f>
        <v>0</v>
      </c>
      <c r="BL304" s="18" t="s">
        <v>487</v>
      </c>
      <c r="BM304" s="215" t="s">
        <v>1984</v>
      </c>
    </row>
    <row r="305" spans="1:65" s="2" customFormat="1" ht="10.199999999999999">
      <c r="A305" s="35"/>
      <c r="B305" s="36"/>
      <c r="C305" s="37"/>
      <c r="D305" s="217" t="s">
        <v>194</v>
      </c>
      <c r="E305" s="37"/>
      <c r="F305" s="218" t="s">
        <v>1983</v>
      </c>
      <c r="G305" s="37"/>
      <c r="H305" s="37"/>
      <c r="I305" s="116"/>
      <c r="J305" s="37"/>
      <c r="K305" s="37"/>
      <c r="L305" s="40"/>
      <c r="M305" s="219"/>
      <c r="N305" s="220"/>
      <c r="O305" s="72"/>
      <c r="P305" s="72"/>
      <c r="Q305" s="72"/>
      <c r="R305" s="72"/>
      <c r="S305" s="72"/>
      <c r="T305" s="73"/>
      <c r="U305" s="35"/>
      <c r="V305" s="35"/>
      <c r="W305" s="35"/>
      <c r="X305" s="35"/>
      <c r="Y305" s="35"/>
      <c r="Z305" s="35"/>
      <c r="AA305" s="35"/>
      <c r="AB305" s="35"/>
      <c r="AC305" s="35"/>
      <c r="AD305" s="35"/>
      <c r="AE305" s="35"/>
      <c r="AT305" s="18" t="s">
        <v>194</v>
      </c>
      <c r="AU305" s="18" t="s">
        <v>83</v>
      </c>
    </row>
    <row r="306" spans="1:65" s="2" customFormat="1" ht="16.5" customHeight="1">
      <c r="A306" s="35"/>
      <c r="B306" s="36"/>
      <c r="C306" s="204" t="s">
        <v>982</v>
      </c>
      <c r="D306" s="204" t="s">
        <v>187</v>
      </c>
      <c r="E306" s="205" t="s">
        <v>1985</v>
      </c>
      <c r="F306" s="206" t="s">
        <v>1986</v>
      </c>
      <c r="G306" s="207" t="s">
        <v>190</v>
      </c>
      <c r="H306" s="208">
        <v>1</v>
      </c>
      <c r="I306" s="209"/>
      <c r="J306" s="210">
        <f>ROUND(I306*H306,2)</f>
        <v>0</v>
      </c>
      <c r="K306" s="206" t="s">
        <v>1</v>
      </c>
      <c r="L306" s="40"/>
      <c r="M306" s="211" t="s">
        <v>1</v>
      </c>
      <c r="N306" s="212" t="s">
        <v>38</v>
      </c>
      <c r="O306" s="72"/>
      <c r="P306" s="213">
        <f>O306*H306</f>
        <v>0</v>
      </c>
      <c r="Q306" s="213">
        <v>0</v>
      </c>
      <c r="R306" s="213">
        <f>Q306*H306</f>
        <v>0</v>
      </c>
      <c r="S306" s="213">
        <v>0</v>
      </c>
      <c r="T306" s="214">
        <f>S306*H306</f>
        <v>0</v>
      </c>
      <c r="U306" s="35"/>
      <c r="V306" s="35"/>
      <c r="W306" s="35"/>
      <c r="X306" s="35"/>
      <c r="Y306" s="35"/>
      <c r="Z306" s="35"/>
      <c r="AA306" s="35"/>
      <c r="AB306" s="35"/>
      <c r="AC306" s="35"/>
      <c r="AD306" s="35"/>
      <c r="AE306" s="35"/>
      <c r="AR306" s="215" t="s">
        <v>487</v>
      </c>
      <c r="AT306" s="215" t="s">
        <v>187</v>
      </c>
      <c r="AU306" s="215" t="s">
        <v>83</v>
      </c>
      <c r="AY306" s="18" t="s">
        <v>185</v>
      </c>
      <c r="BE306" s="216">
        <f>IF(N306="základní",J306,0)</f>
        <v>0</v>
      </c>
      <c r="BF306" s="216">
        <f>IF(N306="snížená",J306,0)</f>
        <v>0</v>
      </c>
      <c r="BG306" s="216">
        <f>IF(N306="zákl. přenesená",J306,0)</f>
        <v>0</v>
      </c>
      <c r="BH306" s="216">
        <f>IF(N306="sníž. přenesená",J306,0)</f>
        <v>0</v>
      </c>
      <c r="BI306" s="216">
        <f>IF(N306="nulová",J306,0)</f>
        <v>0</v>
      </c>
      <c r="BJ306" s="18" t="s">
        <v>81</v>
      </c>
      <c r="BK306" s="216">
        <f>ROUND(I306*H306,2)</f>
        <v>0</v>
      </c>
      <c r="BL306" s="18" t="s">
        <v>487</v>
      </c>
      <c r="BM306" s="215" t="s">
        <v>1987</v>
      </c>
    </row>
    <row r="307" spans="1:65" s="2" customFormat="1" ht="10.199999999999999">
      <c r="A307" s="35"/>
      <c r="B307" s="36"/>
      <c r="C307" s="37"/>
      <c r="D307" s="217" t="s">
        <v>194</v>
      </c>
      <c r="E307" s="37"/>
      <c r="F307" s="218" t="s">
        <v>1988</v>
      </c>
      <c r="G307" s="37"/>
      <c r="H307" s="37"/>
      <c r="I307" s="116"/>
      <c r="J307" s="37"/>
      <c r="K307" s="37"/>
      <c r="L307" s="40"/>
      <c r="M307" s="219"/>
      <c r="N307" s="220"/>
      <c r="O307" s="72"/>
      <c r="P307" s="72"/>
      <c r="Q307" s="72"/>
      <c r="R307" s="72"/>
      <c r="S307" s="72"/>
      <c r="T307" s="73"/>
      <c r="U307" s="35"/>
      <c r="V307" s="35"/>
      <c r="W307" s="35"/>
      <c r="X307" s="35"/>
      <c r="Y307" s="35"/>
      <c r="Z307" s="35"/>
      <c r="AA307" s="35"/>
      <c r="AB307" s="35"/>
      <c r="AC307" s="35"/>
      <c r="AD307" s="35"/>
      <c r="AE307" s="35"/>
      <c r="AT307" s="18" t="s">
        <v>194</v>
      </c>
      <c r="AU307" s="18" t="s">
        <v>83</v>
      </c>
    </row>
    <row r="308" spans="1:65" s="2" customFormat="1" ht="16.5" customHeight="1">
      <c r="A308" s="35"/>
      <c r="B308" s="36"/>
      <c r="C308" s="258" t="s">
        <v>987</v>
      </c>
      <c r="D308" s="258" t="s">
        <v>521</v>
      </c>
      <c r="E308" s="259" t="s">
        <v>1985</v>
      </c>
      <c r="F308" s="260" t="s">
        <v>1989</v>
      </c>
      <c r="G308" s="261" t="s">
        <v>190</v>
      </c>
      <c r="H308" s="262">
        <v>1</v>
      </c>
      <c r="I308" s="263"/>
      <c r="J308" s="264">
        <f>ROUND(I308*H308,2)</f>
        <v>0</v>
      </c>
      <c r="K308" s="260" t="s">
        <v>1</v>
      </c>
      <c r="L308" s="265"/>
      <c r="M308" s="266" t="s">
        <v>1</v>
      </c>
      <c r="N308" s="267" t="s">
        <v>38</v>
      </c>
      <c r="O308" s="72"/>
      <c r="P308" s="213">
        <f>O308*H308</f>
        <v>0</v>
      </c>
      <c r="Q308" s="213">
        <v>0</v>
      </c>
      <c r="R308" s="213">
        <f>Q308*H308</f>
        <v>0</v>
      </c>
      <c r="S308" s="213">
        <v>0</v>
      </c>
      <c r="T308" s="214">
        <f>S308*H308</f>
        <v>0</v>
      </c>
      <c r="U308" s="35"/>
      <c r="V308" s="35"/>
      <c r="W308" s="35"/>
      <c r="X308" s="35"/>
      <c r="Y308" s="35"/>
      <c r="Z308" s="35"/>
      <c r="AA308" s="35"/>
      <c r="AB308" s="35"/>
      <c r="AC308" s="35"/>
      <c r="AD308" s="35"/>
      <c r="AE308" s="35"/>
      <c r="AR308" s="215" t="s">
        <v>487</v>
      </c>
      <c r="AT308" s="215" t="s">
        <v>521</v>
      </c>
      <c r="AU308" s="215" t="s">
        <v>83</v>
      </c>
      <c r="AY308" s="18" t="s">
        <v>185</v>
      </c>
      <c r="BE308" s="216">
        <f>IF(N308="základní",J308,0)</f>
        <v>0</v>
      </c>
      <c r="BF308" s="216">
        <f>IF(N308="snížená",J308,0)</f>
        <v>0</v>
      </c>
      <c r="BG308" s="216">
        <f>IF(N308="zákl. přenesená",J308,0)</f>
        <v>0</v>
      </c>
      <c r="BH308" s="216">
        <f>IF(N308="sníž. přenesená",J308,0)</f>
        <v>0</v>
      </c>
      <c r="BI308" s="216">
        <f>IF(N308="nulová",J308,0)</f>
        <v>0</v>
      </c>
      <c r="BJ308" s="18" t="s">
        <v>81</v>
      </c>
      <c r="BK308" s="216">
        <f>ROUND(I308*H308,2)</f>
        <v>0</v>
      </c>
      <c r="BL308" s="18" t="s">
        <v>487</v>
      </c>
      <c r="BM308" s="215" t="s">
        <v>1990</v>
      </c>
    </row>
    <row r="309" spans="1:65" s="2" customFormat="1" ht="10.199999999999999">
      <c r="A309" s="35"/>
      <c r="B309" s="36"/>
      <c r="C309" s="37"/>
      <c r="D309" s="217" t="s">
        <v>194</v>
      </c>
      <c r="E309" s="37"/>
      <c r="F309" s="218" t="s">
        <v>1989</v>
      </c>
      <c r="G309" s="37"/>
      <c r="H309" s="37"/>
      <c r="I309" s="116"/>
      <c r="J309" s="37"/>
      <c r="K309" s="37"/>
      <c r="L309" s="40"/>
      <c r="M309" s="219"/>
      <c r="N309" s="220"/>
      <c r="O309" s="72"/>
      <c r="P309" s="72"/>
      <c r="Q309" s="72"/>
      <c r="R309" s="72"/>
      <c r="S309" s="72"/>
      <c r="T309" s="73"/>
      <c r="U309" s="35"/>
      <c r="V309" s="35"/>
      <c r="W309" s="35"/>
      <c r="X309" s="35"/>
      <c r="Y309" s="35"/>
      <c r="Z309" s="35"/>
      <c r="AA309" s="35"/>
      <c r="AB309" s="35"/>
      <c r="AC309" s="35"/>
      <c r="AD309" s="35"/>
      <c r="AE309" s="35"/>
      <c r="AT309" s="18" t="s">
        <v>194</v>
      </c>
      <c r="AU309" s="18" t="s">
        <v>83</v>
      </c>
    </row>
    <row r="310" spans="1:65" s="2" customFormat="1" ht="16.5" customHeight="1">
      <c r="A310" s="35"/>
      <c r="B310" s="36"/>
      <c r="C310" s="204" t="s">
        <v>992</v>
      </c>
      <c r="D310" s="204" t="s">
        <v>187</v>
      </c>
      <c r="E310" s="205" t="s">
        <v>1991</v>
      </c>
      <c r="F310" s="206" t="s">
        <v>1988</v>
      </c>
      <c r="G310" s="207" t="s">
        <v>190</v>
      </c>
      <c r="H310" s="208">
        <v>2</v>
      </c>
      <c r="I310" s="209"/>
      <c r="J310" s="210">
        <f>ROUND(I310*H310,2)</f>
        <v>0</v>
      </c>
      <c r="K310" s="206" t="s">
        <v>1</v>
      </c>
      <c r="L310" s="40"/>
      <c r="M310" s="211" t="s">
        <v>1</v>
      </c>
      <c r="N310" s="212" t="s">
        <v>38</v>
      </c>
      <c r="O310" s="72"/>
      <c r="P310" s="213">
        <f>O310*H310</f>
        <v>0</v>
      </c>
      <c r="Q310" s="213">
        <v>0</v>
      </c>
      <c r="R310" s="213">
        <f>Q310*H310</f>
        <v>0</v>
      </c>
      <c r="S310" s="213">
        <v>0</v>
      </c>
      <c r="T310" s="214">
        <f>S310*H310</f>
        <v>0</v>
      </c>
      <c r="U310" s="35"/>
      <c r="V310" s="35"/>
      <c r="W310" s="35"/>
      <c r="X310" s="35"/>
      <c r="Y310" s="35"/>
      <c r="Z310" s="35"/>
      <c r="AA310" s="35"/>
      <c r="AB310" s="35"/>
      <c r="AC310" s="35"/>
      <c r="AD310" s="35"/>
      <c r="AE310" s="35"/>
      <c r="AR310" s="215" t="s">
        <v>487</v>
      </c>
      <c r="AT310" s="215" t="s">
        <v>187</v>
      </c>
      <c r="AU310" s="215" t="s">
        <v>83</v>
      </c>
      <c r="AY310" s="18" t="s">
        <v>185</v>
      </c>
      <c r="BE310" s="216">
        <f>IF(N310="základní",J310,0)</f>
        <v>0</v>
      </c>
      <c r="BF310" s="216">
        <f>IF(N310="snížená",J310,0)</f>
        <v>0</v>
      </c>
      <c r="BG310" s="216">
        <f>IF(N310="zákl. přenesená",J310,0)</f>
        <v>0</v>
      </c>
      <c r="BH310" s="216">
        <f>IF(N310="sníž. přenesená",J310,0)</f>
        <v>0</v>
      </c>
      <c r="BI310" s="216">
        <f>IF(N310="nulová",J310,0)</f>
        <v>0</v>
      </c>
      <c r="BJ310" s="18" t="s">
        <v>81</v>
      </c>
      <c r="BK310" s="216">
        <f>ROUND(I310*H310,2)</f>
        <v>0</v>
      </c>
      <c r="BL310" s="18" t="s">
        <v>487</v>
      </c>
      <c r="BM310" s="215" t="s">
        <v>1992</v>
      </c>
    </row>
    <row r="311" spans="1:65" s="2" customFormat="1" ht="10.199999999999999">
      <c r="A311" s="35"/>
      <c r="B311" s="36"/>
      <c r="C311" s="37"/>
      <c r="D311" s="217" t="s">
        <v>194</v>
      </c>
      <c r="E311" s="37"/>
      <c r="F311" s="218" t="s">
        <v>1988</v>
      </c>
      <c r="G311" s="37"/>
      <c r="H311" s="37"/>
      <c r="I311" s="116"/>
      <c r="J311" s="37"/>
      <c r="K311" s="37"/>
      <c r="L311" s="40"/>
      <c r="M311" s="219"/>
      <c r="N311" s="220"/>
      <c r="O311" s="72"/>
      <c r="P311" s="72"/>
      <c r="Q311" s="72"/>
      <c r="R311" s="72"/>
      <c r="S311" s="72"/>
      <c r="T311" s="73"/>
      <c r="U311" s="35"/>
      <c r="V311" s="35"/>
      <c r="W311" s="35"/>
      <c r="X311" s="35"/>
      <c r="Y311" s="35"/>
      <c r="Z311" s="35"/>
      <c r="AA311" s="35"/>
      <c r="AB311" s="35"/>
      <c r="AC311" s="35"/>
      <c r="AD311" s="35"/>
      <c r="AE311" s="35"/>
      <c r="AT311" s="18" t="s">
        <v>194</v>
      </c>
      <c r="AU311" s="18" t="s">
        <v>83</v>
      </c>
    </row>
    <row r="312" spans="1:65" s="2" customFormat="1" ht="16.5" customHeight="1">
      <c r="A312" s="35"/>
      <c r="B312" s="36"/>
      <c r="C312" s="258" t="s">
        <v>998</v>
      </c>
      <c r="D312" s="258" t="s">
        <v>521</v>
      </c>
      <c r="E312" s="259" t="s">
        <v>1991</v>
      </c>
      <c r="F312" s="260" t="s">
        <v>1993</v>
      </c>
      <c r="G312" s="261" t="s">
        <v>190</v>
      </c>
      <c r="H312" s="262">
        <v>2</v>
      </c>
      <c r="I312" s="263"/>
      <c r="J312" s="264">
        <f>ROUND(I312*H312,2)</f>
        <v>0</v>
      </c>
      <c r="K312" s="260" t="s">
        <v>1</v>
      </c>
      <c r="L312" s="265"/>
      <c r="M312" s="266" t="s">
        <v>1</v>
      </c>
      <c r="N312" s="267" t="s">
        <v>38</v>
      </c>
      <c r="O312" s="72"/>
      <c r="P312" s="213">
        <f>O312*H312</f>
        <v>0</v>
      </c>
      <c r="Q312" s="213">
        <v>0</v>
      </c>
      <c r="R312" s="213">
        <f>Q312*H312</f>
        <v>0</v>
      </c>
      <c r="S312" s="213">
        <v>0</v>
      </c>
      <c r="T312" s="214">
        <f>S312*H312</f>
        <v>0</v>
      </c>
      <c r="U312" s="35"/>
      <c r="V312" s="35"/>
      <c r="W312" s="35"/>
      <c r="X312" s="35"/>
      <c r="Y312" s="35"/>
      <c r="Z312" s="35"/>
      <c r="AA312" s="35"/>
      <c r="AB312" s="35"/>
      <c r="AC312" s="35"/>
      <c r="AD312" s="35"/>
      <c r="AE312" s="35"/>
      <c r="AR312" s="215" t="s">
        <v>487</v>
      </c>
      <c r="AT312" s="215" t="s">
        <v>521</v>
      </c>
      <c r="AU312" s="215" t="s">
        <v>83</v>
      </c>
      <c r="AY312" s="18" t="s">
        <v>185</v>
      </c>
      <c r="BE312" s="216">
        <f>IF(N312="základní",J312,0)</f>
        <v>0</v>
      </c>
      <c r="BF312" s="216">
        <f>IF(N312="snížená",J312,0)</f>
        <v>0</v>
      </c>
      <c r="BG312" s="216">
        <f>IF(N312="zákl. přenesená",J312,0)</f>
        <v>0</v>
      </c>
      <c r="BH312" s="216">
        <f>IF(N312="sníž. přenesená",J312,0)</f>
        <v>0</v>
      </c>
      <c r="BI312" s="216">
        <f>IF(N312="nulová",J312,0)</f>
        <v>0</v>
      </c>
      <c r="BJ312" s="18" t="s">
        <v>81</v>
      </c>
      <c r="BK312" s="216">
        <f>ROUND(I312*H312,2)</f>
        <v>0</v>
      </c>
      <c r="BL312" s="18" t="s">
        <v>487</v>
      </c>
      <c r="BM312" s="215" t="s">
        <v>1994</v>
      </c>
    </row>
    <row r="313" spans="1:65" s="2" customFormat="1" ht="10.199999999999999">
      <c r="A313" s="35"/>
      <c r="B313" s="36"/>
      <c r="C313" s="37"/>
      <c r="D313" s="217" t="s">
        <v>194</v>
      </c>
      <c r="E313" s="37"/>
      <c r="F313" s="218" t="s">
        <v>1993</v>
      </c>
      <c r="G313" s="37"/>
      <c r="H313" s="37"/>
      <c r="I313" s="116"/>
      <c r="J313" s="37"/>
      <c r="K313" s="37"/>
      <c r="L313" s="40"/>
      <c r="M313" s="219"/>
      <c r="N313" s="220"/>
      <c r="O313" s="72"/>
      <c r="P313" s="72"/>
      <c r="Q313" s="72"/>
      <c r="R313" s="72"/>
      <c r="S313" s="72"/>
      <c r="T313" s="73"/>
      <c r="U313" s="35"/>
      <c r="V313" s="35"/>
      <c r="W313" s="35"/>
      <c r="X313" s="35"/>
      <c r="Y313" s="35"/>
      <c r="Z313" s="35"/>
      <c r="AA313" s="35"/>
      <c r="AB313" s="35"/>
      <c r="AC313" s="35"/>
      <c r="AD313" s="35"/>
      <c r="AE313" s="35"/>
      <c r="AT313" s="18" t="s">
        <v>194</v>
      </c>
      <c r="AU313" s="18" t="s">
        <v>83</v>
      </c>
    </row>
    <row r="314" spans="1:65" s="2" customFormat="1" ht="21.75" customHeight="1">
      <c r="A314" s="35"/>
      <c r="B314" s="36"/>
      <c r="C314" s="204" t="s">
        <v>1000</v>
      </c>
      <c r="D314" s="204" t="s">
        <v>187</v>
      </c>
      <c r="E314" s="205" t="s">
        <v>1995</v>
      </c>
      <c r="F314" s="206" t="s">
        <v>1996</v>
      </c>
      <c r="G314" s="207" t="s">
        <v>190</v>
      </c>
      <c r="H314" s="208">
        <v>40</v>
      </c>
      <c r="I314" s="209"/>
      <c r="J314" s="210">
        <f>ROUND(I314*H314,2)</f>
        <v>0</v>
      </c>
      <c r="K314" s="206" t="s">
        <v>1</v>
      </c>
      <c r="L314" s="40"/>
      <c r="M314" s="211" t="s">
        <v>1</v>
      </c>
      <c r="N314" s="212" t="s">
        <v>38</v>
      </c>
      <c r="O314" s="72"/>
      <c r="P314" s="213">
        <f>O314*H314</f>
        <v>0</v>
      </c>
      <c r="Q314" s="213">
        <v>0</v>
      </c>
      <c r="R314" s="213">
        <f>Q314*H314</f>
        <v>0</v>
      </c>
      <c r="S314" s="213">
        <v>0</v>
      </c>
      <c r="T314" s="214">
        <f>S314*H314</f>
        <v>0</v>
      </c>
      <c r="U314" s="35"/>
      <c r="V314" s="35"/>
      <c r="W314" s="35"/>
      <c r="X314" s="35"/>
      <c r="Y314" s="35"/>
      <c r="Z314" s="35"/>
      <c r="AA314" s="35"/>
      <c r="AB314" s="35"/>
      <c r="AC314" s="35"/>
      <c r="AD314" s="35"/>
      <c r="AE314" s="35"/>
      <c r="AR314" s="215" t="s">
        <v>487</v>
      </c>
      <c r="AT314" s="215" t="s">
        <v>187</v>
      </c>
      <c r="AU314" s="215" t="s">
        <v>83</v>
      </c>
      <c r="AY314" s="18" t="s">
        <v>185</v>
      </c>
      <c r="BE314" s="216">
        <f>IF(N314="základní",J314,0)</f>
        <v>0</v>
      </c>
      <c r="BF314" s="216">
        <f>IF(N314="snížená",J314,0)</f>
        <v>0</v>
      </c>
      <c r="BG314" s="216">
        <f>IF(N314="zákl. přenesená",J314,0)</f>
        <v>0</v>
      </c>
      <c r="BH314" s="216">
        <f>IF(N314="sníž. přenesená",J314,0)</f>
        <v>0</v>
      </c>
      <c r="BI314" s="216">
        <f>IF(N314="nulová",J314,0)</f>
        <v>0</v>
      </c>
      <c r="BJ314" s="18" t="s">
        <v>81</v>
      </c>
      <c r="BK314" s="216">
        <f>ROUND(I314*H314,2)</f>
        <v>0</v>
      </c>
      <c r="BL314" s="18" t="s">
        <v>487</v>
      </c>
      <c r="BM314" s="215" t="s">
        <v>1997</v>
      </c>
    </row>
    <row r="315" spans="1:65" s="2" customFormat="1" ht="10.199999999999999">
      <c r="A315" s="35"/>
      <c r="B315" s="36"/>
      <c r="C315" s="37"/>
      <c r="D315" s="217" t="s">
        <v>194</v>
      </c>
      <c r="E315" s="37"/>
      <c r="F315" s="218" t="s">
        <v>1996</v>
      </c>
      <c r="G315" s="37"/>
      <c r="H315" s="37"/>
      <c r="I315" s="116"/>
      <c r="J315" s="37"/>
      <c r="K315" s="37"/>
      <c r="L315" s="40"/>
      <c r="M315" s="219"/>
      <c r="N315" s="220"/>
      <c r="O315" s="72"/>
      <c r="P315" s="72"/>
      <c r="Q315" s="72"/>
      <c r="R315" s="72"/>
      <c r="S315" s="72"/>
      <c r="T315" s="73"/>
      <c r="U315" s="35"/>
      <c r="V315" s="35"/>
      <c r="W315" s="35"/>
      <c r="X315" s="35"/>
      <c r="Y315" s="35"/>
      <c r="Z315" s="35"/>
      <c r="AA315" s="35"/>
      <c r="AB315" s="35"/>
      <c r="AC315" s="35"/>
      <c r="AD315" s="35"/>
      <c r="AE315" s="35"/>
      <c r="AT315" s="18" t="s">
        <v>194</v>
      </c>
      <c r="AU315" s="18" t="s">
        <v>83</v>
      </c>
    </row>
    <row r="316" spans="1:65" s="2" customFormat="1" ht="21.75" customHeight="1">
      <c r="A316" s="35"/>
      <c r="B316" s="36"/>
      <c r="C316" s="258" t="s">
        <v>1003</v>
      </c>
      <c r="D316" s="258" t="s">
        <v>521</v>
      </c>
      <c r="E316" s="259" t="s">
        <v>1995</v>
      </c>
      <c r="F316" s="260" t="s">
        <v>1998</v>
      </c>
      <c r="G316" s="261" t="s">
        <v>190</v>
      </c>
      <c r="H316" s="262">
        <v>40</v>
      </c>
      <c r="I316" s="263"/>
      <c r="J316" s="264">
        <f>ROUND(I316*H316,2)</f>
        <v>0</v>
      </c>
      <c r="K316" s="260" t="s">
        <v>1</v>
      </c>
      <c r="L316" s="265"/>
      <c r="M316" s="266" t="s">
        <v>1</v>
      </c>
      <c r="N316" s="267" t="s">
        <v>38</v>
      </c>
      <c r="O316" s="72"/>
      <c r="P316" s="213">
        <f>O316*H316</f>
        <v>0</v>
      </c>
      <c r="Q316" s="213">
        <v>0</v>
      </c>
      <c r="R316" s="213">
        <f>Q316*H316</f>
        <v>0</v>
      </c>
      <c r="S316" s="213">
        <v>0</v>
      </c>
      <c r="T316" s="214">
        <f>S316*H316</f>
        <v>0</v>
      </c>
      <c r="U316" s="35"/>
      <c r="V316" s="35"/>
      <c r="W316" s="35"/>
      <c r="X316" s="35"/>
      <c r="Y316" s="35"/>
      <c r="Z316" s="35"/>
      <c r="AA316" s="35"/>
      <c r="AB316" s="35"/>
      <c r="AC316" s="35"/>
      <c r="AD316" s="35"/>
      <c r="AE316" s="35"/>
      <c r="AR316" s="215" t="s">
        <v>487</v>
      </c>
      <c r="AT316" s="215" t="s">
        <v>521</v>
      </c>
      <c r="AU316" s="215" t="s">
        <v>83</v>
      </c>
      <c r="AY316" s="18" t="s">
        <v>185</v>
      </c>
      <c r="BE316" s="216">
        <f>IF(N316="základní",J316,0)</f>
        <v>0</v>
      </c>
      <c r="BF316" s="216">
        <f>IF(N316="snížená",J316,0)</f>
        <v>0</v>
      </c>
      <c r="BG316" s="216">
        <f>IF(N316="zákl. přenesená",J316,0)</f>
        <v>0</v>
      </c>
      <c r="BH316" s="216">
        <f>IF(N316="sníž. přenesená",J316,0)</f>
        <v>0</v>
      </c>
      <c r="BI316" s="216">
        <f>IF(N316="nulová",J316,0)</f>
        <v>0</v>
      </c>
      <c r="BJ316" s="18" t="s">
        <v>81</v>
      </c>
      <c r="BK316" s="216">
        <f>ROUND(I316*H316,2)</f>
        <v>0</v>
      </c>
      <c r="BL316" s="18" t="s">
        <v>487</v>
      </c>
      <c r="BM316" s="215" t="s">
        <v>1999</v>
      </c>
    </row>
    <row r="317" spans="1:65" s="2" customFormat="1" ht="19.2">
      <c r="A317" s="35"/>
      <c r="B317" s="36"/>
      <c r="C317" s="37"/>
      <c r="D317" s="217" t="s">
        <v>194</v>
      </c>
      <c r="E317" s="37"/>
      <c r="F317" s="218" t="s">
        <v>1998</v>
      </c>
      <c r="G317" s="37"/>
      <c r="H317" s="37"/>
      <c r="I317" s="116"/>
      <c r="J317" s="37"/>
      <c r="K317" s="37"/>
      <c r="L317" s="40"/>
      <c r="M317" s="219"/>
      <c r="N317" s="220"/>
      <c r="O317" s="72"/>
      <c r="P317" s="72"/>
      <c r="Q317" s="72"/>
      <c r="R317" s="72"/>
      <c r="S317" s="72"/>
      <c r="T317" s="73"/>
      <c r="U317" s="35"/>
      <c r="V317" s="35"/>
      <c r="W317" s="35"/>
      <c r="X317" s="35"/>
      <c r="Y317" s="35"/>
      <c r="Z317" s="35"/>
      <c r="AA317" s="35"/>
      <c r="AB317" s="35"/>
      <c r="AC317" s="35"/>
      <c r="AD317" s="35"/>
      <c r="AE317" s="35"/>
      <c r="AT317" s="18" t="s">
        <v>194</v>
      </c>
      <c r="AU317" s="18" t="s">
        <v>83</v>
      </c>
    </row>
    <row r="318" spans="1:65" s="2" customFormat="1" ht="21.75" customHeight="1">
      <c r="A318" s="35"/>
      <c r="B318" s="36"/>
      <c r="C318" s="204" t="s">
        <v>1007</v>
      </c>
      <c r="D318" s="204" t="s">
        <v>187</v>
      </c>
      <c r="E318" s="205" t="s">
        <v>2000</v>
      </c>
      <c r="F318" s="206" t="s">
        <v>2001</v>
      </c>
      <c r="G318" s="207" t="s">
        <v>190</v>
      </c>
      <c r="H318" s="208">
        <v>1</v>
      </c>
      <c r="I318" s="209"/>
      <c r="J318" s="210">
        <f>ROUND(I318*H318,2)</f>
        <v>0</v>
      </c>
      <c r="K318" s="206" t="s">
        <v>1</v>
      </c>
      <c r="L318" s="40"/>
      <c r="M318" s="211" t="s">
        <v>1</v>
      </c>
      <c r="N318" s="212" t="s">
        <v>38</v>
      </c>
      <c r="O318" s="72"/>
      <c r="P318" s="213">
        <f>O318*H318</f>
        <v>0</v>
      </c>
      <c r="Q318" s="213">
        <v>0</v>
      </c>
      <c r="R318" s="213">
        <f>Q318*H318</f>
        <v>0</v>
      </c>
      <c r="S318" s="213">
        <v>0</v>
      </c>
      <c r="T318" s="214">
        <f>S318*H318</f>
        <v>0</v>
      </c>
      <c r="U318" s="35"/>
      <c r="V318" s="35"/>
      <c r="W318" s="35"/>
      <c r="X318" s="35"/>
      <c r="Y318" s="35"/>
      <c r="Z318" s="35"/>
      <c r="AA318" s="35"/>
      <c r="AB318" s="35"/>
      <c r="AC318" s="35"/>
      <c r="AD318" s="35"/>
      <c r="AE318" s="35"/>
      <c r="AR318" s="215" t="s">
        <v>487</v>
      </c>
      <c r="AT318" s="215" t="s">
        <v>187</v>
      </c>
      <c r="AU318" s="215" t="s">
        <v>83</v>
      </c>
      <c r="AY318" s="18" t="s">
        <v>185</v>
      </c>
      <c r="BE318" s="216">
        <f>IF(N318="základní",J318,0)</f>
        <v>0</v>
      </c>
      <c r="BF318" s="216">
        <f>IF(N318="snížená",J318,0)</f>
        <v>0</v>
      </c>
      <c r="BG318" s="216">
        <f>IF(N318="zákl. přenesená",J318,0)</f>
        <v>0</v>
      </c>
      <c r="BH318" s="216">
        <f>IF(N318="sníž. přenesená",J318,0)</f>
        <v>0</v>
      </c>
      <c r="BI318" s="216">
        <f>IF(N318="nulová",J318,0)</f>
        <v>0</v>
      </c>
      <c r="BJ318" s="18" t="s">
        <v>81</v>
      </c>
      <c r="BK318" s="216">
        <f>ROUND(I318*H318,2)</f>
        <v>0</v>
      </c>
      <c r="BL318" s="18" t="s">
        <v>487</v>
      </c>
      <c r="BM318" s="215" t="s">
        <v>2002</v>
      </c>
    </row>
    <row r="319" spans="1:65" s="2" customFormat="1" ht="19.2">
      <c r="A319" s="35"/>
      <c r="B319" s="36"/>
      <c r="C319" s="37"/>
      <c r="D319" s="217" t="s">
        <v>194</v>
      </c>
      <c r="E319" s="37"/>
      <c r="F319" s="218" t="s">
        <v>2001</v>
      </c>
      <c r="G319" s="37"/>
      <c r="H319" s="37"/>
      <c r="I319" s="116"/>
      <c r="J319" s="37"/>
      <c r="K319" s="37"/>
      <c r="L319" s="40"/>
      <c r="M319" s="219"/>
      <c r="N319" s="220"/>
      <c r="O319" s="72"/>
      <c r="P319" s="72"/>
      <c r="Q319" s="72"/>
      <c r="R319" s="72"/>
      <c r="S319" s="72"/>
      <c r="T319" s="73"/>
      <c r="U319" s="35"/>
      <c r="V319" s="35"/>
      <c r="W319" s="35"/>
      <c r="X319" s="35"/>
      <c r="Y319" s="35"/>
      <c r="Z319" s="35"/>
      <c r="AA319" s="35"/>
      <c r="AB319" s="35"/>
      <c r="AC319" s="35"/>
      <c r="AD319" s="35"/>
      <c r="AE319" s="35"/>
      <c r="AT319" s="18" t="s">
        <v>194</v>
      </c>
      <c r="AU319" s="18" t="s">
        <v>83</v>
      </c>
    </row>
    <row r="320" spans="1:65" s="2" customFormat="1" ht="21.75" customHeight="1">
      <c r="A320" s="35"/>
      <c r="B320" s="36"/>
      <c r="C320" s="258" t="s">
        <v>1013</v>
      </c>
      <c r="D320" s="258" t="s">
        <v>521</v>
      </c>
      <c r="E320" s="259" t="s">
        <v>2000</v>
      </c>
      <c r="F320" s="260" t="s">
        <v>2003</v>
      </c>
      <c r="G320" s="261" t="s">
        <v>190</v>
      </c>
      <c r="H320" s="262">
        <v>1</v>
      </c>
      <c r="I320" s="263"/>
      <c r="J320" s="264">
        <f>ROUND(I320*H320,2)</f>
        <v>0</v>
      </c>
      <c r="K320" s="260" t="s">
        <v>1</v>
      </c>
      <c r="L320" s="265"/>
      <c r="M320" s="266" t="s">
        <v>1</v>
      </c>
      <c r="N320" s="267" t="s">
        <v>38</v>
      </c>
      <c r="O320" s="72"/>
      <c r="P320" s="213">
        <f>O320*H320</f>
        <v>0</v>
      </c>
      <c r="Q320" s="213">
        <v>0</v>
      </c>
      <c r="R320" s="213">
        <f>Q320*H320</f>
        <v>0</v>
      </c>
      <c r="S320" s="213">
        <v>0</v>
      </c>
      <c r="T320" s="214">
        <f>S320*H320</f>
        <v>0</v>
      </c>
      <c r="U320" s="35"/>
      <c r="V320" s="35"/>
      <c r="W320" s="35"/>
      <c r="X320" s="35"/>
      <c r="Y320" s="35"/>
      <c r="Z320" s="35"/>
      <c r="AA320" s="35"/>
      <c r="AB320" s="35"/>
      <c r="AC320" s="35"/>
      <c r="AD320" s="35"/>
      <c r="AE320" s="35"/>
      <c r="AR320" s="215" t="s">
        <v>487</v>
      </c>
      <c r="AT320" s="215" t="s">
        <v>521</v>
      </c>
      <c r="AU320" s="215" t="s">
        <v>83</v>
      </c>
      <c r="AY320" s="18" t="s">
        <v>185</v>
      </c>
      <c r="BE320" s="216">
        <f>IF(N320="základní",J320,0)</f>
        <v>0</v>
      </c>
      <c r="BF320" s="216">
        <f>IF(N320="snížená",J320,0)</f>
        <v>0</v>
      </c>
      <c r="BG320" s="216">
        <f>IF(N320="zákl. přenesená",J320,0)</f>
        <v>0</v>
      </c>
      <c r="BH320" s="216">
        <f>IF(N320="sníž. přenesená",J320,0)</f>
        <v>0</v>
      </c>
      <c r="BI320" s="216">
        <f>IF(N320="nulová",J320,0)</f>
        <v>0</v>
      </c>
      <c r="BJ320" s="18" t="s">
        <v>81</v>
      </c>
      <c r="BK320" s="216">
        <f>ROUND(I320*H320,2)</f>
        <v>0</v>
      </c>
      <c r="BL320" s="18" t="s">
        <v>487</v>
      </c>
      <c r="BM320" s="215" t="s">
        <v>2004</v>
      </c>
    </row>
    <row r="321" spans="1:65" s="2" customFormat="1" ht="19.2">
      <c r="A321" s="35"/>
      <c r="B321" s="36"/>
      <c r="C321" s="37"/>
      <c r="D321" s="217" t="s">
        <v>194</v>
      </c>
      <c r="E321" s="37"/>
      <c r="F321" s="218" t="s">
        <v>2003</v>
      </c>
      <c r="G321" s="37"/>
      <c r="H321" s="37"/>
      <c r="I321" s="116"/>
      <c r="J321" s="37"/>
      <c r="K321" s="37"/>
      <c r="L321" s="40"/>
      <c r="M321" s="219"/>
      <c r="N321" s="220"/>
      <c r="O321" s="72"/>
      <c r="P321" s="72"/>
      <c r="Q321" s="72"/>
      <c r="R321" s="72"/>
      <c r="S321" s="72"/>
      <c r="T321" s="73"/>
      <c r="U321" s="35"/>
      <c r="V321" s="35"/>
      <c r="W321" s="35"/>
      <c r="X321" s="35"/>
      <c r="Y321" s="35"/>
      <c r="Z321" s="35"/>
      <c r="AA321" s="35"/>
      <c r="AB321" s="35"/>
      <c r="AC321" s="35"/>
      <c r="AD321" s="35"/>
      <c r="AE321" s="35"/>
      <c r="AT321" s="18" t="s">
        <v>194</v>
      </c>
      <c r="AU321" s="18" t="s">
        <v>83</v>
      </c>
    </row>
    <row r="322" spans="1:65" s="2" customFormat="1" ht="16.5" customHeight="1">
      <c r="A322" s="35"/>
      <c r="B322" s="36"/>
      <c r="C322" s="204" t="s">
        <v>1020</v>
      </c>
      <c r="D322" s="204" t="s">
        <v>187</v>
      </c>
      <c r="E322" s="205" t="s">
        <v>2005</v>
      </c>
      <c r="F322" s="206" t="s">
        <v>2006</v>
      </c>
      <c r="G322" s="207" t="s">
        <v>190</v>
      </c>
      <c r="H322" s="208">
        <v>40</v>
      </c>
      <c r="I322" s="209"/>
      <c r="J322" s="210">
        <f>ROUND(I322*H322,2)</f>
        <v>0</v>
      </c>
      <c r="K322" s="206" t="s">
        <v>1</v>
      </c>
      <c r="L322" s="40"/>
      <c r="M322" s="211" t="s">
        <v>1</v>
      </c>
      <c r="N322" s="212" t="s">
        <v>38</v>
      </c>
      <c r="O322" s="72"/>
      <c r="P322" s="213">
        <f>O322*H322</f>
        <v>0</v>
      </c>
      <c r="Q322" s="213">
        <v>0</v>
      </c>
      <c r="R322" s="213">
        <f>Q322*H322</f>
        <v>0</v>
      </c>
      <c r="S322" s="213">
        <v>0</v>
      </c>
      <c r="T322" s="214">
        <f>S322*H322</f>
        <v>0</v>
      </c>
      <c r="U322" s="35"/>
      <c r="V322" s="35"/>
      <c r="W322" s="35"/>
      <c r="X322" s="35"/>
      <c r="Y322" s="35"/>
      <c r="Z322" s="35"/>
      <c r="AA322" s="35"/>
      <c r="AB322" s="35"/>
      <c r="AC322" s="35"/>
      <c r="AD322" s="35"/>
      <c r="AE322" s="35"/>
      <c r="AR322" s="215" t="s">
        <v>487</v>
      </c>
      <c r="AT322" s="215" t="s">
        <v>187</v>
      </c>
      <c r="AU322" s="215" t="s">
        <v>83</v>
      </c>
      <c r="AY322" s="18" t="s">
        <v>185</v>
      </c>
      <c r="BE322" s="216">
        <f>IF(N322="základní",J322,0)</f>
        <v>0</v>
      </c>
      <c r="BF322" s="216">
        <f>IF(N322="snížená",J322,0)</f>
        <v>0</v>
      </c>
      <c r="BG322" s="216">
        <f>IF(N322="zákl. přenesená",J322,0)</f>
        <v>0</v>
      </c>
      <c r="BH322" s="216">
        <f>IF(N322="sníž. přenesená",J322,0)</f>
        <v>0</v>
      </c>
      <c r="BI322" s="216">
        <f>IF(N322="nulová",J322,0)</f>
        <v>0</v>
      </c>
      <c r="BJ322" s="18" t="s">
        <v>81</v>
      </c>
      <c r="BK322" s="216">
        <f>ROUND(I322*H322,2)</f>
        <v>0</v>
      </c>
      <c r="BL322" s="18" t="s">
        <v>487</v>
      </c>
      <c r="BM322" s="215" t="s">
        <v>2007</v>
      </c>
    </row>
    <row r="323" spans="1:65" s="2" customFormat="1" ht="10.199999999999999">
      <c r="A323" s="35"/>
      <c r="B323" s="36"/>
      <c r="C323" s="37"/>
      <c r="D323" s="217" t="s">
        <v>194</v>
      </c>
      <c r="E323" s="37"/>
      <c r="F323" s="218" t="s">
        <v>2006</v>
      </c>
      <c r="G323" s="37"/>
      <c r="H323" s="37"/>
      <c r="I323" s="116"/>
      <c r="J323" s="37"/>
      <c r="K323" s="37"/>
      <c r="L323" s="40"/>
      <c r="M323" s="219"/>
      <c r="N323" s="220"/>
      <c r="O323" s="72"/>
      <c r="P323" s="72"/>
      <c r="Q323" s="72"/>
      <c r="R323" s="72"/>
      <c r="S323" s="72"/>
      <c r="T323" s="73"/>
      <c r="U323" s="35"/>
      <c r="V323" s="35"/>
      <c r="W323" s="35"/>
      <c r="X323" s="35"/>
      <c r="Y323" s="35"/>
      <c r="Z323" s="35"/>
      <c r="AA323" s="35"/>
      <c r="AB323" s="35"/>
      <c r="AC323" s="35"/>
      <c r="AD323" s="35"/>
      <c r="AE323" s="35"/>
      <c r="AT323" s="18" t="s">
        <v>194</v>
      </c>
      <c r="AU323" s="18" t="s">
        <v>83</v>
      </c>
    </row>
    <row r="324" spans="1:65" s="2" customFormat="1" ht="16.5" customHeight="1">
      <c r="A324" s="35"/>
      <c r="B324" s="36"/>
      <c r="C324" s="258" t="s">
        <v>1025</v>
      </c>
      <c r="D324" s="258" t="s">
        <v>521</v>
      </c>
      <c r="E324" s="259" t="s">
        <v>2005</v>
      </c>
      <c r="F324" s="260" t="s">
        <v>2008</v>
      </c>
      <c r="G324" s="261" t="s">
        <v>190</v>
      </c>
      <c r="H324" s="262">
        <v>40</v>
      </c>
      <c r="I324" s="263"/>
      <c r="J324" s="264">
        <f>ROUND(I324*H324,2)</f>
        <v>0</v>
      </c>
      <c r="K324" s="260" t="s">
        <v>1</v>
      </c>
      <c r="L324" s="265"/>
      <c r="M324" s="266" t="s">
        <v>1</v>
      </c>
      <c r="N324" s="267" t="s">
        <v>38</v>
      </c>
      <c r="O324" s="72"/>
      <c r="P324" s="213">
        <f>O324*H324</f>
        <v>0</v>
      </c>
      <c r="Q324" s="213">
        <v>0</v>
      </c>
      <c r="R324" s="213">
        <f>Q324*H324</f>
        <v>0</v>
      </c>
      <c r="S324" s="213">
        <v>0</v>
      </c>
      <c r="T324" s="214">
        <f>S324*H324</f>
        <v>0</v>
      </c>
      <c r="U324" s="35"/>
      <c r="V324" s="35"/>
      <c r="W324" s="35"/>
      <c r="X324" s="35"/>
      <c r="Y324" s="35"/>
      <c r="Z324" s="35"/>
      <c r="AA324" s="35"/>
      <c r="AB324" s="35"/>
      <c r="AC324" s="35"/>
      <c r="AD324" s="35"/>
      <c r="AE324" s="35"/>
      <c r="AR324" s="215" t="s">
        <v>487</v>
      </c>
      <c r="AT324" s="215" t="s">
        <v>521</v>
      </c>
      <c r="AU324" s="215" t="s">
        <v>83</v>
      </c>
      <c r="AY324" s="18" t="s">
        <v>185</v>
      </c>
      <c r="BE324" s="216">
        <f>IF(N324="základní",J324,0)</f>
        <v>0</v>
      </c>
      <c r="BF324" s="216">
        <f>IF(N324="snížená",J324,0)</f>
        <v>0</v>
      </c>
      <c r="BG324" s="216">
        <f>IF(N324="zákl. přenesená",J324,0)</f>
        <v>0</v>
      </c>
      <c r="BH324" s="216">
        <f>IF(N324="sníž. přenesená",J324,0)</f>
        <v>0</v>
      </c>
      <c r="BI324" s="216">
        <f>IF(N324="nulová",J324,0)</f>
        <v>0</v>
      </c>
      <c r="BJ324" s="18" t="s">
        <v>81</v>
      </c>
      <c r="BK324" s="216">
        <f>ROUND(I324*H324,2)</f>
        <v>0</v>
      </c>
      <c r="BL324" s="18" t="s">
        <v>487</v>
      </c>
      <c r="BM324" s="215" t="s">
        <v>2009</v>
      </c>
    </row>
    <row r="325" spans="1:65" s="2" customFormat="1" ht="10.199999999999999">
      <c r="A325" s="35"/>
      <c r="B325" s="36"/>
      <c r="C325" s="37"/>
      <c r="D325" s="217" t="s">
        <v>194</v>
      </c>
      <c r="E325" s="37"/>
      <c r="F325" s="218" t="s">
        <v>2008</v>
      </c>
      <c r="G325" s="37"/>
      <c r="H325" s="37"/>
      <c r="I325" s="116"/>
      <c r="J325" s="37"/>
      <c r="K325" s="37"/>
      <c r="L325" s="40"/>
      <c r="M325" s="219"/>
      <c r="N325" s="220"/>
      <c r="O325" s="72"/>
      <c r="P325" s="72"/>
      <c r="Q325" s="72"/>
      <c r="R325" s="72"/>
      <c r="S325" s="72"/>
      <c r="T325" s="73"/>
      <c r="U325" s="35"/>
      <c r="V325" s="35"/>
      <c r="W325" s="35"/>
      <c r="X325" s="35"/>
      <c r="Y325" s="35"/>
      <c r="Z325" s="35"/>
      <c r="AA325" s="35"/>
      <c r="AB325" s="35"/>
      <c r="AC325" s="35"/>
      <c r="AD325" s="35"/>
      <c r="AE325" s="35"/>
      <c r="AT325" s="18" t="s">
        <v>194</v>
      </c>
      <c r="AU325" s="18" t="s">
        <v>83</v>
      </c>
    </row>
    <row r="326" spans="1:65" s="2" customFormat="1" ht="16.5" customHeight="1">
      <c r="A326" s="35"/>
      <c r="B326" s="36"/>
      <c r="C326" s="204" t="s">
        <v>1030</v>
      </c>
      <c r="D326" s="204" t="s">
        <v>187</v>
      </c>
      <c r="E326" s="205" t="s">
        <v>2010</v>
      </c>
      <c r="F326" s="206" t="s">
        <v>2011</v>
      </c>
      <c r="G326" s="207" t="s">
        <v>190</v>
      </c>
      <c r="H326" s="208">
        <v>40</v>
      </c>
      <c r="I326" s="209"/>
      <c r="J326" s="210">
        <f>ROUND(I326*H326,2)</f>
        <v>0</v>
      </c>
      <c r="K326" s="206" t="s">
        <v>1</v>
      </c>
      <c r="L326" s="40"/>
      <c r="M326" s="211" t="s">
        <v>1</v>
      </c>
      <c r="N326" s="212" t="s">
        <v>38</v>
      </c>
      <c r="O326" s="72"/>
      <c r="P326" s="213">
        <f>O326*H326</f>
        <v>0</v>
      </c>
      <c r="Q326" s="213">
        <v>0</v>
      </c>
      <c r="R326" s="213">
        <f>Q326*H326</f>
        <v>0</v>
      </c>
      <c r="S326" s="213">
        <v>0</v>
      </c>
      <c r="T326" s="214">
        <f>S326*H326</f>
        <v>0</v>
      </c>
      <c r="U326" s="35"/>
      <c r="V326" s="35"/>
      <c r="W326" s="35"/>
      <c r="X326" s="35"/>
      <c r="Y326" s="35"/>
      <c r="Z326" s="35"/>
      <c r="AA326" s="35"/>
      <c r="AB326" s="35"/>
      <c r="AC326" s="35"/>
      <c r="AD326" s="35"/>
      <c r="AE326" s="35"/>
      <c r="AR326" s="215" t="s">
        <v>487</v>
      </c>
      <c r="AT326" s="215" t="s">
        <v>187</v>
      </c>
      <c r="AU326" s="215" t="s">
        <v>83</v>
      </c>
      <c r="AY326" s="18" t="s">
        <v>185</v>
      </c>
      <c r="BE326" s="216">
        <f>IF(N326="základní",J326,0)</f>
        <v>0</v>
      </c>
      <c r="BF326" s="216">
        <f>IF(N326="snížená",J326,0)</f>
        <v>0</v>
      </c>
      <c r="BG326" s="216">
        <f>IF(N326="zákl. přenesená",J326,0)</f>
        <v>0</v>
      </c>
      <c r="BH326" s="216">
        <f>IF(N326="sníž. přenesená",J326,0)</f>
        <v>0</v>
      </c>
      <c r="BI326" s="216">
        <f>IF(N326="nulová",J326,0)</f>
        <v>0</v>
      </c>
      <c r="BJ326" s="18" t="s">
        <v>81</v>
      </c>
      <c r="BK326" s="216">
        <f>ROUND(I326*H326,2)</f>
        <v>0</v>
      </c>
      <c r="BL326" s="18" t="s">
        <v>487</v>
      </c>
      <c r="BM326" s="215" t="s">
        <v>2012</v>
      </c>
    </row>
    <row r="327" spans="1:65" s="2" customFormat="1" ht="10.199999999999999">
      <c r="A327" s="35"/>
      <c r="B327" s="36"/>
      <c r="C327" s="37"/>
      <c r="D327" s="217" t="s">
        <v>194</v>
      </c>
      <c r="E327" s="37"/>
      <c r="F327" s="218" t="s">
        <v>2011</v>
      </c>
      <c r="G327" s="37"/>
      <c r="H327" s="37"/>
      <c r="I327" s="116"/>
      <c r="J327" s="37"/>
      <c r="K327" s="37"/>
      <c r="L327" s="40"/>
      <c r="M327" s="219"/>
      <c r="N327" s="220"/>
      <c r="O327" s="72"/>
      <c r="P327" s="72"/>
      <c r="Q327" s="72"/>
      <c r="R327" s="72"/>
      <c r="S327" s="72"/>
      <c r="T327" s="73"/>
      <c r="U327" s="35"/>
      <c r="V327" s="35"/>
      <c r="W327" s="35"/>
      <c r="X327" s="35"/>
      <c r="Y327" s="35"/>
      <c r="Z327" s="35"/>
      <c r="AA327" s="35"/>
      <c r="AB327" s="35"/>
      <c r="AC327" s="35"/>
      <c r="AD327" s="35"/>
      <c r="AE327" s="35"/>
      <c r="AT327" s="18" t="s">
        <v>194</v>
      </c>
      <c r="AU327" s="18" t="s">
        <v>83</v>
      </c>
    </row>
    <row r="328" spans="1:65" s="2" customFormat="1" ht="16.5" customHeight="1">
      <c r="A328" s="35"/>
      <c r="B328" s="36"/>
      <c r="C328" s="258" t="s">
        <v>1036</v>
      </c>
      <c r="D328" s="258" t="s">
        <v>521</v>
      </c>
      <c r="E328" s="259" t="s">
        <v>2010</v>
      </c>
      <c r="F328" s="260" t="s">
        <v>2013</v>
      </c>
      <c r="G328" s="261" t="s">
        <v>190</v>
      </c>
      <c r="H328" s="262">
        <v>40</v>
      </c>
      <c r="I328" s="263"/>
      <c r="J328" s="264">
        <f>ROUND(I328*H328,2)</f>
        <v>0</v>
      </c>
      <c r="K328" s="260" t="s">
        <v>1</v>
      </c>
      <c r="L328" s="265"/>
      <c r="M328" s="266" t="s">
        <v>1</v>
      </c>
      <c r="N328" s="267" t="s">
        <v>38</v>
      </c>
      <c r="O328" s="72"/>
      <c r="P328" s="213">
        <f>O328*H328</f>
        <v>0</v>
      </c>
      <c r="Q328" s="213">
        <v>0</v>
      </c>
      <c r="R328" s="213">
        <f>Q328*H328</f>
        <v>0</v>
      </c>
      <c r="S328" s="213">
        <v>0</v>
      </c>
      <c r="T328" s="214">
        <f>S328*H328</f>
        <v>0</v>
      </c>
      <c r="U328" s="35"/>
      <c r="V328" s="35"/>
      <c r="W328" s="35"/>
      <c r="X328" s="35"/>
      <c r="Y328" s="35"/>
      <c r="Z328" s="35"/>
      <c r="AA328" s="35"/>
      <c r="AB328" s="35"/>
      <c r="AC328" s="35"/>
      <c r="AD328" s="35"/>
      <c r="AE328" s="35"/>
      <c r="AR328" s="215" t="s">
        <v>487</v>
      </c>
      <c r="AT328" s="215" t="s">
        <v>521</v>
      </c>
      <c r="AU328" s="215" t="s">
        <v>83</v>
      </c>
      <c r="AY328" s="18" t="s">
        <v>185</v>
      </c>
      <c r="BE328" s="216">
        <f>IF(N328="základní",J328,0)</f>
        <v>0</v>
      </c>
      <c r="BF328" s="216">
        <f>IF(N328="snížená",J328,0)</f>
        <v>0</v>
      </c>
      <c r="BG328" s="216">
        <f>IF(N328="zákl. přenesená",J328,0)</f>
        <v>0</v>
      </c>
      <c r="BH328" s="216">
        <f>IF(N328="sníž. přenesená",J328,0)</f>
        <v>0</v>
      </c>
      <c r="BI328" s="216">
        <f>IF(N328="nulová",J328,0)</f>
        <v>0</v>
      </c>
      <c r="BJ328" s="18" t="s">
        <v>81</v>
      </c>
      <c r="BK328" s="216">
        <f>ROUND(I328*H328,2)</f>
        <v>0</v>
      </c>
      <c r="BL328" s="18" t="s">
        <v>487</v>
      </c>
      <c r="BM328" s="215" t="s">
        <v>2014</v>
      </c>
    </row>
    <row r="329" spans="1:65" s="2" customFormat="1" ht="10.199999999999999">
      <c r="A329" s="35"/>
      <c r="B329" s="36"/>
      <c r="C329" s="37"/>
      <c r="D329" s="217" t="s">
        <v>194</v>
      </c>
      <c r="E329" s="37"/>
      <c r="F329" s="218" t="s">
        <v>2013</v>
      </c>
      <c r="G329" s="37"/>
      <c r="H329" s="37"/>
      <c r="I329" s="116"/>
      <c r="J329" s="37"/>
      <c r="K329" s="37"/>
      <c r="L329" s="40"/>
      <c r="M329" s="219"/>
      <c r="N329" s="220"/>
      <c r="O329" s="72"/>
      <c r="P329" s="72"/>
      <c r="Q329" s="72"/>
      <c r="R329" s="72"/>
      <c r="S329" s="72"/>
      <c r="T329" s="73"/>
      <c r="U329" s="35"/>
      <c r="V329" s="35"/>
      <c r="W329" s="35"/>
      <c r="X329" s="35"/>
      <c r="Y329" s="35"/>
      <c r="Z329" s="35"/>
      <c r="AA329" s="35"/>
      <c r="AB329" s="35"/>
      <c r="AC329" s="35"/>
      <c r="AD329" s="35"/>
      <c r="AE329" s="35"/>
      <c r="AT329" s="18" t="s">
        <v>194</v>
      </c>
      <c r="AU329" s="18" t="s">
        <v>83</v>
      </c>
    </row>
    <row r="330" spans="1:65" s="2" customFormat="1" ht="16.5" customHeight="1">
      <c r="A330" s="35"/>
      <c r="B330" s="36"/>
      <c r="C330" s="204" t="s">
        <v>1042</v>
      </c>
      <c r="D330" s="204" t="s">
        <v>187</v>
      </c>
      <c r="E330" s="205" t="s">
        <v>2015</v>
      </c>
      <c r="F330" s="206" t="s">
        <v>2016</v>
      </c>
      <c r="G330" s="207" t="s">
        <v>190</v>
      </c>
      <c r="H330" s="208">
        <v>2</v>
      </c>
      <c r="I330" s="209"/>
      <c r="J330" s="210">
        <f>ROUND(I330*H330,2)</f>
        <v>0</v>
      </c>
      <c r="K330" s="206" t="s">
        <v>1</v>
      </c>
      <c r="L330" s="40"/>
      <c r="M330" s="211" t="s">
        <v>1</v>
      </c>
      <c r="N330" s="212" t="s">
        <v>38</v>
      </c>
      <c r="O330" s="72"/>
      <c r="P330" s="213">
        <f>O330*H330</f>
        <v>0</v>
      </c>
      <c r="Q330" s="213">
        <v>0</v>
      </c>
      <c r="R330" s="213">
        <f>Q330*H330</f>
        <v>0</v>
      </c>
      <c r="S330" s="213">
        <v>0</v>
      </c>
      <c r="T330" s="214">
        <f>S330*H330</f>
        <v>0</v>
      </c>
      <c r="U330" s="35"/>
      <c r="V330" s="35"/>
      <c r="W330" s="35"/>
      <c r="X330" s="35"/>
      <c r="Y330" s="35"/>
      <c r="Z330" s="35"/>
      <c r="AA330" s="35"/>
      <c r="AB330" s="35"/>
      <c r="AC330" s="35"/>
      <c r="AD330" s="35"/>
      <c r="AE330" s="35"/>
      <c r="AR330" s="215" t="s">
        <v>487</v>
      </c>
      <c r="AT330" s="215" t="s">
        <v>187</v>
      </c>
      <c r="AU330" s="215" t="s">
        <v>83</v>
      </c>
      <c r="AY330" s="18" t="s">
        <v>185</v>
      </c>
      <c r="BE330" s="216">
        <f>IF(N330="základní",J330,0)</f>
        <v>0</v>
      </c>
      <c r="BF330" s="216">
        <f>IF(N330="snížená",J330,0)</f>
        <v>0</v>
      </c>
      <c r="BG330" s="216">
        <f>IF(N330="zákl. přenesená",J330,0)</f>
        <v>0</v>
      </c>
      <c r="BH330" s="216">
        <f>IF(N330="sníž. přenesená",J330,0)</f>
        <v>0</v>
      </c>
      <c r="BI330" s="216">
        <f>IF(N330="nulová",J330,0)</f>
        <v>0</v>
      </c>
      <c r="BJ330" s="18" t="s">
        <v>81</v>
      </c>
      <c r="BK330" s="216">
        <f>ROUND(I330*H330,2)</f>
        <v>0</v>
      </c>
      <c r="BL330" s="18" t="s">
        <v>487</v>
      </c>
      <c r="BM330" s="215" t="s">
        <v>2017</v>
      </c>
    </row>
    <row r="331" spans="1:65" s="2" customFormat="1" ht="10.199999999999999">
      <c r="A331" s="35"/>
      <c r="B331" s="36"/>
      <c r="C331" s="37"/>
      <c r="D331" s="217" t="s">
        <v>194</v>
      </c>
      <c r="E331" s="37"/>
      <c r="F331" s="218" t="s">
        <v>2016</v>
      </c>
      <c r="G331" s="37"/>
      <c r="H331" s="37"/>
      <c r="I331" s="116"/>
      <c r="J331" s="37"/>
      <c r="K331" s="37"/>
      <c r="L331" s="40"/>
      <c r="M331" s="219"/>
      <c r="N331" s="220"/>
      <c r="O331" s="72"/>
      <c r="P331" s="72"/>
      <c r="Q331" s="72"/>
      <c r="R331" s="72"/>
      <c r="S331" s="72"/>
      <c r="T331" s="73"/>
      <c r="U331" s="35"/>
      <c r="V331" s="35"/>
      <c r="W331" s="35"/>
      <c r="X331" s="35"/>
      <c r="Y331" s="35"/>
      <c r="Z331" s="35"/>
      <c r="AA331" s="35"/>
      <c r="AB331" s="35"/>
      <c r="AC331" s="35"/>
      <c r="AD331" s="35"/>
      <c r="AE331" s="35"/>
      <c r="AT331" s="18" t="s">
        <v>194</v>
      </c>
      <c r="AU331" s="18" t="s">
        <v>83</v>
      </c>
    </row>
    <row r="332" spans="1:65" s="2" customFormat="1" ht="16.5" customHeight="1">
      <c r="A332" s="35"/>
      <c r="B332" s="36"/>
      <c r="C332" s="258" t="s">
        <v>1049</v>
      </c>
      <c r="D332" s="258" t="s">
        <v>521</v>
      </c>
      <c r="E332" s="259" t="s">
        <v>2015</v>
      </c>
      <c r="F332" s="260" t="s">
        <v>2018</v>
      </c>
      <c r="G332" s="261" t="s">
        <v>190</v>
      </c>
      <c r="H332" s="262">
        <v>2</v>
      </c>
      <c r="I332" s="263"/>
      <c r="J332" s="264">
        <f>ROUND(I332*H332,2)</f>
        <v>0</v>
      </c>
      <c r="K332" s="260" t="s">
        <v>1</v>
      </c>
      <c r="L332" s="265"/>
      <c r="M332" s="266" t="s">
        <v>1</v>
      </c>
      <c r="N332" s="267" t="s">
        <v>38</v>
      </c>
      <c r="O332" s="72"/>
      <c r="P332" s="213">
        <f>O332*H332</f>
        <v>0</v>
      </c>
      <c r="Q332" s="213">
        <v>0</v>
      </c>
      <c r="R332" s="213">
        <f>Q332*H332</f>
        <v>0</v>
      </c>
      <c r="S332" s="213">
        <v>0</v>
      </c>
      <c r="T332" s="214">
        <f>S332*H332</f>
        <v>0</v>
      </c>
      <c r="U332" s="35"/>
      <c r="V332" s="35"/>
      <c r="W332" s="35"/>
      <c r="X332" s="35"/>
      <c r="Y332" s="35"/>
      <c r="Z332" s="35"/>
      <c r="AA332" s="35"/>
      <c r="AB332" s="35"/>
      <c r="AC332" s="35"/>
      <c r="AD332" s="35"/>
      <c r="AE332" s="35"/>
      <c r="AR332" s="215" t="s">
        <v>487</v>
      </c>
      <c r="AT332" s="215" t="s">
        <v>521</v>
      </c>
      <c r="AU332" s="215" t="s">
        <v>83</v>
      </c>
      <c r="AY332" s="18" t="s">
        <v>185</v>
      </c>
      <c r="BE332" s="216">
        <f>IF(N332="základní",J332,0)</f>
        <v>0</v>
      </c>
      <c r="BF332" s="216">
        <f>IF(N332="snížená",J332,0)</f>
        <v>0</v>
      </c>
      <c r="BG332" s="216">
        <f>IF(N332="zákl. přenesená",J332,0)</f>
        <v>0</v>
      </c>
      <c r="BH332" s="216">
        <f>IF(N332="sníž. přenesená",J332,0)</f>
        <v>0</v>
      </c>
      <c r="BI332" s="216">
        <f>IF(N332="nulová",J332,0)</f>
        <v>0</v>
      </c>
      <c r="BJ332" s="18" t="s">
        <v>81</v>
      </c>
      <c r="BK332" s="216">
        <f>ROUND(I332*H332,2)</f>
        <v>0</v>
      </c>
      <c r="BL332" s="18" t="s">
        <v>487</v>
      </c>
      <c r="BM332" s="215" t="s">
        <v>2019</v>
      </c>
    </row>
    <row r="333" spans="1:65" s="2" customFormat="1" ht="10.199999999999999">
      <c r="A333" s="35"/>
      <c r="B333" s="36"/>
      <c r="C333" s="37"/>
      <c r="D333" s="217" t="s">
        <v>194</v>
      </c>
      <c r="E333" s="37"/>
      <c r="F333" s="218" t="s">
        <v>2018</v>
      </c>
      <c r="G333" s="37"/>
      <c r="H333" s="37"/>
      <c r="I333" s="116"/>
      <c r="J333" s="37"/>
      <c r="K333" s="37"/>
      <c r="L333" s="40"/>
      <c r="M333" s="219"/>
      <c r="N333" s="220"/>
      <c r="O333" s="72"/>
      <c r="P333" s="72"/>
      <c r="Q333" s="72"/>
      <c r="R333" s="72"/>
      <c r="S333" s="72"/>
      <c r="T333" s="73"/>
      <c r="U333" s="35"/>
      <c r="V333" s="35"/>
      <c r="W333" s="35"/>
      <c r="X333" s="35"/>
      <c r="Y333" s="35"/>
      <c r="Z333" s="35"/>
      <c r="AA333" s="35"/>
      <c r="AB333" s="35"/>
      <c r="AC333" s="35"/>
      <c r="AD333" s="35"/>
      <c r="AE333" s="35"/>
      <c r="AT333" s="18" t="s">
        <v>194</v>
      </c>
      <c r="AU333" s="18" t="s">
        <v>83</v>
      </c>
    </row>
    <row r="334" spans="1:65" s="2" customFormat="1" ht="16.5" customHeight="1">
      <c r="A334" s="35"/>
      <c r="B334" s="36"/>
      <c r="C334" s="204" t="s">
        <v>1056</v>
      </c>
      <c r="D334" s="204" t="s">
        <v>187</v>
      </c>
      <c r="E334" s="205" t="s">
        <v>2020</v>
      </c>
      <c r="F334" s="206" t="s">
        <v>2021</v>
      </c>
      <c r="G334" s="207" t="s">
        <v>190</v>
      </c>
      <c r="H334" s="208">
        <v>21</v>
      </c>
      <c r="I334" s="209"/>
      <c r="J334" s="210">
        <f>ROUND(I334*H334,2)</f>
        <v>0</v>
      </c>
      <c r="K334" s="206" t="s">
        <v>1</v>
      </c>
      <c r="L334" s="40"/>
      <c r="M334" s="211" t="s">
        <v>1</v>
      </c>
      <c r="N334" s="212" t="s">
        <v>38</v>
      </c>
      <c r="O334" s="72"/>
      <c r="P334" s="213">
        <f>O334*H334</f>
        <v>0</v>
      </c>
      <c r="Q334" s="213">
        <v>0</v>
      </c>
      <c r="R334" s="213">
        <f>Q334*H334</f>
        <v>0</v>
      </c>
      <c r="S334" s="213">
        <v>0</v>
      </c>
      <c r="T334" s="214">
        <f>S334*H334</f>
        <v>0</v>
      </c>
      <c r="U334" s="35"/>
      <c r="V334" s="35"/>
      <c r="W334" s="35"/>
      <c r="X334" s="35"/>
      <c r="Y334" s="35"/>
      <c r="Z334" s="35"/>
      <c r="AA334" s="35"/>
      <c r="AB334" s="35"/>
      <c r="AC334" s="35"/>
      <c r="AD334" s="35"/>
      <c r="AE334" s="35"/>
      <c r="AR334" s="215" t="s">
        <v>487</v>
      </c>
      <c r="AT334" s="215" t="s">
        <v>187</v>
      </c>
      <c r="AU334" s="215" t="s">
        <v>83</v>
      </c>
      <c r="AY334" s="18" t="s">
        <v>185</v>
      </c>
      <c r="BE334" s="216">
        <f>IF(N334="základní",J334,0)</f>
        <v>0</v>
      </c>
      <c r="BF334" s="216">
        <f>IF(N334="snížená",J334,0)</f>
        <v>0</v>
      </c>
      <c r="BG334" s="216">
        <f>IF(N334="zákl. přenesená",J334,0)</f>
        <v>0</v>
      </c>
      <c r="BH334" s="216">
        <f>IF(N334="sníž. přenesená",J334,0)</f>
        <v>0</v>
      </c>
      <c r="BI334" s="216">
        <f>IF(N334="nulová",J334,0)</f>
        <v>0</v>
      </c>
      <c r="BJ334" s="18" t="s">
        <v>81</v>
      </c>
      <c r="BK334" s="216">
        <f>ROUND(I334*H334,2)</f>
        <v>0</v>
      </c>
      <c r="BL334" s="18" t="s">
        <v>487</v>
      </c>
      <c r="BM334" s="215" t="s">
        <v>2022</v>
      </c>
    </row>
    <row r="335" spans="1:65" s="2" customFormat="1" ht="10.199999999999999">
      <c r="A335" s="35"/>
      <c r="B335" s="36"/>
      <c r="C335" s="37"/>
      <c r="D335" s="217" t="s">
        <v>194</v>
      </c>
      <c r="E335" s="37"/>
      <c r="F335" s="218" t="s">
        <v>2023</v>
      </c>
      <c r="G335" s="37"/>
      <c r="H335" s="37"/>
      <c r="I335" s="116"/>
      <c r="J335" s="37"/>
      <c r="K335" s="37"/>
      <c r="L335" s="40"/>
      <c r="M335" s="219"/>
      <c r="N335" s="220"/>
      <c r="O335" s="72"/>
      <c r="P335" s="72"/>
      <c r="Q335" s="72"/>
      <c r="R335" s="72"/>
      <c r="S335" s="72"/>
      <c r="T335" s="73"/>
      <c r="U335" s="35"/>
      <c r="V335" s="35"/>
      <c r="W335" s="35"/>
      <c r="X335" s="35"/>
      <c r="Y335" s="35"/>
      <c r="Z335" s="35"/>
      <c r="AA335" s="35"/>
      <c r="AB335" s="35"/>
      <c r="AC335" s="35"/>
      <c r="AD335" s="35"/>
      <c r="AE335" s="35"/>
      <c r="AT335" s="18" t="s">
        <v>194</v>
      </c>
      <c r="AU335" s="18" t="s">
        <v>83</v>
      </c>
    </row>
    <row r="336" spans="1:65" s="2" customFormat="1" ht="16.5" customHeight="1">
      <c r="A336" s="35"/>
      <c r="B336" s="36"/>
      <c r="C336" s="258" t="s">
        <v>842</v>
      </c>
      <c r="D336" s="258" t="s">
        <v>521</v>
      </c>
      <c r="E336" s="259" t="s">
        <v>2020</v>
      </c>
      <c r="F336" s="260" t="s">
        <v>2024</v>
      </c>
      <c r="G336" s="261" t="s">
        <v>190</v>
      </c>
      <c r="H336" s="262">
        <v>21</v>
      </c>
      <c r="I336" s="263"/>
      <c r="J336" s="264">
        <f>ROUND(I336*H336,2)</f>
        <v>0</v>
      </c>
      <c r="K336" s="260" t="s">
        <v>1</v>
      </c>
      <c r="L336" s="265"/>
      <c r="M336" s="266" t="s">
        <v>1</v>
      </c>
      <c r="N336" s="267" t="s">
        <v>38</v>
      </c>
      <c r="O336" s="72"/>
      <c r="P336" s="213">
        <f>O336*H336</f>
        <v>0</v>
      </c>
      <c r="Q336" s="213">
        <v>0</v>
      </c>
      <c r="R336" s="213">
        <f>Q336*H336</f>
        <v>0</v>
      </c>
      <c r="S336" s="213">
        <v>0</v>
      </c>
      <c r="T336" s="214">
        <f>S336*H336</f>
        <v>0</v>
      </c>
      <c r="U336" s="35"/>
      <c r="V336" s="35"/>
      <c r="W336" s="35"/>
      <c r="X336" s="35"/>
      <c r="Y336" s="35"/>
      <c r="Z336" s="35"/>
      <c r="AA336" s="35"/>
      <c r="AB336" s="35"/>
      <c r="AC336" s="35"/>
      <c r="AD336" s="35"/>
      <c r="AE336" s="35"/>
      <c r="AR336" s="215" t="s">
        <v>487</v>
      </c>
      <c r="AT336" s="215" t="s">
        <v>521</v>
      </c>
      <c r="AU336" s="215" t="s">
        <v>83</v>
      </c>
      <c r="AY336" s="18" t="s">
        <v>185</v>
      </c>
      <c r="BE336" s="216">
        <f>IF(N336="základní",J336,0)</f>
        <v>0</v>
      </c>
      <c r="BF336" s="216">
        <f>IF(N336="snížená",J336,0)</f>
        <v>0</v>
      </c>
      <c r="BG336" s="216">
        <f>IF(N336="zákl. přenesená",J336,0)</f>
        <v>0</v>
      </c>
      <c r="BH336" s="216">
        <f>IF(N336="sníž. přenesená",J336,0)</f>
        <v>0</v>
      </c>
      <c r="BI336" s="216">
        <f>IF(N336="nulová",J336,0)</f>
        <v>0</v>
      </c>
      <c r="BJ336" s="18" t="s">
        <v>81</v>
      </c>
      <c r="BK336" s="216">
        <f>ROUND(I336*H336,2)</f>
        <v>0</v>
      </c>
      <c r="BL336" s="18" t="s">
        <v>487</v>
      </c>
      <c r="BM336" s="215" t="s">
        <v>2025</v>
      </c>
    </row>
    <row r="337" spans="1:65" s="2" customFormat="1" ht="10.199999999999999">
      <c r="A337" s="35"/>
      <c r="B337" s="36"/>
      <c r="C337" s="37"/>
      <c r="D337" s="217" t="s">
        <v>194</v>
      </c>
      <c r="E337" s="37"/>
      <c r="F337" s="218" t="s">
        <v>2024</v>
      </c>
      <c r="G337" s="37"/>
      <c r="H337" s="37"/>
      <c r="I337" s="116"/>
      <c r="J337" s="37"/>
      <c r="K337" s="37"/>
      <c r="L337" s="40"/>
      <c r="M337" s="219"/>
      <c r="N337" s="220"/>
      <c r="O337" s="72"/>
      <c r="P337" s="72"/>
      <c r="Q337" s="72"/>
      <c r="R337" s="72"/>
      <c r="S337" s="72"/>
      <c r="T337" s="73"/>
      <c r="U337" s="35"/>
      <c r="V337" s="35"/>
      <c r="W337" s="35"/>
      <c r="X337" s="35"/>
      <c r="Y337" s="35"/>
      <c r="Z337" s="35"/>
      <c r="AA337" s="35"/>
      <c r="AB337" s="35"/>
      <c r="AC337" s="35"/>
      <c r="AD337" s="35"/>
      <c r="AE337" s="35"/>
      <c r="AT337" s="18" t="s">
        <v>194</v>
      </c>
      <c r="AU337" s="18" t="s">
        <v>83</v>
      </c>
    </row>
    <row r="338" spans="1:65" s="2" customFormat="1" ht="21.75" customHeight="1">
      <c r="A338" s="35"/>
      <c r="B338" s="36"/>
      <c r="C338" s="204" t="s">
        <v>2026</v>
      </c>
      <c r="D338" s="204" t="s">
        <v>187</v>
      </c>
      <c r="E338" s="205" t="s">
        <v>2027</v>
      </c>
      <c r="F338" s="206" t="s">
        <v>2028</v>
      </c>
      <c r="G338" s="207" t="s">
        <v>190</v>
      </c>
      <c r="H338" s="208">
        <v>4</v>
      </c>
      <c r="I338" s="209"/>
      <c r="J338" s="210">
        <f>ROUND(I338*H338,2)</f>
        <v>0</v>
      </c>
      <c r="K338" s="206" t="s">
        <v>1</v>
      </c>
      <c r="L338" s="40"/>
      <c r="M338" s="211" t="s">
        <v>1</v>
      </c>
      <c r="N338" s="212" t="s">
        <v>38</v>
      </c>
      <c r="O338" s="72"/>
      <c r="P338" s="213">
        <f>O338*H338</f>
        <v>0</v>
      </c>
      <c r="Q338" s="213">
        <v>0</v>
      </c>
      <c r="R338" s="213">
        <f>Q338*H338</f>
        <v>0</v>
      </c>
      <c r="S338" s="213">
        <v>0</v>
      </c>
      <c r="T338" s="214">
        <f>S338*H338</f>
        <v>0</v>
      </c>
      <c r="U338" s="35"/>
      <c r="V338" s="35"/>
      <c r="W338" s="35"/>
      <c r="X338" s="35"/>
      <c r="Y338" s="35"/>
      <c r="Z338" s="35"/>
      <c r="AA338" s="35"/>
      <c r="AB338" s="35"/>
      <c r="AC338" s="35"/>
      <c r="AD338" s="35"/>
      <c r="AE338" s="35"/>
      <c r="AR338" s="215" t="s">
        <v>487</v>
      </c>
      <c r="AT338" s="215" t="s">
        <v>187</v>
      </c>
      <c r="AU338" s="215" t="s">
        <v>83</v>
      </c>
      <c r="AY338" s="18" t="s">
        <v>185</v>
      </c>
      <c r="BE338" s="216">
        <f>IF(N338="základní",J338,0)</f>
        <v>0</v>
      </c>
      <c r="BF338" s="216">
        <f>IF(N338="snížená",J338,0)</f>
        <v>0</v>
      </c>
      <c r="BG338" s="216">
        <f>IF(N338="zákl. přenesená",J338,0)</f>
        <v>0</v>
      </c>
      <c r="BH338" s="216">
        <f>IF(N338="sníž. přenesená",J338,0)</f>
        <v>0</v>
      </c>
      <c r="BI338" s="216">
        <f>IF(N338="nulová",J338,0)</f>
        <v>0</v>
      </c>
      <c r="BJ338" s="18" t="s">
        <v>81</v>
      </c>
      <c r="BK338" s="216">
        <f>ROUND(I338*H338,2)</f>
        <v>0</v>
      </c>
      <c r="BL338" s="18" t="s">
        <v>487</v>
      </c>
      <c r="BM338" s="215" t="s">
        <v>2029</v>
      </c>
    </row>
    <row r="339" spans="1:65" s="2" customFormat="1" ht="10.199999999999999">
      <c r="A339" s="35"/>
      <c r="B339" s="36"/>
      <c r="C339" s="37"/>
      <c r="D339" s="217" t="s">
        <v>194</v>
      </c>
      <c r="E339" s="37"/>
      <c r="F339" s="218" t="s">
        <v>2028</v>
      </c>
      <c r="G339" s="37"/>
      <c r="H339" s="37"/>
      <c r="I339" s="116"/>
      <c r="J339" s="37"/>
      <c r="K339" s="37"/>
      <c r="L339" s="40"/>
      <c r="M339" s="219"/>
      <c r="N339" s="220"/>
      <c r="O339" s="72"/>
      <c r="P339" s="72"/>
      <c r="Q339" s="72"/>
      <c r="R339" s="72"/>
      <c r="S339" s="72"/>
      <c r="T339" s="73"/>
      <c r="U339" s="35"/>
      <c r="V339" s="35"/>
      <c r="W339" s="35"/>
      <c r="X339" s="35"/>
      <c r="Y339" s="35"/>
      <c r="Z339" s="35"/>
      <c r="AA339" s="35"/>
      <c r="AB339" s="35"/>
      <c r="AC339" s="35"/>
      <c r="AD339" s="35"/>
      <c r="AE339" s="35"/>
      <c r="AT339" s="18" t="s">
        <v>194</v>
      </c>
      <c r="AU339" s="18" t="s">
        <v>83</v>
      </c>
    </row>
    <row r="340" spans="1:65" s="2" customFormat="1" ht="21.75" customHeight="1">
      <c r="A340" s="35"/>
      <c r="B340" s="36"/>
      <c r="C340" s="258" t="s">
        <v>267</v>
      </c>
      <c r="D340" s="258" t="s">
        <v>521</v>
      </c>
      <c r="E340" s="259" t="s">
        <v>2027</v>
      </c>
      <c r="F340" s="260" t="s">
        <v>2030</v>
      </c>
      <c r="G340" s="261" t="s">
        <v>190</v>
      </c>
      <c r="H340" s="262">
        <v>4</v>
      </c>
      <c r="I340" s="263"/>
      <c r="J340" s="264">
        <f>ROUND(I340*H340,2)</f>
        <v>0</v>
      </c>
      <c r="K340" s="260" t="s">
        <v>1</v>
      </c>
      <c r="L340" s="265"/>
      <c r="M340" s="266" t="s">
        <v>1</v>
      </c>
      <c r="N340" s="267" t="s">
        <v>38</v>
      </c>
      <c r="O340" s="72"/>
      <c r="P340" s="213">
        <f>O340*H340</f>
        <v>0</v>
      </c>
      <c r="Q340" s="213">
        <v>0</v>
      </c>
      <c r="R340" s="213">
        <f>Q340*H340</f>
        <v>0</v>
      </c>
      <c r="S340" s="213">
        <v>0</v>
      </c>
      <c r="T340" s="214">
        <f>S340*H340</f>
        <v>0</v>
      </c>
      <c r="U340" s="35"/>
      <c r="V340" s="35"/>
      <c r="W340" s="35"/>
      <c r="X340" s="35"/>
      <c r="Y340" s="35"/>
      <c r="Z340" s="35"/>
      <c r="AA340" s="35"/>
      <c r="AB340" s="35"/>
      <c r="AC340" s="35"/>
      <c r="AD340" s="35"/>
      <c r="AE340" s="35"/>
      <c r="AR340" s="215" t="s">
        <v>487</v>
      </c>
      <c r="AT340" s="215" t="s">
        <v>521</v>
      </c>
      <c r="AU340" s="215" t="s">
        <v>83</v>
      </c>
      <c r="AY340" s="18" t="s">
        <v>185</v>
      </c>
      <c r="BE340" s="216">
        <f>IF(N340="základní",J340,0)</f>
        <v>0</v>
      </c>
      <c r="BF340" s="216">
        <f>IF(N340="snížená",J340,0)</f>
        <v>0</v>
      </c>
      <c r="BG340" s="216">
        <f>IF(N340="zákl. přenesená",J340,0)</f>
        <v>0</v>
      </c>
      <c r="BH340" s="216">
        <f>IF(N340="sníž. přenesená",J340,0)</f>
        <v>0</v>
      </c>
      <c r="BI340" s="216">
        <f>IF(N340="nulová",J340,0)</f>
        <v>0</v>
      </c>
      <c r="BJ340" s="18" t="s">
        <v>81</v>
      </c>
      <c r="BK340" s="216">
        <f>ROUND(I340*H340,2)</f>
        <v>0</v>
      </c>
      <c r="BL340" s="18" t="s">
        <v>487</v>
      </c>
      <c r="BM340" s="215" t="s">
        <v>2031</v>
      </c>
    </row>
    <row r="341" spans="1:65" s="2" customFormat="1" ht="10.199999999999999">
      <c r="A341" s="35"/>
      <c r="B341" s="36"/>
      <c r="C341" s="37"/>
      <c r="D341" s="217" t="s">
        <v>194</v>
      </c>
      <c r="E341" s="37"/>
      <c r="F341" s="218" t="s">
        <v>2030</v>
      </c>
      <c r="G341" s="37"/>
      <c r="H341" s="37"/>
      <c r="I341" s="116"/>
      <c r="J341" s="37"/>
      <c r="K341" s="37"/>
      <c r="L341" s="40"/>
      <c r="M341" s="219"/>
      <c r="N341" s="220"/>
      <c r="O341" s="72"/>
      <c r="P341" s="72"/>
      <c r="Q341" s="72"/>
      <c r="R341" s="72"/>
      <c r="S341" s="72"/>
      <c r="T341" s="73"/>
      <c r="U341" s="35"/>
      <c r="V341" s="35"/>
      <c r="W341" s="35"/>
      <c r="X341" s="35"/>
      <c r="Y341" s="35"/>
      <c r="Z341" s="35"/>
      <c r="AA341" s="35"/>
      <c r="AB341" s="35"/>
      <c r="AC341" s="35"/>
      <c r="AD341" s="35"/>
      <c r="AE341" s="35"/>
      <c r="AT341" s="18" t="s">
        <v>194</v>
      </c>
      <c r="AU341" s="18" t="s">
        <v>83</v>
      </c>
    </row>
    <row r="342" spans="1:65" s="2" customFormat="1" ht="33" customHeight="1">
      <c r="A342" s="35"/>
      <c r="B342" s="36"/>
      <c r="C342" s="204" t="s">
        <v>2032</v>
      </c>
      <c r="D342" s="204" t="s">
        <v>187</v>
      </c>
      <c r="E342" s="205" t="s">
        <v>2033</v>
      </c>
      <c r="F342" s="206" t="s">
        <v>2034</v>
      </c>
      <c r="G342" s="207" t="s">
        <v>190</v>
      </c>
      <c r="H342" s="208">
        <v>1</v>
      </c>
      <c r="I342" s="209"/>
      <c r="J342" s="210">
        <f>ROUND(I342*H342,2)</f>
        <v>0</v>
      </c>
      <c r="K342" s="206" t="s">
        <v>1</v>
      </c>
      <c r="L342" s="40"/>
      <c r="M342" s="211" t="s">
        <v>1</v>
      </c>
      <c r="N342" s="212" t="s">
        <v>38</v>
      </c>
      <c r="O342" s="72"/>
      <c r="P342" s="213">
        <f>O342*H342</f>
        <v>0</v>
      </c>
      <c r="Q342" s="213">
        <v>0</v>
      </c>
      <c r="R342" s="213">
        <f>Q342*H342</f>
        <v>0</v>
      </c>
      <c r="S342" s="213">
        <v>0</v>
      </c>
      <c r="T342" s="214">
        <f>S342*H342</f>
        <v>0</v>
      </c>
      <c r="U342" s="35"/>
      <c r="V342" s="35"/>
      <c r="W342" s="35"/>
      <c r="X342" s="35"/>
      <c r="Y342" s="35"/>
      <c r="Z342" s="35"/>
      <c r="AA342" s="35"/>
      <c r="AB342" s="35"/>
      <c r="AC342" s="35"/>
      <c r="AD342" s="35"/>
      <c r="AE342" s="35"/>
      <c r="AR342" s="215" t="s">
        <v>487</v>
      </c>
      <c r="AT342" s="215" t="s">
        <v>187</v>
      </c>
      <c r="AU342" s="215" t="s">
        <v>83</v>
      </c>
      <c r="AY342" s="18" t="s">
        <v>185</v>
      </c>
      <c r="BE342" s="216">
        <f>IF(N342="základní",J342,0)</f>
        <v>0</v>
      </c>
      <c r="BF342" s="216">
        <f>IF(N342="snížená",J342,0)</f>
        <v>0</v>
      </c>
      <c r="BG342" s="216">
        <f>IF(N342="zákl. přenesená",J342,0)</f>
        <v>0</v>
      </c>
      <c r="BH342" s="216">
        <f>IF(N342="sníž. přenesená",J342,0)</f>
        <v>0</v>
      </c>
      <c r="BI342" s="216">
        <f>IF(N342="nulová",J342,0)</f>
        <v>0</v>
      </c>
      <c r="BJ342" s="18" t="s">
        <v>81</v>
      </c>
      <c r="BK342" s="216">
        <f>ROUND(I342*H342,2)</f>
        <v>0</v>
      </c>
      <c r="BL342" s="18" t="s">
        <v>487</v>
      </c>
      <c r="BM342" s="215" t="s">
        <v>2035</v>
      </c>
    </row>
    <row r="343" spans="1:65" s="2" customFormat="1" ht="19.2">
      <c r="A343" s="35"/>
      <c r="B343" s="36"/>
      <c r="C343" s="37"/>
      <c r="D343" s="217" t="s">
        <v>194</v>
      </c>
      <c r="E343" s="37"/>
      <c r="F343" s="218" t="s">
        <v>2034</v>
      </c>
      <c r="G343" s="37"/>
      <c r="H343" s="37"/>
      <c r="I343" s="116"/>
      <c r="J343" s="37"/>
      <c r="K343" s="37"/>
      <c r="L343" s="40"/>
      <c r="M343" s="219"/>
      <c r="N343" s="220"/>
      <c r="O343" s="72"/>
      <c r="P343" s="72"/>
      <c r="Q343" s="72"/>
      <c r="R343" s="72"/>
      <c r="S343" s="72"/>
      <c r="T343" s="73"/>
      <c r="U343" s="35"/>
      <c r="V343" s="35"/>
      <c r="W343" s="35"/>
      <c r="X343" s="35"/>
      <c r="Y343" s="35"/>
      <c r="Z343" s="35"/>
      <c r="AA343" s="35"/>
      <c r="AB343" s="35"/>
      <c r="AC343" s="35"/>
      <c r="AD343" s="35"/>
      <c r="AE343" s="35"/>
      <c r="AT343" s="18" t="s">
        <v>194</v>
      </c>
      <c r="AU343" s="18" t="s">
        <v>83</v>
      </c>
    </row>
    <row r="344" spans="1:65" s="2" customFormat="1" ht="33" customHeight="1">
      <c r="A344" s="35"/>
      <c r="B344" s="36"/>
      <c r="C344" s="258" t="s">
        <v>2036</v>
      </c>
      <c r="D344" s="258" t="s">
        <v>521</v>
      </c>
      <c r="E344" s="259" t="s">
        <v>2033</v>
      </c>
      <c r="F344" s="260" t="s">
        <v>2037</v>
      </c>
      <c r="G344" s="261" t="s">
        <v>190</v>
      </c>
      <c r="H344" s="262">
        <v>1</v>
      </c>
      <c r="I344" s="263"/>
      <c r="J344" s="264">
        <f>ROUND(I344*H344,2)</f>
        <v>0</v>
      </c>
      <c r="K344" s="260" t="s">
        <v>1</v>
      </c>
      <c r="L344" s="265"/>
      <c r="M344" s="266" t="s">
        <v>1</v>
      </c>
      <c r="N344" s="267" t="s">
        <v>38</v>
      </c>
      <c r="O344" s="72"/>
      <c r="P344" s="213">
        <f>O344*H344</f>
        <v>0</v>
      </c>
      <c r="Q344" s="213">
        <v>0</v>
      </c>
      <c r="R344" s="213">
        <f>Q344*H344</f>
        <v>0</v>
      </c>
      <c r="S344" s="213">
        <v>0</v>
      </c>
      <c r="T344" s="214">
        <f>S344*H344</f>
        <v>0</v>
      </c>
      <c r="U344" s="35"/>
      <c r="V344" s="35"/>
      <c r="W344" s="35"/>
      <c r="X344" s="35"/>
      <c r="Y344" s="35"/>
      <c r="Z344" s="35"/>
      <c r="AA344" s="35"/>
      <c r="AB344" s="35"/>
      <c r="AC344" s="35"/>
      <c r="AD344" s="35"/>
      <c r="AE344" s="35"/>
      <c r="AR344" s="215" t="s">
        <v>487</v>
      </c>
      <c r="AT344" s="215" t="s">
        <v>521</v>
      </c>
      <c r="AU344" s="215" t="s">
        <v>83</v>
      </c>
      <c r="AY344" s="18" t="s">
        <v>185</v>
      </c>
      <c r="BE344" s="216">
        <f>IF(N344="základní",J344,0)</f>
        <v>0</v>
      </c>
      <c r="BF344" s="216">
        <f>IF(N344="snížená",J344,0)</f>
        <v>0</v>
      </c>
      <c r="BG344" s="216">
        <f>IF(N344="zákl. přenesená",J344,0)</f>
        <v>0</v>
      </c>
      <c r="BH344" s="216">
        <f>IF(N344="sníž. přenesená",J344,0)</f>
        <v>0</v>
      </c>
      <c r="BI344" s="216">
        <f>IF(N344="nulová",J344,0)</f>
        <v>0</v>
      </c>
      <c r="BJ344" s="18" t="s">
        <v>81</v>
      </c>
      <c r="BK344" s="216">
        <f>ROUND(I344*H344,2)</f>
        <v>0</v>
      </c>
      <c r="BL344" s="18" t="s">
        <v>487</v>
      </c>
      <c r="BM344" s="215" t="s">
        <v>2038</v>
      </c>
    </row>
    <row r="345" spans="1:65" s="2" customFormat="1" ht="19.2">
      <c r="A345" s="35"/>
      <c r="B345" s="36"/>
      <c r="C345" s="37"/>
      <c r="D345" s="217" t="s">
        <v>194</v>
      </c>
      <c r="E345" s="37"/>
      <c r="F345" s="218" t="s">
        <v>2037</v>
      </c>
      <c r="G345" s="37"/>
      <c r="H345" s="37"/>
      <c r="I345" s="116"/>
      <c r="J345" s="37"/>
      <c r="K345" s="37"/>
      <c r="L345" s="40"/>
      <c r="M345" s="219"/>
      <c r="N345" s="220"/>
      <c r="O345" s="72"/>
      <c r="P345" s="72"/>
      <c r="Q345" s="72"/>
      <c r="R345" s="72"/>
      <c r="S345" s="72"/>
      <c r="T345" s="73"/>
      <c r="U345" s="35"/>
      <c r="V345" s="35"/>
      <c r="W345" s="35"/>
      <c r="X345" s="35"/>
      <c r="Y345" s="35"/>
      <c r="Z345" s="35"/>
      <c r="AA345" s="35"/>
      <c r="AB345" s="35"/>
      <c r="AC345" s="35"/>
      <c r="AD345" s="35"/>
      <c r="AE345" s="35"/>
      <c r="AT345" s="18" t="s">
        <v>194</v>
      </c>
      <c r="AU345" s="18" t="s">
        <v>83</v>
      </c>
    </row>
    <row r="346" spans="1:65" s="2" customFormat="1" ht="21.75" customHeight="1">
      <c r="A346" s="35"/>
      <c r="B346" s="36"/>
      <c r="C346" s="204" t="s">
        <v>2039</v>
      </c>
      <c r="D346" s="204" t="s">
        <v>187</v>
      </c>
      <c r="E346" s="205" t="s">
        <v>2040</v>
      </c>
      <c r="F346" s="206" t="s">
        <v>2041</v>
      </c>
      <c r="G346" s="207" t="s">
        <v>190</v>
      </c>
      <c r="H346" s="208">
        <v>1</v>
      </c>
      <c r="I346" s="209"/>
      <c r="J346" s="210">
        <f>ROUND(I346*H346,2)</f>
        <v>0</v>
      </c>
      <c r="K346" s="206" t="s">
        <v>1</v>
      </c>
      <c r="L346" s="40"/>
      <c r="M346" s="211" t="s">
        <v>1</v>
      </c>
      <c r="N346" s="212" t="s">
        <v>38</v>
      </c>
      <c r="O346" s="72"/>
      <c r="P346" s="213">
        <f>O346*H346</f>
        <v>0</v>
      </c>
      <c r="Q346" s="213">
        <v>0</v>
      </c>
      <c r="R346" s="213">
        <f>Q346*H346</f>
        <v>0</v>
      </c>
      <c r="S346" s="213">
        <v>0</v>
      </c>
      <c r="T346" s="214">
        <f>S346*H346</f>
        <v>0</v>
      </c>
      <c r="U346" s="35"/>
      <c r="V346" s="35"/>
      <c r="W346" s="35"/>
      <c r="X346" s="35"/>
      <c r="Y346" s="35"/>
      <c r="Z346" s="35"/>
      <c r="AA346" s="35"/>
      <c r="AB346" s="35"/>
      <c r="AC346" s="35"/>
      <c r="AD346" s="35"/>
      <c r="AE346" s="35"/>
      <c r="AR346" s="215" t="s">
        <v>487</v>
      </c>
      <c r="AT346" s="215" t="s">
        <v>187</v>
      </c>
      <c r="AU346" s="215" t="s">
        <v>83</v>
      </c>
      <c r="AY346" s="18" t="s">
        <v>185</v>
      </c>
      <c r="BE346" s="216">
        <f>IF(N346="základní",J346,0)</f>
        <v>0</v>
      </c>
      <c r="BF346" s="216">
        <f>IF(N346="snížená",J346,0)</f>
        <v>0</v>
      </c>
      <c r="BG346" s="216">
        <f>IF(N346="zákl. přenesená",J346,0)</f>
        <v>0</v>
      </c>
      <c r="BH346" s="216">
        <f>IF(N346="sníž. přenesená",J346,0)</f>
        <v>0</v>
      </c>
      <c r="BI346" s="216">
        <f>IF(N346="nulová",J346,0)</f>
        <v>0</v>
      </c>
      <c r="BJ346" s="18" t="s">
        <v>81</v>
      </c>
      <c r="BK346" s="216">
        <f>ROUND(I346*H346,2)</f>
        <v>0</v>
      </c>
      <c r="BL346" s="18" t="s">
        <v>487</v>
      </c>
      <c r="BM346" s="215" t="s">
        <v>2042</v>
      </c>
    </row>
    <row r="347" spans="1:65" s="2" customFormat="1" ht="19.2">
      <c r="A347" s="35"/>
      <c r="B347" s="36"/>
      <c r="C347" s="37"/>
      <c r="D347" s="217" t="s">
        <v>194</v>
      </c>
      <c r="E347" s="37"/>
      <c r="F347" s="218" t="s">
        <v>2041</v>
      </c>
      <c r="G347" s="37"/>
      <c r="H347" s="37"/>
      <c r="I347" s="116"/>
      <c r="J347" s="37"/>
      <c r="K347" s="37"/>
      <c r="L347" s="40"/>
      <c r="M347" s="219"/>
      <c r="N347" s="220"/>
      <c r="O347" s="72"/>
      <c r="P347" s="72"/>
      <c r="Q347" s="72"/>
      <c r="R347" s="72"/>
      <c r="S347" s="72"/>
      <c r="T347" s="73"/>
      <c r="U347" s="35"/>
      <c r="V347" s="35"/>
      <c r="W347" s="35"/>
      <c r="X347" s="35"/>
      <c r="Y347" s="35"/>
      <c r="Z347" s="35"/>
      <c r="AA347" s="35"/>
      <c r="AB347" s="35"/>
      <c r="AC347" s="35"/>
      <c r="AD347" s="35"/>
      <c r="AE347" s="35"/>
      <c r="AT347" s="18" t="s">
        <v>194</v>
      </c>
      <c r="AU347" s="18" t="s">
        <v>83</v>
      </c>
    </row>
    <row r="348" spans="1:65" s="2" customFormat="1" ht="21.75" customHeight="1">
      <c r="A348" s="35"/>
      <c r="B348" s="36"/>
      <c r="C348" s="258" t="s">
        <v>2043</v>
      </c>
      <c r="D348" s="258" t="s">
        <v>521</v>
      </c>
      <c r="E348" s="259" t="s">
        <v>2040</v>
      </c>
      <c r="F348" s="260" t="s">
        <v>2044</v>
      </c>
      <c r="G348" s="261" t="s">
        <v>190</v>
      </c>
      <c r="H348" s="262">
        <v>1</v>
      </c>
      <c r="I348" s="263"/>
      <c r="J348" s="264">
        <f>ROUND(I348*H348,2)</f>
        <v>0</v>
      </c>
      <c r="K348" s="260" t="s">
        <v>1</v>
      </c>
      <c r="L348" s="265"/>
      <c r="M348" s="266" t="s">
        <v>1</v>
      </c>
      <c r="N348" s="267" t="s">
        <v>38</v>
      </c>
      <c r="O348" s="72"/>
      <c r="P348" s="213">
        <f>O348*H348</f>
        <v>0</v>
      </c>
      <c r="Q348" s="213">
        <v>0</v>
      </c>
      <c r="R348" s="213">
        <f>Q348*H348</f>
        <v>0</v>
      </c>
      <c r="S348" s="213">
        <v>0</v>
      </c>
      <c r="T348" s="214">
        <f>S348*H348</f>
        <v>0</v>
      </c>
      <c r="U348" s="35"/>
      <c r="V348" s="35"/>
      <c r="W348" s="35"/>
      <c r="X348" s="35"/>
      <c r="Y348" s="35"/>
      <c r="Z348" s="35"/>
      <c r="AA348" s="35"/>
      <c r="AB348" s="35"/>
      <c r="AC348" s="35"/>
      <c r="AD348" s="35"/>
      <c r="AE348" s="35"/>
      <c r="AR348" s="215" t="s">
        <v>487</v>
      </c>
      <c r="AT348" s="215" t="s">
        <v>521</v>
      </c>
      <c r="AU348" s="215" t="s">
        <v>83</v>
      </c>
      <c r="AY348" s="18" t="s">
        <v>185</v>
      </c>
      <c r="BE348" s="216">
        <f>IF(N348="základní",J348,0)</f>
        <v>0</v>
      </c>
      <c r="BF348" s="216">
        <f>IF(N348="snížená",J348,0)</f>
        <v>0</v>
      </c>
      <c r="BG348" s="216">
        <f>IF(N348="zákl. přenesená",J348,0)</f>
        <v>0</v>
      </c>
      <c r="BH348" s="216">
        <f>IF(N348="sníž. přenesená",J348,0)</f>
        <v>0</v>
      </c>
      <c r="BI348" s="216">
        <f>IF(N348="nulová",J348,0)</f>
        <v>0</v>
      </c>
      <c r="BJ348" s="18" t="s">
        <v>81</v>
      </c>
      <c r="BK348" s="216">
        <f>ROUND(I348*H348,2)</f>
        <v>0</v>
      </c>
      <c r="BL348" s="18" t="s">
        <v>487</v>
      </c>
      <c r="BM348" s="215" t="s">
        <v>2045</v>
      </c>
    </row>
    <row r="349" spans="1:65" s="2" customFormat="1" ht="19.2">
      <c r="A349" s="35"/>
      <c r="B349" s="36"/>
      <c r="C349" s="37"/>
      <c r="D349" s="217" t="s">
        <v>194</v>
      </c>
      <c r="E349" s="37"/>
      <c r="F349" s="218" t="s">
        <v>2044</v>
      </c>
      <c r="G349" s="37"/>
      <c r="H349" s="37"/>
      <c r="I349" s="116"/>
      <c r="J349" s="37"/>
      <c r="K349" s="37"/>
      <c r="L349" s="40"/>
      <c r="M349" s="219"/>
      <c r="N349" s="220"/>
      <c r="O349" s="72"/>
      <c r="P349" s="72"/>
      <c r="Q349" s="72"/>
      <c r="R349" s="72"/>
      <c r="S349" s="72"/>
      <c r="T349" s="73"/>
      <c r="U349" s="35"/>
      <c r="V349" s="35"/>
      <c r="W349" s="35"/>
      <c r="X349" s="35"/>
      <c r="Y349" s="35"/>
      <c r="Z349" s="35"/>
      <c r="AA349" s="35"/>
      <c r="AB349" s="35"/>
      <c r="AC349" s="35"/>
      <c r="AD349" s="35"/>
      <c r="AE349" s="35"/>
      <c r="AT349" s="18" t="s">
        <v>194</v>
      </c>
      <c r="AU349" s="18" t="s">
        <v>83</v>
      </c>
    </row>
    <row r="350" spans="1:65" s="2" customFormat="1" ht="16.5" customHeight="1">
      <c r="A350" s="35"/>
      <c r="B350" s="36"/>
      <c r="C350" s="204" t="s">
        <v>2046</v>
      </c>
      <c r="D350" s="204" t="s">
        <v>187</v>
      </c>
      <c r="E350" s="205" t="s">
        <v>2047</v>
      </c>
      <c r="F350" s="206" t="s">
        <v>2048</v>
      </c>
      <c r="G350" s="207" t="s">
        <v>190</v>
      </c>
      <c r="H350" s="208">
        <v>3</v>
      </c>
      <c r="I350" s="209"/>
      <c r="J350" s="210">
        <f>ROUND(I350*H350,2)</f>
        <v>0</v>
      </c>
      <c r="K350" s="206" t="s">
        <v>1</v>
      </c>
      <c r="L350" s="40"/>
      <c r="M350" s="211" t="s">
        <v>1</v>
      </c>
      <c r="N350" s="212" t="s">
        <v>38</v>
      </c>
      <c r="O350" s="72"/>
      <c r="P350" s="213">
        <f>O350*H350</f>
        <v>0</v>
      </c>
      <c r="Q350" s="213">
        <v>0</v>
      </c>
      <c r="R350" s="213">
        <f>Q350*H350</f>
        <v>0</v>
      </c>
      <c r="S350" s="213">
        <v>0</v>
      </c>
      <c r="T350" s="214">
        <f>S350*H350</f>
        <v>0</v>
      </c>
      <c r="U350" s="35"/>
      <c r="V350" s="35"/>
      <c r="W350" s="35"/>
      <c r="X350" s="35"/>
      <c r="Y350" s="35"/>
      <c r="Z350" s="35"/>
      <c r="AA350" s="35"/>
      <c r="AB350" s="35"/>
      <c r="AC350" s="35"/>
      <c r="AD350" s="35"/>
      <c r="AE350" s="35"/>
      <c r="AR350" s="215" t="s">
        <v>487</v>
      </c>
      <c r="AT350" s="215" t="s">
        <v>187</v>
      </c>
      <c r="AU350" s="215" t="s">
        <v>83</v>
      </c>
      <c r="AY350" s="18" t="s">
        <v>185</v>
      </c>
      <c r="BE350" s="216">
        <f>IF(N350="základní",J350,0)</f>
        <v>0</v>
      </c>
      <c r="BF350" s="216">
        <f>IF(N350="snížená",J350,0)</f>
        <v>0</v>
      </c>
      <c r="BG350" s="216">
        <f>IF(N350="zákl. přenesená",J350,0)</f>
        <v>0</v>
      </c>
      <c r="BH350" s="216">
        <f>IF(N350="sníž. přenesená",J350,0)</f>
        <v>0</v>
      </c>
      <c r="BI350" s="216">
        <f>IF(N350="nulová",J350,0)</f>
        <v>0</v>
      </c>
      <c r="BJ350" s="18" t="s">
        <v>81</v>
      </c>
      <c r="BK350" s="216">
        <f>ROUND(I350*H350,2)</f>
        <v>0</v>
      </c>
      <c r="BL350" s="18" t="s">
        <v>487</v>
      </c>
      <c r="BM350" s="215" t="s">
        <v>2049</v>
      </c>
    </row>
    <row r="351" spans="1:65" s="2" customFormat="1" ht="10.199999999999999">
      <c r="A351" s="35"/>
      <c r="B351" s="36"/>
      <c r="C351" s="37"/>
      <c r="D351" s="217" t="s">
        <v>194</v>
      </c>
      <c r="E351" s="37"/>
      <c r="F351" s="218" t="s">
        <v>2050</v>
      </c>
      <c r="G351" s="37"/>
      <c r="H351" s="37"/>
      <c r="I351" s="116"/>
      <c r="J351" s="37"/>
      <c r="K351" s="37"/>
      <c r="L351" s="40"/>
      <c r="M351" s="219"/>
      <c r="N351" s="220"/>
      <c r="O351" s="72"/>
      <c r="P351" s="72"/>
      <c r="Q351" s="72"/>
      <c r="R351" s="72"/>
      <c r="S351" s="72"/>
      <c r="T351" s="73"/>
      <c r="U351" s="35"/>
      <c r="V351" s="35"/>
      <c r="W351" s="35"/>
      <c r="X351" s="35"/>
      <c r="Y351" s="35"/>
      <c r="Z351" s="35"/>
      <c r="AA351" s="35"/>
      <c r="AB351" s="35"/>
      <c r="AC351" s="35"/>
      <c r="AD351" s="35"/>
      <c r="AE351" s="35"/>
      <c r="AT351" s="18" t="s">
        <v>194</v>
      </c>
      <c r="AU351" s="18" t="s">
        <v>83</v>
      </c>
    </row>
    <row r="352" spans="1:65" s="2" customFormat="1" ht="16.5" customHeight="1">
      <c r="A352" s="35"/>
      <c r="B352" s="36"/>
      <c r="C352" s="258" t="s">
        <v>2051</v>
      </c>
      <c r="D352" s="258" t="s">
        <v>521</v>
      </c>
      <c r="E352" s="259" t="s">
        <v>2047</v>
      </c>
      <c r="F352" s="260" t="s">
        <v>2052</v>
      </c>
      <c r="G352" s="261" t="s">
        <v>190</v>
      </c>
      <c r="H352" s="262">
        <v>3</v>
      </c>
      <c r="I352" s="263"/>
      <c r="J352" s="264">
        <f>ROUND(I352*H352,2)</f>
        <v>0</v>
      </c>
      <c r="K352" s="260" t="s">
        <v>1</v>
      </c>
      <c r="L352" s="265"/>
      <c r="M352" s="266" t="s">
        <v>1</v>
      </c>
      <c r="N352" s="267" t="s">
        <v>38</v>
      </c>
      <c r="O352" s="72"/>
      <c r="P352" s="213">
        <f>O352*H352</f>
        <v>0</v>
      </c>
      <c r="Q352" s="213">
        <v>0</v>
      </c>
      <c r="R352" s="213">
        <f>Q352*H352</f>
        <v>0</v>
      </c>
      <c r="S352" s="213">
        <v>0</v>
      </c>
      <c r="T352" s="214">
        <f>S352*H352</f>
        <v>0</v>
      </c>
      <c r="U352" s="35"/>
      <c r="V352" s="35"/>
      <c r="W352" s="35"/>
      <c r="X352" s="35"/>
      <c r="Y352" s="35"/>
      <c r="Z352" s="35"/>
      <c r="AA352" s="35"/>
      <c r="AB352" s="35"/>
      <c r="AC352" s="35"/>
      <c r="AD352" s="35"/>
      <c r="AE352" s="35"/>
      <c r="AR352" s="215" t="s">
        <v>487</v>
      </c>
      <c r="AT352" s="215" t="s">
        <v>521</v>
      </c>
      <c r="AU352" s="215" t="s">
        <v>83</v>
      </c>
      <c r="AY352" s="18" t="s">
        <v>185</v>
      </c>
      <c r="BE352" s="216">
        <f>IF(N352="základní",J352,0)</f>
        <v>0</v>
      </c>
      <c r="BF352" s="216">
        <f>IF(N352="snížená",J352,0)</f>
        <v>0</v>
      </c>
      <c r="BG352" s="216">
        <f>IF(N352="zákl. přenesená",J352,0)</f>
        <v>0</v>
      </c>
      <c r="BH352" s="216">
        <f>IF(N352="sníž. přenesená",J352,0)</f>
        <v>0</v>
      </c>
      <c r="BI352" s="216">
        <f>IF(N352="nulová",J352,0)</f>
        <v>0</v>
      </c>
      <c r="BJ352" s="18" t="s">
        <v>81</v>
      </c>
      <c r="BK352" s="216">
        <f>ROUND(I352*H352,2)</f>
        <v>0</v>
      </c>
      <c r="BL352" s="18" t="s">
        <v>487</v>
      </c>
      <c r="BM352" s="215" t="s">
        <v>2053</v>
      </c>
    </row>
    <row r="353" spans="1:65" s="2" customFormat="1" ht="10.199999999999999">
      <c r="A353" s="35"/>
      <c r="B353" s="36"/>
      <c r="C353" s="37"/>
      <c r="D353" s="217" t="s">
        <v>194</v>
      </c>
      <c r="E353" s="37"/>
      <c r="F353" s="218" t="s">
        <v>2052</v>
      </c>
      <c r="G353" s="37"/>
      <c r="H353" s="37"/>
      <c r="I353" s="116"/>
      <c r="J353" s="37"/>
      <c r="K353" s="37"/>
      <c r="L353" s="40"/>
      <c r="M353" s="219"/>
      <c r="N353" s="220"/>
      <c r="O353" s="72"/>
      <c r="P353" s="72"/>
      <c r="Q353" s="72"/>
      <c r="R353" s="72"/>
      <c r="S353" s="72"/>
      <c r="T353" s="73"/>
      <c r="U353" s="35"/>
      <c r="V353" s="35"/>
      <c r="W353" s="35"/>
      <c r="X353" s="35"/>
      <c r="Y353" s="35"/>
      <c r="Z353" s="35"/>
      <c r="AA353" s="35"/>
      <c r="AB353" s="35"/>
      <c r="AC353" s="35"/>
      <c r="AD353" s="35"/>
      <c r="AE353" s="35"/>
      <c r="AT353" s="18" t="s">
        <v>194</v>
      </c>
      <c r="AU353" s="18" t="s">
        <v>83</v>
      </c>
    </row>
    <row r="354" spans="1:65" s="2" customFormat="1" ht="21.75" customHeight="1">
      <c r="A354" s="35"/>
      <c r="B354" s="36"/>
      <c r="C354" s="204" t="s">
        <v>2054</v>
      </c>
      <c r="D354" s="204" t="s">
        <v>187</v>
      </c>
      <c r="E354" s="205" t="s">
        <v>2055</v>
      </c>
      <c r="F354" s="206" t="s">
        <v>2056</v>
      </c>
      <c r="G354" s="207" t="s">
        <v>190</v>
      </c>
      <c r="H354" s="208">
        <v>3</v>
      </c>
      <c r="I354" s="209"/>
      <c r="J354" s="210">
        <f>ROUND(I354*H354,2)</f>
        <v>0</v>
      </c>
      <c r="K354" s="206" t="s">
        <v>1</v>
      </c>
      <c r="L354" s="40"/>
      <c r="M354" s="211" t="s">
        <v>1</v>
      </c>
      <c r="N354" s="212" t="s">
        <v>38</v>
      </c>
      <c r="O354" s="72"/>
      <c r="P354" s="213">
        <f>O354*H354</f>
        <v>0</v>
      </c>
      <c r="Q354" s="213">
        <v>0</v>
      </c>
      <c r="R354" s="213">
        <f>Q354*H354</f>
        <v>0</v>
      </c>
      <c r="S354" s="213">
        <v>0</v>
      </c>
      <c r="T354" s="214">
        <f>S354*H354</f>
        <v>0</v>
      </c>
      <c r="U354" s="35"/>
      <c r="V354" s="35"/>
      <c r="W354" s="35"/>
      <c r="X354" s="35"/>
      <c r="Y354" s="35"/>
      <c r="Z354" s="35"/>
      <c r="AA354" s="35"/>
      <c r="AB354" s="35"/>
      <c r="AC354" s="35"/>
      <c r="AD354" s="35"/>
      <c r="AE354" s="35"/>
      <c r="AR354" s="215" t="s">
        <v>487</v>
      </c>
      <c r="AT354" s="215" t="s">
        <v>187</v>
      </c>
      <c r="AU354" s="215" t="s">
        <v>83</v>
      </c>
      <c r="AY354" s="18" t="s">
        <v>185</v>
      </c>
      <c r="BE354" s="216">
        <f>IF(N354="základní",J354,0)</f>
        <v>0</v>
      </c>
      <c r="BF354" s="216">
        <f>IF(N354="snížená",J354,0)</f>
        <v>0</v>
      </c>
      <c r="BG354" s="216">
        <f>IF(N354="zákl. přenesená",J354,0)</f>
        <v>0</v>
      </c>
      <c r="BH354" s="216">
        <f>IF(N354="sníž. přenesená",J354,0)</f>
        <v>0</v>
      </c>
      <c r="BI354" s="216">
        <f>IF(N354="nulová",J354,0)</f>
        <v>0</v>
      </c>
      <c r="BJ354" s="18" t="s">
        <v>81</v>
      </c>
      <c r="BK354" s="216">
        <f>ROUND(I354*H354,2)</f>
        <v>0</v>
      </c>
      <c r="BL354" s="18" t="s">
        <v>487</v>
      </c>
      <c r="BM354" s="215" t="s">
        <v>2057</v>
      </c>
    </row>
    <row r="355" spans="1:65" s="2" customFormat="1" ht="19.2">
      <c r="A355" s="35"/>
      <c r="B355" s="36"/>
      <c r="C355" s="37"/>
      <c r="D355" s="217" t="s">
        <v>194</v>
      </c>
      <c r="E355" s="37"/>
      <c r="F355" s="218" t="s">
        <v>2056</v>
      </c>
      <c r="G355" s="37"/>
      <c r="H355" s="37"/>
      <c r="I355" s="116"/>
      <c r="J355" s="37"/>
      <c r="K355" s="37"/>
      <c r="L355" s="40"/>
      <c r="M355" s="219"/>
      <c r="N355" s="220"/>
      <c r="O355" s="72"/>
      <c r="P355" s="72"/>
      <c r="Q355" s="72"/>
      <c r="R355" s="72"/>
      <c r="S355" s="72"/>
      <c r="T355" s="73"/>
      <c r="U355" s="35"/>
      <c r="V355" s="35"/>
      <c r="W355" s="35"/>
      <c r="X355" s="35"/>
      <c r="Y355" s="35"/>
      <c r="Z355" s="35"/>
      <c r="AA355" s="35"/>
      <c r="AB355" s="35"/>
      <c r="AC355" s="35"/>
      <c r="AD355" s="35"/>
      <c r="AE355" s="35"/>
      <c r="AT355" s="18" t="s">
        <v>194</v>
      </c>
      <c r="AU355" s="18" t="s">
        <v>83</v>
      </c>
    </row>
    <row r="356" spans="1:65" s="2" customFormat="1" ht="21.75" customHeight="1">
      <c r="A356" s="35"/>
      <c r="B356" s="36"/>
      <c r="C356" s="258" t="s">
        <v>2058</v>
      </c>
      <c r="D356" s="258" t="s">
        <v>521</v>
      </c>
      <c r="E356" s="259" t="s">
        <v>2055</v>
      </c>
      <c r="F356" s="260" t="s">
        <v>2059</v>
      </c>
      <c r="G356" s="261" t="s">
        <v>190</v>
      </c>
      <c r="H356" s="262">
        <v>3</v>
      </c>
      <c r="I356" s="263"/>
      <c r="J356" s="264">
        <f>ROUND(I356*H356,2)</f>
        <v>0</v>
      </c>
      <c r="K356" s="260" t="s">
        <v>1</v>
      </c>
      <c r="L356" s="265"/>
      <c r="M356" s="266" t="s">
        <v>1</v>
      </c>
      <c r="N356" s="267" t="s">
        <v>38</v>
      </c>
      <c r="O356" s="72"/>
      <c r="P356" s="213">
        <f>O356*H356</f>
        <v>0</v>
      </c>
      <c r="Q356" s="213">
        <v>0</v>
      </c>
      <c r="R356" s="213">
        <f>Q356*H356</f>
        <v>0</v>
      </c>
      <c r="S356" s="213">
        <v>0</v>
      </c>
      <c r="T356" s="214">
        <f>S356*H356</f>
        <v>0</v>
      </c>
      <c r="U356" s="35"/>
      <c r="V356" s="35"/>
      <c r="W356" s="35"/>
      <c r="X356" s="35"/>
      <c r="Y356" s="35"/>
      <c r="Z356" s="35"/>
      <c r="AA356" s="35"/>
      <c r="AB356" s="35"/>
      <c r="AC356" s="35"/>
      <c r="AD356" s="35"/>
      <c r="AE356" s="35"/>
      <c r="AR356" s="215" t="s">
        <v>487</v>
      </c>
      <c r="AT356" s="215" t="s">
        <v>521</v>
      </c>
      <c r="AU356" s="215" t="s">
        <v>83</v>
      </c>
      <c r="AY356" s="18" t="s">
        <v>185</v>
      </c>
      <c r="BE356" s="216">
        <f>IF(N356="základní",J356,0)</f>
        <v>0</v>
      </c>
      <c r="BF356" s="216">
        <f>IF(N356="snížená",J356,0)</f>
        <v>0</v>
      </c>
      <c r="BG356" s="216">
        <f>IF(N356="zákl. přenesená",J356,0)</f>
        <v>0</v>
      </c>
      <c r="BH356" s="216">
        <f>IF(N356="sníž. přenesená",J356,0)</f>
        <v>0</v>
      </c>
      <c r="BI356" s="216">
        <f>IF(N356="nulová",J356,0)</f>
        <v>0</v>
      </c>
      <c r="BJ356" s="18" t="s">
        <v>81</v>
      </c>
      <c r="BK356" s="216">
        <f>ROUND(I356*H356,2)</f>
        <v>0</v>
      </c>
      <c r="BL356" s="18" t="s">
        <v>487</v>
      </c>
      <c r="BM356" s="215" t="s">
        <v>2060</v>
      </c>
    </row>
    <row r="357" spans="1:65" s="2" customFormat="1" ht="19.2">
      <c r="A357" s="35"/>
      <c r="B357" s="36"/>
      <c r="C357" s="37"/>
      <c r="D357" s="217" t="s">
        <v>194</v>
      </c>
      <c r="E357" s="37"/>
      <c r="F357" s="218" t="s">
        <v>2061</v>
      </c>
      <c r="G357" s="37"/>
      <c r="H357" s="37"/>
      <c r="I357" s="116"/>
      <c r="J357" s="37"/>
      <c r="K357" s="37"/>
      <c r="L357" s="40"/>
      <c r="M357" s="219"/>
      <c r="N357" s="220"/>
      <c r="O357" s="72"/>
      <c r="P357" s="72"/>
      <c r="Q357" s="72"/>
      <c r="R357" s="72"/>
      <c r="S357" s="72"/>
      <c r="T357" s="73"/>
      <c r="U357" s="35"/>
      <c r="V357" s="35"/>
      <c r="W357" s="35"/>
      <c r="X357" s="35"/>
      <c r="Y357" s="35"/>
      <c r="Z357" s="35"/>
      <c r="AA357" s="35"/>
      <c r="AB357" s="35"/>
      <c r="AC357" s="35"/>
      <c r="AD357" s="35"/>
      <c r="AE357" s="35"/>
      <c r="AT357" s="18" t="s">
        <v>194</v>
      </c>
      <c r="AU357" s="18" t="s">
        <v>83</v>
      </c>
    </row>
    <row r="358" spans="1:65" s="2" customFormat="1" ht="21.75" customHeight="1">
      <c r="A358" s="35"/>
      <c r="B358" s="36"/>
      <c r="C358" s="204" t="s">
        <v>2062</v>
      </c>
      <c r="D358" s="204" t="s">
        <v>187</v>
      </c>
      <c r="E358" s="205" t="s">
        <v>2063</v>
      </c>
      <c r="F358" s="206" t="s">
        <v>2064</v>
      </c>
      <c r="G358" s="207" t="s">
        <v>190</v>
      </c>
      <c r="H358" s="208">
        <v>12</v>
      </c>
      <c r="I358" s="209"/>
      <c r="J358" s="210">
        <f>ROUND(I358*H358,2)</f>
        <v>0</v>
      </c>
      <c r="K358" s="206" t="s">
        <v>1</v>
      </c>
      <c r="L358" s="40"/>
      <c r="M358" s="211" t="s">
        <v>1</v>
      </c>
      <c r="N358" s="212" t="s">
        <v>38</v>
      </c>
      <c r="O358" s="72"/>
      <c r="P358" s="213">
        <f>O358*H358</f>
        <v>0</v>
      </c>
      <c r="Q358" s="213">
        <v>0</v>
      </c>
      <c r="R358" s="213">
        <f>Q358*H358</f>
        <v>0</v>
      </c>
      <c r="S358" s="213">
        <v>0</v>
      </c>
      <c r="T358" s="214">
        <f>S358*H358</f>
        <v>0</v>
      </c>
      <c r="U358" s="35"/>
      <c r="V358" s="35"/>
      <c r="W358" s="35"/>
      <c r="X358" s="35"/>
      <c r="Y358" s="35"/>
      <c r="Z358" s="35"/>
      <c r="AA358" s="35"/>
      <c r="AB358" s="35"/>
      <c r="AC358" s="35"/>
      <c r="AD358" s="35"/>
      <c r="AE358" s="35"/>
      <c r="AR358" s="215" t="s">
        <v>487</v>
      </c>
      <c r="AT358" s="215" t="s">
        <v>187</v>
      </c>
      <c r="AU358" s="215" t="s">
        <v>83</v>
      </c>
      <c r="AY358" s="18" t="s">
        <v>185</v>
      </c>
      <c r="BE358" s="216">
        <f>IF(N358="základní",J358,0)</f>
        <v>0</v>
      </c>
      <c r="BF358" s="216">
        <f>IF(N358="snížená",J358,0)</f>
        <v>0</v>
      </c>
      <c r="BG358" s="216">
        <f>IF(N358="zákl. přenesená",J358,0)</f>
        <v>0</v>
      </c>
      <c r="BH358" s="216">
        <f>IF(N358="sníž. přenesená",J358,0)</f>
        <v>0</v>
      </c>
      <c r="BI358" s="216">
        <f>IF(N358="nulová",J358,0)</f>
        <v>0</v>
      </c>
      <c r="BJ358" s="18" t="s">
        <v>81</v>
      </c>
      <c r="BK358" s="216">
        <f>ROUND(I358*H358,2)</f>
        <v>0</v>
      </c>
      <c r="BL358" s="18" t="s">
        <v>487</v>
      </c>
      <c r="BM358" s="215" t="s">
        <v>2065</v>
      </c>
    </row>
    <row r="359" spans="1:65" s="2" customFormat="1" ht="19.2">
      <c r="A359" s="35"/>
      <c r="B359" s="36"/>
      <c r="C359" s="37"/>
      <c r="D359" s="217" t="s">
        <v>194</v>
      </c>
      <c r="E359" s="37"/>
      <c r="F359" s="218" t="s">
        <v>2064</v>
      </c>
      <c r="G359" s="37"/>
      <c r="H359" s="37"/>
      <c r="I359" s="116"/>
      <c r="J359" s="37"/>
      <c r="K359" s="37"/>
      <c r="L359" s="40"/>
      <c r="M359" s="219"/>
      <c r="N359" s="220"/>
      <c r="O359" s="72"/>
      <c r="P359" s="72"/>
      <c r="Q359" s="72"/>
      <c r="R359" s="72"/>
      <c r="S359" s="72"/>
      <c r="T359" s="73"/>
      <c r="U359" s="35"/>
      <c r="V359" s="35"/>
      <c r="W359" s="35"/>
      <c r="X359" s="35"/>
      <c r="Y359" s="35"/>
      <c r="Z359" s="35"/>
      <c r="AA359" s="35"/>
      <c r="AB359" s="35"/>
      <c r="AC359" s="35"/>
      <c r="AD359" s="35"/>
      <c r="AE359" s="35"/>
      <c r="AT359" s="18" t="s">
        <v>194</v>
      </c>
      <c r="AU359" s="18" t="s">
        <v>83</v>
      </c>
    </row>
    <row r="360" spans="1:65" s="2" customFormat="1" ht="21.75" customHeight="1">
      <c r="A360" s="35"/>
      <c r="B360" s="36"/>
      <c r="C360" s="258" t="s">
        <v>2066</v>
      </c>
      <c r="D360" s="258" t="s">
        <v>521</v>
      </c>
      <c r="E360" s="259" t="s">
        <v>2063</v>
      </c>
      <c r="F360" s="260" t="s">
        <v>2067</v>
      </c>
      <c r="G360" s="261" t="s">
        <v>190</v>
      </c>
      <c r="H360" s="262">
        <v>12</v>
      </c>
      <c r="I360" s="263"/>
      <c r="J360" s="264">
        <f>ROUND(I360*H360,2)</f>
        <v>0</v>
      </c>
      <c r="K360" s="260" t="s">
        <v>1</v>
      </c>
      <c r="L360" s="265"/>
      <c r="M360" s="266" t="s">
        <v>1</v>
      </c>
      <c r="N360" s="267" t="s">
        <v>38</v>
      </c>
      <c r="O360" s="72"/>
      <c r="P360" s="213">
        <f>O360*H360</f>
        <v>0</v>
      </c>
      <c r="Q360" s="213">
        <v>0</v>
      </c>
      <c r="R360" s="213">
        <f>Q360*H360</f>
        <v>0</v>
      </c>
      <c r="S360" s="213">
        <v>0</v>
      </c>
      <c r="T360" s="214">
        <f>S360*H360</f>
        <v>0</v>
      </c>
      <c r="U360" s="35"/>
      <c r="V360" s="35"/>
      <c r="W360" s="35"/>
      <c r="X360" s="35"/>
      <c r="Y360" s="35"/>
      <c r="Z360" s="35"/>
      <c r="AA360" s="35"/>
      <c r="AB360" s="35"/>
      <c r="AC360" s="35"/>
      <c r="AD360" s="35"/>
      <c r="AE360" s="35"/>
      <c r="AR360" s="215" t="s">
        <v>487</v>
      </c>
      <c r="AT360" s="215" t="s">
        <v>521</v>
      </c>
      <c r="AU360" s="215" t="s">
        <v>83</v>
      </c>
      <c r="AY360" s="18" t="s">
        <v>185</v>
      </c>
      <c r="BE360" s="216">
        <f>IF(N360="základní",J360,0)</f>
        <v>0</v>
      </c>
      <c r="BF360" s="216">
        <f>IF(N360="snížená",J360,0)</f>
        <v>0</v>
      </c>
      <c r="BG360" s="216">
        <f>IF(N360="zákl. přenesená",J360,0)</f>
        <v>0</v>
      </c>
      <c r="BH360" s="216">
        <f>IF(N360="sníž. přenesená",J360,0)</f>
        <v>0</v>
      </c>
      <c r="BI360" s="216">
        <f>IF(N360="nulová",J360,0)</f>
        <v>0</v>
      </c>
      <c r="BJ360" s="18" t="s">
        <v>81</v>
      </c>
      <c r="BK360" s="216">
        <f>ROUND(I360*H360,2)</f>
        <v>0</v>
      </c>
      <c r="BL360" s="18" t="s">
        <v>487</v>
      </c>
      <c r="BM360" s="215" t="s">
        <v>2068</v>
      </c>
    </row>
    <row r="361" spans="1:65" s="2" customFormat="1" ht="10.199999999999999">
      <c r="A361" s="35"/>
      <c r="B361" s="36"/>
      <c r="C361" s="37"/>
      <c r="D361" s="217" t="s">
        <v>194</v>
      </c>
      <c r="E361" s="37"/>
      <c r="F361" s="218" t="s">
        <v>2069</v>
      </c>
      <c r="G361" s="37"/>
      <c r="H361" s="37"/>
      <c r="I361" s="116"/>
      <c r="J361" s="37"/>
      <c r="K361" s="37"/>
      <c r="L361" s="40"/>
      <c r="M361" s="219"/>
      <c r="N361" s="220"/>
      <c r="O361" s="72"/>
      <c r="P361" s="72"/>
      <c r="Q361" s="72"/>
      <c r="R361" s="72"/>
      <c r="S361" s="72"/>
      <c r="T361" s="73"/>
      <c r="U361" s="35"/>
      <c r="V361" s="35"/>
      <c r="W361" s="35"/>
      <c r="X361" s="35"/>
      <c r="Y361" s="35"/>
      <c r="Z361" s="35"/>
      <c r="AA361" s="35"/>
      <c r="AB361" s="35"/>
      <c r="AC361" s="35"/>
      <c r="AD361" s="35"/>
      <c r="AE361" s="35"/>
      <c r="AT361" s="18" t="s">
        <v>194</v>
      </c>
      <c r="AU361" s="18" t="s">
        <v>83</v>
      </c>
    </row>
    <row r="362" spans="1:65" s="2" customFormat="1" ht="21.75" customHeight="1">
      <c r="A362" s="35"/>
      <c r="B362" s="36"/>
      <c r="C362" s="204" t="s">
        <v>2070</v>
      </c>
      <c r="D362" s="204" t="s">
        <v>187</v>
      </c>
      <c r="E362" s="205" t="s">
        <v>2071</v>
      </c>
      <c r="F362" s="206" t="s">
        <v>2072</v>
      </c>
      <c r="G362" s="207" t="s">
        <v>190</v>
      </c>
      <c r="H362" s="208">
        <v>1</v>
      </c>
      <c r="I362" s="209"/>
      <c r="J362" s="210">
        <f>ROUND(I362*H362,2)</f>
        <v>0</v>
      </c>
      <c r="K362" s="206" t="s">
        <v>1</v>
      </c>
      <c r="L362" s="40"/>
      <c r="M362" s="211" t="s">
        <v>1</v>
      </c>
      <c r="N362" s="212" t="s">
        <v>38</v>
      </c>
      <c r="O362" s="72"/>
      <c r="P362" s="213">
        <f>O362*H362</f>
        <v>0</v>
      </c>
      <c r="Q362" s="213">
        <v>0</v>
      </c>
      <c r="R362" s="213">
        <f>Q362*H362</f>
        <v>0</v>
      </c>
      <c r="S362" s="213">
        <v>0</v>
      </c>
      <c r="T362" s="214">
        <f>S362*H362</f>
        <v>0</v>
      </c>
      <c r="U362" s="35"/>
      <c r="V362" s="35"/>
      <c r="W362" s="35"/>
      <c r="X362" s="35"/>
      <c r="Y362" s="35"/>
      <c r="Z362" s="35"/>
      <c r="AA362" s="35"/>
      <c r="AB362" s="35"/>
      <c r="AC362" s="35"/>
      <c r="AD362" s="35"/>
      <c r="AE362" s="35"/>
      <c r="AR362" s="215" t="s">
        <v>487</v>
      </c>
      <c r="AT362" s="215" t="s">
        <v>187</v>
      </c>
      <c r="AU362" s="215" t="s">
        <v>83</v>
      </c>
      <c r="AY362" s="18" t="s">
        <v>185</v>
      </c>
      <c r="BE362" s="216">
        <f>IF(N362="základní",J362,0)</f>
        <v>0</v>
      </c>
      <c r="BF362" s="216">
        <f>IF(N362="snížená",J362,0)</f>
        <v>0</v>
      </c>
      <c r="BG362" s="216">
        <f>IF(N362="zákl. přenesená",J362,0)</f>
        <v>0</v>
      </c>
      <c r="BH362" s="216">
        <f>IF(N362="sníž. přenesená",J362,0)</f>
        <v>0</v>
      </c>
      <c r="BI362" s="216">
        <f>IF(N362="nulová",J362,0)</f>
        <v>0</v>
      </c>
      <c r="BJ362" s="18" t="s">
        <v>81</v>
      </c>
      <c r="BK362" s="216">
        <f>ROUND(I362*H362,2)</f>
        <v>0</v>
      </c>
      <c r="BL362" s="18" t="s">
        <v>487</v>
      </c>
      <c r="BM362" s="215" t="s">
        <v>2073</v>
      </c>
    </row>
    <row r="363" spans="1:65" s="2" customFormat="1" ht="19.2">
      <c r="A363" s="35"/>
      <c r="B363" s="36"/>
      <c r="C363" s="37"/>
      <c r="D363" s="217" t="s">
        <v>194</v>
      </c>
      <c r="E363" s="37"/>
      <c r="F363" s="218" t="s">
        <v>2072</v>
      </c>
      <c r="G363" s="37"/>
      <c r="H363" s="37"/>
      <c r="I363" s="116"/>
      <c r="J363" s="37"/>
      <c r="K363" s="37"/>
      <c r="L363" s="40"/>
      <c r="M363" s="219"/>
      <c r="N363" s="220"/>
      <c r="O363" s="72"/>
      <c r="P363" s="72"/>
      <c r="Q363" s="72"/>
      <c r="R363" s="72"/>
      <c r="S363" s="72"/>
      <c r="T363" s="73"/>
      <c r="U363" s="35"/>
      <c r="V363" s="35"/>
      <c r="W363" s="35"/>
      <c r="X363" s="35"/>
      <c r="Y363" s="35"/>
      <c r="Z363" s="35"/>
      <c r="AA363" s="35"/>
      <c r="AB363" s="35"/>
      <c r="AC363" s="35"/>
      <c r="AD363" s="35"/>
      <c r="AE363" s="35"/>
      <c r="AT363" s="18" t="s">
        <v>194</v>
      </c>
      <c r="AU363" s="18" t="s">
        <v>83</v>
      </c>
    </row>
    <row r="364" spans="1:65" s="2" customFormat="1" ht="21.75" customHeight="1">
      <c r="A364" s="35"/>
      <c r="B364" s="36"/>
      <c r="C364" s="258" t="s">
        <v>2074</v>
      </c>
      <c r="D364" s="258" t="s">
        <v>521</v>
      </c>
      <c r="E364" s="259" t="s">
        <v>2071</v>
      </c>
      <c r="F364" s="260" t="s">
        <v>2075</v>
      </c>
      <c r="G364" s="261" t="s">
        <v>190</v>
      </c>
      <c r="H364" s="262">
        <v>1</v>
      </c>
      <c r="I364" s="263"/>
      <c r="J364" s="264">
        <f>ROUND(I364*H364,2)</f>
        <v>0</v>
      </c>
      <c r="K364" s="260" t="s">
        <v>1</v>
      </c>
      <c r="L364" s="265"/>
      <c r="M364" s="266" t="s">
        <v>1</v>
      </c>
      <c r="N364" s="267" t="s">
        <v>38</v>
      </c>
      <c r="O364" s="72"/>
      <c r="P364" s="213">
        <f>O364*H364</f>
        <v>0</v>
      </c>
      <c r="Q364" s="213">
        <v>0</v>
      </c>
      <c r="R364" s="213">
        <f>Q364*H364</f>
        <v>0</v>
      </c>
      <c r="S364" s="213">
        <v>0</v>
      </c>
      <c r="T364" s="214">
        <f>S364*H364</f>
        <v>0</v>
      </c>
      <c r="U364" s="35"/>
      <c r="V364" s="35"/>
      <c r="W364" s="35"/>
      <c r="X364" s="35"/>
      <c r="Y364" s="35"/>
      <c r="Z364" s="35"/>
      <c r="AA364" s="35"/>
      <c r="AB364" s="35"/>
      <c r="AC364" s="35"/>
      <c r="AD364" s="35"/>
      <c r="AE364" s="35"/>
      <c r="AR364" s="215" t="s">
        <v>487</v>
      </c>
      <c r="AT364" s="215" t="s">
        <v>521</v>
      </c>
      <c r="AU364" s="215" t="s">
        <v>83</v>
      </c>
      <c r="AY364" s="18" t="s">
        <v>185</v>
      </c>
      <c r="BE364" s="216">
        <f>IF(N364="základní",J364,0)</f>
        <v>0</v>
      </c>
      <c r="BF364" s="216">
        <f>IF(N364="snížená",J364,0)</f>
        <v>0</v>
      </c>
      <c r="BG364" s="216">
        <f>IF(N364="zákl. přenesená",J364,0)</f>
        <v>0</v>
      </c>
      <c r="BH364" s="216">
        <f>IF(N364="sníž. přenesená",J364,0)</f>
        <v>0</v>
      </c>
      <c r="BI364" s="216">
        <f>IF(N364="nulová",J364,0)</f>
        <v>0</v>
      </c>
      <c r="BJ364" s="18" t="s">
        <v>81</v>
      </c>
      <c r="BK364" s="216">
        <f>ROUND(I364*H364,2)</f>
        <v>0</v>
      </c>
      <c r="BL364" s="18" t="s">
        <v>487</v>
      </c>
      <c r="BM364" s="215" t="s">
        <v>2076</v>
      </c>
    </row>
    <row r="365" spans="1:65" s="2" customFormat="1" ht="19.2">
      <c r="A365" s="35"/>
      <c r="B365" s="36"/>
      <c r="C365" s="37"/>
      <c r="D365" s="217" t="s">
        <v>194</v>
      </c>
      <c r="E365" s="37"/>
      <c r="F365" s="218" t="s">
        <v>2075</v>
      </c>
      <c r="G365" s="37"/>
      <c r="H365" s="37"/>
      <c r="I365" s="116"/>
      <c r="J365" s="37"/>
      <c r="K365" s="37"/>
      <c r="L365" s="40"/>
      <c r="M365" s="219"/>
      <c r="N365" s="220"/>
      <c r="O365" s="72"/>
      <c r="P365" s="72"/>
      <c r="Q365" s="72"/>
      <c r="R365" s="72"/>
      <c r="S365" s="72"/>
      <c r="T365" s="73"/>
      <c r="U365" s="35"/>
      <c r="V365" s="35"/>
      <c r="W365" s="35"/>
      <c r="X365" s="35"/>
      <c r="Y365" s="35"/>
      <c r="Z365" s="35"/>
      <c r="AA365" s="35"/>
      <c r="AB365" s="35"/>
      <c r="AC365" s="35"/>
      <c r="AD365" s="35"/>
      <c r="AE365" s="35"/>
      <c r="AT365" s="18" t="s">
        <v>194</v>
      </c>
      <c r="AU365" s="18" t="s">
        <v>83</v>
      </c>
    </row>
    <row r="366" spans="1:65" s="2" customFormat="1" ht="21.75" customHeight="1">
      <c r="A366" s="35"/>
      <c r="B366" s="36"/>
      <c r="C366" s="204" t="s">
        <v>2077</v>
      </c>
      <c r="D366" s="204" t="s">
        <v>187</v>
      </c>
      <c r="E366" s="205" t="s">
        <v>2078</v>
      </c>
      <c r="F366" s="206" t="s">
        <v>2079</v>
      </c>
      <c r="G366" s="207" t="s">
        <v>190</v>
      </c>
      <c r="H366" s="208">
        <v>4</v>
      </c>
      <c r="I366" s="209"/>
      <c r="J366" s="210">
        <f>ROUND(I366*H366,2)</f>
        <v>0</v>
      </c>
      <c r="K366" s="206" t="s">
        <v>1</v>
      </c>
      <c r="L366" s="40"/>
      <c r="M366" s="211" t="s">
        <v>1</v>
      </c>
      <c r="N366" s="212" t="s">
        <v>38</v>
      </c>
      <c r="O366" s="72"/>
      <c r="P366" s="213">
        <f>O366*H366</f>
        <v>0</v>
      </c>
      <c r="Q366" s="213">
        <v>0</v>
      </c>
      <c r="R366" s="213">
        <f>Q366*H366</f>
        <v>0</v>
      </c>
      <c r="S366" s="213">
        <v>0</v>
      </c>
      <c r="T366" s="214">
        <f>S366*H366</f>
        <v>0</v>
      </c>
      <c r="U366" s="35"/>
      <c r="V366" s="35"/>
      <c r="W366" s="35"/>
      <c r="X366" s="35"/>
      <c r="Y366" s="35"/>
      <c r="Z366" s="35"/>
      <c r="AA366" s="35"/>
      <c r="AB366" s="35"/>
      <c r="AC366" s="35"/>
      <c r="AD366" s="35"/>
      <c r="AE366" s="35"/>
      <c r="AR366" s="215" t="s">
        <v>487</v>
      </c>
      <c r="AT366" s="215" t="s">
        <v>187</v>
      </c>
      <c r="AU366" s="215" t="s">
        <v>83</v>
      </c>
      <c r="AY366" s="18" t="s">
        <v>185</v>
      </c>
      <c r="BE366" s="216">
        <f>IF(N366="základní",J366,0)</f>
        <v>0</v>
      </c>
      <c r="BF366" s="216">
        <f>IF(N366="snížená",J366,0)</f>
        <v>0</v>
      </c>
      <c r="BG366" s="216">
        <f>IF(N366="zákl. přenesená",J366,0)</f>
        <v>0</v>
      </c>
      <c r="BH366" s="216">
        <f>IF(N366="sníž. přenesená",J366,0)</f>
        <v>0</v>
      </c>
      <c r="BI366" s="216">
        <f>IF(N366="nulová",J366,0)</f>
        <v>0</v>
      </c>
      <c r="BJ366" s="18" t="s">
        <v>81</v>
      </c>
      <c r="BK366" s="216">
        <f>ROUND(I366*H366,2)</f>
        <v>0</v>
      </c>
      <c r="BL366" s="18" t="s">
        <v>487</v>
      </c>
      <c r="BM366" s="215" t="s">
        <v>2080</v>
      </c>
    </row>
    <row r="367" spans="1:65" s="2" customFormat="1" ht="10.199999999999999">
      <c r="A367" s="35"/>
      <c r="B367" s="36"/>
      <c r="C367" s="37"/>
      <c r="D367" s="217" t="s">
        <v>194</v>
      </c>
      <c r="E367" s="37"/>
      <c r="F367" s="218" t="s">
        <v>2079</v>
      </c>
      <c r="G367" s="37"/>
      <c r="H367" s="37"/>
      <c r="I367" s="116"/>
      <c r="J367" s="37"/>
      <c r="K367" s="37"/>
      <c r="L367" s="40"/>
      <c r="M367" s="219"/>
      <c r="N367" s="220"/>
      <c r="O367" s="72"/>
      <c r="P367" s="72"/>
      <c r="Q367" s="72"/>
      <c r="R367" s="72"/>
      <c r="S367" s="72"/>
      <c r="T367" s="73"/>
      <c r="U367" s="35"/>
      <c r="V367" s="35"/>
      <c r="W367" s="35"/>
      <c r="X367" s="35"/>
      <c r="Y367" s="35"/>
      <c r="Z367" s="35"/>
      <c r="AA367" s="35"/>
      <c r="AB367" s="35"/>
      <c r="AC367" s="35"/>
      <c r="AD367" s="35"/>
      <c r="AE367" s="35"/>
      <c r="AT367" s="18" t="s">
        <v>194</v>
      </c>
      <c r="AU367" s="18" t="s">
        <v>83</v>
      </c>
    </row>
    <row r="368" spans="1:65" s="2" customFormat="1" ht="21.75" customHeight="1">
      <c r="A368" s="35"/>
      <c r="B368" s="36"/>
      <c r="C368" s="258" t="s">
        <v>2081</v>
      </c>
      <c r="D368" s="258" t="s">
        <v>521</v>
      </c>
      <c r="E368" s="259" t="s">
        <v>2078</v>
      </c>
      <c r="F368" s="260" t="s">
        <v>2082</v>
      </c>
      <c r="G368" s="261" t="s">
        <v>190</v>
      </c>
      <c r="H368" s="262">
        <v>4</v>
      </c>
      <c r="I368" s="263"/>
      <c r="J368" s="264">
        <f>ROUND(I368*H368,2)</f>
        <v>0</v>
      </c>
      <c r="K368" s="260" t="s">
        <v>1</v>
      </c>
      <c r="L368" s="265"/>
      <c r="M368" s="266" t="s">
        <v>1</v>
      </c>
      <c r="N368" s="267" t="s">
        <v>38</v>
      </c>
      <c r="O368" s="72"/>
      <c r="P368" s="213">
        <f>O368*H368</f>
        <v>0</v>
      </c>
      <c r="Q368" s="213">
        <v>0</v>
      </c>
      <c r="R368" s="213">
        <f>Q368*H368</f>
        <v>0</v>
      </c>
      <c r="S368" s="213">
        <v>0</v>
      </c>
      <c r="T368" s="214">
        <f>S368*H368</f>
        <v>0</v>
      </c>
      <c r="U368" s="35"/>
      <c r="V368" s="35"/>
      <c r="W368" s="35"/>
      <c r="X368" s="35"/>
      <c r="Y368" s="35"/>
      <c r="Z368" s="35"/>
      <c r="AA368" s="35"/>
      <c r="AB368" s="35"/>
      <c r="AC368" s="35"/>
      <c r="AD368" s="35"/>
      <c r="AE368" s="35"/>
      <c r="AR368" s="215" t="s">
        <v>487</v>
      </c>
      <c r="AT368" s="215" t="s">
        <v>521</v>
      </c>
      <c r="AU368" s="215" t="s">
        <v>83</v>
      </c>
      <c r="AY368" s="18" t="s">
        <v>185</v>
      </c>
      <c r="BE368" s="216">
        <f>IF(N368="základní",J368,0)</f>
        <v>0</v>
      </c>
      <c r="BF368" s="216">
        <f>IF(N368="snížená",J368,0)</f>
        <v>0</v>
      </c>
      <c r="BG368" s="216">
        <f>IF(N368="zákl. přenesená",J368,0)</f>
        <v>0</v>
      </c>
      <c r="BH368" s="216">
        <f>IF(N368="sníž. přenesená",J368,0)</f>
        <v>0</v>
      </c>
      <c r="BI368" s="216">
        <f>IF(N368="nulová",J368,0)</f>
        <v>0</v>
      </c>
      <c r="BJ368" s="18" t="s">
        <v>81</v>
      </c>
      <c r="BK368" s="216">
        <f>ROUND(I368*H368,2)</f>
        <v>0</v>
      </c>
      <c r="BL368" s="18" t="s">
        <v>487</v>
      </c>
      <c r="BM368" s="215" t="s">
        <v>2083</v>
      </c>
    </row>
    <row r="369" spans="1:65" s="2" customFormat="1" ht="10.199999999999999">
      <c r="A369" s="35"/>
      <c r="B369" s="36"/>
      <c r="C369" s="37"/>
      <c r="D369" s="217" t="s">
        <v>194</v>
      </c>
      <c r="E369" s="37"/>
      <c r="F369" s="218" t="s">
        <v>2082</v>
      </c>
      <c r="G369" s="37"/>
      <c r="H369" s="37"/>
      <c r="I369" s="116"/>
      <c r="J369" s="37"/>
      <c r="K369" s="37"/>
      <c r="L369" s="40"/>
      <c r="M369" s="219"/>
      <c r="N369" s="220"/>
      <c r="O369" s="72"/>
      <c r="P369" s="72"/>
      <c r="Q369" s="72"/>
      <c r="R369" s="72"/>
      <c r="S369" s="72"/>
      <c r="T369" s="73"/>
      <c r="U369" s="35"/>
      <c r="V369" s="35"/>
      <c r="W369" s="35"/>
      <c r="X369" s="35"/>
      <c r="Y369" s="35"/>
      <c r="Z369" s="35"/>
      <c r="AA369" s="35"/>
      <c r="AB369" s="35"/>
      <c r="AC369" s="35"/>
      <c r="AD369" s="35"/>
      <c r="AE369" s="35"/>
      <c r="AT369" s="18" t="s">
        <v>194</v>
      </c>
      <c r="AU369" s="18" t="s">
        <v>83</v>
      </c>
    </row>
    <row r="370" spans="1:65" s="2" customFormat="1" ht="16.5" customHeight="1">
      <c r="A370" s="35"/>
      <c r="B370" s="36"/>
      <c r="C370" s="204" t="s">
        <v>2084</v>
      </c>
      <c r="D370" s="204" t="s">
        <v>187</v>
      </c>
      <c r="E370" s="205" t="s">
        <v>2085</v>
      </c>
      <c r="F370" s="206" t="s">
        <v>2086</v>
      </c>
      <c r="G370" s="207" t="s">
        <v>190</v>
      </c>
      <c r="H370" s="208">
        <v>25</v>
      </c>
      <c r="I370" s="209"/>
      <c r="J370" s="210">
        <f>ROUND(I370*H370,2)</f>
        <v>0</v>
      </c>
      <c r="K370" s="206" t="s">
        <v>1</v>
      </c>
      <c r="L370" s="40"/>
      <c r="M370" s="211" t="s">
        <v>1</v>
      </c>
      <c r="N370" s="212" t="s">
        <v>38</v>
      </c>
      <c r="O370" s="72"/>
      <c r="P370" s="213">
        <f>O370*H370</f>
        <v>0</v>
      </c>
      <c r="Q370" s="213">
        <v>0</v>
      </c>
      <c r="R370" s="213">
        <f>Q370*H370</f>
        <v>0</v>
      </c>
      <c r="S370" s="213">
        <v>0</v>
      </c>
      <c r="T370" s="214">
        <f>S370*H370</f>
        <v>0</v>
      </c>
      <c r="U370" s="35"/>
      <c r="V370" s="35"/>
      <c r="W370" s="35"/>
      <c r="X370" s="35"/>
      <c r="Y370" s="35"/>
      <c r="Z370" s="35"/>
      <c r="AA370" s="35"/>
      <c r="AB370" s="35"/>
      <c r="AC370" s="35"/>
      <c r="AD370" s="35"/>
      <c r="AE370" s="35"/>
      <c r="AR370" s="215" t="s">
        <v>487</v>
      </c>
      <c r="AT370" s="215" t="s">
        <v>187</v>
      </c>
      <c r="AU370" s="215" t="s">
        <v>83</v>
      </c>
      <c r="AY370" s="18" t="s">
        <v>185</v>
      </c>
      <c r="BE370" s="216">
        <f>IF(N370="základní",J370,0)</f>
        <v>0</v>
      </c>
      <c r="BF370" s="216">
        <f>IF(N370="snížená",J370,0)</f>
        <v>0</v>
      </c>
      <c r="BG370" s="216">
        <f>IF(N370="zákl. přenesená",J370,0)</f>
        <v>0</v>
      </c>
      <c r="BH370" s="216">
        <f>IF(N370="sníž. přenesená",J370,0)</f>
        <v>0</v>
      </c>
      <c r="BI370" s="216">
        <f>IF(N370="nulová",J370,0)</f>
        <v>0</v>
      </c>
      <c r="BJ370" s="18" t="s">
        <v>81</v>
      </c>
      <c r="BK370" s="216">
        <f>ROUND(I370*H370,2)</f>
        <v>0</v>
      </c>
      <c r="BL370" s="18" t="s">
        <v>487</v>
      </c>
      <c r="BM370" s="215" t="s">
        <v>2087</v>
      </c>
    </row>
    <row r="371" spans="1:65" s="2" customFormat="1" ht="10.199999999999999">
      <c r="A371" s="35"/>
      <c r="B371" s="36"/>
      <c r="C371" s="37"/>
      <c r="D371" s="217" t="s">
        <v>194</v>
      </c>
      <c r="E371" s="37"/>
      <c r="F371" s="218" t="s">
        <v>2086</v>
      </c>
      <c r="G371" s="37"/>
      <c r="H371" s="37"/>
      <c r="I371" s="116"/>
      <c r="J371" s="37"/>
      <c r="K371" s="37"/>
      <c r="L371" s="40"/>
      <c r="M371" s="219"/>
      <c r="N371" s="220"/>
      <c r="O371" s="72"/>
      <c r="P371" s="72"/>
      <c r="Q371" s="72"/>
      <c r="R371" s="72"/>
      <c r="S371" s="72"/>
      <c r="T371" s="73"/>
      <c r="U371" s="35"/>
      <c r="V371" s="35"/>
      <c r="W371" s="35"/>
      <c r="X371" s="35"/>
      <c r="Y371" s="35"/>
      <c r="Z371" s="35"/>
      <c r="AA371" s="35"/>
      <c r="AB371" s="35"/>
      <c r="AC371" s="35"/>
      <c r="AD371" s="35"/>
      <c r="AE371" s="35"/>
      <c r="AT371" s="18" t="s">
        <v>194</v>
      </c>
      <c r="AU371" s="18" t="s">
        <v>83</v>
      </c>
    </row>
    <row r="372" spans="1:65" s="2" customFormat="1" ht="16.5" customHeight="1">
      <c r="A372" s="35"/>
      <c r="B372" s="36"/>
      <c r="C372" s="258" t="s">
        <v>2088</v>
      </c>
      <c r="D372" s="258" t="s">
        <v>521</v>
      </c>
      <c r="E372" s="259" t="s">
        <v>2085</v>
      </c>
      <c r="F372" s="260" t="s">
        <v>2089</v>
      </c>
      <c r="G372" s="261" t="s">
        <v>190</v>
      </c>
      <c r="H372" s="262">
        <v>25</v>
      </c>
      <c r="I372" s="263"/>
      <c r="J372" s="264">
        <f>ROUND(I372*H372,2)</f>
        <v>0</v>
      </c>
      <c r="K372" s="260" t="s">
        <v>1</v>
      </c>
      <c r="L372" s="265"/>
      <c r="M372" s="266" t="s">
        <v>1</v>
      </c>
      <c r="N372" s="267" t="s">
        <v>38</v>
      </c>
      <c r="O372" s="72"/>
      <c r="P372" s="213">
        <f>O372*H372</f>
        <v>0</v>
      </c>
      <c r="Q372" s="213">
        <v>0</v>
      </c>
      <c r="R372" s="213">
        <f>Q372*H372</f>
        <v>0</v>
      </c>
      <c r="S372" s="213">
        <v>0</v>
      </c>
      <c r="T372" s="214">
        <f>S372*H372</f>
        <v>0</v>
      </c>
      <c r="U372" s="35"/>
      <c r="V372" s="35"/>
      <c r="W372" s="35"/>
      <c r="X372" s="35"/>
      <c r="Y372" s="35"/>
      <c r="Z372" s="35"/>
      <c r="AA372" s="35"/>
      <c r="AB372" s="35"/>
      <c r="AC372" s="35"/>
      <c r="AD372" s="35"/>
      <c r="AE372" s="35"/>
      <c r="AR372" s="215" t="s">
        <v>487</v>
      </c>
      <c r="AT372" s="215" t="s">
        <v>521</v>
      </c>
      <c r="AU372" s="215" t="s">
        <v>83</v>
      </c>
      <c r="AY372" s="18" t="s">
        <v>185</v>
      </c>
      <c r="BE372" s="216">
        <f>IF(N372="základní",J372,0)</f>
        <v>0</v>
      </c>
      <c r="BF372" s="216">
        <f>IF(N372="snížená",J372,0)</f>
        <v>0</v>
      </c>
      <c r="BG372" s="216">
        <f>IF(N372="zákl. přenesená",J372,0)</f>
        <v>0</v>
      </c>
      <c r="BH372" s="216">
        <f>IF(N372="sníž. přenesená",J372,0)</f>
        <v>0</v>
      </c>
      <c r="BI372" s="216">
        <f>IF(N372="nulová",J372,0)</f>
        <v>0</v>
      </c>
      <c r="BJ372" s="18" t="s">
        <v>81</v>
      </c>
      <c r="BK372" s="216">
        <f>ROUND(I372*H372,2)</f>
        <v>0</v>
      </c>
      <c r="BL372" s="18" t="s">
        <v>487</v>
      </c>
      <c r="BM372" s="215" t="s">
        <v>2090</v>
      </c>
    </row>
    <row r="373" spans="1:65" s="2" customFormat="1" ht="10.199999999999999">
      <c r="A373" s="35"/>
      <c r="B373" s="36"/>
      <c r="C373" s="37"/>
      <c r="D373" s="217" t="s">
        <v>194</v>
      </c>
      <c r="E373" s="37"/>
      <c r="F373" s="218" t="s">
        <v>2089</v>
      </c>
      <c r="G373" s="37"/>
      <c r="H373" s="37"/>
      <c r="I373" s="116"/>
      <c r="J373" s="37"/>
      <c r="K373" s="37"/>
      <c r="L373" s="40"/>
      <c r="M373" s="219"/>
      <c r="N373" s="220"/>
      <c r="O373" s="72"/>
      <c r="P373" s="72"/>
      <c r="Q373" s="72"/>
      <c r="R373" s="72"/>
      <c r="S373" s="72"/>
      <c r="T373" s="73"/>
      <c r="U373" s="35"/>
      <c r="V373" s="35"/>
      <c r="W373" s="35"/>
      <c r="X373" s="35"/>
      <c r="Y373" s="35"/>
      <c r="Z373" s="35"/>
      <c r="AA373" s="35"/>
      <c r="AB373" s="35"/>
      <c r="AC373" s="35"/>
      <c r="AD373" s="35"/>
      <c r="AE373" s="35"/>
      <c r="AT373" s="18" t="s">
        <v>194</v>
      </c>
      <c r="AU373" s="18" t="s">
        <v>83</v>
      </c>
    </row>
    <row r="374" spans="1:65" s="2" customFormat="1" ht="16.5" customHeight="1">
      <c r="A374" s="35"/>
      <c r="B374" s="36"/>
      <c r="C374" s="204" t="s">
        <v>2091</v>
      </c>
      <c r="D374" s="204" t="s">
        <v>187</v>
      </c>
      <c r="E374" s="205" t="s">
        <v>2092</v>
      </c>
      <c r="F374" s="206" t="s">
        <v>2093</v>
      </c>
      <c r="G374" s="207" t="s">
        <v>190</v>
      </c>
      <c r="H374" s="208">
        <v>1</v>
      </c>
      <c r="I374" s="209"/>
      <c r="J374" s="210">
        <f>ROUND(I374*H374,2)</f>
        <v>0</v>
      </c>
      <c r="K374" s="206" t="s">
        <v>1</v>
      </c>
      <c r="L374" s="40"/>
      <c r="M374" s="211" t="s">
        <v>1</v>
      </c>
      <c r="N374" s="212" t="s">
        <v>38</v>
      </c>
      <c r="O374" s="72"/>
      <c r="P374" s="213">
        <f>O374*H374</f>
        <v>0</v>
      </c>
      <c r="Q374" s="213">
        <v>0</v>
      </c>
      <c r="R374" s="213">
        <f>Q374*H374</f>
        <v>0</v>
      </c>
      <c r="S374" s="213">
        <v>0</v>
      </c>
      <c r="T374" s="214">
        <f>S374*H374</f>
        <v>0</v>
      </c>
      <c r="U374" s="35"/>
      <c r="V374" s="35"/>
      <c r="W374" s="35"/>
      <c r="X374" s="35"/>
      <c r="Y374" s="35"/>
      <c r="Z374" s="35"/>
      <c r="AA374" s="35"/>
      <c r="AB374" s="35"/>
      <c r="AC374" s="35"/>
      <c r="AD374" s="35"/>
      <c r="AE374" s="35"/>
      <c r="AR374" s="215" t="s">
        <v>487</v>
      </c>
      <c r="AT374" s="215" t="s">
        <v>187</v>
      </c>
      <c r="AU374" s="215" t="s">
        <v>83</v>
      </c>
      <c r="AY374" s="18" t="s">
        <v>185</v>
      </c>
      <c r="BE374" s="216">
        <f>IF(N374="základní",J374,0)</f>
        <v>0</v>
      </c>
      <c r="BF374" s="216">
        <f>IF(N374="snížená",J374,0)</f>
        <v>0</v>
      </c>
      <c r="BG374" s="216">
        <f>IF(N374="zákl. přenesená",J374,0)</f>
        <v>0</v>
      </c>
      <c r="BH374" s="216">
        <f>IF(N374="sníž. přenesená",J374,0)</f>
        <v>0</v>
      </c>
      <c r="BI374" s="216">
        <f>IF(N374="nulová",J374,0)</f>
        <v>0</v>
      </c>
      <c r="BJ374" s="18" t="s">
        <v>81</v>
      </c>
      <c r="BK374" s="216">
        <f>ROUND(I374*H374,2)</f>
        <v>0</v>
      </c>
      <c r="BL374" s="18" t="s">
        <v>487</v>
      </c>
      <c r="BM374" s="215" t="s">
        <v>2094</v>
      </c>
    </row>
    <row r="375" spans="1:65" s="2" customFormat="1" ht="10.199999999999999">
      <c r="A375" s="35"/>
      <c r="B375" s="36"/>
      <c r="C375" s="37"/>
      <c r="D375" s="217" t="s">
        <v>194</v>
      </c>
      <c r="E375" s="37"/>
      <c r="F375" s="218" t="s">
        <v>2093</v>
      </c>
      <c r="G375" s="37"/>
      <c r="H375" s="37"/>
      <c r="I375" s="116"/>
      <c r="J375" s="37"/>
      <c r="K375" s="37"/>
      <c r="L375" s="40"/>
      <c r="M375" s="219"/>
      <c r="N375" s="220"/>
      <c r="O375" s="72"/>
      <c r="P375" s="72"/>
      <c r="Q375" s="72"/>
      <c r="R375" s="72"/>
      <c r="S375" s="72"/>
      <c r="T375" s="73"/>
      <c r="U375" s="35"/>
      <c r="V375" s="35"/>
      <c r="W375" s="35"/>
      <c r="X375" s="35"/>
      <c r="Y375" s="35"/>
      <c r="Z375" s="35"/>
      <c r="AA375" s="35"/>
      <c r="AB375" s="35"/>
      <c r="AC375" s="35"/>
      <c r="AD375" s="35"/>
      <c r="AE375" s="35"/>
      <c r="AT375" s="18" t="s">
        <v>194</v>
      </c>
      <c r="AU375" s="18" t="s">
        <v>83</v>
      </c>
    </row>
    <row r="376" spans="1:65" s="2" customFormat="1" ht="16.5" customHeight="1">
      <c r="A376" s="35"/>
      <c r="B376" s="36"/>
      <c r="C376" s="258" t="s">
        <v>2095</v>
      </c>
      <c r="D376" s="258" t="s">
        <v>521</v>
      </c>
      <c r="E376" s="259" t="s">
        <v>2092</v>
      </c>
      <c r="F376" s="260" t="s">
        <v>2096</v>
      </c>
      <c r="G376" s="261" t="s">
        <v>190</v>
      </c>
      <c r="H376" s="262">
        <v>1</v>
      </c>
      <c r="I376" s="263"/>
      <c r="J376" s="264">
        <f>ROUND(I376*H376,2)</f>
        <v>0</v>
      </c>
      <c r="K376" s="260" t="s">
        <v>1</v>
      </c>
      <c r="L376" s="265"/>
      <c r="M376" s="266" t="s">
        <v>1</v>
      </c>
      <c r="N376" s="267" t="s">
        <v>38</v>
      </c>
      <c r="O376" s="72"/>
      <c r="P376" s="213">
        <f>O376*H376</f>
        <v>0</v>
      </c>
      <c r="Q376" s="213">
        <v>0</v>
      </c>
      <c r="R376" s="213">
        <f>Q376*H376</f>
        <v>0</v>
      </c>
      <c r="S376" s="213">
        <v>0</v>
      </c>
      <c r="T376" s="214">
        <f>S376*H376</f>
        <v>0</v>
      </c>
      <c r="U376" s="35"/>
      <c r="V376" s="35"/>
      <c r="W376" s="35"/>
      <c r="X376" s="35"/>
      <c r="Y376" s="35"/>
      <c r="Z376" s="35"/>
      <c r="AA376" s="35"/>
      <c r="AB376" s="35"/>
      <c r="AC376" s="35"/>
      <c r="AD376" s="35"/>
      <c r="AE376" s="35"/>
      <c r="AR376" s="215" t="s">
        <v>487</v>
      </c>
      <c r="AT376" s="215" t="s">
        <v>521</v>
      </c>
      <c r="AU376" s="215" t="s">
        <v>83</v>
      </c>
      <c r="AY376" s="18" t="s">
        <v>185</v>
      </c>
      <c r="BE376" s="216">
        <f>IF(N376="základní",J376,0)</f>
        <v>0</v>
      </c>
      <c r="BF376" s="216">
        <f>IF(N376="snížená",J376,0)</f>
        <v>0</v>
      </c>
      <c r="BG376" s="216">
        <f>IF(N376="zákl. přenesená",J376,0)</f>
        <v>0</v>
      </c>
      <c r="BH376" s="216">
        <f>IF(N376="sníž. přenesená",J376,0)</f>
        <v>0</v>
      </c>
      <c r="BI376" s="216">
        <f>IF(N376="nulová",J376,0)</f>
        <v>0</v>
      </c>
      <c r="BJ376" s="18" t="s">
        <v>81</v>
      </c>
      <c r="BK376" s="216">
        <f>ROUND(I376*H376,2)</f>
        <v>0</v>
      </c>
      <c r="BL376" s="18" t="s">
        <v>487</v>
      </c>
      <c r="BM376" s="215" t="s">
        <v>2097</v>
      </c>
    </row>
    <row r="377" spans="1:65" s="2" customFormat="1" ht="10.199999999999999">
      <c r="A377" s="35"/>
      <c r="B377" s="36"/>
      <c r="C377" s="37"/>
      <c r="D377" s="217" t="s">
        <v>194</v>
      </c>
      <c r="E377" s="37"/>
      <c r="F377" s="218" t="s">
        <v>2096</v>
      </c>
      <c r="G377" s="37"/>
      <c r="H377" s="37"/>
      <c r="I377" s="116"/>
      <c r="J377" s="37"/>
      <c r="K377" s="37"/>
      <c r="L377" s="40"/>
      <c r="M377" s="219"/>
      <c r="N377" s="220"/>
      <c r="O377" s="72"/>
      <c r="P377" s="72"/>
      <c r="Q377" s="72"/>
      <c r="R377" s="72"/>
      <c r="S377" s="72"/>
      <c r="T377" s="73"/>
      <c r="U377" s="35"/>
      <c r="V377" s="35"/>
      <c r="W377" s="35"/>
      <c r="X377" s="35"/>
      <c r="Y377" s="35"/>
      <c r="Z377" s="35"/>
      <c r="AA377" s="35"/>
      <c r="AB377" s="35"/>
      <c r="AC377" s="35"/>
      <c r="AD377" s="35"/>
      <c r="AE377" s="35"/>
      <c r="AT377" s="18" t="s">
        <v>194</v>
      </c>
      <c r="AU377" s="18" t="s">
        <v>83</v>
      </c>
    </row>
    <row r="378" spans="1:65" s="2" customFormat="1" ht="16.5" customHeight="1">
      <c r="A378" s="35"/>
      <c r="B378" s="36"/>
      <c r="C378" s="204" t="s">
        <v>2098</v>
      </c>
      <c r="D378" s="204" t="s">
        <v>187</v>
      </c>
      <c r="E378" s="205" t="s">
        <v>2099</v>
      </c>
      <c r="F378" s="206" t="s">
        <v>2100</v>
      </c>
      <c r="G378" s="207" t="s">
        <v>190</v>
      </c>
      <c r="H378" s="208">
        <v>2</v>
      </c>
      <c r="I378" s="209"/>
      <c r="J378" s="210">
        <f>ROUND(I378*H378,2)</f>
        <v>0</v>
      </c>
      <c r="K378" s="206" t="s">
        <v>1</v>
      </c>
      <c r="L378" s="40"/>
      <c r="M378" s="211" t="s">
        <v>1</v>
      </c>
      <c r="N378" s="212" t="s">
        <v>38</v>
      </c>
      <c r="O378" s="72"/>
      <c r="P378" s="213">
        <f>O378*H378</f>
        <v>0</v>
      </c>
      <c r="Q378" s="213">
        <v>0</v>
      </c>
      <c r="R378" s="213">
        <f>Q378*H378</f>
        <v>0</v>
      </c>
      <c r="S378" s="213">
        <v>0</v>
      </c>
      <c r="T378" s="214">
        <f>S378*H378</f>
        <v>0</v>
      </c>
      <c r="U378" s="35"/>
      <c r="V378" s="35"/>
      <c r="W378" s="35"/>
      <c r="X378" s="35"/>
      <c r="Y378" s="35"/>
      <c r="Z378" s="35"/>
      <c r="AA378" s="35"/>
      <c r="AB378" s="35"/>
      <c r="AC378" s="35"/>
      <c r="AD378" s="35"/>
      <c r="AE378" s="35"/>
      <c r="AR378" s="215" t="s">
        <v>487</v>
      </c>
      <c r="AT378" s="215" t="s">
        <v>187</v>
      </c>
      <c r="AU378" s="215" t="s">
        <v>83</v>
      </c>
      <c r="AY378" s="18" t="s">
        <v>185</v>
      </c>
      <c r="BE378" s="216">
        <f>IF(N378="základní",J378,0)</f>
        <v>0</v>
      </c>
      <c r="BF378" s="216">
        <f>IF(N378="snížená",J378,0)</f>
        <v>0</v>
      </c>
      <c r="BG378" s="216">
        <f>IF(N378="zákl. přenesená",J378,0)</f>
        <v>0</v>
      </c>
      <c r="BH378" s="216">
        <f>IF(N378="sníž. přenesená",J378,0)</f>
        <v>0</v>
      </c>
      <c r="BI378" s="216">
        <f>IF(N378="nulová",J378,0)</f>
        <v>0</v>
      </c>
      <c r="BJ378" s="18" t="s">
        <v>81</v>
      </c>
      <c r="BK378" s="216">
        <f>ROUND(I378*H378,2)</f>
        <v>0</v>
      </c>
      <c r="BL378" s="18" t="s">
        <v>487</v>
      </c>
      <c r="BM378" s="215" t="s">
        <v>2101</v>
      </c>
    </row>
    <row r="379" spans="1:65" s="2" customFormat="1" ht="10.199999999999999">
      <c r="A379" s="35"/>
      <c r="B379" s="36"/>
      <c r="C379" s="37"/>
      <c r="D379" s="217" t="s">
        <v>194</v>
      </c>
      <c r="E379" s="37"/>
      <c r="F379" s="218" t="s">
        <v>2100</v>
      </c>
      <c r="G379" s="37"/>
      <c r="H379" s="37"/>
      <c r="I379" s="116"/>
      <c r="J379" s="37"/>
      <c r="K379" s="37"/>
      <c r="L379" s="40"/>
      <c r="M379" s="219"/>
      <c r="N379" s="220"/>
      <c r="O379" s="72"/>
      <c r="P379" s="72"/>
      <c r="Q379" s="72"/>
      <c r="R379" s="72"/>
      <c r="S379" s="72"/>
      <c r="T379" s="73"/>
      <c r="U379" s="35"/>
      <c r="V379" s="35"/>
      <c r="W379" s="35"/>
      <c r="X379" s="35"/>
      <c r="Y379" s="35"/>
      <c r="Z379" s="35"/>
      <c r="AA379" s="35"/>
      <c r="AB379" s="35"/>
      <c r="AC379" s="35"/>
      <c r="AD379" s="35"/>
      <c r="AE379" s="35"/>
      <c r="AT379" s="18" t="s">
        <v>194</v>
      </c>
      <c r="AU379" s="18" t="s">
        <v>83</v>
      </c>
    </row>
    <row r="380" spans="1:65" s="2" customFormat="1" ht="16.5" customHeight="1">
      <c r="A380" s="35"/>
      <c r="B380" s="36"/>
      <c r="C380" s="258" t="s">
        <v>2102</v>
      </c>
      <c r="D380" s="258" t="s">
        <v>521</v>
      </c>
      <c r="E380" s="259" t="s">
        <v>2099</v>
      </c>
      <c r="F380" s="260" t="s">
        <v>2103</v>
      </c>
      <c r="G380" s="261" t="s">
        <v>190</v>
      </c>
      <c r="H380" s="262">
        <v>2</v>
      </c>
      <c r="I380" s="263"/>
      <c r="J380" s="264">
        <f>ROUND(I380*H380,2)</f>
        <v>0</v>
      </c>
      <c r="K380" s="260" t="s">
        <v>1</v>
      </c>
      <c r="L380" s="265"/>
      <c r="M380" s="266" t="s">
        <v>1</v>
      </c>
      <c r="N380" s="267" t="s">
        <v>38</v>
      </c>
      <c r="O380" s="72"/>
      <c r="P380" s="213">
        <f>O380*H380</f>
        <v>0</v>
      </c>
      <c r="Q380" s="213">
        <v>0</v>
      </c>
      <c r="R380" s="213">
        <f>Q380*H380</f>
        <v>0</v>
      </c>
      <c r="S380" s="213">
        <v>0</v>
      </c>
      <c r="T380" s="214">
        <f>S380*H380</f>
        <v>0</v>
      </c>
      <c r="U380" s="35"/>
      <c r="V380" s="35"/>
      <c r="W380" s="35"/>
      <c r="X380" s="35"/>
      <c r="Y380" s="35"/>
      <c r="Z380" s="35"/>
      <c r="AA380" s="35"/>
      <c r="AB380" s="35"/>
      <c r="AC380" s="35"/>
      <c r="AD380" s="35"/>
      <c r="AE380" s="35"/>
      <c r="AR380" s="215" t="s">
        <v>487</v>
      </c>
      <c r="AT380" s="215" t="s">
        <v>521</v>
      </c>
      <c r="AU380" s="215" t="s">
        <v>83</v>
      </c>
      <c r="AY380" s="18" t="s">
        <v>185</v>
      </c>
      <c r="BE380" s="216">
        <f>IF(N380="základní",J380,0)</f>
        <v>0</v>
      </c>
      <c r="BF380" s="216">
        <f>IF(N380="snížená",J380,0)</f>
        <v>0</v>
      </c>
      <c r="BG380" s="216">
        <f>IF(N380="zákl. přenesená",J380,0)</f>
        <v>0</v>
      </c>
      <c r="BH380" s="216">
        <f>IF(N380="sníž. přenesená",J380,0)</f>
        <v>0</v>
      </c>
      <c r="BI380" s="216">
        <f>IF(N380="nulová",J380,0)</f>
        <v>0</v>
      </c>
      <c r="BJ380" s="18" t="s">
        <v>81</v>
      </c>
      <c r="BK380" s="216">
        <f>ROUND(I380*H380,2)</f>
        <v>0</v>
      </c>
      <c r="BL380" s="18" t="s">
        <v>487</v>
      </c>
      <c r="BM380" s="215" t="s">
        <v>2104</v>
      </c>
    </row>
    <row r="381" spans="1:65" s="2" customFormat="1" ht="10.199999999999999">
      <c r="A381" s="35"/>
      <c r="B381" s="36"/>
      <c r="C381" s="37"/>
      <c r="D381" s="217" t="s">
        <v>194</v>
      </c>
      <c r="E381" s="37"/>
      <c r="F381" s="218" t="s">
        <v>2103</v>
      </c>
      <c r="G381" s="37"/>
      <c r="H381" s="37"/>
      <c r="I381" s="116"/>
      <c r="J381" s="37"/>
      <c r="K381" s="37"/>
      <c r="L381" s="40"/>
      <c r="M381" s="219"/>
      <c r="N381" s="220"/>
      <c r="O381" s="72"/>
      <c r="P381" s="72"/>
      <c r="Q381" s="72"/>
      <c r="R381" s="72"/>
      <c r="S381" s="72"/>
      <c r="T381" s="73"/>
      <c r="U381" s="35"/>
      <c r="V381" s="35"/>
      <c r="W381" s="35"/>
      <c r="X381" s="35"/>
      <c r="Y381" s="35"/>
      <c r="Z381" s="35"/>
      <c r="AA381" s="35"/>
      <c r="AB381" s="35"/>
      <c r="AC381" s="35"/>
      <c r="AD381" s="35"/>
      <c r="AE381" s="35"/>
      <c r="AT381" s="18" t="s">
        <v>194</v>
      </c>
      <c r="AU381" s="18" t="s">
        <v>83</v>
      </c>
    </row>
    <row r="382" spans="1:65" s="2" customFormat="1" ht="16.5" customHeight="1">
      <c r="A382" s="35"/>
      <c r="B382" s="36"/>
      <c r="C382" s="204" t="s">
        <v>2105</v>
      </c>
      <c r="D382" s="204" t="s">
        <v>187</v>
      </c>
      <c r="E382" s="205" t="s">
        <v>2106</v>
      </c>
      <c r="F382" s="206" t="s">
        <v>2107</v>
      </c>
      <c r="G382" s="207" t="s">
        <v>190</v>
      </c>
      <c r="H382" s="208">
        <v>9</v>
      </c>
      <c r="I382" s="209"/>
      <c r="J382" s="210">
        <f>ROUND(I382*H382,2)</f>
        <v>0</v>
      </c>
      <c r="K382" s="206" t="s">
        <v>1</v>
      </c>
      <c r="L382" s="40"/>
      <c r="M382" s="211" t="s">
        <v>1</v>
      </c>
      <c r="N382" s="212" t="s">
        <v>38</v>
      </c>
      <c r="O382" s="72"/>
      <c r="P382" s="213">
        <f>O382*H382</f>
        <v>0</v>
      </c>
      <c r="Q382" s="213">
        <v>0</v>
      </c>
      <c r="R382" s="213">
        <f>Q382*H382</f>
        <v>0</v>
      </c>
      <c r="S382" s="213">
        <v>0</v>
      </c>
      <c r="T382" s="214">
        <f>S382*H382</f>
        <v>0</v>
      </c>
      <c r="U382" s="35"/>
      <c r="V382" s="35"/>
      <c r="W382" s="35"/>
      <c r="X382" s="35"/>
      <c r="Y382" s="35"/>
      <c r="Z382" s="35"/>
      <c r="AA382" s="35"/>
      <c r="AB382" s="35"/>
      <c r="AC382" s="35"/>
      <c r="AD382" s="35"/>
      <c r="AE382" s="35"/>
      <c r="AR382" s="215" t="s">
        <v>487</v>
      </c>
      <c r="AT382" s="215" t="s">
        <v>187</v>
      </c>
      <c r="AU382" s="215" t="s">
        <v>83</v>
      </c>
      <c r="AY382" s="18" t="s">
        <v>185</v>
      </c>
      <c r="BE382" s="216">
        <f>IF(N382="základní",J382,0)</f>
        <v>0</v>
      </c>
      <c r="BF382" s="216">
        <f>IF(N382="snížená",J382,0)</f>
        <v>0</v>
      </c>
      <c r="BG382" s="216">
        <f>IF(N382="zákl. přenesená",J382,0)</f>
        <v>0</v>
      </c>
      <c r="BH382" s="216">
        <f>IF(N382="sníž. přenesená",J382,0)</f>
        <v>0</v>
      </c>
      <c r="BI382" s="216">
        <f>IF(N382="nulová",J382,0)</f>
        <v>0</v>
      </c>
      <c r="BJ382" s="18" t="s">
        <v>81</v>
      </c>
      <c r="BK382" s="216">
        <f>ROUND(I382*H382,2)</f>
        <v>0</v>
      </c>
      <c r="BL382" s="18" t="s">
        <v>487</v>
      </c>
      <c r="BM382" s="215" t="s">
        <v>2108</v>
      </c>
    </row>
    <row r="383" spans="1:65" s="2" customFormat="1" ht="10.199999999999999">
      <c r="A383" s="35"/>
      <c r="B383" s="36"/>
      <c r="C383" s="37"/>
      <c r="D383" s="217" t="s">
        <v>194</v>
      </c>
      <c r="E383" s="37"/>
      <c r="F383" s="218" t="s">
        <v>2107</v>
      </c>
      <c r="G383" s="37"/>
      <c r="H383" s="37"/>
      <c r="I383" s="116"/>
      <c r="J383" s="37"/>
      <c r="K383" s="37"/>
      <c r="L383" s="40"/>
      <c r="M383" s="219"/>
      <c r="N383" s="220"/>
      <c r="O383" s="72"/>
      <c r="P383" s="72"/>
      <c r="Q383" s="72"/>
      <c r="R383" s="72"/>
      <c r="S383" s="72"/>
      <c r="T383" s="73"/>
      <c r="U383" s="35"/>
      <c r="V383" s="35"/>
      <c r="W383" s="35"/>
      <c r="X383" s="35"/>
      <c r="Y383" s="35"/>
      <c r="Z383" s="35"/>
      <c r="AA383" s="35"/>
      <c r="AB383" s="35"/>
      <c r="AC383" s="35"/>
      <c r="AD383" s="35"/>
      <c r="AE383" s="35"/>
      <c r="AT383" s="18" t="s">
        <v>194</v>
      </c>
      <c r="AU383" s="18" t="s">
        <v>83</v>
      </c>
    </row>
    <row r="384" spans="1:65" s="2" customFormat="1" ht="16.5" customHeight="1">
      <c r="A384" s="35"/>
      <c r="B384" s="36"/>
      <c r="C384" s="258" t="s">
        <v>2109</v>
      </c>
      <c r="D384" s="258" t="s">
        <v>521</v>
      </c>
      <c r="E384" s="259" t="s">
        <v>2106</v>
      </c>
      <c r="F384" s="260" t="s">
        <v>2110</v>
      </c>
      <c r="G384" s="261" t="s">
        <v>190</v>
      </c>
      <c r="H384" s="262">
        <v>9</v>
      </c>
      <c r="I384" s="263"/>
      <c r="J384" s="264">
        <f>ROUND(I384*H384,2)</f>
        <v>0</v>
      </c>
      <c r="K384" s="260" t="s">
        <v>1</v>
      </c>
      <c r="L384" s="265"/>
      <c r="M384" s="266" t="s">
        <v>1</v>
      </c>
      <c r="N384" s="267" t="s">
        <v>38</v>
      </c>
      <c r="O384" s="72"/>
      <c r="P384" s="213">
        <f>O384*H384</f>
        <v>0</v>
      </c>
      <c r="Q384" s="213">
        <v>0</v>
      </c>
      <c r="R384" s="213">
        <f>Q384*H384</f>
        <v>0</v>
      </c>
      <c r="S384" s="213">
        <v>0</v>
      </c>
      <c r="T384" s="214">
        <f>S384*H384</f>
        <v>0</v>
      </c>
      <c r="U384" s="35"/>
      <c r="V384" s="35"/>
      <c r="W384" s="35"/>
      <c r="X384" s="35"/>
      <c r="Y384" s="35"/>
      <c r="Z384" s="35"/>
      <c r="AA384" s="35"/>
      <c r="AB384" s="35"/>
      <c r="AC384" s="35"/>
      <c r="AD384" s="35"/>
      <c r="AE384" s="35"/>
      <c r="AR384" s="215" t="s">
        <v>487</v>
      </c>
      <c r="AT384" s="215" t="s">
        <v>521</v>
      </c>
      <c r="AU384" s="215" t="s">
        <v>83</v>
      </c>
      <c r="AY384" s="18" t="s">
        <v>185</v>
      </c>
      <c r="BE384" s="216">
        <f>IF(N384="základní",J384,0)</f>
        <v>0</v>
      </c>
      <c r="BF384" s="216">
        <f>IF(N384="snížená",J384,0)</f>
        <v>0</v>
      </c>
      <c r="BG384" s="216">
        <f>IF(N384="zákl. přenesená",J384,0)</f>
        <v>0</v>
      </c>
      <c r="BH384" s="216">
        <f>IF(N384="sníž. přenesená",J384,0)</f>
        <v>0</v>
      </c>
      <c r="BI384" s="216">
        <f>IF(N384="nulová",J384,0)</f>
        <v>0</v>
      </c>
      <c r="BJ384" s="18" t="s">
        <v>81</v>
      </c>
      <c r="BK384" s="216">
        <f>ROUND(I384*H384,2)</f>
        <v>0</v>
      </c>
      <c r="BL384" s="18" t="s">
        <v>487</v>
      </c>
      <c r="BM384" s="215" t="s">
        <v>2111</v>
      </c>
    </row>
    <row r="385" spans="1:65" s="2" customFormat="1" ht="10.199999999999999">
      <c r="A385" s="35"/>
      <c r="B385" s="36"/>
      <c r="C385" s="37"/>
      <c r="D385" s="217" t="s">
        <v>194</v>
      </c>
      <c r="E385" s="37"/>
      <c r="F385" s="218" t="s">
        <v>2110</v>
      </c>
      <c r="G385" s="37"/>
      <c r="H385" s="37"/>
      <c r="I385" s="116"/>
      <c r="J385" s="37"/>
      <c r="K385" s="37"/>
      <c r="L385" s="40"/>
      <c r="M385" s="219"/>
      <c r="N385" s="220"/>
      <c r="O385" s="72"/>
      <c r="P385" s="72"/>
      <c r="Q385" s="72"/>
      <c r="R385" s="72"/>
      <c r="S385" s="72"/>
      <c r="T385" s="73"/>
      <c r="U385" s="35"/>
      <c r="V385" s="35"/>
      <c r="W385" s="35"/>
      <c r="X385" s="35"/>
      <c r="Y385" s="35"/>
      <c r="Z385" s="35"/>
      <c r="AA385" s="35"/>
      <c r="AB385" s="35"/>
      <c r="AC385" s="35"/>
      <c r="AD385" s="35"/>
      <c r="AE385" s="35"/>
      <c r="AT385" s="18" t="s">
        <v>194</v>
      </c>
      <c r="AU385" s="18" t="s">
        <v>83</v>
      </c>
    </row>
    <row r="386" spans="1:65" s="12" customFormat="1" ht="22.8" customHeight="1">
      <c r="B386" s="188"/>
      <c r="C386" s="189"/>
      <c r="D386" s="190" t="s">
        <v>72</v>
      </c>
      <c r="E386" s="202" t="s">
        <v>1667</v>
      </c>
      <c r="F386" s="202" t="s">
        <v>2112</v>
      </c>
      <c r="G386" s="189"/>
      <c r="H386" s="189"/>
      <c r="I386" s="192"/>
      <c r="J386" s="203">
        <f>BK386</f>
        <v>0</v>
      </c>
      <c r="K386" s="189"/>
      <c r="L386" s="194"/>
      <c r="M386" s="195"/>
      <c r="N386" s="196"/>
      <c r="O386" s="196"/>
      <c r="P386" s="197">
        <f>SUM(P387:P430)</f>
        <v>0</v>
      </c>
      <c r="Q386" s="196"/>
      <c r="R386" s="197">
        <f>SUM(R387:R430)</f>
        <v>0</v>
      </c>
      <c r="S386" s="196"/>
      <c r="T386" s="198">
        <f>SUM(T387:T430)</f>
        <v>0</v>
      </c>
      <c r="AR386" s="199" t="s">
        <v>192</v>
      </c>
      <c r="AT386" s="200" t="s">
        <v>72</v>
      </c>
      <c r="AU386" s="200" t="s">
        <v>81</v>
      </c>
      <c r="AY386" s="199" t="s">
        <v>185</v>
      </c>
      <c r="BK386" s="201">
        <f>SUM(BK387:BK430)</f>
        <v>0</v>
      </c>
    </row>
    <row r="387" spans="1:65" s="2" customFormat="1" ht="16.5" customHeight="1">
      <c r="A387" s="35"/>
      <c r="B387" s="36"/>
      <c r="C387" s="204" t="s">
        <v>2113</v>
      </c>
      <c r="D387" s="204" t="s">
        <v>187</v>
      </c>
      <c r="E387" s="205" t="s">
        <v>2114</v>
      </c>
      <c r="F387" s="206" t="s">
        <v>2115</v>
      </c>
      <c r="G387" s="207" t="s">
        <v>190</v>
      </c>
      <c r="H387" s="208">
        <v>2</v>
      </c>
      <c r="I387" s="209"/>
      <c r="J387" s="210">
        <f>ROUND(I387*H387,2)</f>
        <v>0</v>
      </c>
      <c r="K387" s="206" t="s">
        <v>1</v>
      </c>
      <c r="L387" s="40"/>
      <c r="M387" s="211" t="s">
        <v>1</v>
      </c>
      <c r="N387" s="212" t="s">
        <v>38</v>
      </c>
      <c r="O387" s="72"/>
      <c r="P387" s="213">
        <f>O387*H387</f>
        <v>0</v>
      </c>
      <c r="Q387" s="213">
        <v>0</v>
      </c>
      <c r="R387" s="213">
        <f>Q387*H387</f>
        <v>0</v>
      </c>
      <c r="S387" s="213">
        <v>0</v>
      </c>
      <c r="T387" s="214">
        <f>S387*H387</f>
        <v>0</v>
      </c>
      <c r="U387" s="35"/>
      <c r="V387" s="35"/>
      <c r="W387" s="35"/>
      <c r="X387" s="35"/>
      <c r="Y387" s="35"/>
      <c r="Z387" s="35"/>
      <c r="AA387" s="35"/>
      <c r="AB387" s="35"/>
      <c r="AC387" s="35"/>
      <c r="AD387" s="35"/>
      <c r="AE387" s="35"/>
      <c r="AR387" s="215" t="s">
        <v>487</v>
      </c>
      <c r="AT387" s="215" t="s">
        <v>187</v>
      </c>
      <c r="AU387" s="215" t="s">
        <v>83</v>
      </c>
      <c r="AY387" s="18" t="s">
        <v>185</v>
      </c>
      <c r="BE387" s="216">
        <f>IF(N387="základní",J387,0)</f>
        <v>0</v>
      </c>
      <c r="BF387" s="216">
        <f>IF(N387="snížená",J387,0)</f>
        <v>0</v>
      </c>
      <c r="BG387" s="216">
        <f>IF(N387="zákl. přenesená",J387,0)</f>
        <v>0</v>
      </c>
      <c r="BH387" s="216">
        <f>IF(N387="sníž. přenesená",J387,0)</f>
        <v>0</v>
      </c>
      <c r="BI387" s="216">
        <f>IF(N387="nulová",J387,0)</f>
        <v>0</v>
      </c>
      <c r="BJ387" s="18" t="s">
        <v>81</v>
      </c>
      <c r="BK387" s="216">
        <f>ROUND(I387*H387,2)</f>
        <v>0</v>
      </c>
      <c r="BL387" s="18" t="s">
        <v>487</v>
      </c>
      <c r="BM387" s="215" t="s">
        <v>2116</v>
      </c>
    </row>
    <row r="388" spans="1:65" s="2" customFormat="1" ht="10.199999999999999">
      <c r="A388" s="35"/>
      <c r="B388" s="36"/>
      <c r="C388" s="37"/>
      <c r="D388" s="217" t="s">
        <v>194</v>
      </c>
      <c r="E388" s="37"/>
      <c r="F388" s="218" t="s">
        <v>2115</v>
      </c>
      <c r="G388" s="37"/>
      <c r="H388" s="37"/>
      <c r="I388" s="116"/>
      <c r="J388" s="37"/>
      <c r="K388" s="37"/>
      <c r="L388" s="40"/>
      <c r="M388" s="219"/>
      <c r="N388" s="220"/>
      <c r="O388" s="72"/>
      <c r="P388" s="72"/>
      <c r="Q388" s="72"/>
      <c r="R388" s="72"/>
      <c r="S388" s="72"/>
      <c r="T388" s="73"/>
      <c r="U388" s="35"/>
      <c r="V388" s="35"/>
      <c r="W388" s="35"/>
      <c r="X388" s="35"/>
      <c r="Y388" s="35"/>
      <c r="Z388" s="35"/>
      <c r="AA388" s="35"/>
      <c r="AB388" s="35"/>
      <c r="AC388" s="35"/>
      <c r="AD388" s="35"/>
      <c r="AE388" s="35"/>
      <c r="AT388" s="18" t="s">
        <v>194</v>
      </c>
      <c r="AU388" s="18" t="s">
        <v>83</v>
      </c>
    </row>
    <row r="389" spans="1:65" s="2" customFormat="1" ht="16.5" customHeight="1">
      <c r="A389" s="35"/>
      <c r="B389" s="36"/>
      <c r="C389" s="258" t="s">
        <v>2117</v>
      </c>
      <c r="D389" s="258" t="s">
        <v>521</v>
      </c>
      <c r="E389" s="259" t="s">
        <v>2114</v>
      </c>
      <c r="F389" s="260" t="s">
        <v>2118</v>
      </c>
      <c r="G389" s="261" t="s">
        <v>190</v>
      </c>
      <c r="H389" s="262">
        <v>2</v>
      </c>
      <c r="I389" s="263"/>
      <c r="J389" s="264">
        <f>ROUND(I389*H389,2)</f>
        <v>0</v>
      </c>
      <c r="K389" s="260" t="s">
        <v>1</v>
      </c>
      <c r="L389" s="265"/>
      <c r="M389" s="266" t="s">
        <v>1</v>
      </c>
      <c r="N389" s="267" t="s">
        <v>38</v>
      </c>
      <c r="O389" s="72"/>
      <c r="P389" s="213">
        <f>O389*H389</f>
        <v>0</v>
      </c>
      <c r="Q389" s="213">
        <v>0</v>
      </c>
      <c r="R389" s="213">
        <f>Q389*H389</f>
        <v>0</v>
      </c>
      <c r="S389" s="213">
        <v>0</v>
      </c>
      <c r="T389" s="214">
        <f>S389*H389</f>
        <v>0</v>
      </c>
      <c r="U389" s="35"/>
      <c r="V389" s="35"/>
      <c r="W389" s="35"/>
      <c r="X389" s="35"/>
      <c r="Y389" s="35"/>
      <c r="Z389" s="35"/>
      <c r="AA389" s="35"/>
      <c r="AB389" s="35"/>
      <c r="AC389" s="35"/>
      <c r="AD389" s="35"/>
      <c r="AE389" s="35"/>
      <c r="AR389" s="215" t="s">
        <v>487</v>
      </c>
      <c r="AT389" s="215" t="s">
        <v>521</v>
      </c>
      <c r="AU389" s="215" t="s">
        <v>83</v>
      </c>
      <c r="AY389" s="18" t="s">
        <v>185</v>
      </c>
      <c r="BE389" s="216">
        <f>IF(N389="základní",J389,0)</f>
        <v>0</v>
      </c>
      <c r="BF389" s="216">
        <f>IF(N389="snížená",J389,0)</f>
        <v>0</v>
      </c>
      <c r="BG389" s="216">
        <f>IF(N389="zákl. přenesená",J389,0)</f>
        <v>0</v>
      </c>
      <c r="BH389" s="216">
        <f>IF(N389="sníž. přenesená",J389,0)</f>
        <v>0</v>
      </c>
      <c r="BI389" s="216">
        <f>IF(N389="nulová",J389,0)</f>
        <v>0</v>
      </c>
      <c r="BJ389" s="18" t="s">
        <v>81</v>
      </c>
      <c r="BK389" s="216">
        <f>ROUND(I389*H389,2)</f>
        <v>0</v>
      </c>
      <c r="BL389" s="18" t="s">
        <v>487</v>
      </c>
      <c r="BM389" s="215" t="s">
        <v>2119</v>
      </c>
    </row>
    <row r="390" spans="1:65" s="2" customFormat="1" ht="10.199999999999999">
      <c r="A390" s="35"/>
      <c r="B390" s="36"/>
      <c r="C390" s="37"/>
      <c r="D390" s="217" t="s">
        <v>194</v>
      </c>
      <c r="E390" s="37"/>
      <c r="F390" s="218" t="s">
        <v>2118</v>
      </c>
      <c r="G390" s="37"/>
      <c r="H390" s="37"/>
      <c r="I390" s="116"/>
      <c r="J390" s="37"/>
      <c r="K390" s="37"/>
      <c r="L390" s="40"/>
      <c r="M390" s="219"/>
      <c r="N390" s="220"/>
      <c r="O390" s="72"/>
      <c r="P390" s="72"/>
      <c r="Q390" s="72"/>
      <c r="R390" s="72"/>
      <c r="S390" s="72"/>
      <c r="T390" s="73"/>
      <c r="U390" s="35"/>
      <c r="V390" s="35"/>
      <c r="W390" s="35"/>
      <c r="X390" s="35"/>
      <c r="Y390" s="35"/>
      <c r="Z390" s="35"/>
      <c r="AA390" s="35"/>
      <c r="AB390" s="35"/>
      <c r="AC390" s="35"/>
      <c r="AD390" s="35"/>
      <c r="AE390" s="35"/>
      <c r="AT390" s="18" t="s">
        <v>194</v>
      </c>
      <c r="AU390" s="18" t="s">
        <v>83</v>
      </c>
    </row>
    <row r="391" spans="1:65" s="2" customFormat="1" ht="16.5" customHeight="1">
      <c r="A391" s="35"/>
      <c r="B391" s="36"/>
      <c r="C391" s="204" t="s">
        <v>2120</v>
      </c>
      <c r="D391" s="204" t="s">
        <v>187</v>
      </c>
      <c r="E391" s="205" t="s">
        <v>2121</v>
      </c>
      <c r="F391" s="206" t="s">
        <v>2122</v>
      </c>
      <c r="G391" s="207" t="s">
        <v>990</v>
      </c>
      <c r="H391" s="208">
        <v>1</v>
      </c>
      <c r="I391" s="209"/>
      <c r="J391" s="210">
        <f>ROUND(I391*H391,2)</f>
        <v>0</v>
      </c>
      <c r="K391" s="206" t="s">
        <v>1</v>
      </c>
      <c r="L391" s="40"/>
      <c r="M391" s="211" t="s">
        <v>1</v>
      </c>
      <c r="N391" s="212" t="s">
        <v>38</v>
      </c>
      <c r="O391" s="72"/>
      <c r="P391" s="213">
        <f>O391*H391</f>
        <v>0</v>
      </c>
      <c r="Q391" s="213">
        <v>0</v>
      </c>
      <c r="R391" s="213">
        <f>Q391*H391</f>
        <v>0</v>
      </c>
      <c r="S391" s="213">
        <v>0</v>
      </c>
      <c r="T391" s="214">
        <f>S391*H391</f>
        <v>0</v>
      </c>
      <c r="U391" s="35"/>
      <c r="V391" s="35"/>
      <c r="W391" s="35"/>
      <c r="X391" s="35"/>
      <c r="Y391" s="35"/>
      <c r="Z391" s="35"/>
      <c r="AA391" s="35"/>
      <c r="AB391" s="35"/>
      <c r="AC391" s="35"/>
      <c r="AD391" s="35"/>
      <c r="AE391" s="35"/>
      <c r="AR391" s="215" t="s">
        <v>487</v>
      </c>
      <c r="AT391" s="215" t="s">
        <v>187</v>
      </c>
      <c r="AU391" s="215" t="s">
        <v>83</v>
      </c>
      <c r="AY391" s="18" t="s">
        <v>185</v>
      </c>
      <c r="BE391" s="216">
        <f>IF(N391="základní",J391,0)</f>
        <v>0</v>
      </c>
      <c r="BF391" s="216">
        <f>IF(N391="snížená",J391,0)</f>
        <v>0</v>
      </c>
      <c r="BG391" s="216">
        <f>IF(N391="zákl. přenesená",J391,0)</f>
        <v>0</v>
      </c>
      <c r="BH391" s="216">
        <f>IF(N391="sníž. přenesená",J391,0)</f>
        <v>0</v>
      </c>
      <c r="BI391" s="216">
        <f>IF(N391="nulová",J391,0)</f>
        <v>0</v>
      </c>
      <c r="BJ391" s="18" t="s">
        <v>81</v>
      </c>
      <c r="BK391" s="216">
        <f>ROUND(I391*H391,2)</f>
        <v>0</v>
      </c>
      <c r="BL391" s="18" t="s">
        <v>487</v>
      </c>
      <c r="BM391" s="215" t="s">
        <v>2123</v>
      </c>
    </row>
    <row r="392" spans="1:65" s="2" customFormat="1" ht="10.199999999999999">
      <c r="A392" s="35"/>
      <c r="B392" s="36"/>
      <c r="C392" s="37"/>
      <c r="D392" s="217" t="s">
        <v>194</v>
      </c>
      <c r="E392" s="37"/>
      <c r="F392" s="218" t="s">
        <v>2122</v>
      </c>
      <c r="G392" s="37"/>
      <c r="H392" s="37"/>
      <c r="I392" s="116"/>
      <c r="J392" s="37"/>
      <c r="K392" s="37"/>
      <c r="L392" s="40"/>
      <c r="M392" s="219"/>
      <c r="N392" s="220"/>
      <c r="O392" s="72"/>
      <c r="P392" s="72"/>
      <c r="Q392" s="72"/>
      <c r="R392" s="72"/>
      <c r="S392" s="72"/>
      <c r="T392" s="73"/>
      <c r="U392" s="35"/>
      <c r="V392" s="35"/>
      <c r="W392" s="35"/>
      <c r="X392" s="35"/>
      <c r="Y392" s="35"/>
      <c r="Z392" s="35"/>
      <c r="AA392" s="35"/>
      <c r="AB392" s="35"/>
      <c r="AC392" s="35"/>
      <c r="AD392" s="35"/>
      <c r="AE392" s="35"/>
      <c r="AT392" s="18" t="s">
        <v>194</v>
      </c>
      <c r="AU392" s="18" t="s">
        <v>83</v>
      </c>
    </row>
    <row r="393" spans="1:65" s="2" customFormat="1" ht="16.5" customHeight="1">
      <c r="A393" s="35"/>
      <c r="B393" s="36"/>
      <c r="C393" s="258" t="s">
        <v>2124</v>
      </c>
      <c r="D393" s="258" t="s">
        <v>521</v>
      </c>
      <c r="E393" s="259" t="s">
        <v>2125</v>
      </c>
      <c r="F393" s="260" t="s">
        <v>2126</v>
      </c>
      <c r="G393" s="261" t="s">
        <v>990</v>
      </c>
      <c r="H393" s="262">
        <v>1</v>
      </c>
      <c r="I393" s="263"/>
      <c r="J393" s="264">
        <f>ROUND(I393*H393,2)</f>
        <v>0</v>
      </c>
      <c r="K393" s="260" t="s">
        <v>1</v>
      </c>
      <c r="L393" s="265"/>
      <c r="M393" s="266" t="s">
        <v>1</v>
      </c>
      <c r="N393" s="267" t="s">
        <v>38</v>
      </c>
      <c r="O393" s="72"/>
      <c r="P393" s="213">
        <f>O393*H393</f>
        <v>0</v>
      </c>
      <c r="Q393" s="213">
        <v>0</v>
      </c>
      <c r="R393" s="213">
        <f>Q393*H393</f>
        <v>0</v>
      </c>
      <c r="S393" s="213">
        <v>0</v>
      </c>
      <c r="T393" s="214">
        <f>S393*H393</f>
        <v>0</v>
      </c>
      <c r="U393" s="35"/>
      <c r="V393" s="35"/>
      <c r="W393" s="35"/>
      <c r="X393" s="35"/>
      <c r="Y393" s="35"/>
      <c r="Z393" s="35"/>
      <c r="AA393" s="35"/>
      <c r="AB393" s="35"/>
      <c r="AC393" s="35"/>
      <c r="AD393" s="35"/>
      <c r="AE393" s="35"/>
      <c r="AR393" s="215" t="s">
        <v>487</v>
      </c>
      <c r="AT393" s="215" t="s">
        <v>521</v>
      </c>
      <c r="AU393" s="215" t="s">
        <v>83</v>
      </c>
      <c r="AY393" s="18" t="s">
        <v>185</v>
      </c>
      <c r="BE393" s="216">
        <f>IF(N393="základní",J393,0)</f>
        <v>0</v>
      </c>
      <c r="BF393" s="216">
        <f>IF(N393="snížená",J393,0)</f>
        <v>0</v>
      </c>
      <c r="BG393" s="216">
        <f>IF(N393="zákl. přenesená",J393,0)</f>
        <v>0</v>
      </c>
      <c r="BH393" s="216">
        <f>IF(N393="sníž. přenesená",J393,0)</f>
        <v>0</v>
      </c>
      <c r="BI393" s="216">
        <f>IF(N393="nulová",J393,0)</f>
        <v>0</v>
      </c>
      <c r="BJ393" s="18" t="s">
        <v>81</v>
      </c>
      <c r="BK393" s="216">
        <f>ROUND(I393*H393,2)</f>
        <v>0</v>
      </c>
      <c r="BL393" s="18" t="s">
        <v>487</v>
      </c>
      <c r="BM393" s="215" t="s">
        <v>2127</v>
      </c>
    </row>
    <row r="394" spans="1:65" s="2" customFormat="1" ht="10.199999999999999">
      <c r="A394" s="35"/>
      <c r="B394" s="36"/>
      <c r="C394" s="37"/>
      <c r="D394" s="217" t="s">
        <v>194</v>
      </c>
      <c r="E394" s="37"/>
      <c r="F394" s="218" t="s">
        <v>2126</v>
      </c>
      <c r="G394" s="37"/>
      <c r="H394" s="37"/>
      <c r="I394" s="116"/>
      <c r="J394" s="37"/>
      <c r="K394" s="37"/>
      <c r="L394" s="40"/>
      <c r="M394" s="219"/>
      <c r="N394" s="220"/>
      <c r="O394" s="72"/>
      <c r="P394" s="72"/>
      <c r="Q394" s="72"/>
      <c r="R394" s="72"/>
      <c r="S394" s="72"/>
      <c r="T394" s="73"/>
      <c r="U394" s="35"/>
      <c r="V394" s="35"/>
      <c r="W394" s="35"/>
      <c r="X394" s="35"/>
      <c r="Y394" s="35"/>
      <c r="Z394" s="35"/>
      <c r="AA394" s="35"/>
      <c r="AB394" s="35"/>
      <c r="AC394" s="35"/>
      <c r="AD394" s="35"/>
      <c r="AE394" s="35"/>
      <c r="AT394" s="18" t="s">
        <v>194</v>
      </c>
      <c r="AU394" s="18" t="s">
        <v>83</v>
      </c>
    </row>
    <row r="395" spans="1:65" s="2" customFormat="1" ht="16.5" customHeight="1">
      <c r="A395" s="35"/>
      <c r="B395" s="36"/>
      <c r="C395" s="204" t="s">
        <v>2128</v>
      </c>
      <c r="D395" s="204" t="s">
        <v>187</v>
      </c>
      <c r="E395" s="205" t="s">
        <v>2129</v>
      </c>
      <c r="F395" s="206" t="s">
        <v>2130</v>
      </c>
      <c r="G395" s="207" t="s">
        <v>990</v>
      </c>
      <c r="H395" s="208">
        <v>1</v>
      </c>
      <c r="I395" s="209"/>
      <c r="J395" s="210">
        <f>ROUND(I395*H395,2)</f>
        <v>0</v>
      </c>
      <c r="K395" s="206" t="s">
        <v>1</v>
      </c>
      <c r="L395" s="40"/>
      <c r="M395" s="211" t="s">
        <v>1</v>
      </c>
      <c r="N395" s="212" t="s">
        <v>38</v>
      </c>
      <c r="O395" s="72"/>
      <c r="P395" s="213">
        <f>O395*H395</f>
        <v>0</v>
      </c>
      <c r="Q395" s="213">
        <v>0</v>
      </c>
      <c r="R395" s="213">
        <f>Q395*H395</f>
        <v>0</v>
      </c>
      <c r="S395" s="213">
        <v>0</v>
      </c>
      <c r="T395" s="214">
        <f>S395*H395</f>
        <v>0</v>
      </c>
      <c r="U395" s="35"/>
      <c r="V395" s="35"/>
      <c r="W395" s="35"/>
      <c r="X395" s="35"/>
      <c r="Y395" s="35"/>
      <c r="Z395" s="35"/>
      <c r="AA395" s="35"/>
      <c r="AB395" s="35"/>
      <c r="AC395" s="35"/>
      <c r="AD395" s="35"/>
      <c r="AE395" s="35"/>
      <c r="AR395" s="215" t="s">
        <v>487</v>
      </c>
      <c r="AT395" s="215" t="s">
        <v>187</v>
      </c>
      <c r="AU395" s="215" t="s">
        <v>83</v>
      </c>
      <c r="AY395" s="18" t="s">
        <v>185</v>
      </c>
      <c r="BE395" s="216">
        <f>IF(N395="základní",J395,0)</f>
        <v>0</v>
      </c>
      <c r="BF395" s="216">
        <f>IF(N395="snížená",J395,0)</f>
        <v>0</v>
      </c>
      <c r="BG395" s="216">
        <f>IF(N395="zákl. přenesená",J395,0)</f>
        <v>0</v>
      </c>
      <c r="BH395" s="216">
        <f>IF(N395="sníž. přenesená",J395,0)</f>
        <v>0</v>
      </c>
      <c r="BI395" s="216">
        <f>IF(N395="nulová",J395,0)</f>
        <v>0</v>
      </c>
      <c r="BJ395" s="18" t="s">
        <v>81</v>
      </c>
      <c r="BK395" s="216">
        <f>ROUND(I395*H395,2)</f>
        <v>0</v>
      </c>
      <c r="BL395" s="18" t="s">
        <v>487</v>
      </c>
      <c r="BM395" s="215" t="s">
        <v>2131</v>
      </c>
    </row>
    <row r="396" spans="1:65" s="2" customFormat="1" ht="10.199999999999999">
      <c r="A396" s="35"/>
      <c r="B396" s="36"/>
      <c r="C396" s="37"/>
      <c r="D396" s="217" t="s">
        <v>194</v>
      </c>
      <c r="E396" s="37"/>
      <c r="F396" s="218" t="s">
        <v>2130</v>
      </c>
      <c r="G396" s="37"/>
      <c r="H396" s="37"/>
      <c r="I396" s="116"/>
      <c r="J396" s="37"/>
      <c r="K396" s="37"/>
      <c r="L396" s="40"/>
      <c r="M396" s="219"/>
      <c r="N396" s="220"/>
      <c r="O396" s="72"/>
      <c r="P396" s="72"/>
      <c r="Q396" s="72"/>
      <c r="R396" s="72"/>
      <c r="S396" s="72"/>
      <c r="T396" s="73"/>
      <c r="U396" s="35"/>
      <c r="V396" s="35"/>
      <c r="W396" s="35"/>
      <c r="X396" s="35"/>
      <c r="Y396" s="35"/>
      <c r="Z396" s="35"/>
      <c r="AA396" s="35"/>
      <c r="AB396" s="35"/>
      <c r="AC396" s="35"/>
      <c r="AD396" s="35"/>
      <c r="AE396" s="35"/>
      <c r="AT396" s="18" t="s">
        <v>194</v>
      </c>
      <c r="AU396" s="18" t="s">
        <v>83</v>
      </c>
    </row>
    <row r="397" spans="1:65" s="2" customFormat="1" ht="16.5" customHeight="1">
      <c r="A397" s="35"/>
      <c r="B397" s="36"/>
      <c r="C397" s="258" t="s">
        <v>2132</v>
      </c>
      <c r="D397" s="258" t="s">
        <v>521</v>
      </c>
      <c r="E397" s="259" t="s">
        <v>2133</v>
      </c>
      <c r="F397" s="260" t="s">
        <v>2134</v>
      </c>
      <c r="G397" s="261" t="s">
        <v>1</v>
      </c>
      <c r="H397" s="262">
        <v>1</v>
      </c>
      <c r="I397" s="263"/>
      <c r="J397" s="264">
        <f>ROUND(I397*H397,2)</f>
        <v>0</v>
      </c>
      <c r="K397" s="260" t="s">
        <v>1</v>
      </c>
      <c r="L397" s="265"/>
      <c r="M397" s="266" t="s">
        <v>1</v>
      </c>
      <c r="N397" s="267" t="s">
        <v>38</v>
      </c>
      <c r="O397" s="72"/>
      <c r="P397" s="213">
        <f>O397*H397</f>
        <v>0</v>
      </c>
      <c r="Q397" s="213">
        <v>0</v>
      </c>
      <c r="R397" s="213">
        <f>Q397*H397</f>
        <v>0</v>
      </c>
      <c r="S397" s="213">
        <v>0</v>
      </c>
      <c r="T397" s="214">
        <f>S397*H397</f>
        <v>0</v>
      </c>
      <c r="U397" s="35"/>
      <c r="V397" s="35"/>
      <c r="W397" s="35"/>
      <c r="X397" s="35"/>
      <c r="Y397" s="35"/>
      <c r="Z397" s="35"/>
      <c r="AA397" s="35"/>
      <c r="AB397" s="35"/>
      <c r="AC397" s="35"/>
      <c r="AD397" s="35"/>
      <c r="AE397" s="35"/>
      <c r="AR397" s="215" t="s">
        <v>487</v>
      </c>
      <c r="AT397" s="215" t="s">
        <v>521</v>
      </c>
      <c r="AU397" s="215" t="s">
        <v>83</v>
      </c>
      <c r="AY397" s="18" t="s">
        <v>185</v>
      </c>
      <c r="BE397" s="216">
        <f>IF(N397="základní",J397,0)</f>
        <v>0</v>
      </c>
      <c r="BF397" s="216">
        <f>IF(N397="snížená",J397,0)</f>
        <v>0</v>
      </c>
      <c r="BG397" s="216">
        <f>IF(N397="zákl. přenesená",J397,0)</f>
        <v>0</v>
      </c>
      <c r="BH397" s="216">
        <f>IF(N397="sníž. přenesená",J397,0)</f>
        <v>0</v>
      </c>
      <c r="BI397" s="216">
        <f>IF(N397="nulová",J397,0)</f>
        <v>0</v>
      </c>
      <c r="BJ397" s="18" t="s">
        <v>81</v>
      </c>
      <c r="BK397" s="216">
        <f>ROUND(I397*H397,2)</f>
        <v>0</v>
      </c>
      <c r="BL397" s="18" t="s">
        <v>487</v>
      </c>
      <c r="BM397" s="215" t="s">
        <v>2135</v>
      </c>
    </row>
    <row r="398" spans="1:65" s="2" customFormat="1" ht="10.199999999999999">
      <c r="A398" s="35"/>
      <c r="B398" s="36"/>
      <c r="C398" s="37"/>
      <c r="D398" s="217" t="s">
        <v>194</v>
      </c>
      <c r="E398" s="37"/>
      <c r="F398" s="218" t="s">
        <v>2134</v>
      </c>
      <c r="G398" s="37"/>
      <c r="H398" s="37"/>
      <c r="I398" s="116"/>
      <c r="J398" s="37"/>
      <c r="K398" s="37"/>
      <c r="L398" s="40"/>
      <c r="M398" s="219"/>
      <c r="N398" s="220"/>
      <c r="O398" s="72"/>
      <c r="P398" s="72"/>
      <c r="Q398" s="72"/>
      <c r="R398" s="72"/>
      <c r="S398" s="72"/>
      <c r="T398" s="73"/>
      <c r="U398" s="35"/>
      <c r="V398" s="35"/>
      <c r="W398" s="35"/>
      <c r="X398" s="35"/>
      <c r="Y398" s="35"/>
      <c r="Z398" s="35"/>
      <c r="AA398" s="35"/>
      <c r="AB398" s="35"/>
      <c r="AC398" s="35"/>
      <c r="AD398" s="35"/>
      <c r="AE398" s="35"/>
      <c r="AT398" s="18" t="s">
        <v>194</v>
      </c>
      <c r="AU398" s="18" t="s">
        <v>83</v>
      </c>
    </row>
    <row r="399" spans="1:65" s="2" customFormat="1" ht="16.5" customHeight="1">
      <c r="A399" s="35"/>
      <c r="B399" s="36"/>
      <c r="C399" s="204" t="s">
        <v>2136</v>
      </c>
      <c r="D399" s="204" t="s">
        <v>187</v>
      </c>
      <c r="E399" s="205" t="s">
        <v>2137</v>
      </c>
      <c r="F399" s="206" t="s">
        <v>2138</v>
      </c>
      <c r="G399" s="207" t="s">
        <v>990</v>
      </c>
      <c r="H399" s="208">
        <v>1</v>
      </c>
      <c r="I399" s="209"/>
      <c r="J399" s="210">
        <f>ROUND(I399*H399,2)</f>
        <v>0</v>
      </c>
      <c r="K399" s="206" t="s">
        <v>1</v>
      </c>
      <c r="L399" s="40"/>
      <c r="M399" s="211" t="s">
        <v>1</v>
      </c>
      <c r="N399" s="212" t="s">
        <v>38</v>
      </c>
      <c r="O399" s="72"/>
      <c r="P399" s="213">
        <f>O399*H399</f>
        <v>0</v>
      </c>
      <c r="Q399" s="213">
        <v>0</v>
      </c>
      <c r="R399" s="213">
        <f>Q399*H399</f>
        <v>0</v>
      </c>
      <c r="S399" s="213">
        <v>0</v>
      </c>
      <c r="T399" s="214">
        <f>S399*H399</f>
        <v>0</v>
      </c>
      <c r="U399" s="35"/>
      <c r="V399" s="35"/>
      <c r="W399" s="35"/>
      <c r="X399" s="35"/>
      <c r="Y399" s="35"/>
      <c r="Z399" s="35"/>
      <c r="AA399" s="35"/>
      <c r="AB399" s="35"/>
      <c r="AC399" s="35"/>
      <c r="AD399" s="35"/>
      <c r="AE399" s="35"/>
      <c r="AR399" s="215" t="s">
        <v>487</v>
      </c>
      <c r="AT399" s="215" t="s">
        <v>187</v>
      </c>
      <c r="AU399" s="215" t="s">
        <v>83</v>
      </c>
      <c r="AY399" s="18" t="s">
        <v>185</v>
      </c>
      <c r="BE399" s="216">
        <f>IF(N399="základní",J399,0)</f>
        <v>0</v>
      </c>
      <c r="BF399" s="216">
        <f>IF(N399="snížená",J399,0)</f>
        <v>0</v>
      </c>
      <c r="BG399" s="216">
        <f>IF(N399="zákl. přenesená",J399,0)</f>
        <v>0</v>
      </c>
      <c r="BH399" s="216">
        <f>IF(N399="sníž. přenesená",J399,0)</f>
        <v>0</v>
      </c>
      <c r="BI399" s="216">
        <f>IF(N399="nulová",J399,0)</f>
        <v>0</v>
      </c>
      <c r="BJ399" s="18" t="s">
        <v>81</v>
      </c>
      <c r="BK399" s="216">
        <f>ROUND(I399*H399,2)</f>
        <v>0</v>
      </c>
      <c r="BL399" s="18" t="s">
        <v>487</v>
      </c>
      <c r="BM399" s="215" t="s">
        <v>2139</v>
      </c>
    </row>
    <row r="400" spans="1:65" s="2" customFormat="1" ht="10.199999999999999">
      <c r="A400" s="35"/>
      <c r="B400" s="36"/>
      <c r="C400" s="37"/>
      <c r="D400" s="217" t="s">
        <v>194</v>
      </c>
      <c r="E400" s="37"/>
      <c r="F400" s="218" t="s">
        <v>2138</v>
      </c>
      <c r="G400" s="37"/>
      <c r="H400" s="37"/>
      <c r="I400" s="116"/>
      <c r="J400" s="37"/>
      <c r="K400" s="37"/>
      <c r="L400" s="40"/>
      <c r="M400" s="219"/>
      <c r="N400" s="220"/>
      <c r="O400" s="72"/>
      <c r="P400" s="72"/>
      <c r="Q400" s="72"/>
      <c r="R400" s="72"/>
      <c r="S400" s="72"/>
      <c r="T400" s="73"/>
      <c r="U400" s="35"/>
      <c r="V400" s="35"/>
      <c r="W400" s="35"/>
      <c r="X400" s="35"/>
      <c r="Y400" s="35"/>
      <c r="Z400" s="35"/>
      <c r="AA400" s="35"/>
      <c r="AB400" s="35"/>
      <c r="AC400" s="35"/>
      <c r="AD400" s="35"/>
      <c r="AE400" s="35"/>
      <c r="AT400" s="18" t="s">
        <v>194</v>
      </c>
      <c r="AU400" s="18" t="s">
        <v>83</v>
      </c>
    </row>
    <row r="401" spans="1:65" s="2" customFormat="1" ht="16.5" customHeight="1">
      <c r="A401" s="35"/>
      <c r="B401" s="36"/>
      <c r="C401" s="258" t="s">
        <v>2140</v>
      </c>
      <c r="D401" s="258" t="s">
        <v>521</v>
      </c>
      <c r="E401" s="259" t="s">
        <v>2141</v>
      </c>
      <c r="F401" s="260" t="s">
        <v>2142</v>
      </c>
      <c r="G401" s="261" t="s">
        <v>990</v>
      </c>
      <c r="H401" s="262">
        <v>1</v>
      </c>
      <c r="I401" s="263"/>
      <c r="J401" s="264">
        <f>ROUND(I401*H401,2)</f>
        <v>0</v>
      </c>
      <c r="K401" s="260" t="s">
        <v>1</v>
      </c>
      <c r="L401" s="265"/>
      <c r="M401" s="266" t="s">
        <v>1</v>
      </c>
      <c r="N401" s="267" t="s">
        <v>38</v>
      </c>
      <c r="O401" s="72"/>
      <c r="P401" s="213">
        <f>O401*H401</f>
        <v>0</v>
      </c>
      <c r="Q401" s="213">
        <v>0</v>
      </c>
      <c r="R401" s="213">
        <f>Q401*H401</f>
        <v>0</v>
      </c>
      <c r="S401" s="213">
        <v>0</v>
      </c>
      <c r="T401" s="214">
        <f>S401*H401</f>
        <v>0</v>
      </c>
      <c r="U401" s="35"/>
      <c r="V401" s="35"/>
      <c r="W401" s="35"/>
      <c r="X401" s="35"/>
      <c r="Y401" s="35"/>
      <c r="Z401" s="35"/>
      <c r="AA401" s="35"/>
      <c r="AB401" s="35"/>
      <c r="AC401" s="35"/>
      <c r="AD401" s="35"/>
      <c r="AE401" s="35"/>
      <c r="AR401" s="215" t="s">
        <v>487</v>
      </c>
      <c r="AT401" s="215" t="s">
        <v>521</v>
      </c>
      <c r="AU401" s="215" t="s">
        <v>83</v>
      </c>
      <c r="AY401" s="18" t="s">
        <v>185</v>
      </c>
      <c r="BE401" s="216">
        <f>IF(N401="základní",J401,0)</f>
        <v>0</v>
      </c>
      <c r="BF401" s="216">
        <f>IF(N401="snížená",J401,0)</f>
        <v>0</v>
      </c>
      <c r="BG401" s="216">
        <f>IF(N401="zákl. přenesená",J401,0)</f>
        <v>0</v>
      </c>
      <c r="BH401" s="216">
        <f>IF(N401="sníž. přenesená",J401,0)</f>
        <v>0</v>
      </c>
      <c r="BI401" s="216">
        <f>IF(N401="nulová",J401,0)</f>
        <v>0</v>
      </c>
      <c r="BJ401" s="18" t="s">
        <v>81</v>
      </c>
      <c r="BK401" s="216">
        <f>ROUND(I401*H401,2)</f>
        <v>0</v>
      </c>
      <c r="BL401" s="18" t="s">
        <v>487</v>
      </c>
      <c r="BM401" s="215" t="s">
        <v>2143</v>
      </c>
    </row>
    <row r="402" spans="1:65" s="2" customFormat="1" ht="10.199999999999999">
      <c r="A402" s="35"/>
      <c r="B402" s="36"/>
      <c r="C402" s="37"/>
      <c r="D402" s="217" t="s">
        <v>194</v>
      </c>
      <c r="E402" s="37"/>
      <c r="F402" s="218" t="s">
        <v>2142</v>
      </c>
      <c r="G402" s="37"/>
      <c r="H402" s="37"/>
      <c r="I402" s="116"/>
      <c r="J402" s="37"/>
      <c r="K402" s="37"/>
      <c r="L402" s="40"/>
      <c r="M402" s="219"/>
      <c r="N402" s="220"/>
      <c r="O402" s="72"/>
      <c r="P402" s="72"/>
      <c r="Q402" s="72"/>
      <c r="R402" s="72"/>
      <c r="S402" s="72"/>
      <c r="T402" s="73"/>
      <c r="U402" s="35"/>
      <c r="V402" s="35"/>
      <c r="W402" s="35"/>
      <c r="X402" s="35"/>
      <c r="Y402" s="35"/>
      <c r="Z402" s="35"/>
      <c r="AA402" s="35"/>
      <c r="AB402" s="35"/>
      <c r="AC402" s="35"/>
      <c r="AD402" s="35"/>
      <c r="AE402" s="35"/>
      <c r="AT402" s="18" t="s">
        <v>194</v>
      </c>
      <c r="AU402" s="18" t="s">
        <v>83</v>
      </c>
    </row>
    <row r="403" spans="1:65" s="2" customFormat="1" ht="16.5" customHeight="1">
      <c r="A403" s="35"/>
      <c r="B403" s="36"/>
      <c r="C403" s="204" t="s">
        <v>2144</v>
      </c>
      <c r="D403" s="204" t="s">
        <v>187</v>
      </c>
      <c r="E403" s="205" t="s">
        <v>2145</v>
      </c>
      <c r="F403" s="206" t="s">
        <v>2146</v>
      </c>
      <c r="G403" s="207" t="s">
        <v>990</v>
      </c>
      <c r="H403" s="208">
        <v>1</v>
      </c>
      <c r="I403" s="209"/>
      <c r="J403" s="210">
        <f>ROUND(I403*H403,2)</f>
        <v>0</v>
      </c>
      <c r="K403" s="206" t="s">
        <v>1</v>
      </c>
      <c r="L403" s="40"/>
      <c r="M403" s="211" t="s">
        <v>1</v>
      </c>
      <c r="N403" s="212" t="s">
        <v>38</v>
      </c>
      <c r="O403" s="72"/>
      <c r="P403" s="213">
        <f>O403*H403</f>
        <v>0</v>
      </c>
      <c r="Q403" s="213">
        <v>0</v>
      </c>
      <c r="R403" s="213">
        <f>Q403*H403</f>
        <v>0</v>
      </c>
      <c r="S403" s="213">
        <v>0</v>
      </c>
      <c r="T403" s="214">
        <f>S403*H403</f>
        <v>0</v>
      </c>
      <c r="U403" s="35"/>
      <c r="V403" s="35"/>
      <c r="W403" s="35"/>
      <c r="X403" s="35"/>
      <c r="Y403" s="35"/>
      <c r="Z403" s="35"/>
      <c r="AA403" s="35"/>
      <c r="AB403" s="35"/>
      <c r="AC403" s="35"/>
      <c r="AD403" s="35"/>
      <c r="AE403" s="35"/>
      <c r="AR403" s="215" t="s">
        <v>487</v>
      </c>
      <c r="AT403" s="215" t="s">
        <v>187</v>
      </c>
      <c r="AU403" s="215" t="s">
        <v>83</v>
      </c>
      <c r="AY403" s="18" t="s">
        <v>185</v>
      </c>
      <c r="BE403" s="216">
        <f>IF(N403="základní",J403,0)</f>
        <v>0</v>
      </c>
      <c r="BF403" s="216">
        <f>IF(N403="snížená",J403,0)</f>
        <v>0</v>
      </c>
      <c r="BG403" s="216">
        <f>IF(N403="zákl. přenesená",J403,0)</f>
        <v>0</v>
      </c>
      <c r="BH403" s="216">
        <f>IF(N403="sníž. přenesená",J403,0)</f>
        <v>0</v>
      </c>
      <c r="BI403" s="216">
        <f>IF(N403="nulová",J403,0)</f>
        <v>0</v>
      </c>
      <c r="BJ403" s="18" t="s">
        <v>81</v>
      </c>
      <c r="BK403" s="216">
        <f>ROUND(I403*H403,2)</f>
        <v>0</v>
      </c>
      <c r="BL403" s="18" t="s">
        <v>487</v>
      </c>
      <c r="BM403" s="215" t="s">
        <v>2147</v>
      </c>
    </row>
    <row r="404" spans="1:65" s="2" customFormat="1" ht="10.199999999999999">
      <c r="A404" s="35"/>
      <c r="B404" s="36"/>
      <c r="C404" s="37"/>
      <c r="D404" s="217" t="s">
        <v>194</v>
      </c>
      <c r="E404" s="37"/>
      <c r="F404" s="218" t="s">
        <v>2146</v>
      </c>
      <c r="G404" s="37"/>
      <c r="H404" s="37"/>
      <c r="I404" s="116"/>
      <c r="J404" s="37"/>
      <c r="K404" s="37"/>
      <c r="L404" s="40"/>
      <c r="M404" s="219"/>
      <c r="N404" s="220"/>
      <c r="O404" s="72"/>
      <c r="P404" s="72"/>
      <c r="Q404" s="72"/>
      <c r="R404" s="72"/>
      <c r="S404" s="72"/>
      <c r="T404" s="73"/>
      <c r="U404" s="35"/>
      <c r="V404" s="35"/>
      <c r="W404" s="35"/>
      <c r="X404" s="35"/>
      <c r="Y404" s="35"/>
      <c r="Z404" s="35"/>
      <c r="AA404" s="35"/>
      <c r="AB404" s="35"/>
      <c r="AC404" s="35"/>
      <c r="AD404" s="35"/>
      <c r="AE404" s="35"/>
      <c r="AT404" s="18" t="s">
        <v>194</v>
      </c>
      <c r="AU404" s="18" t="s">
        <v>83</v>
      </c>
    </row>
    <row r="405" spans="1:65" s="2" customFormat="1" ht="16.5" customHeight="1">
      <c r="A405" s="35"/>
      <c r="B405" s="36"/>
      <c r="C405" s="258" t="s">
        <v>2148</v>
      </c>
      <c r="D405" s="258" t="s">
        <v>521</v>
      </c>
      <c r="E405" s="259" t="s">
        <v>2149</v>
      </c>
      <c r="F405" s="260" t="s">
        <v>2150</v>
      </c>
      <c r="G405" s="261" t="s">
        <v>990</v>
      </c>
      <c r="H405" s="262">
        <v>1</v>
      </c>
      <c r="I405" s="263"/>
      <c r="J405" s="264">
        <f>ROUND(I405*H405,2)</f>
        <v>0</v>
      </c>
      <c r="K405" s="260" t="s">
        <v>1</v>
      </c>
      <c r="L405" s="265"/>
      <c r="M405" s="266" t="s">
        <v>1</v>
      </c>
      <c r="N405" s="267" t="s">
        <v>38</v>
      </c>
      <c r="O405" s="72"/>
      <c r="P405" s="213">
        <f>O405*H405</f>
        <v>0</v>
      </c>
      <c r="Q405" s="213">
        <v>0</v>
      </c>
      <c r="R405" s="213">
        <f>Q405*H405</f>
        <v>0</v>
      </c>
      <c r="S405" s="213">
        <v>0</v>
      </c>
      <c r="T405" s="214">
        <f>S405*H405</f>
        <v>0</v>
      </c>
      <c r="U405" s="35"/>
      <c r="V405" s="35"/>
      <c r="W405" s="35"/>
      <c r="X405" s="35"/>
      <c r="Y405" s="35"/>
      <c r="Z405" s="35"/>
      <c r="AA405" s="35"/>
      <c r="AB405" s="35"/>
      <c r="AC405" s="35"/>
      <c r="AD405" s="35"/>
      <c r="AE405" s="35"/>
      <c r="AR405" s="215" t="s">
        <v>487</v>
      </c>
      <c r="AT405" s="215" t="s">
        <v>521</v>
      </c>
      <c r="AU405" s="215" t="s">
        <v>83</v>
      </c>
      <c r="AY405" s="18" t="s">
        <v>185</v>
      </c>
      <c r="BE405" s="216">
        <f>IF(N405="základní",J405,0)</f>
        <v>0</v>
      </c>
      <c r="BF405" s="216">
        <f>IF(N405="snížená",J405,0)</f>
        <v>0</v>
      </c>
      <c r="BG405" s="216">
        <f>IF(N405="zákl. přenesená",J405,0)</f>
        <v>0</v>
      </c>
      <c r="BH405" s="216">
        <f>IF(N405="sníž. přenesená",J405,0)</f>
        <v>0</v>
      </c>
      <c r="BI405" s="216">
        <f>IF(N405="nulová",J405,0)</f>
        <v>0</v>
      </c>
      <c r="BJ405" s="18" t="s">
        <v>81</v>
      </c>
      <c r="BK405" s="216">
        <f>ROUND(I405*H405,2)</f>
        <v>0</v>
      </c>
      <c r="BL405" s="18" t="s">
        <v>487</v>
      </c>
      <c r="BM405" s="215" t="s">
        <v>2151</v>
      </c>
    </row>
    <row r="406" spans="1:65" s="2" customFormat="1" ht="10.199999999999999">
      <c r="A406" s="35"/>
      <c r="B406" s="36"/>
      <c r="C406" s="37"/>
      <c r="D406" s="217" t="s">
        <v>194</v>
      </c>
      <c r="E406" s="37"/>
      <c r="F406" s="218" t="s">
        <v>2150</v>
      </c>
      <c r="G406" s="37"/>
      <c r="H406" s="37"/>
      <c r="I406" s="116"/>
      <c r="J406" s="37"/>
      <c r="K406" s="37"/>
      <c r="L406" s="40"/>
      <c r="M406" s="219"/>
      <c r="N406" s="220"/>
      <c r="O406" s="72"/>
      <c r="P406" s="72"/>
      <c r="Q406" s="72"/>
      <c r="R406" s="72"/>
      <c r="S406" s="72"/>
      <c r="T406" s="73"/>
      <c r="U406" s="35"/>
      <c r="V406" s="35"/>
      <c r="W406" s="35"/>
      <c r="X406" s="35"/>
      <c r="Y406" s="35"/>
      <c r="Z406" s="35"/>
      <c r="AA406" s="35"/>
      <c r="AB406" s="35"/>
      <c r="AC406" s="35"/>
      <c r="AD406" s="35"/>
      <c r="AE406" s="35"/>
      <c r="AT406" s="18" t="s">
        <v>194</v>
      </c>
      <c r="AU406" s="18" t="s">
        <v>83</v>
      </c>
    </row>
    <row r="407" spans="1:65" s="2" customFormat="1" ht="16.5" customHeight="1">
      <c r="A407" s="35"/>
      <c r="B407" s="36"/>
      <c r="C407" s="204" t="s">
        <v>2152</v>
      </c>
      <c r="D407" s="204" t="s">
        <v>187</v>
      </c>
      <c r="E407" s="205" t="s">
        <v>2153</v>
      </c>
      <c r="F407" s="206" t="s">
        <v>2154</v>
      </c>
      <c r="G407" s="207" t="s">
        <v>990</v>
      </c>
      <c r="H407" s="208">
        <v>1</v>
      </c>
      <c r="I407" s="209"/>
      <c r="J407" s="210">
        <f>ROUND(I407*H407,2)</f>
        <v>0</v>
      </c>
      <c r="K407" s="206" t="s">
        <v>1</v>
      </c>
      <c r="L407" s="40"/>
      <c r="M407" s="211" t="s">
        <v>1</v>
      </c>
      <c r="N407" s="212" t="s">
        <v>38</v>
      </c>
      <c r="O407" s="72"/>
      <c r="P407" s="213">
        <f>O407*H407</f>
        <v>0</v>
      </c>
      <c r="Q407" s="213">
        <v>0</v>
      </c>
      <c r="R407" s="213">
        <f>Q407*H407</f>
        <v>0</v>
      </c>
      <c r="S407" s="213">
        <v>0</v>
      </c>
      <c r="T407" s="214">
        <f>S407*H407</f>
        <v>0</v>
      </c>
      <c r="U407" s="35"/>
      <c r="V407" s="35"/>
      <c r="W407" s="35"/>
      <c r="X407" s="35"/>
      <c r="Y407" s="35"/>
      <c r="Z407" s="35"/>
      <c r="AA407" s="35"/>
      <c r="AB407" s="35"/>
      <c r="AC407" s="35"/>
      <c r="AD407" s="35"/>
      <c r="AE407" s="35"/>
      <c r="AR407" s="215" t="s">
        <v>487</v>
      </c>
      <c r="AT407" s="215" t="s">
        <v>187</v>
      </c>
      <c r="AU407" s="215" t="s">
        <v>83</v>
      </c>
      <c r="AY407" s="18" t="s">
        <v>185</v>
      </c>
      <c r="BE407" s="216">
        <f>IF(N407="základní",J407,0)</f>
        <v>0</v>
      </c>
      <c r="BF407" s="216">
        <f>IF(N407="snížená",J407,0)</f>
        <v>0</v>
      </c>
      <c r="BG407" s="216">
        <f>IF(N407="zákl. přenesená",J407,0)</f>
        <v>0</v>
      </c>
      <c r="BH407" s="216">
        <f>IF(N407="sníž. přenesená",J407,0)</f>
        <v>0</v>
      </c>
      <c r="BI407" s="216">
        <f>IF(N407="nulová",J407,0)</f>
        <v>0</v>
      </c>
      <c r="BJ407" s="18" t="s">
        <v>81</v>
      </c>
      <c r="BK407" s="216">
        <f>ROUND(I407*H407,2)</f>
        <v>0</v>
      </c>
      <c r="BL407" s="18" t="s">
        <v>487</v>
      </c>
      <c r="BM407" s="215" t="s">
        <v>2155</v>
      </c>
    </row>
    <row r="408" spans="1:65" s="2" customFormat="1" ht="10.199999999999999">
      <c r="A408" s="35"/>
      <c r="B408" s="36"/>
      <c r="C408" s="37"/>
      <c r="D408" s="217" t="s">
        <v>194</v>
      </c>
      <c r="E408" s="37"/>
      <c r="F408" s="218" t="s">
        <v>2146</v>
      </c>
      <c r="G408" s="37"/>
      <c r="H408" s="37"/>
      <c r="I408" s="116"/>
      <c r="J408" s="37"/>
      <c r="K408" s="37"/>
      <c r="L408" s="40"/>
      <c r="M408" s="219"/>
      <c r="N408" s="220"/>
      <c r="O408" s="72"/>
      <c r="P408" s="72"/>
      <c r="Q408" s="72"/>
      <c r="R408" s="72"/>
      <c r="S408" s="72"/>
      <c r="T408" s="73"/>
      <c r="U408" s="35"/>
      <c r="V408" s="35"/>
      <c r="W408" s="35"/>
      <c r="X408" s="35"/>
      <c r="Y408" s="35"/>
      <c r="Z408" s="35"/>
      <c r="AA408" s="35"/>
      <c r="AB408" s="35"/>
      <c r="AC408" s="35"/>
      <c r="AD408" s="35"/>
      <c r="AE408" s="35"/>
      <c r="AT408" s="18" t="s">
        <v>194</v>
      </c>
      <c r="AU408" s="18" t="s">
        <v>83</v>
      </c>
    </row>
    <row r="409" spans="1:65" s="2" customFormat="1" ht="16.5" customHeight="1">
      <c r="A409" s="35"/>
      <c r="B409" s="36"/>
      <c r="C409" s="258" t="s">
        <v>2156</v>
      </c>
      <c r="D409" s="258" t="s">
        <v>521</v>
      </c>
      <c r="E409" s="259" t="s">
        <v>2157</v>
      </c>
      <c r="F409" s="260" t="s">
        <v>2158</v>
      </c>
      <c r="G409" s="261" t="s">
        <v>990</v>
      </c>
      <c r="H409" s="262">
        <v>1</v>
      </c>
      <c r="I409" s="263"/>
      <c r="J409" s="264">
        <f>ROUND(I409*H409,2)</f>
        <v>0</v>
      </c>
      <c r="K409" s="260" t="s">
        <v>1</v>
      </c>
      <c r="L409" s="265"/>
      <c r="M409" s="266" t="s">
        <v>1</v>
      </c>
      <c r="N409" s="267" t="s">
        <v>38</v>
      </c>
      <c r="O409" s="72"/>
      <c r="P409" s="213">
        <f>O409*H409</f>
        <v>0</v>
      </c>
      <c r="Q409" s="213">
        <v>0</v>
      </c>
      <c r="R409" s="213">
        <f>Q409*H409</f>
        <v>0</v>
      </c>
      <c r="S409" s="213">
        <v>0</v>
      </c>
      <c r="T409" s="214">
        <f>S409*H409</f>
        <v>0</v>
      </c>
      <c r="U409" s="35"/>
      <c r="V409" s="35"/>
      <c r="W409" s="35"/>
      <c r="X409" s="35"/>
      <c r="Y409" s="35"/>
      <c r="Z409" s="35"/>
      <c r="AA409" s="35"/>
      <c r="AB409" s="35"/>
      <c r="AC409" s="35"/>
      <c r="AD409" s="35"/>
      <c r="AE409" s="35"/>
      <c r="AR409" s="215" t="s">
        <v>487</v>
      </c>
      <c r="AT409" s="215" t="s">
        <v>521</v>
      </c>
      <c r="AU409" s="215" t="s">
        <v>83</v>
      </c>
      <c r="AY409" s="18" t="s">
        <v>185</v>
      </c>
      <c r="BE409" s="216">
        <f>IF(N409="základní",J409,0)</f>
        <v>0</v>
      </c>
      <c r="BF409" s="216">
        <f>IF(N409="snížená",J409,0)</f>
        <v>0</v>
      </c>
      <c r="BG409" s="216">
        <f>IF(N409="zákl. přenesená",J409,0)</f>
        <v>0</v>
      </c>
      <c r="BH409" s="216">
        <f>IF(N409="sníž. přenesená",J409,0)</f>
        <v>0</v>
      </c>
      <c r="BI409" s="216">
        <f>IF(N409="nulová",J409,0)</f>
        <v>0</v>
      </c>
      <c r="BJ409" s="18" t="s">
        <v>81</v>
      </c>
      <c r="BK409" s="216">
        <f>ROUND(I409*H409,2)</f>
        <v>0</v>
      </c>
      <c r="BL409" s="18" t="s">
        <v>487</v>
      </c>
      <c r="BM409" s="215" t="s">
        <v>2159</v>
      </c>
    </row>
    <row r="410" spans="1:65" s="2" customFormat="1" ht="10.199999999999999">
      <c r="A410" s="35"/>
      <c r="B410" s="36"/>
      <c r="C410" s="37"/>
      <c r="D410" s="217" t="s">
        <v>194</v>
      </c>
      <c r="E410" s="37"/>
      <c r="F410" s="218" t="s">
        <v>2160</v>
      </c>
      <c r="G410" s="37"/>
      <c r="H410" s="37"/>
      <c r="I410" s="116"/>
      <c r="J410" s="37"/>
      <c r="K410" s="37"/>
      <c r="L410" s="40"/>
      <c r="M410" s="219"/>
      <c r="N410" s="220"/>
      <c r="O410" s="72"/>
      <c r="P410" s="72"/>
      <c r="Q410" s="72"/>
      <c r="R410" s="72"/>
      <c r="S410" s="72"/>
      <c r="T410" s="73"/>
      <c r="U410" s="35"/>
      <c r="V410" s="35"/>
      <c r="W410" s="35"/>
      <c r="X410" s="35"/>
      <c r="Y410" s="35"/>
      <c r="Z410" s="35"/>
      <c r="AA410" s="35"/>
      <c r="AB410" s="35"/>
      <c r="AC410" s="35"/>
      <c r="AD410" s="35"/>
      <c r="AE410" s="35"/>
      <c r="AT410" s="18" t="s">
        <v>194</v>
      </c>
      <c r="AU410" s="18" t="s">
        <v>83</v>
      </c>
    </row>
    <row r="411" spans="1:65" s="2" customFormat="1" ht="16.5" customHeight="1">
      <c r="A411" s="35"/>
      <c r="B411" s="36"/>
      <c r="C411" s="204" t="s">
        <v>2161</v>
      </c>
      <c r="D411" s="204" t="s">
        <v>187</v>
      </c>
      <c r="E411" s="205" t="s">
        <v>2162</v>
      </c>
      <c r="F411" s="206" t="s">
        <v>2163</v>
      </c>
      <c r="G411" s="207" t="s">
        <v>2164</v>
      </c>
      <c r="H411" s="208">
        <v>1</v>
      </c>
      <c r="I411" s="209"/>
      <c r="J411" s="210">
        <f>ROUND(I411*H411,2)</f>
        <v>0</v>
      </c>
      <c r="K411" s="206" t="s">
        <v>1</v>
      </c>
      <c r="L411" s="40"/>
      <c r="M411" s="211" t="s">
        <v>1</v>
      </c>
      <c r="N411" s="212" t="s">
        <v>38</v>
      </c>
      <c r="O411" s="72"/>
      <c r="P411" s="213">
        <f>O411*H411</f>
        <v>0</v>
      </c>
      <c r="Q411" s="213">
        <v>0</v>
      </c>
      <c r="R411" s="213">
        <f>Q411*H411</f>
        <v>0</v>
      </c>
      <c r="S411" s="213">
        <v>0</v>
      </c>
      <c r="T411" s="214">
        <f>S411*H411</f>
        <v>0</v>
      </c>
      <c r="U411" s="35"/>
      <c r="V411" s="35"/>
      <c r="W411" s="35"/>
      <c r="X411" s="35"/>
      <c r="Y411" s="35"/>
      <c r="Z411" s="35"/>
      <c r="AA411" s="35"/>
      <c r="AB411" s="35"/>
      <c r="AC411" s="35"/>
      <c r="AD411" s="35"/>
      <c r="AE411" s="35"/>
      <c r="AR411" s="215" t="s">
        <v>487</v>
      </c>
      <c r="AT411" s="215" t="s">
        <v>187</v>
      </c>
      <c r="AU411" s="215" t="s">
        <v>83</v>
      </c>
      <c r="AY411" s="18" t="s">
        <v>185</v>
      </c>
      <c r="BE411" s="216">
        <f>IF(N411="základní",J411,0)</f>
        <v>0</v>
      </c>
      <c r="BF411" s="216">
        <f>IF(N411="snížená",J411,0)</f>
        <v>0</v>
      </c>
      <c r="BG411" s="216">
        <f>IF(N411="zákl. přenesená",J411,0)</f>
        <v>0</v>
      </c>
      <c r="BH411" s="216">
        <f>IF(N411="sníž. přenesená",J411,0)</f>
        <v>0</v>
      </c>
      <c r="BI411" s="216">
        <f>IF(N411="nulová",J411,0)</f>
        <v>0</v>
      </c>
      <c r="BJ411" s="18" t="s">
        <v>81</v>
      </c>
      <c r="BK411" s="216">
        <f>ROUND(I411*H411,2)</f>
        <v>0</v>
      </c>
      <c r="BL411" s="18" t="s">
        <v>487</v>
      </c>
      <c r="BM411" s="215" t="s">
        <v>2165</v>
      </c>
    </row>
    <row r="412" spans="1:65" s="2" customFormat="1" ht="10.199999999999999">
      <c r="A412" s="35"/>
      <c r="B412" s="36"/>
      <c r="C412" s="37"/>
      <c r="D412" s="217" t="s">
        <v>194</v>
      </c>
      <c r="E412" s="37"/>
      <c r="F412" s="218" t="s">
        <v>2163</v>
      </c>
      <c r="G412" s="37"/>
      <c r="H412" s="37"/>
      <c r="I412" s="116"/>
      <c r="J412" s="37"/>
      <c r="K412" s="37"/>
      <c r="L412" s="40"/>
      <c r="M412" s="219"/>
      <c r="N412" s="220"/>
      <c r="O412" s="72"/>
      <c r="P412" s="72"/>
      <c r="Q412" s="72"/>
      <c r="R412" s="72"/>
      <c r="S412" s="72"/>
      <c r="T412" s="73"/>
      <c r="U412" s="35"/>
      <c r="V412" s="35"/>
      <c r="W412" s="35"/>
      <c r="X412" s="35"/>
      <c r="Y412" s="35"/>
      <c r="Z412" s="35"/>
      <c r="AA412" s="35"/>
      <c r="AB412" s="35"/>
      <c r="AC412" s="35"/>
      <c r="AD412" s="35"/>
      <c r="AE412" s="35"/>
      <c r="AT412" s="18" t="s">
        <v>194</v>
      </c>
      <c r="AU412" s="18" t="s">
        <v>83</v>
      </c>
    </row>
    <row r="413" spans="1:65" s="2" customFormat="1" ht="16.5" customHeight="1">
      <c r="A413" s="35"/>
      <c r="B413" s="36"/>
      <c r="C413" s="258" t="s">
        <v>2166</v>
      </c>
      <c r="D413" s="258" t="s">
        <v>521</v>
      </c>
      <c r="E413" s="259" t="s">
        <v>2167</v>
      </c>
      <c r="F413" s="260" t="s">
        <v>2168</v>
      </c>
      <c r="G413" s="261" t="s">
        <v>990</v>
      </c>
      <c r="H413" s="262">
        <v>1</v>
      </c>
      <c r="I413" s="263"/>
      <c r="J413" s="264">
        <f>ROUND(I413*H413,2)</f>
        <v>0</v>
      </c>
      <c r="K413" s="260" t="s">
        <v>1</v>
      </c>
      <c r="L413" s="265"/>
      <c r="M413" s="266" t="s">
        <v>1</v>
      </c>
      <c r="N413" s="267" t="s">
        <v>38</v>
      </c>
      <c r="O413" s="72"/>
      <c r="P413" s="213">
        <f>O413*H413</f>
        <v>0</v>
      </c>
      <c r="Q413" s="213">
        <v>0</v>
      </c>
      <c r="R413" s="213">
        <f>Q413*H413</f>
        <v>0</v>
      </c>
      <c r="S413" s="213">
        <v>0</v>
      </c>
      <c r="T413" s="214">
        <f>S413*H413</f>
        <v>0</v>
      </c>
      <c r="U413" s="35"/>
      <c r="V413" s="35"/>
      <c r="W413" s="35"/>
      <c r="X413" s="35"/>
      <c r="Y413" s="35"/>
      <c r="Z413" s="35"/>
      <c r="AA413" s="35"/>
      <c r="AB413" s="35"/>
      <c r="AC413" s="35"/>
      <c r="AD413" s="35"/>
      <c r="AE413" s="35"/>
      <c r="AR413" s="215" t="s">
        <v>487</v>
      </c>
      <c r="AT413" s="215" t="s">
        <v>521</v>
      </c>
      <c r="AU413" s="215" t="s">
        <v>83</v>
      </c>
      <c r="AY413" s="18" t="s">
        <v>185</v>
      </c>
      <c r="BE413" s="216">
        <f>IF(N413="základní",J413,0)</f>
        <v>0</v>
      </c>
      <c r="BF413" s="216">
        <f>IF(N413="snížená",J413,0)</f>
        <v>0</v>
      </c>
      <c r="BG413" s="216">
        <f>IF(N413="zákl. přenesená",J413,0)</f>
        <v>0</v>
      </c>
      <c r="BH413" s="216">
        <f>IF(N413="sníž. přenesená",J413,0)</f>
        <v>0</v>
      </c>
      <c r="BI413" s="216">
        <f>IF(N413="nulová",J413,0)</f>
        <v>0</v>
      </c>
      <c r="BJ413" s="18" t="s">
        <v>81</v>
      </c>
      <c r="BK413" s="216">
        <f>ROUND(I413*H413,2)</f>
        <v>0</v>
      </c>
      <c r="BL413" s="18" t="s">
        <v>487</v>
      </c>
      <c r="BM413" s="215" t="s">
        <v>2169</v>
      </c>
    </row>
    <row r="414" spans="1:65" s="2" customFormat="1" ht="10.199999999999999">
      <c r="A414" s="35"/>
      <c r="B414" s="36"/>
      <c r="C414" s="37"/>
      <c r="D414" s="217" t="s">
        <v>194</v>
      </c>
      <c r="E414" s="37"/>
      <c r="F414" s="218" t="s">
        <v>2168</v>
      </c>
      <c r="G414" s="37"/>
      <c r="H414" s="37"/>
      <c r="I414" s="116"/>
      <c r="J414" s="37"/>
      <c r="K414" s="37"/>
      <c r="L414" s="40"/>
      <c r="M414" s="219"/>
      <c r="N414" s="220"/>
      <c r="O414" s="72"/>
      <c r="P414" s="72"/>
      <c r="Q414" s="72"/>
      <c r="R414" s="72"/>
      <c r="S414" s="72"/>
      <c r="T414" s="73"/>
      <c r="U414" s="35"/>
      <c r="V414" s="35"/>
      <c r="W414" s="35"/>
      <c r="X414" s="35"/>
      <c r="Y414" s="35"/>
      <c r="Z414" s="35"/>
      <c r="AA414" s="35"/>
      <c r="AB414" s="35"/>
      <c r="AC414" s="35"/>
      <c r="AD414" s="35"/>
      <c r="AE414" s="35"/>
      <c r="AT414" s="18" t="s">
        <v>194</v>
      </c>
      <c r="AU414" s="18" t="s">
        <v>83</v>
      </c>
    </row>
    <row r="415" spans="1:65" s="2" customFormat="1" ht="16.5" customHeight="1">
      <c r="A415" s="35"/>
      <c r="B415" s="36"/>
      <c r="C415" s="204" t="s">
        <v>2170</v>
      </c>
      <c r="D415" s="204" t="s">
        <v>187</v>
      </c>
      <c r="E415" s="205" t="s">
        <v>2171</v>
      </c>
      <c r="F415" s="206" t="s">
        <v>2172</v>
      </c>
      <c r="G415" s="207" t="s">
        <v>990</v>
      </c>
      <c r="H415" s="208">
        <v>1</v>
      </c>
      <c r="I415" s="209"/>
      <c r="J415" s="210">
        <f>ROUND(I415*H415,2)</f>
        <v>0</v>
      </c>
      <c r="K415" s="206" t="s">
        <v>1</v>
      </c>
      <c r="L415" s="40"/>
      <c r="M415" s="211" t="s">
        <v>1</v>
      </c>
      <c r="N415" s="212" t="s">
        <v>38</v>
      </c>
      <c r="O415" s="72"/>
      <c r="P415" s="213">
        <f>O415*H415</f>
        <v>0</v>
      </c>
      <c r="Q415" s="213">
        <v>0</v>
      </c>
      <c r="R415" s="213">
        <f>Q415*H415</f>
        <v>0</v>
      </c>
      <c r="S415" s="213">
        <v>0</v>
      </c>
      <c r="T415" s="214">
        <f>S415*H415</f>
        <v>0</v>
      </c>
      <c r="U415" s="35"/>
      <c r="V415" s="35"/>
      <c r="W415" s="35"/>
      <c r="X415" s="35"/>
      <c r="Y415" s="35"/>
      <c r="Z415" s="35"/>
      <c r="AA415" s="35"/>
      <c r="AB415" s="35"/>
      <c r="AC415" s="35"/>
      <c r="AD415" s="35"/>
      <c r="AE415" s="35"/>
      <c r="AR415" s="215" t="s">
        <v>487</v>
      </c>
      <c r="AT415" s="215" t="s">
        <v>187</v>
      </c>
      <c r="AU415" s="215" t="s">
        <v>83</v>
      </c>
      <c r="AY415" s="18" t="s">
        <v>185</v>
      </c>
      <c r="BE415" s="216">
        <f>IF(N415="základní",J415,0)</f>
        <v>0</v>
      </c>
      <c r="BF415" s="216">
        <f>IF(N415="snížená",J415,0)</f>
        <v>0</v>
      </c>
      <c r="BG415" s="216">
        <f>IF(N415="zákl. přenesená",J415,0)</f>
        <v>0</v>
      </c>
      <c r="BH415" s="216">
        <f>IF(N415="sníž. přenesená",J415,0)</f>
        <v>0</v>
      </c>
      <c r="BI415" s="216">
        <f>IF(N415="nulová",J415,0)</f>
        <v>0</v>
      </c>
      <c r="BJ415" s="18" t="s">
        <v>81</v>
      </c>
      <c r="BK415" s="216">
        <f>ROUND(I415*H415,2)</f>
        <v>0</v>
      </c>
      <c r="BL415" s="18" t="s">
        <v>487</v>
      </c>
      <c r="BM415" s="215" t="s">
        <v>2173</v>
      </c>
    </row>
    <row r="416" spans="1:65" s="2" customFormat="1" ht="10.199999999999999">
      <c r="A416" s="35"/>
      <c r="B416" s="36"/>
      <c r="C416" s="37"/>
      <c r="D416" s="217" t="s">
        <v>194</v>
      </c>
      <c r="E416" s="37"/>
      <c r="F416" s="218" t="s">
        <v>2172</v>
      </c>
      <c r="G416" s="37"/>
      <c r="H416" s="37"/>
      <c r="I416" s="116"/>
      <c r="J416" s="37"/>
      <c r="K416" s="37"/>
      <c r="L416" s="40"/>
      <c r="M416" s="219"/>
      <c r="N416" s="220"/>
      <c r="O416" s="72"/>
      <c r="P416" s="72"/>
      <c r="Q416" s="72"/>
      <c r="R416" s="72"/>
      <c r="S416" s="72"/>
      <c r="T416" s="73"/>
      <c r="U416" s="35"/>
      <c r="V416" s="35"/>
      <c r="W416" s="35"/>
      <c r="X416" s="35"/>
      <c r="Y416" s="35"/>
      <c r="Z416" s="35"/>
      <c r="AA416" s="35"/>
      <c r="AB416" s="35"/>
      <c r="AC416" s="35"/>
      <c r="AD416" s="35"/>
      <c r="AE416" s="35"/>
      <c r="AT416" s="18" t="s">
        <v>194</v>
      </c>
      <c r="AU416" s="18" t="s">
        <v>83</v>
      </c>
    </row>
    <row r="417" spans="1:65" s="2" customFormat="1" ht="21.75" customHeight="1">
      <c r="A417" s="35"/>
      <c r="B417" s="36"/>
      <c r="C417" s="258" t="s">
        <v>1817</v>
      </c>
      <c r="D417" s="258" t="s">
        <v>521</v>
      </c>
      <c r="E417" s="259" t="s">
        <v>2174</v>
      </c>
      <c r="F417" s="260" t="s">
        <v>2175</v>
      </c>
      <c r="G417" s="261" t="s">
        <v>990</v>
      </c>
      <c r="H417" s="262">
        <v>1</v>
      </c>
      <c r="I417" s="263"/>
      <c r="J417" s="264">
        <f>ROUND(I417*H417,2)</f>
        <v>0</v>
      </c>
      <c r="K417" s="260" t="s">
        <v>1</v>
      </c>
      <c r="L417" s="265"/>
      <c r="M417" s="266" t="s">
        <v>1</v>
      </c>
      <c r="N417" s="267" t="s">
        <v>38</v>
      </c>
      <c r="O417" s="72"/>
      <c r="P417" s="213">
        <f>O417*H417</f>
        <v>0</v>
      </c>
      <c r="Q417" s="213">
        <v>0</v>
      </c>
      <c r="R417" s="213">
        <f>Q417*H417</f>
        <v>0</v>
      </c>
      <c r="S417" s="213">
        <v>0</v>
      </c>
      <c r="T417" s="214">
        <f>S417*H417</f>
        <v>0</v>
      </c>
      <c r="U417" s="35"/>
      <c r="V417" s="35"/>
      <c r="W417" s="35"/>
      <c r="X417" s="35"/>
      <c r="Y417" s="35"/>
      <c r="Z417" s="35"/>
      <c r="AA417" s="35"/>
      <c r="AB417" s="35"/>
      <c r="AC417" s="35"/>
      <c r="AD417" s="35"/>
      <c r="AE417" s="35"/>
      <c r="AR417" s="215" t="s">
        <v>487</v>
      </c>
      <c r="AT417" s="215" t="s">
        <v>521</v>
      </c>
      <c r="AU417" s="215" t="s">
        <v>83</v>
      </c>
      <c r="AY417" s="18" t="s">
        <v>185</v>
      </c>
      <c r="BE417" s="216">
        <f>IF(N417="základní",J417,0)</f>
        <v>0</v>
      </c>
      <c r="BF417" s="216">
        <f>IF(N417="snížená",J417,0)</f>
        <v>0</v>
      </c>
      <c r="BG417" s="216">
        <f>IF(N417="zákl. přenesená",J417,0)</f>
        <v>0</v>
      </c>
      <c r="BH417" s="216">
        <f>IF(N417="sníž. přenesená",J417,0)</f>
        <v>0</v>
      </c>
      <c r="BI417" s="216">
        <f>IF(N417="nulová",J417,0)</f>
        <v>0</v>
      </c>
      <c r="BJ417" s="18" t="s">
        <v>81</v>
      </c>
      <c r="BK417" s="216">
        <f>ROUND(I417*H417,2)</f>
        <v>0</v>
      </c>
      <c r="BL417" s="18" t="s">
        <v>487</v>
      </c>
      <c r="BM417" s="215" t="s">
        <v>2176</v>
      </c>
    </row>
    <row r="418" spans="1:65" s="2" customFormat="1" ht="19.2">
      <c r="A418" s="35"/>
      <c r="B418" s="36"/>
      <c r="C418" s="37"/>
      <c r="D418" s="217" t="s">
        <v>194</v>
      </c>
      <c r="E418" s="37"/>
      <c r="F418" s="218" t="s">
        <v>2175</v>
      </c>
      <c r="G418" s="37"/>
      <c r="H418" s="37"/>
      <c r="I418" s="116"/>
      <c r="J418" s="37"/>
      <c r="K418" s="37"/>
      <c r="L418" s="40"/>
      <c r="M418" s="219"/>
      <c r="N418" s="220"/>
      <c r="O418" s="72"/>
      <c r="P418" s="72"/>
      <c r="Q418" s="72"/>
      <c r="R418" s="72"/>
      <c r="S418" s="72"/>
      <c r="T418" s="73"/>
      <c r="U418" s="35"/>
      <c r="V418" s="35"/>
      <c r="W418" s="35"/>
      <c r="X418" s="35"/>
      <c r="Y418" s="35"/>
      <c r="Z418" s="35"/>
      <c r="AA418" s="35"/>
      <c r="AB418" s="35"/>
      <c r="AC418" s="35"/>
      <c r="AD418" s="35"/>
      <c r="AE418" s="35"/>
      <c r="AT418" s="18" t="s">
        <v>194</v>
      </c>
      <c r="AU418" s="18" t="s">
        <v>83</v>
      </c>
    </row>
    <row r="419" spans="1:65" s="2" customFormat="1" ht="16.5" customHeight="1">
      <c r="A419" s="35"/>
      <c r="B419" s="36"/>
      <c r="C419" s="204" t="s">
        <v>2177</v>
      </c>
      <c r="D419" s="204" t="s">
        <v>187</v>
      </c>
      <c r="E419" s="205" t="s">
        <v>2178</v>
      </c>
      <c r="F419" s="206" t="s">
        <v>2179</v>
      </c>
      <c r="G419" s="207" t="s">
        <v>990</v>
      </c>
      <c r="H419" s="208">
        <v>1</v>
      </c>
      <c r="I419" s="209"/>
      <c r="J419" s="210">
        <f>ROUND(I419*H419,2)</f>
        <v>0</v>
      </c>
      <c r="K419" s="206" t="s">
        <v>1</v>
      </c>
      <c r="L419" s="40"/>
      <c r="M419" s="211" t="s">
        <v>1</v>
      </c>
      <c r="N419" s="212" t="s">
        <v>38</v>
      </c>
      <c r="O419" s="72"/>
      <c r="P419" s="213">
        <f>O419*H419</f>
        <v>0</v>
      </c>
      <c r="Q419" s="213">
        <v>0</v>
      </c>
      <c r="R419" s="213">
        <f>Q419*H419</f>
        <v>0</v>
      </c>
      <c r="S419" s="213">
        <v>0</v>
      </c>
      <c r="T419" s="214">
        <f>S419*H419</f>
        <v>0</v>
      </c>
      <c r="U419" s="35"/>
      <c r="V419" s="35"/>
      <c r="W419" s="35"/>
      <c r="X419" s="35"/>
      <c r="Y419" s="35"/>
      <c r="Z419" s="35"/>
      <c r="AA419" s="35"/>
      <c r="AB419" s="35"/>
      <c r="AC419" s="35"/>
      <c r="AD419" s="35"/>
      <c r="AE419" s="35"/>
      <c r="AR419" s="215" t="s">
        <v>487</v>
      </c>
      <c r="AT419" s="215" t="s">
        <v>187</v>
      </c>
      <c r="AU419" s="215" t="s">
        <v>83</v>
      </c>
      <c r="AY419" s="18" t="s">
        <v>185</v>
      </c>
      <c r="BE419" s="216">
        <f>IF(N419="základní",J419,0)</f>
        <v>0</v>
      </c>
      <c r="BF419" s="216">
        <f>IF(N419="snížená",J419,0)</f>
        <v>0</v>
      </c>
      <c r="BG419" s="216">
        <f>IF(N419="zákl. přenesená",J419,0)</f>
        <v>0</v>
      </c>
      <c r="BH419" s="216">
        <f>IF(N419="sníž. přenesená",J419,0)</f>
        <v>0</v>
      </c>
      <c r="BI419" s="216">
        <f>IF(N419="nulová",J419,0)</f>
        <v>0</v>
      </c>
      <c r="BJ419" s="18" t="s">
        <v>81</v>
      </c>
      <c r="BK419" s="216">
        <f>ROUND(I419*H419,2)</f>
        <v>0</v>
      </c>
      <c r="BL419" s="18" t="s">
        <v>487</v>
      </c>
      <c r="BM419" s="215" t="s">
        <v>2180</v>
      </c>
    </row>
    <row r="420" spans="1:65" s="2" customFormat="1" ht="10.199999999999999">
      <c r="A420" s="35"/>
      <c r="B420" s="36"/>
      <c r="C420" s="37"/>
      <c r="D420" s="217" t="s">
        <v>194</v>
      </c>
      <c r="E420" s="37"/>
      <c r="F420" s="218" t="s">
        <v>2179</v>
      </c>
      <c r="G420" s="37"/>
      <c r="H420" s="37"/>
      <c r="I420" s="116"/>
      <c r="J420" s="37"/>
      <c r="K420" s="37"/>
      <c r="L420" s="40"/>
      <c r="M420" s="219"/>
      <c r="N420" s="220"/>
      <c r="O420" s="72"/>
      <c r="P420" s="72"/>
      <c r="Q420" s="72"/>
      <c r="R420" s="72"/>
      <c r="S420" s="72"/>
      <c r="T420" s="73"/>
      <c r="U420" s="35"/>
      <c r="V420" s="35"/>
      <c r="W420" s="35"/>
      <c r="X420" s="35"/>
      <c r="Y420" s="35"/>
      <c r="Z420" s="35"/>
      <c r="AA420" s="35"/>
      <c r="AB420" s="35"/>
      <c r="AC420" s="35"/>
      <c r="AD420" s="35"/>
      <c r="AE420" s="35"/>
      <c r="AT420" s="18" t="s">
        <v>194</v>
      </c>
      <c r="AU420" s="18" t="s">
        <v>83</v>
      </c>
    </row>
    <row r="421" spans="1:65" s="2" customFormat="1" ht="16.5" customHeight="1">
      <c r="A421" s="35"/>
      <c r="B421" s="36"/>
      <c r="C421" s="258" t="s">
        <v>2181</v>
      </c>
      <c r="D421" s="258" t="s">
        <v>521</v>
      </c>
      <c r="E421" s="259" t="s">
        <v>2182</v>
      </c>
      <c r="F421" s="260" t="s">
        <v>2183</v>
      </c>
      <c r="G421" s="261" t="s">
        <v>990</v>
      </c>
      <c r="H421" s="262">
        <v>1</v>
      </c>
      <c r="I421" s="263"/>
      <c r="J421" s="264">
        <f>ROUND(I421*H421,2)</f>
        <v>0</v>
      </c>
      <c r="K421" s="260" t="s">
        <v>1</v>
      </c>
      <c r="L421" s="265"/>
      <c r="M421" s="266" t="s">
        <v>1</v>
      </c>
      <c r="N421" s="267" t="s">
        <v>38</v>
      </c>
      <c r="O421" s="72"/>
      <c r="P421" s="213">
        <f>O421*H421</f>
        <v>0</v>
      </c>
      <c r="Q421" s="213">
        <v>0</v>
      </c>
      <c r="R421" s="213">
        <f>Q421*H421</f>
        <v>0</v>
      </c>
      <c r="S421" s="213">
        <v>0</v>
      </c>
      <c r="T421" s="214">
        <f>S421*H421</f>
        <v>0</v>
      </c>
      <c r="U421" s="35"/>
      <c r="V421" s="35"/>
      <c r="W421" s="35"/>
      <c r="X421" s="35"/>
      <c r="Y421" s="35"/>
      <c r="Z421" s="35"/>
      <c r="AA421" s="35"/>
      <c r="AB421" s="35"/>
      <c r="AC421" s="35"/>
      <c r="AD421" s="35"/>
      <c r="AE421" s="35"/>
      <c r="AR421" s="215" t="s">
        <v>487</v>
      </c>
      <c r="AT421" s="215" t="s">
        <v>521</v>
      </c>
      <c r="AU421" s="215" t="s">
        <v>83</v>
      </c>
      <c r="AY421" s="18" t="s">
        <v>185</v>
      </c>
      <c r="BE421" s="216">
        <f>IF(N421="základní",J421,0)</f>
        <v>0</v>
      </c>
      <c r="BF421" s="216">
        <f>IF(N421="snížená",J421,0)</f>
        <v>0</v>
      </c>
      <c r="BG421" s="216">
        <f>IF(N421="zákl. přenesená",J421,0)</f>
        <v>0</v>
      </c>
      <c r="BH421" s="216">
        <f>IF(N421="sníž. přenesená",J421,0)</f>
        <v>0</v>
      </c>
      <c r="BI421" s="216">
        <f>IF(N421="nulová",J421,0)</f>
        <v>0</v>
      </c>
      <c r="BJ421" s="18" t="s">
        <v>81</v>
      </c>
      <c r="BK421" s="216">
        <f>ROUND(I421*H421,2)</f>
        <v>0</v>
      </c>
      <c r="BL421" s="18" t="s">
        <v>487</v>
      </c>
      <c r="BM421" s="215" t="s">
        <v>2184</v>
      </c>
    </row>
    <row r="422" spans="1:65" s="2" customFormat="1" ht="10.199999999999999">
      <c r="A422" s="35"/>
      <c r="B422" s="36"/>
      <c r="C422" s="37"/>
      <c r="D422" s="217" t="s">
        <v>194</v>
      </c>
      <c r="E422" s="37"/>
      <c r="F422" s="218" t="s">
        <v>2183</v>
      </c>
      <c r="G422" s="37"/>
      <c r="H422" s="37"/>
      <c r="I422" s="116"/>
      <c r="J422" s="37"/>
      <c r="K422" s="37"/>
      <c r="L422" s="40"/>
      <c r="M422" s="219"/>
      <c r="N422" s="220"/>
      <c r="O422" s="72"/>
      <c r="P422" s="72"/>
      <c r="Q422" s="72"/>
      <c r="R422" s="72"/>
      <c r="S422" s="72"/>
      <c r="T422" s="73"/>
      <c r="U422" s="35"/>
      <c r="V422" s="35"/>
      <c r="W422" s="35"/>
      <c r="X422" s="35"/>
      <c r="Y422" s="35"/>
      <c r="Z422" s="35"/>
      <c r="AA422" s="35"/>
      <c r="AB422" s="35"/>
      <c r="AC422" s="35"/>
      <c r="AD422" s="35"/>
      <c r="AE422" s="35"/>
      <c r="AT422" s="18" t="s">
        <v>194</v>
      </c>
      <c r="AU422" s="18" t="s">
        <v>83</v>
      </c>
    </row>
    <row r="423" spans="1:65" s="2" customFormat="1" ht="21.75" customHeight="1">
      <c r="A423" s="35"/>
      <c r="B423" s="36"/>
      <c r="C423" s="204" t="s">
        <v>2185</v>
      </c>
      <c r="D423" s="204" t="s">
        <v>187</v>
      </c>
      <c r="E423" s="205" t="s">
        <v>2186</v>
      </c>
      <c r="F423" s="206" t="s">
        <v>2187</v>
      </c>
      <c r="G423" s="207" t="s">
        <v>990</v>
      </c>
      <c r="H423" s="208">
        <v>1</v>
      </c>
      <c r="I423" s="209"/>
      <c r="J423" s="210">
        <f>ROUND(I423*H423,2)</f>
        <v>0</v>
      </c>
      <c r="K423" s="206" t="s">
        <v>1</v>
      </c>
      <c r="L423" s="40"/>
      <c r="M423" s="211" t="s">
        <v>1</v>
      </c>
      <c r="N423" s="212" t="s">
        <v>38</v>
      </c>
      <c r="O423" s="72"/>
      <c r="P423" s="213">
        <f>O423*H423</f>
        <v>0</v>
      </c>
      <c r="Q423" s="213">
        <v>0</v>
      </c>
      <c r="R423" s="213">
        <f>Q423*H423</f>
        <v>0</v>
      </c>
      <c r="S423" s="213">
        <v>0</v>
      </c>
      <c r="T423" s="214">
        <f>S423*H423</f>
        <v>0</v>
      </c>
      <c r="U423" s="35"/>
      <c r="V423" s="35"/>
      <c r="W423" s="35"/>
      <c r="X423" s="35"/>
      <c r="Y423" s="35"/>
      <c r="Z423" s="35"/>
      <c r="AA423" s="35"/>
      <c r="AB423" s="35"/>
      <c r="AC423" s="35"/>
      <c r="AD423" s="35"/>
      <c r="AE423" s="35"/>
      <c r="AR423" s="215" t="s">
        <v>487</v>
      </c>
      <c r="AT423" s="215" t="s">
        <v>187</v>
      </c>
      <c r="AU423" s="215" t="s">
        <v>83</v>
      </c>
      <c r="AY423" s="18" t="s">
        <v>185</v>
      </c>
      <c r="BE423" s="216">
        <f>IF(N423="základní",J423,0)</f>
        <v>0</v>
      </c>
      <c r="BF423" s="216">
        <f>IF(N423="snížená",J423,0)</f>
        <v>0</v>
      </c>
      <c r="BG423" s="216">
        <f>IF(N423="zákl. přenesená",J423,0)</f>
        <v>0</v>
      </c>
      <c r="BH423" s="216">
        <f>IF(N423="sníž. přenesená",J423,0)</f>
        <v>0</v>
      </c>
      <c r="BI423" s="216">
        <f>IF(N423="nulová",J423,0)</f>
        <v>0</v>
      </c>
      <c r="BJ423" s="18" t="s">
        <v>81</v>
      </c>
      <c r="BK423" s="216">
        <f>ROUND(I423*H423,2)</f>
        <v>0</v>
      </c>
      <c r="BL423" s="18" t="s">
        <v>487</v>
      </c>
      <c r="BM423" s="215" t="s">
        <v>2188</v>
      </c>
    </row>
    <row r="424" spans="1:65" s="2" customFormat="1" ht="10.199999999999999">
      <c r="A424" s="35"/>
      <c r="B424" s="36"/>
      <c r="C424" s="37"/>
      <c r="D424" s="217" t="s">
        <v>194</v>
      </c>
      <c r="E424" s="37"/>
      <c r="F424" s="218" t="s">
        <v>2187</v>
      </c>
      <c r="G424" s="37"/>
      <c r="H424" s="37"/>
      <c r="I424" s="116"/>
      <c r="J424" s="37"/>
      <c r="K424" s="37"/>
      <c r="L424" s="40"/>
      <c r="M424" s="219"/>
      <c r="N424" s="220"/>
      <c r="O424" s="72"/>
      <c r="P424" s="72"/>
      <c r="Q424" s="72"/>
      <c r="R424" s="72"/>
      <c r="S424" s="72"/>
      <c r="T424" s="73"/>
      <c r="U424" s="35"/>
      <c r="V424" s="35"/>
      <c r="W424" s="35"/>
      <c r="X424" s="35"/>
      <c r="Y424" s="35"/>
      <c r="Z424" s="35"/>
      <c r="AA424" s="35"/>
      <c r="AB424" s="35"/>
      <c r="AC424" s="35"/>
      <c r="AD424" s="35"/>
      <c r="AE424" s="35"/>
      <c r="AT424" s="18" t="s">
        <v>194</v>
      </c>
      <c r="AU424" s="18" t="s">
        <v>83</v>
      </c>
    </row>
    <row r="425" spans="1:65" s="2" customFormat="1" ht="21.75" customHeight="1">
      <c r="A425" s="35"/>
      <c r="B425" s="36"/>
      <c r="C425" s="258" t="s">
        <v>2189</v>
      </c>
      <c r="D425" s="258" t="s">
        <v>521</v>
      </c>
      <c r="E425" s="259" t="s">
        <v>2190</v>
      </c>
      <c r="F425" s="260" t="s">
        <v>2191</v>
      </c>
      <c r="G425" s="261" t="s">
        <v>990</v>
      </c>
      <c r="H425" s="262">
        <v>1</v>
      </c>
      <c r="I425" s="263"/>
      <c r="J425" s="264">
        <f>ROUND(I425*H425,2)</f>
        <v>0</v>
      </c>
      <c r="K425" s="260" t="s">
        <v>1</v>
      </c>
      <c r="L425" s="265"/>
      <c r="M425" s="266" t="s">
        <v>1</v>
      </c>
      <c r="N425" s="267" t="s">
        <v>38</v>
      </c>
      <c r="O425" s="72"/>
      <c r="P425" s="213">
        <f>O425*H425</f>
        <v>0</v>
      </c>
      <c r="Q425" s="213">
        <v>0</v>
      </c>
      <c r="R425" s="213">
        <f>Q425*H425</f>
        <v>0</v>
      </c>
      <c r="S425" s="213">
        <v>0</v>
      </c>
      <c r="T425" s="214">
        <f>S425*H425</f>
        <v>0</v>
      </c>
      <c r="U425" s="35"/>
      <c r="V425" s="35"/>
      <c r="W425" s="35"/>
      <c r="X425" s="35"/>
      <c r="Y425" s="35"/>
      <c r="Z425" s="35"/>
      <c r="AA425" s="35"/>
      <c r="AB425" s="35"/>
      <c r="AC425" s="35"/>
      <c r="AD425" s="35"/>
      <c r="AE425" s="35"/>
      <c r="AR425" s="215" t="s">
        <v>487</v>
      </c>
      <c r="AT425" s="215" t="s">
        <v>521</v>
      </c>
      <c r="AU425" s="215" t="s">
        <v>83</v>
      </c>
      <c r="AY425" s="18" t="s">
        <v>185</v>
      </c>
      <c r="BE425" s="216">
        <f>IF(N425="základní",J425,0)</f>
        <v>0</v>
      </c>
      <c r="BF425" s="216">
        <f>IF(N425="snížená",J425,0)</f>
        <v>0</v>
      </c>
      <c r="BG425" s="216">
        <f>IF(N425="zákl. přenesená",J425,0)</f>
        <v>0</v>
      </c>
      <c r="BH425" s="216">
        <f>IF(N425="sníž. přenesená",J425,0)</f>
        <v>0</v>
      </c>
      <c r="BI425" s="216">
        <f>IF(N425="nulová",J425,0)</f>
        <v>0</v>
      </c>
      <c r="BJ425" s="18" t="s">
        <v>81</v>
      </c>
      <c r="BK425" s="216">
        <f>ROUND(I425*H425,2)</f>
        <v>0</v>
      </c>
      <c r="BL425" s="18" t="s">
        <v>487</v>
      </c>
      <c r="BM425" s="215" t="s">
        <v>2192</v>
      </c>
    </row>
    <row r="426" spans="1:65" s="2" customFormat="1" ht="19.2">
      <c r="A426" s="35"/>
      <c r="B426" s="36"/>
      <c r="C426" s="37"/>
      <c r="D426" s="217" t="s">
        <v>194</v>
      </c>
      <c r="E426" s="37"/>
      <c r="F426" s="218" t="s">
        <v>2191</v>
      </c>
      <c r="G426" s="37"/>
      <c r="H426" s="37"/>
      <c r="I426" s="116"/>
      <c r="J426" s="37"/>
      <c r="K426" s="37"/>
      <c r="L426" s="40"/>
      <c r="M426" s="219"/>
      <c r="N426" s="220"/>
      <c r="O426" s="72"/>
      <c r="P426" s="72"/>
      <c r="Q426" s="72"/>
      <c r="R426" s="72"/>
      <c r="S426" s="72"/>
      <c r="T426" s="73"/>
      <c r="U426" s="35"/>
      <c r="V426" s="35"/>
      <c r="W426" s="35"/>
      <c r="X426" s="35"/>
      <c r="Y426" s="35"/>
      <c r="Z426" s="35"/>
      <c r="AA426" s="35"/>
      <c r="AB426" s="35"/>
      <c r="AC426" s="35"/>
      <c r="AD426" s="35"/>
      <c r="AE426" s="35"/>
      <c r="AT426" s="18" t="s">
        <v>194</v>
      </c>
      <c r="AU426" s="18" t="s">
        <v>83</v>
      </c>
    </row>
    <row r="427" spans="1:65" s="2" customFormat="1" ht="16.5" customHeight="1">
      <c r="A427" s="35"/>
      <c r="B427" s="36"/>
      <c r="C427" s="204" t="s">
        <v>2193</v>
      </c>
      <c r="D427" s="204" t="s">
        <v>187</v>
      </c>
      <c r="E427" s="205" t="s">
        <v>2194</v>
      </c>
      <c r="F427" s="206" t="s">
        <v>2195</v>
      </c>
      <c r="G427" s="207" t="s">
        <v>190</v>
      </c>
      <c r="H427" s="208">
        <v>1</v>
      </c>
      <c r="I427" s="209"/>
      <c r="J427" s="210">
        <f>ROUND(I427*H427,2)</f>
        <v>0</v>
      </c>
      <c r="K427" s="206" t="s">
        <v>1</v>
      </c>
      <c r="L427" s="40"/>
      <c r="M427" s="211" t="s">
        <v>1</v>
      </c>
      <c r="N427" s="212" t="s">
        <v>38</v>
      </c>
      <c r="O427" s="72"/>
      <c r="P427" s="213">
        <f>O427*H427</f>
        <v>0</v>
      </c>
      <c r="Q427" s="213">
        <v>0</v>
      </c>
      <c r="R427" s="213">
        <f>Q427*H427</f>
        <v>0</v>
      </c>
      <c r="S427" s="213">
        <v>0</v>
      </c>
      <c r="T427" s="214">
        <f>S427*H427</f>
        <v>0</v>
      </c>
      <c r="U427" s="35"/>
      <c r="V427" s="35"/>
      <c r="W427" s="35"/>
      <c r="X427" s="35"/>
      <c r="Y427" s="35"/>
      <c r="Z427" s="35"/>
      <c r="AA427" s="35"/>
      <c r="AB427" s="35"/>
      <c r="AC427" s="35"/>
      <c r="AD427" s="35"/>
      <c r="AE427" s="35"/>
      <c r="AR427" s="215" t="s">
        <v>487</v>
      </c>
      <c r="AT427" s="215" t="s">
        <v>187</v>
      </c>
      <c r="AU427" s="215" t="s">
        <v>83</v>
      </c>
      <c r="AY427" s="18" t="s">
        <v>185</v>
      </c>
      <c r="BE427" s="216">
        <f>IF(N427="základní",J427,0)</f>
        <v>0</v>
      </c>
      <c r="BF427" s="216">
        <f>IF(N427="snížená",J427,0)</f>
        <v>0</v>
      </c>
      <c r="BG427" s="216">
        <f>IF(N427="zákl. přenesená",J427,0)</f>
        <v>0</v>
      </c>
      <c r="BH427" s="216">
        <f>IF(N427="sníž. přenesená",J427,0)</f>
        <v>0</v>
      </c>
      <c r="BI427" s="216">
        <f>IF(N427="nulová",J427,0)</f>
        <v>0</v>
      </c>
      <c r="BJ427" s="18" t="s">
        <v>81</v>
      </c>
      <c r="BK427" s="216">
        <f>ROUND(I427*H427,2)</f>
        <v>0</v>
      </c>
      <c r="BL427" s="18" t="s">
        <v>487</v>
      </c>
      <c r="BM427" s="215" t="s">
        <v>2196</v>
      </c>
    </row>
    <row r="428" spans="1:65" s="2" customFormat="1" ht="10.199999999999999">
      <c r="A428" s="35"/>
      <c r="B428" s="36"/>
      <c r="C428" s="37"/>
      <c r="D428" s="217" t="s">
        <v>194</v>
      </c>
      <c r="E428" s="37"/>
      <c r="F428" s="218" t="s">
        <v>2195</v>
      </c>
      <c r="G428" s="37"/>
      <c r="H428" s="37"/>
      <c r="I428" s="116"/>
      <c r="J428" s="37"/>
      <c r="K428" s="37"/>
      <c r="L428" s="40"/>
      <c r="M428" s="219"/>
      <c r="N428" s="220"/>
      <c r="O428" s="72"/>
      <c r="P428" s="72"/>
      <c r="Q428" s="72"/>
      <c r="R428" s="72"/>
      <c r="S428" s="72"/>
      <c r="T428" s="73"/>
      <c r="U428" s="35"/>
      <c r="V428" s="35"/>
      <c r="W428" s="35"/>
      <c r="X428" s="35"/>
      <c r="Y428" s="35"/>
      <c r="Z428" s="35"/>
      <c r="AA428" s="35"/>
      <c r="AB428" s="35"/>
      <c r="AC428" s="35"/>
      <c r="AD428" s="35"/>
      <c r="AE428" s="35"/>
      <c r="AT428" s="18" t="s">
        <v>194</v>
      </c>
      <c r="AU428" s="18" t="s">
        <v>83</v>
      </c>
    </row>
    <row r="429" spans="1:65" s="2" customFormat="1" ht="16.5" customHeight="1">
      <c r="A429" s="35"/>
      <c r="B429" s="36"/>
      <c r="C429" s="258" t="s">
        <v>2197</v>
      </c>
      <c r="D429" s="258" t="s">
        <v>521</v>
      </c>
      <c r="E429" s="259" t="s">
        <v>2194</v>
      </c>
      <c r="F429" s="260" t="s">
        <v>2198</v>
      </c>
      <c r="G429" s="261" t="s">
        <v>190</v>
      </c>
      <c r="H429" s="262">
        <v>1</v>
      </c>
      <c r="I429" s="263"/>
      <c r="J429" s="264">
        <f>ROUND(I429*H429,2)</f>
        <v>0</v>
      </c>
      <c r="K429" s="260" t="s">
        <v>1</v>
      </c>
      <c r="L429" s="265"/>
      <c r="M429" s="266" t="s">
        <v>1</v>
      </c>
      <c r="N429" s="267" t="s">
        <v>38</v>
      </c>
      <c r="O429" s="72"/>
      <c r="P429" s="213">
        <f>O429*H429</f>
        <v>0</v>
      </c>
      <c r="Q429" s="213">
        <v>0</v>
      </c>
      <c r="R429" s="213">
        <f>Q429*H429</f>
        <v>0</v>
      </c>
      <c r="S429" s="213">
        <v>0</v>
      </c>
      <c r="T429" s="214">
        <f>S429*H429</f>
        <v>0</v>
      </c>
      <c r="U429" s="35"/>
      <c r="V429" s="35"/>
      <c r="W429" s="35"/>
      <c r="X429" s="35"/>
      <c r="Y429" s="35"/>
      <c r="Z429" s="35"/>
      <c r="AA429" s="35"/>
      <c r="AB429" s="35"/>
      <c r="AC429" s="35"/>
      <c r="AD429" s="35"/>
      <c r="AE429" s="35"/>
      <c r="AR429" s="215" t="s">
        <v>487</v>
      </c>
      <c r="AT429" s="215" t="s">
        <v>521</v>
      </c>
      <c r="AU429" s="215" t="s">
        <v>83</v>
      </c>
      <c r="AY429" s="18" t="s">
        <v>185</v>
      </c>
      <c r="BE429" s="216">
        <f>IF(N429="základní",J429,0)</f>
        <v>0</v>
      </c>
      <c r="BF429" s="216">
        <f>IF(N429="snížená",J429,0)</f>
        <v>0</v>
      </c>
      <c r="BG429" s="216">
        <f>IF(N429="zákl. přenesená",J429,0)</f>
        <v>0</v>
      </c>
      <c r="BH429" s="216">
        <f>IF(N429="sníž. přenesená",J429,0)</f>
        <v>0</v>
      </c>
      <c r="BI429" s="216">
        <f>IF(N429="nulová",J429,0)</f>
        <v>0</v>
      </c>
      <c r="BJ429" s="18" t="s">
        <v>81</v>
      </c>
      <c r="BK429" s="216">
        <f>ROUND(I429*H429,2)</f>
        <v>0</v>
      </c>
      <c r="BL429" s="18" t="s">
        <v>487</v>
      </c>
      <c r="BM429" s="215" t="s">
        <v>2199</v>
      </c>
    </row>
    <row r="430" spans="1:65" s="2" customFormat="1" ht="10.199999999999999">
      <c r="A430" s="35"/>
      <c r="B430" s="36"/>
      <c r="C430" s="37"/>
      <c r="D430" s="217" t="s">
        <v>194</v>
      </c>
      <c r="E430" s="37"/>
      <c r="F430" s="218" t="s">
        <v>2198</v>
      </c>
      <c r="G430" s="37"/>
      <c r="H430" s="37"/>
      <c r="I430" s="116"/>
      <c r="J430" s="37"/>
      <c r="K430" s="37"/>
      <c r="L430" s="40"/>
      <c r="M430" s="219"/>
      <c r="N430" s="220"/>
      <c r="O430" s="72"/>
      <c r="P430" s="72"/>
      <c r="Q430" s="72"/>
      <c r="R430" s="72"/>
      <c r="S430" s="72"/>
      <c r="T430" s="73"/>
      <c r="U430" s="35"/>
      <c r="V430" s="35"/>
      <c r="W430" s="35"/>
      <c r="X430" s="35"/>
      <c r="Y430" s="35"/>
      <c r="Z430" s="35"/>
      <c r="AA430" s="35"/>
      <c r="AB430" s="35"/>
      <c r="AC430" s="35"/>
      <c r="AD430" s="35"/>
      <c r="AE430" s="35"/>
      <c r="AT430" s="18" t="s">
        <v>194</v>
      </c>
      <c r="AU430" s="18" t="s">
        <v>83</v>
      </c>
    </row>
    <row r="431" spans="1:65" s="12" customFormat="1" ht="22.8" customHeight="1">
      <c r="B431" s="188"/>
      <c r="C431" s="189"/>
      <c r="D431" s="190" t="s">
        <v>72</v>
      </c>
      <c r="E431" s="202" t="s">
        <v>1671</v>
      </c>
      <c r="F431" s="202" t="s">
        <v>2200</v>
      </c>
      <c r="G431" s="189"/>
      <c r="H431" s="189"/>
      <c r="I431" s="192"/>
      <c r="J431" s="203">
        <f>BK431</f>
        <v>0</v>
      </c>
      <c r="K431" s="189"/>
      <c r="L431" s="194"/>
      <c r="M431" s="195"/>
      <c r="N431" s="196"/>
      <c r="O431" s="196"/>
      <c r="P431" s="197">
        <f>SUM(P432:P483)</f>
        <v>0</v>
      </c>
      <c r="Q431" s="196"/>
      <c r="R431" s="197">
        <f>SUM(R432:R483)</f>
        <v>0</v>
      </c>
      <c r="S431" s="196"/>
      <c r="T431" s="198">
        <f>SUM(T432:T483)</f>
        <v>0</v>
      </c>
      <c r="AR431" s="199" t="s">
        <v>192</v>
      </c>
      <c r="AT431" s="200" t="s">
        <v>72</v>
      </c>
      <c r="AU431" s="200" t="s">
        <v>81</v>
      </c>
      <c r="AY431" s="199" t="s">
        <v>185</v>
      </c>
      <c r="BK431" s="201">
        <f>SUM(BK432:BK483)</f>
        <v>0</v>
      </c>
    </row>
    <row r="432" spans="1:65" s="2" customFormat="1" ht="16.5" customHeight="1">
      <c r="A432" s="35"/>
      <c r="B432" s="36"/>
      <c r="C432" s="204" t="s">
        <v>2201</v>
      </c>
      <c r="D432" s="204" t="s">
        <v>187</v>
      </c>
      <c r="E432" s="205" t="s">
        <v>2202</v>
      </c>
      <c r="F432" s="206" t="s">
        <v>2203</v>
      </c>
      <c r="G432" s="207" t="s">
        <v>190</v>
      </c>
      <c r="H432" s="208">
        <v>1</v>
      </c>
      <c r="I432" s="209"/>
      <c r="J432" s="210">
        <f>ROUND(I432*H432,2)</f>
        <v>0</v>
      </c>
      <c r="K432" s="206" t="s">
        <v>1</v>
      </c>
      <c r="L432" s="40"/>
      <c r="M432" s="211" t="s">
        <v>1</v>
      </c>
      <c r="N432" s="212" t="s">
        <v>38</v>
      </c>
      <c r="O432" s="72"/>
      <c r="P432" s="213">
        <f>O432*H432</f>
        <v>0</v>
      </c>
      <c r="Q432" s="213">
        <v>0</v>
      </c>
      <c r="R432" s="213">
        <f>Q432*H432</f>
        <v>0</v>
      </c>
      <c r="S432" s="213">
        <v>0</v>
      </c>
      <c r="T432" s="214">
        <f>S432*H432</f>
        <v>0</v>
      </c>
      <c r="U432" s="35"/>
      <c r="V432" s="35"/>
      <c r="W432" s="35"/>
      <c r="X432" s="35"/>
      <c r="Y432" s="35"/>
      <c r="Z432" s="35"/>
      <c r="AA432" s="35"/>
      <c r="AB432" s="35"/>
      <c r="AC432" s="35"/>
      <c r="AD432" s="35"/>
      <c r="AE432" s="35"/>
      <c r="AR432" s="215" t="s">
        <v>487</v>
      </c>
      <c r="AT432" s="215" t="s">
        <v>187</v>
      </c>
      <c r="AU432" s="215" t="s">
        <v>83</v>
      </c>
      <c r="AY432" s="18" t="s">
        <v>185</v>
      </c>
      <c r="BE432" s="216">
        <f>IF(N432="základní",J432,0)</f>
        <v>0</v>
      </c>
      <c r="BF432" s="216">
        <f>IF(N432="snížená",J432,0)</f>
        <v>0</v>
      </c>
      <c r="BG432" s="216">
        <f>IF(N432="zákl. přenesená",J432,0)</f>
        <v>0</v>
      </c>
      <c r="BH432" s="216">
        <f>IF(N432="sníž. přenesená",J432,0)</f>
        <v>0</v>
      </c>
      <c r="BI432" s="216">
        <f>IF(N432="nulová",J432,0)</f>
        <v>0</v>
      </c>
      <c r="BJ432" s="18" t="s">
        <v>81</v>
      </c>
      <c r="BK432" s="216">
        <f>ROUND(I432*H432,2)</f>
        <v>0</v>
      </c>
      <c r="BL432" s="18" t="s">
        <v>487</v>
      </c>
      <c r="BM432" s="215" t="s">
        <v>2204</v>
      </c>
    </row>
    <row r="433" spans="1:65" s="2" customFormat="1" ht="10.199999999999999">
      <c r="A433" s="35"/>
      <c r="B433" s="36"/>
      <c r="C433" s="37"/>
      <c r="D433" s="217" t="s">
        <v>194</v>
      </c>
      <c r="E433" s="37"/>
      <c r="F433" s="218" t="s">
        <v>2203</v>
      </c>
      <c r="G433" s="37"/>
      <c r="H433" s="37"/>
      <c r="I433" s="116"/>
      <c r="J433" s="37"/>
      <c r="K433" s="37"/>
      <c r="L433" s="40"/>
      <c r="M433" s="219"/>
      <c r="N433" s="220"/>
      <c r="O433" s="72"/>
      <c r="P433" s="72"/>
      <c r="Q433" s="72"/>
      <c r="R433" s="72"/>
      <c r="S433" s="72"/>
      <c r="T433" s="73"/>
      <c r="U433" s="35"/>
      <c r="V433" s="35"/>
      <c r="W433" s="35"/>
      <c r="X433" s="35"/>
      <c r="Y433" s="35"/>
      <c r="Z433" s="35"/>
      <c r="AA433" s="35"/>
      <c r="AB433" s="35"/>
      <c r="AC433" s="35"/>
      <c r="AD433" s="35"/>
      <c r="AE433" s="35"/>
      <c r="AT433" s="18" t="s">
        <v>194</v>
      </c>
      <c r="AU433" s="18" t="s">
        <v>83</v>
      </c>
    </row>
    <row r="434" spans="1:65" s="2" customFormat="1" ht="16.5" customHeight="1">
      <c r="A434" s="35"/>
      <c r="B434" s="36"/>
      <c r="C434" s="258" t="s">
        <v>2205</v>
      </c>
      <c r="D434" s="258" t="s">
        <v>521</v>
      </c>
      <c r="E434" s="259" t="s">
        <v>2202</v>
      </c>
      <c r="F434" s="260" t="s">
        <v>2206</v>
      </c>
      <c r="G434" s="261" t="s">
        <v>190</v>
      </c>
      <c r="H434" s="262">
        <v>1</v>
      </c>
      <c r="I434" s="263"/>
      <c r="J434" s="264">
        <f>ROUND(I434*H434,2)</f>
        <v>0</v>
      </c>
      <c r="K434" s="260" t="s">
        <v>1</v>
      </c>
      <c r="L434" s="265"/>
      <c r="M434" s="266" t="s">
        <v>1</v>
      </c>
      <c r="N434" s="267" t="s">
        <v>38</v>
      </c>
      <c r="O434" s="72"/>
      <c r="P434" s="213">
        <f>O434*H434</f>
        <v>0</v>
      </c>
      <c r="Q434" s="213">
        <v>0</v>
      </c>
      <c r="R434" s="213">
        <f>Q434*H434</f>
        <v>0</v>
      </c>
      <c r="S434" s="213">
        <v>0</v>
      </c>
      <c r="T434" s="214">
        <f>S434*H434</f>
        <v>0</v>
      </c>
      <c r="U434" s="35"/>
      <c r="V434" s="35"/>
      <c r="W434" s="35"/>
      <c r="X434" s="35"/>
      <c r="Y434" s="35"/>
      <c r="Z434" s="35"/>
      <c r="AA434" s="35"/>
      <c r="AB434" s="35"/>
      <c r="AC434" s="35"/>
      <c r="AD434" s="35"/>
      <c r="AE434" s="35"/>
      <c r="AR434" s="215" t="s">
        <v>487</v>
      </c>
      <c r="AT434" s="215" t="s">
        <v>521</v>
      </c>
      <c r="AU434" s="215" t="s">
        <v>83</v>
      </c>
      <c r="AY434" s="18" t="s">
        <v>185</v>
      </c>
      <c r="BE434" s="216">
        <f>IF(N434="základní",J434,0)</f>
        <v>0</v>
      </c>
      <c r="BF434" s="216">
        <f>IF(N434="snížená",J434,0)</f>
        <v>0</v>
      </c>
      <c r="BG434" s="216">
        <f>IF(N434="zákl. přenesená",J434,0)</f>
        <v>0</v>
      </c>
      <c r="BH434" s="216">
        <f>IF(N434="sníž. přenesená",J434,0)</f>
        <v>0</v>
      </c>
      <c r="BI434" s="216">
        <f>IF(N434="nulová",J434,0)</f>
        <v>0</v>
      </c>
      <c r="BJ434" s="18" t="s">
        <v>81</v>
      </c>
      <c r="BK434" s="216">
        <f>ROUND(I434*H434,2)</f>
        <v>0</v>
      </c>
      <c r="BL434" s="18" t="s">
        <v>487</v>
      </c>
      <c r="BM434" s="215" t="s">
        <v>2207</v>
      </c>
    </row>
    <row r="435" spans="1:65" s="2" customFormat="1" ht="10.199999999999999">
      <c r="A435" s="35"/>
      <c r="B435" s="36"/>
      <c r="C435" s="37"/>
      <c r="D435" s="217" t="s">
        <v>194</v>
      </c>
      <c r="E435" s="37"/>
      <c r="F435" s="218" t="s">
        <v>2206</v>
      </c>
      <c r="G435" s="37"/>
      <c r="H435" s="37"/>
      <c r="I435" s="116"/>
      <c r="J435" s="37"/>
      <c r="K435" s="37"/>
      <c r="L435" s="40"/>
      <c r="M435" s="219"/>
      <c r="N435" s="220"/>
      <c r="O435" s="72"/>
      <c r="P435" s="72"/>
      <c r="Q435" s="72"/>
      <c r="R435" s="72"/>
      <c r="S435" s="72"/>
      <c r="T435" s="73"/>
      <c r="U435" s="35"/>
      <c r="V435" s="35"/>
      <c r="W435" s="35"/>
      <c r="X435" s="35"/>
      <c r="Y435" s="35"/>
      <c r="Z435" s="35"/>
      <c r="AA435" s="35"/>
      <c r="AB435" s="35"/>
      <c r="AC435" s="35"/>
      <c r="AD435" s="35"/>
      <c r="AE435" s="35"/>
      <c r="AT435" s="18" t="s">
        <v>194</v>
      </c>
      <c r="AU435" s="18" t="s">
        <v>83</v>
      </c>
    </row>
    <row r="436" spans="1:65" s="2" customFormat="1" ht="16.5" customHeight="1">
      <c r="A436" s="35"/>
      <c r="B436" s="36"/>
      <c r="C436" s="204" t="s">
        <v>2208</v>
      </c>
      <c r="D436" s="204" t="s">
        <v>187</v>
      </c>
      <c r="E436" s="205" t="s">
        <v>1869</v>
      </c>
      <c r="F436" s="206" t="s">
        <v>1870</v>
      </c>
      <c r="G436" s="207" t="s">
        <v>190</v>
      </c>
      <c r="H436" s="208">
        <v>2</v>
      </c>
      <c r="I436" s="209"/>
      <c r="J436" s="210">
        <f>ROUND(I436*H436,2)</f>
        <v>0</v>
      </c>
      <c r="K436" s="206" t="s">
        <v>1</v>
      </c>
      <c r="L436" s="40"/>
      <c r="M436" s="211" t="s">
        <v>1</v>
      </c>
      <c r="N436" s="212" t="s">
        <v>38</v>
      </c>
      <c r="O436" s="72"/>
      <c r="P436" s="213">
        <f>O436*H436</f>
        <v>0</v>
      </c>
      <c r="Q436" s="213">
        <v>0</v>
      </c>
      <c r="R436" s="213">
        <f>Q436*H436</f>
        <v>0</v>
      </c>
      <c r="S436" s="213">
        <v>0</v>
      </c>
      <c r="T436" s="214">
        <f>S436*H436</f>
        <v>0</v>
      </c>
      <c r="U436" s="35"/>
      <c r="V436" s="35"/>
      <c r="W436" s="35"/>
      <c r="X436" s="35"/>
      <c r="Y436" s="35"/>
      <c r="Z436" s="35"/>
      <c r="AA436" s="35"/>
      <c r="AB436" s="35"/>
      <c r="AC436" s="35"/>
      <c r="AD436" s="35"/>
      <c r="AE436" s="35"/>
      <c r="AR436" s="215" t="s">
        <v>487</v>
      </c>
      <c r="AT436" s="215" t="s">
        <v>187</v>
      </c>
      <c r="AU436" s="215" t="s">
        <v>83</v>
      </c>
      <c r="AY436" s="18" t="s">
        <v>185</v>
      </c>
      <c r="BE436" s="216">
        <f>IF(N436="základní",J436,0)</f>
        <v>0</v>
      </c>
      <c r="BF436" s="216">
        <f>IF(N436="snížená",J436,0)</f>
        <v>0</v>
      </c>
      <c r="BG436" s="216">
        <f>IF(N436="zákl. přenesená",J436,0)</f>
        <v>0</v>
      </c>
      <c r="BH436" s="216">
        <f>IF(N436="sníž. přenesená",J436,0)</f>
        <v>0</v>
      </c>
      <c r="BI436" s="216">
        <f>IF(N436="nulová",J436,0)</f>
        <v>0</v>
      </c>
      <c r="BJ436" s="18" t="s">
        <v>81</v>
      </c>
      <c r="BK436" s="216">
        <f>ROUND(I436*H436,2)</f>
        <v>0</v>
      </c>
      <c r="BL436" s="18" t="s">
        <v>487</v>
      </c>
      <c r="BM436" s="215" t="s">
        <v>2209</v>
      </c>
    </row>
    <row r="437" spans="1:65" s="2" customFormat="1" ht="10.199999999999999">
      <c r="A437" s="35"/>
      <c r="B437" s="36"/>
      <c r="C437" s="37"/>
      <c r="D437" s="217" t="s">
        <v>194</v>
      </c>
      <c r="E437" s="37"/>
      <c r="F437" s="218" t="s">
        <v>1870</v>
      </c>
      <c r="G437" s="37"/>
      <c r="H437" s="37"/>
      <c r="I437" s="116"/>
      <c r="J437" s="37"/>
      <c r="K437" s="37"/>
      <c r="L437" s="40"/>
      <c r="M437" s="219"/>
      <c r="N437" s="220"/>
      <c r="O437" s="72"/>
      <c r="P437" s="72"/>
      <c r="Q437" s="72"/>
      <c r="R437" s="72"/>
      <c r="S437" s="72"/>
      <c r="T437" s="73"/>
      <c r="U437" s="35"/>
      <c r="V437" s="35"/>
      <c r="W437" s="35"/>
      <c r="X437" s="35"/>
      <c r="Y437" s="35"/>
      <c r="Z437" s="35"/>
      <c r="AA437" s="35"/>
      <c r="AB437" s="35"/>
      <c r="AC437" s="35"/>
      <c r="AD437" s="35"/>
      <c r="AE437" s="35"/>
      <c r="AT437" s="18" t="s">
        <v>194</v>
      </c>
      <c r="AU437" s="18" t="s">
        <v>83</v>
      </c>
    </row>
    <row r="438" spans="1:65" s="2" customFormat="1" ht="16.5" customHeight="1">
      <c r="A438" s="35"/>
      <c r="B438" s="36"/>
      <c r="C438" s="258" t="s">
        <v>2210</v>
      </c>
      <c r="D438" s="258" t="s">
        <v>521</v>
      </c>
      <c r="E438" s="259" t="s">
        <v>1869</v>
      </c>
      <c r="F438" s="260" t="s">
        <v>1872</v>
      </c>
      <c r="G438" s="261" t="s">
        <v>190</v>
      </c>
      <c r="H438" s="262">
        <v>2</v>
      </c>
      <c r="I438" s="263"/>
      <c r="J438" s="264">
        <f>ROUND(I438*H438,2)</f>
        <v>0</v>
      </c>
      <c r="K438" s="260" t="s">
        <v>1</v>
      </c>
      <c r="L438" s="265"/>
      <c r="M438" s="266" t="s">
        <v>1</v>
      </c>
      <c r="N438" s="267" t="s">
        <v>38</v>
      </c>
      <c r="O438" s="72"/>
      <c r="P438" s="213">
        <f>O438*H438</f>
        <v>0</v>
      </c>
      <c r="Q438" s="213">
        <v>0</v>
      </c>
      <c r="R438" s="213">
        <f>Q438*H438</f>
        <v>0</v>
      </c>
      <c r="S438" s="213">
        <v>0</v>
      </c>
      <c r="T438" s="214">
        <f>S438*H438</f>
        <v>0</v>
      </c>
      <c r="U438" s="35"/>
      <c r="V438" s="35"/>
      <c r="W438" s="35"/>
      <c r="X438" s="35"/>
      <c r="Y438" s="35"/>
      <c r="Z438" s="35"/>
      <c r="AA438" s="35"/>
      <c r="AB438" s="35"/>
      <c r="AC438" s="35"/>
      <c r="AD438" s="35"/>
      <c r="AE438" s="35"/>
      <c r="AR438" s="215" t="s">
        <v>487</v>
      </c>
      <c r="AT438" s="215" t="s">
        <v>521</v>
      </c>
      <c r="AU438" s="215" t="s">
        <v>83</v>
      </c>
      <c r="AY438" s="18" t="s">
        <v>185</v>
      </c>
      <c r="BE438" s="216">
        <f>IF(N438="základní",J438,0)</f>
        <v>0</v>
      </c>
      <c r="BF438" s="216">
        <f>IF(N438="snížená",J438,0)</f>
        <v>0</v>
      </c>
      <c r="BG438" s="216">
        <f>IF(N438="zákl. přenesená",J438,0)</f>
        <v>0</v>
      </c>
      <c r="BH438" s="216">
        <f>IF(N438="sníž. přenesená",J438,0)</f>
        <v>0</v>
      </c>
      <c r="BI438" s="216">
        <f>IF(N438="nulová",J438,0)</f>
        <v>0</v>
      </c>
      <c r="BJ438" s="18" t="s">
        <v>81</v>
      </c>
      <c r="BK438" s="216">
        <f>ROUND(I438*H438,2)</f>
        <v>0</v>
      </c>
      <c r="BL438" s="18" t="s">
        <v>487</v>
      </c>
      <c r="BM438" s="215" t="s">
        <v>2211</v>
      </c>
    </row>
    <row r="439" spans="1:65" s="2" customFormat="1" ht="10.199999999999999">
      <c r="A439" s="35"/>
      <c r="B439" s="36"/>
      <c r="C439" s="37"/>
      <c r="D439" s="217" t="s">
        <v>194</v>
      </c>
      <c r="E439" s="37"/>
      <c r="F439" s="218" t="s">
        <v>1872</v>
      </c>
      <c r="G439" s="37"/>
      <c r="H439" s="37"/>
      <c r="I439" s="116"/>
      <c r="J439" s="37"/>
      <c r="K439" s="37"/>
      <c r="L439" s="40"/>
      <c r="M439" s="219"/>
      <c r="N439" s="220"/>
      <c r="O439" s="72"/>
      <c r="P439" s="72"/>
      <c r="Q439" s="72"/>
      <c r="R439" s="72"/>
      <c r="S439" s="72"/>
      <c r="T439" s="73"/>
      <c r="U439" s="35"/>
      <c r="V439" s="35"/>
      <c r="W439" s="35"/>
      <c r="X439" s="35"/>
      <c r="Y439" s="35"/>
      <c r="Z439" s="35"/>
      <c r="AA439" s="35"/>
      <c r="AB439" s="35"/>
      <c r="AC439" s="35"/>
      <c r="AD439" s="35"/>
      <c r="AE439" s="35"/>
      <c r="AT439" s="18" t="s">
        <v>194</v>
      </c>
      <c r="AU439" s="18" t="s">
        <v>83</v>
      </c>
    </row>
    <row r="440" spans="1:65" s="2" customFormat="1" ht="16.5" customHeight="1">
      <c r="A440" s="35"/>
      <c r="B440" s="36"/>
      <c r="C440" s="204" t="s">
        <v>2212</v>
      </c>
      <c r="D440" s="204" t="s">
        <v>187</v>
      </c>
      <c r="E440" s="205" t="s">
        <v>2213</v>
      </c>
      <c r="F440" s="206" t="s">
        <v>2214</v>
      </c>
      <c r="G440" s="207" t="s">
        <v>190</v>
      </c>
      <c r="H440" s="208">
        <v>1</v>
      </c>
      <c r="I440" s="209"/>
      <c r="J440" s="210">
        <f>ROUND(I440*H440,2)</f>
        <v>0</v>
      </c>
      <c r="K440" s="206" t="s">
        <v>1</v>
      </c>
      <c r="L440" s="40"/>
      <c r="M440" s="211" t="s">
        <v>1</v>
      </c>
      <c r="N440" s="212" t="s">
        <v>38</v>
      </c>
      <c r="O440" s="72"/>
      <c r="P440" s="213">
        <f>O440*H440</f>
        <v>0</v>
      </c>
      <c r="Q440" s="213">
        <v>0</v>
      </c>
      <c r="R440" s="213">
        <f>Q440*H440</f>
        <v>0</v>
      </c>
      <c r="S440" s="213">
        <v>0</v>
      </c>
      <c r="T440" s="214">
        <f>S440*H440</f>
        <v>0</v>
      </c>
      <c r="U440" s="35"/>
      <c r="V440" s="35"/>
      <c r="W440" s="35"/>
      <c r="X440" s="35"/>
      <c r="Y440" s="35"/>
      <c r="Z440" s="35"/>
      <c r="AA440" s="35"/>
      <c r="AB440" s="35"/>
      <c r="AC440" s="35"/>
      <c r="AD440" s="35"/>
      <c r="AE440" s="35"/>
      <c r="AR440" s="215" t="s">
        <v>487</v>
      </c>
      <c r="AT440" s="215" t="s">
        <v>187</v>
      </c>
      <c r="AU440" s="215" t="s">
        <v>83</v>
      </c>
      <c r="AY440" s="18" t="s">
        <v>185</v>
      </c>
      <c r="BE440" s="216">
        <f>IF(N440="základní",J440,0)</f>
        <v>0</v>
      </c>
      <c r="BF440" s="216">
        <f>IF(N440="snížená",J440,0)</f>
        <v>0</v>
      </c>
      <c r="BG440" s="216">
        <f>IF(N440="zákl. přenesená",J440,0)</f>
        <v>0</v>
      </c>
      <c r="BH440" s="216">
        <f>IF(N440="sníž. přenesená",J440,0)</f>
        <v>0</v>
      </c>
      <c r="BI440" s="216">
        <f>IF(N440="nulová",J440,0)</f>
        <v>0</v>
      </c>
      <c r="BJ440" s="18" t="s">
        <v>81</v>
      </c>
      <c r="BK440" s="216">
        <f>ROUND(I440*H440,2)</f>
        <v>0</v>
      </c>
      <c r="BL440" s="18" t="s">
        <v>487</v>
      </c>
      <c r="BM440" s="215" t="s">
        <v>2215</v>
      </c>
    </row>
    <row r="441" spans="1:65" s="2" customFormat="1" ht="10.199999999999999">
      <c r="A441" s="35"/>
      <c r="B441" s="36"/>
      <c r="C441" s="37"/>
      <c r="D441" s="217" t="s">
        <v>194</v>
      </c>
      <c r="E441" s="37"/>
      <c r="F441" s="218" t="s">
        <v>2214</v>
      </c>
      <c r="G441" s="37"/>
      <c r="H441" s="37"/>
      <c r="I441" s="116"/>
      <c r="J441" s="37"/>
      <c r="K441" s="37"/>
      <c r="L441" s="40"/>
      <c r="M441" s="219"/>
      <c r="N441" s="220"/>
      <c r="O441" s="72"/>
      <c r="P441" s="72"/>
      <c r="Q441" s="72"/>
      <c r="R441" s="72"/>
      <c r="S441" s="72"/>
      <c r="T441" s="73"/>
      <c r="U441" s="35"/>
      <c r="V441" s="35"/>
      <c r="W441" s="35"/>
      <c r="X441" s="35"/>
      <c r="Y441" s="35"/>
      <c r="Z441" s="35"/>
      <c r="AA441" s="35"/>
      <c r="AB441" s="35"/>
      <c r="AC441" s="35"/>
      <c r="AD441" s="35"/>
      <c r="AE441" s="35"/>
      <c r="AT441" s="18" t="s">
        <v>194</v>
      </c>
      <c r="AU441" s="18" t="s">
        <v>83</v>
      </c>
    </row>
    <row r="442" spans="1:65" s="2" customFormat="1" ht="16.5" customHeight="1">
      <c r="A442" s="35"/>
      <c r="B442" s="36"/>
      <c r="C442" s="258" t="s">
        <v>2216</v>
      </c>
      <c r="D442" s="258" t="s">
        <v>521</v>
      </c>
      <c r="E442" s="259" t="s">
        <v>2213</v>
      </c>
      <c r="F442" s="260" t="s">
        <v>2217</v>
      </c>
      <c r="G442" s="261" t="s">
        <v>190</v>
      </c>
      <c r="H442" s="262">
        <v>1</v>
      </c>
      <c r="I442" s="263"/>
      <c r="J442" s="264">
        <f>ROUND(I442*H442,2)</f>
        <v>0</v>
      </c>
      <c r="K442" s="260" t="s">
        <v>1</v>
      </c>
      <c r="L442" s="265"/>
      <c r="M442" s="266" t="s">
        <v>1</v>
      </c>
      <c r="N442" s="267" t="s">
        <v>38</v>
      </c>
      <c r="O442" s="72"/>
      <c r="P442" s="213">
        <f>O442*H442</f>
        <v>0</v>
      </c>
      <c r="Q442" s="213">
        <v>0</v>
      </c>
      <c r="R442" s="213">
        <f>Q442*H442</f>
        <v>0</v>
      </c>
      <c r="S442" s="213">
        <v>0</v>
      </c>
      <c r="T442" s="214">
        <f>S442*H442</f>
        <v>0</v>
      </c>
      <c r="U442" s="35"/>
      <c r="V442" s="35"/>
      <c r="W442" s="35"/>
      <c r="X442" s="35"/>
      <c r="Y442" s="35"/>
      <c r="Z442" s="35"/>
      <c r="AA442" s="35"/>
      <c r="AB442" s="35"/>
      <c r="AC442" s="35"/>
      <c r="AD442" s="35"/>
      <c r="AE442" s="35"/>
      <c r="AR442" s="215" t="s">
        <v>487</v>
      </c>
      <c r="AT442" s="215" t="s">
        <v>521</v>
      </c>
      <c r="AU442" s="215" t="s">
        <v>83</v>
      </c>
      <c r="AY442" s="18" t="s">
        <v>185</v>
      </c>
      <c r="BE442" s="216">
        <f>IF(N442="základní",J442,0)</f>
        <v>0</v>
      </c>
      <c r="BF442" s="216">
        <f>IF(N442="snížená",J442,0)</f>
        <v>0</v>
      </c>
      <c r="BG442" s="216">
        <f>IF(N442="zákl. přenesená",J442,0)</f>
        <v>0</v>
      </c>
      <c r="BH442" s="216">
        <f>IF(N442="sníž. přenesená",J442,0)</f>
        <v>0</v>
      </c>
      <c r="BI442" s="216">
        <f>IF(N442="nulová",J442,0)</f>
        <v>0</v>
      </c>
      <c r="BJ442" s="18" t="s">
        <v>81</v>
      </c>
      <c r="BK442" s="216">
        <f>ROUND(I442*H442,2)</f>
        <v>0</v>
      </c>
      <c r="BL442" s="18" t="s">
        <v>487</v>
      </c>
      <c r="BM442" s="215" t="s">
        <v>2218</v>
      </c>
    </row>
    <row r="443" spans="1:65" s="2" customFormat="1" ht="10.199999999999999">
      <c r="A443" s="35"/>
      <c r="B443" s="36"/>
      <c r="C443" s="37"/>
      <c r="D443" s="217" t="s">
        <v>194</v>
      </c>
      <c r="E443" s="37"/>
      <c r="F443" s="218" t="s">
        <v>2217</v>
      </c>
      <c r="G443" s="37"/>
      <c r="H443" s="37"/>
      <c r="I443" s="116"/>
      <c r="J443" s="37"/>
      <c r="K443" s="37"/>
      <c r="L443" s="40"/>
      <c r="M443" s="219"/>
      <c r="N443" s="220"/>
      <c r="O443" s="72"/>
      <c r="P443" s="72"/>
      <c r="Q443" s="72"/>
      <c r="R443" s="72"/>
      <c r="S443" s="72"/>
      <c r="T443" s="73"/>
      <c r="U443" s="35"/>
      <c r="V443" s="35"/>
      <c r="W443" s="35"/>
      <c r="X443" s="35"/>
      <c r="Y443" s="35"/>
      <c r="Z443" s="35"/>
      <c r="AA443" s="35"/>
      <c r="AB443" s="35"/>
      <c r="AC443" s="35"/>
      <c r="AD443" s="35"/>
      <c r="AE443" s="35"/>
      <c r="AT443" s="18" t="s">
        <v>194</v>
      </c>
      <c r="AU443" s="18" t="s">
        <v>83</v>
      </c>
    </row>
    <row r="444" spans="1:65" s="2" customFormat="1" ht="16.5" customHeight="1">
      <c r="A444" s="35"/>
      <c r="B444" s="36"/>
      <c r="C444" s="204" t="s">
        <v>2219</v>
      </c>
      <c r="D444" s="204" t="s">
        <v>187</v>
      </c>
      <c r="E444" s="205" t="s">
        <v>2220</v>
      </c>
      <c r="F444" s="206" t="s">
        <v>2221</v>
      </c>
      <c r="G444" s="207" t="s">
        <v>190</v>
      </c>
      <c r="H444" s="208">
        <v>1</v>
      </c>
      <c r="I444" s="209"/>
      <c r="J444" s="210">
        <f>ROUND(I444*H444,2)</f>
        <v>0</v>
      </c>
      <c r="K444" s="206" t="s">
        <v>1</v>
      </c>
      <c r="L444" s="40"/>
      <c r="M444" s="211" t="s">
        <v>1</v>
      </c>
      <c r="N444" s="212" t="s">
        <v>38</v>
      </c>
      <c r="O444" s="72"/>
      <c r="P444" s="213">
        <f>O444*H444</f>
        <v>0</v>
      </c>
      <c r="Q444" s="213">
        <v>0</v>
      </c>
      <c r="R444" s="213">
        <f>Q444*H444</f>
        <v>0</v>
      </c>
      <c r="S444" s="213">
        <v>0</v>
      </c>
      <c r="T444" s="214">
        <f>S444*H444</f>
        <v>0</v>
      </c>
      <c r="U444" s="35"/>
      <c r="V444" s="35"/>
      <c r="W444" s="35"/>
      <c r="X444" s="35"/>
      <c r="Y444" s="35"/>
      <c r="Z444" s="35"/>
      <c r="AA444" s="35"/>
      <c r="AB444" s="35"/>
      <c r="AC444" s="35"/>
      <c r="AD444" s="35"/>
      <c r="AE444" s="35"/>
      <c r="AR444" s="215" t="s">
        <v>487</v>
      </c>
      <c r="AT444" s="215" t="s">
        <v>187</v>
      </c>
      <c r="AU444" s="215" t="s">
        <v>83</v>
      </c>
      <c r="AY444" s="18" t="s">
        <v>185</v>
      </c>
      <c r="BE444" s="216">
        <f>IF(N444="základní",J444,0)</f>
        <v>0</v>
      </c>
      <c r="BF444" s="216">
        <f>IF(N444="snížená",J444,0)</f>
        <v>0</v>
      </c>
      <c r="BG444" s="216">
        <f>IF(N444="zákl. přenesená",J444,0)</f>
        <v>0</v>
      </c>
      <c r="BH444" s="216">
        <f>IF(N444="sníž. přenesená",J444,0)</f>
        <v>0</v>
      </c>
      <c r="BI444" s="216">
        <f>IF(N444="nulová",J444,0)</f>
        <v>0</v>
      </c>
      <c r="BJ444" s="18" t="s">
        <v>81</v>
      </c>
      <c r="BK444" s="216">
        <f>ROUND(I444*H444,2)</f>
        <v>0</v>
      </c>
      <c r="BL444" s="18" t="s">
        <v>487</v>
      </c>
      <c r="BM444" s="215" t="s">
        <v>2222</v>
      </c>
    </row>
    <row r="445" spans="1:65" s="2" customFormat="1" ht="10.199999999999999">
      <c r="A445" s="35"/>
      <c r="B445" s="36"/>
      <c r="C445" s="37"/>
      <c r="D445" s="217" t="s">
        <v>194</v>
      </c>
      <c r="E445" s="37"/>
      <c r="F445" s="218" t="s">
        <v>2221</v>
      </c>
      <c r="G445" s="37"/>
      <c r="H445" s="37"/>
      <c r="I445" s="116"/>
      <c r="J445" s="37"/>
      <c r="K445" s="37"/>
      <c r="L445" s="40"/>
      <c r="M445" s="219"/>
      <c r="N445" s="220"/>
      <c r="O445" s="72"/>
      <c r="P445" s="72"/>
      <c r="Q445" s="72"/>
      <c r="R445" s="72"/>
      <c r="S445" s="72"/>
      <c r="T445" s="73"/>
      <c r="U445" s="35"/>
      <c r="V445" s="35"/>
      <c r="W445" s="35"/>
      <c r="X445" s="35"/>
      <c r="Y445" s="35"/>
      <c r="Z445" s="35"/>
      <c r="AA445" s="35"/>
      <c r="AB445" s="35"/>
      <c r="AC445" s="35"/>
      <c r="AD445" s="35"/>
      <c r="AE445" s="35"/>
      <c r="AT445" s="18" t="s">
        <v>194</v>
      </c>
      <c r="AU445" s="18" t="s">
        <v>83</v>
      </c>
    </row>
    <row r="446" spans="1:65" s="2" customFormat="1" ht="16.5" customHeight="1">
      <c r="A446" s="35"/>
      <c r="B446" s="36"/>
      <c r="C446" s="258" t="s">
        <v>2223</v>
      </c>
      <c r="D446" s="258" t="s">
        <v>521</v>
      </c>
      <c r="E446" s="259" t="s">
        <v>2220</v>
      </c>
      <c r="F446" s="260" t="s">
        <v>2224</v>
      </c>
      <c r="G446" s="261" t="s">
        <v>190</v>
      </c>
      <c r="H446" s="262">
        <v>1</v>
      </c>
      <c r="I446" s="263"/>
      <c r="J446" s="264">
        <f>ROUND(I446*H446,2)</f>
        <v>0</v>
      </c>
      <c r="K446" s="260" t="s">
        <v>1</v>
      </c>
      <c r="L446" s="265"/>
      <c r="M446" s="266" t="s">
        <v>1</v>
      </c>
      <c r="N446" s="267" t="s">
        <v>38</v>
      </c>
      <c r="O446" s="72"/>
      <c r="P446" s="213">
        <f>O446*H446</f>
        <v>0</v>
      </c>
      <c r="Q446" s="213">
        <v>0</v>
      </c>
      <c r="R446" s="213">
        <f>Q446*H446</f>
        <v>0</v>
      </c>
      <c r="S446" s="213">
        <v>0</v>
      </c>
      <c r="T446" s="214">
        <f>S446*H446</f>
        <v>0</v>
      </c>
      <c r="U446" s="35"/>
      <c r="V446" s="35"/>
      <c r="W446" s="35"/>
      <c r="X446" s="35"/>
      <c r="Y446" s="35"/>
      <c r="Z446" s="35"/>
      <c r="AA446" s="35"/>
      <c r="AB446" s="35"/>
      <c r="AC446" s="35"/>
      <c r="AD446" s="35"/>
      <c r="AE446" s="35"/>
      <c r="AR446" s="215" t="s">
        <v>487</v>
      </c>
      <c r="AT446" s="215" t="s">
        <v>521</v>
      </c>
      <c r="AU446" s="215" t="s">
        <v>83</v>
      </c>
      <c r="AY446" s="18" t="s">
        <v>185</v>
      </c>
      <c r="BE446" s="216">
        <f>IF(N446="základní",J446,0)</f>
        <v>0</v>
      </c>
      <c r="BF446" s="216">
        <f>IF(N446="snížená",J446,0)</f>
        <v>0</v>
      </c>
      <c r="BG446" s="216">
        <f>IF(N446="zákl. přenesená",J446,0)</f>
        <v>0</v>
      </c>
      <c r="BH446" s="216">
        <f>IF(N446="sníž. přenesená",J446,0)</f>
        <v>0</v>
      </c>
      <c r="BI446" s="216">
        <f>IF(N446="nulová",J446,0)</f>
        <v>0</v>
      </c>
      <c r="BJ446" s="18" t="s">
        <v>81</v>
      </c>
      <c r="BK446" s="216">
        <f>ROUND(I446*H446,2)</f>
        <v>0</v>
      </c>
      <c r="BL446" s="18" t="s">
        <v>487</v>
      </c>
      <c r="BM446" s="215" t="s">
        <v>2225</v>
      </c>
    </row>
    <row r="447" spans="1:65" s="2" customFormat="1" ht="10.199999999999999">
      <c r="A447" s="35"/>
      <c r="B447" s="36"/>
      <c r="C447" s="37"/>
      <c r="D447" s="217" t="s">
        <v>194</v>
      </c>
      <c r="E447" s="37"/>
      <c r="F447" s="218" t="s">
        <v>2224</v>
      </c>
      <c r="G447" s="37"/>
      <c r="H447" s="37"/>
      <c r="I447" s="116"/>
      <c r="J447" s="37"/>
      <c r="K447" s="37"/>
      <c r="L447" s="40"/>
      <c r="M447" s="219"/>
      <c r="N447" s="220"/>
      <c r="O447" s="72"/>
      <c r="P447" s="72"/>
      <c r="Q447" s="72"/>
      <c r="R447" s="72"/>
      <c r="S447" s="72"/>
      <c r="T447" s="73"/>
      <c r="U447" s="35"/>
      <c r="V447" s="35"/>
      <c r="W447" s="35"/>
      <c r="X447" s="35"/>
      <c r="Y447" s="35"/>
      <c r="Z447" s="35"/>
      <c r="AA447" s="35"/>
      <c r="AB447" s="35"/>
      <c r="AC447" s="35"/>
      <c r="AD447" s="35"/>
      <c r="AE447" s="35"/>
      <c r="AT447" s="18" t="s">
        <v>194</v>
      </c>
      <c r="AU447" s="18" t="s">
        <v>83</v>
      </c>
    </row>
    <row r="448" spans="1:65" s="2" customFormat="1" ht="21.75" customHeight="1">
      <c r="A448" s="35"/>
      <c r="B448" s="36"/>
      <c r="C448" s="204" t="s">
        <v>2226</v>
      </c>
      <c r="D448" s="204" t="s">
        <v>187</v>
      </c>
      <c r="E448" s="205" t="s">
        <v>2227</v>
      </c>
      <c r="F448" s="206" t="s">
        <v>2228</v>
      </c>
      <c r="G448" s="207" t="s">
        <v>995</v>
      </c>
      <c r="H448" s="208">
        <v>1</v>
      </c>
      <c r="I448" s="209"/>
      <c r="J448" s="210">
        <f>ROUND(I448*H448,2)</f>
        <v>0</v>
      </c>
      <c r="K448" s="206" t="s">
        <v>1</v>
      </c>
      <c r="L448" s="40"/>
      <c r="M448" s="211" t="s">
        <v>1</v>
      </c>
      <c r="N448" s="212" t="s">
        <v>38</v>
      </c>
      <c r="O448" s="72"/>
      <c r="P448" s="213">
        <f>O448*H448</f>
        <v>0</v>
      </c>
      <c r="Q448" s="213">
        <v>0</v>
      </c>
      <c r="R448" s="213">
        <f>Q448*H448</f>
        <v>0</v>
      </c>
      <c r="S448" s="213">
        <v>0</v>
      </c>
      <c r="T448" s="214">
        <f>S448*H448</f>
        <v>0</v>
      </c>
      <c r="U448" s="35"/>
      <c r="V448" s="35"/>
      <c r="W448" s="35"/>
      <c r="X448" s="35"/>
      <c r="Y448" s="35"/>
      <c r="Z448" s="35"/>
      <c r="AA448" s="35"/>
      <c r="AB448" s="35"/>
      <c r="AC448" s="35"/>
      <c r="AD448" s="35"/>
      <c r="AE448" s="35"/>
      <c r="AR448" s="215" t="s">
        <v>487</v>
      </c>
      <c r="AT448" s="215" t="s">
        <v>187</v>
      </c>
      <c r="AU448" s="215" t="s">
        <v>83</v>
      </c>
      <c r="AY448" s="18" t="s">
        <v>185</v>
      </c>
      <c r="BE448" s="216">
        <f>IF(N448="základní",J448,0)</f>
        <v>0</v>
      </c>
      <c r="BF448" s="216">
        <f>IF(N448="snížená",J448,0)</f>
        <v>0</v>
      </c>
      <c r="BG448" s="216">
        <f>IF(N448="zákl. přenesená",J448,0)</f>
        <v>0</v>
      </c>
      <c r="BH448" s="216">
        <f>IF(N448="sníž. přenesená",J448,0)</f>
        <v>0</v>
      </c>
      <c r="BI448" s="216">
        <f>IF(N448="nulová",J448,0)</f>
        <v>0</v>
      </c>
      <c r="BJ448" s="18" t="s">
        <v>81</v>
      </c>
      <c r="BK448" s="216">
        <f>ROUND(I448*H448,2)</f>
        <v>0</v>
      </c>
      <c r="BL448" s="18" t="s">
        <v>487</v>
      </c>
      <c r="BM448" s="215" t="s">
        <v>2229</v>
      </c>
    </row>
    <row r="449" spans="1:65" s="2" customFormat="1" ht="19.2">
      <c r="A449" s="35"/>
      <c r="B449" s="36"/>
      <c r="C449" s="37"/>
      <c r="D449" s="217" t="s">
        <v>194</v>
      </c>
      <c r="E449" s="37"/>
      <c r="F449" s="218" t="s">
        <v>2228</v>
      </c>
      <c r="G449" s="37"/>
      <c r="H449" s="37"/>
      <c r="I449" s="116"/>
      <c r="J449" s="37"/>
      <c r="K449" s="37"/>
      <c r="L449" s="40"/>
      <c r="M449" s="219"/>
      <c r="N449" s="220"/>
      <c r="O449" s="72"/>
      <c r="P449" s="72"/>
      <c r="Q449" s="72"/>
      <c r="R449" s="72"/>
      <c r="S449" s="72"/>
      <c r="T449" s="73"/>
      <c r="U449" s="35"/>
      <c r="V449" s="35"/>
      <c r="W449" s="35"/>
      <c r="X449" s="35"/>
      <c r="Y449" s="35"/>
      <c r="Z449" s="35"/>
      <c r="AA449" s="35"/>
      <c r="AB449" s="35"/>
      <c r="AC449" s="35"/>
      <c r="AD449" s="35"/>
      <c r="AE449" s="35"/>
      <c r="AT449" s="18" t="s">
        <v>194</v>
      </c>
      <c r="AU449" s="18" t="s">
        <v>83</v>
      </c>
    </row>
    <row r="450" spans="1:65" s="2" customFormat="1" ht="21.75" customHeight="1">
      <c r="A450" s="35"/>
      <c r="B450" s="36"/>
      <c r="C450" s="258" t="s">
        <v>2230</v>
      </c>
      <c r="D450" s="258" t="s">
        <v>521</v>
      </c>
      <c r="E450" s="259" t="s">
        <v>2227</v>
      </c>
      <c r="F450" s="260" t="s">
        <v>2231</v>
      </c>
      <c r="G450" s="261" t="s">
        <v>995</v>
      </c>
      <c r="H450" s="262">
        <v>1</v>
      </c>
      <c r="I450" s="263"/>
      <c r="J450" s="264">
        <f>ROUND(I450*H450,2)</f>
        <v>0</v>
      </c>
      <c r="K450" s="260" t="s">
        <v>1</v>
      </c>
      <c r="L450" s="265"/>
      <c r="M450" s="266" t="s">
        <v>1</v>
      </c>
      <c r="N450" s="267" t="s">
        <v>38</v>
      </c>
      <c r="O450" s="72"/>
      <c r="P450" s="213">
        <f>O450*H450</f>
        <v>0</v>
      </c>
      <c r="Q450" s="213">
        <v>0</v>
      </c>
      <c r="R450" s="213">
        <f>Q450*H450</f>
        <v>0</v>
      </c>
      <c r="S450" s="213">
        <v>0</v>
      </c>
      <c r="T450" s="214">
        <f>S450*H450</f>
        <v>0</v>
      </c>
      <c r="U450" s="35"/>
      <c r="V450" s="35"/>
      <c r="W450" s="35"/>
      <c r="X450" s="35"/>
      <c r="Y450" s="35"/>
      <c r="Z450" s="35"/>
      <c r="AA450" s="35"/>
      <c r="AB450" s="35"/>
      <c r="AC450" s="35"/>
      <c r="AD450" s="35"/>
      <c r="AE450" s="35"/>
      <c r="AR450" s="215" t="s">
        <v>487</v>
      </c>
      <c r="AT450" s="215" t="s">
        <v>521</v>
      </c>
      <c r="AU450" s="215" t="s">
        <v>83</v>
      </c>
      <c r="AY450" s="18" t="s">
        <v>185</v>
      </c>
      <c r="BE450" s="216">
        <f>IF(N450="základní",J450,0)</f>
        <v>0</v>
      </c>
      <c r="BF450" s="216">
        <f>IF(N450="snížená",J450,0)</f>
        <v>0</v>
      </c>
      <c r="BG450" s="216">
        <f>IF(N450="zákl. přenesená",J450,0)</f>
        <v>0</v>
      </c>
      <c r="BH450" s="216">
        <f>IF(N450="sníž. přenesená",J450,0)</f>
        <v>0</v>
      </c>
      <c r="BI450" s="216">
        <f>IF(N450="nulová",J450,0)</f>
        <v>0</v>
      </c>
      <c r="BJ450" s="18" t="s">
        <v>81</v>
      </c>
      <c r="BK450" s="216">
        <f>ROUND(I450*H450,2)</f>
        <v>0</v>
      </c>
      <c r="BL450" s="18" t="s">
        <v>487</v>
      </c>
      <c r="BM450" s="215" t="s">
        <v>2232</v>
      </c>
    </row>
    <row r="451" spans="1:65" s="2" customFormat="1" ht="19.2">
      <c r="A451" s="35"/>
      <c r="B451" s="36"/>
      <c r="C451" s="37"/>
      <c r="D451" s="217" t="s">
        <v>194</v>
      </c>
      <c r="E451" s="37"/>
      <c r="F451" s="218" t="s">
        <v>2231</v>
      </c>
      <c r="G451" s="37"/>
      <c r="H451" s="37"/>
      <c r="I451" s="116"/>
      <c r="J451" s="37"/>
      <c r="K451" s="37"/>
      <c r="L451" s="40"/>
      <c r="M451" s="219"/>
      <c r="N451" s="220"/>
      <c r="O451" s="72"/>
      <c r="P451" s="72"/>
      <c r="Q451" s="72"/>
      <c r="R451" s="72"/>
      <c r="S451" s="72"/>
      <c r="T451" s="73"/>
      <c r="U451" s="35"/>
      <c r="V451" s="35"/>
      <c r="W451" s="35"/>
      <c r="X451" s="35"/>
      <c r="Y451" s="35"/>
      <c r="Z451" s="35"/>
      <c r="AA451" s="35"/>
      <c r="AB451" s="35"/>
      <c r="AC451" s="35"/>
      <c r="AD451" s="35"/>
      <c r="AE451" s="35"/>
      <c r="AT451" s="18" t="s">
        <v>194</v>
      </c>
      <c r="AU451" s="18" t="s">
        <v>83</v>
      </c>
    </row>
    <row r="452" spans="1:65" s="2" customFormat="1" ht="16.5" customHeight="1">
      <c r="A452" s="35"/>
      <c r="B452" s="36"/>
      <c r="C452" s="204" t="s">
        <v>2233</v>
      </c>
      <c r="D452" s="204" t="s">
        <v>187</v>
      </c>
      <c r="E452" s="205" t="s">
        <v>2234</v>
      </c>
      <c r="F452" s="206" t="s">
        <v>2235</v>
      </c>
      <c r="G452" s="207" t="s">
        <v>190</v>
      </c>
      <c r="H452" s="208">
        <v>1</v>
      </c>
      <c r="I452" s="209"/>
      <c r="J452" s="210">
        <f>ROUND(I452*H452,2)</f>
        <v>0</v>
      </c>
      <c r="K452" s="206" t="s">
        <v>1</v>
      </c>
      <c r="L452" s="40"/>
      <c r="M452" s="211" t="s">
        <v>1</v>
      </c>
      <c r="N452" s="212" t="s">
        <v>38</v>
      </c>
      <c r="O452" s="72"/>
      <c r="P452" s="213">
        <f>O452*H452</f>
        <v>0</v>
      </c>
      <c r="Q452" s="213">
        <v>0</v>
      </c>
      <c r="R452" s="213">
        <f>Q452*H452</f>
        <v>0</v>
      </c>
      <c r="S452" s="213">
        <v>0</v>
      </c>
      <c r="T452" s="214">
        <f>S452*H452</f>
        <v>0</v>
      </c>
      <c r="U452" s="35"/>
      <c r="V452" s="35"/>
      <c r="W452" s="35"/>
      <c r="X452" s="35"/>
      <c r="Y452" s="35"/>
      <c r="Z452" s="35"/>
      <c r="AA452" s="35"/>
      <c r="AB452" s="35"/>
      <c r="AC452" s="35"/>
      <c r="AD452" s="35"/>
      <c r="AE452" s="35"/>
      <c r="AR452" s="215" t="s">
        <v>487</v>
      </c>
      <c r="AT452" s="215" t="s">
        <v>187</v>
      </c>
      <c r="AU452" s="215" t="s">
        <v>83</v>
      </c>
      <c r="AY452" s="18" t="s">
        <v>185</v>
      </c>
      <c r="BE452" s="216">
        <f>IF(N452="základní",J452,0)</f>
        <v>0</v>
      </c>
      <c r="BF452" s="216">
        <f>IF(N452="snížená",J452,0)</f>
        <v>0</v>
      </c>
      <c r="BG452" s="216">
        <f>IF(N452="zákl. přenesená",J452,0)</f>
        <v>0</v>
      </c>
      <c r="BH452" s="216">
        <f>IF(N452="sníž. přenesená",J452,0)</f>
        <v>0</v>
      </c>
      <c r="BI452" s="216">
        <f>IF(N452="nulová",J452,0)</f>
        <v>0</v>
      </c>
      <c r="BJ452" s="18" t="s">
        <v>81</v>
      </c>
      <c r="BK452" s="216">
        <f>ROUND(I452*H452,2)</f>
        <v>0</v>
      </c>
      <c r="BL452" s="18" t="s">
        <v>487</v>
      </c>
      <c r="BM452" s="215" t="s">
        <v>2236</v>
      </c>
    </row>
    <row r="453" spans="1:65" s="2" customFormat="1" ht="10.199999999999999">
      <c r="A453" s="35"/>
      <c r="B453" s="36"/>
      <c r="C453" s="37"/>
      <c r="D453" s="217" t="s">
        <v>194</v>
      </c>
      <c r="E453" s="37"/>
      <c r="F453" s="218" t="s">
        <v>2235</v>
      </c>
      <c r="G453" s="37"/>
      <c r="H453" s="37"/>
      <c r="I453" s="116"/>
      <c r="J453" s="37"/>
      <c r="K453" s="37"/>
      <c r="L453" s="40"/>
      <c r="M453" s="219"/>
      <c r="N453" s="220"/>
      <c r="O453" s="72"/>
      <c r="P453" s="72"/>
      <c r="Q453" s="72"/>
      <c r="R453" s="72"/>
      <c r="S453" s="72"/>
      <c r="T453" s="73"/>
      <c r="U453" s="35"/>
      <c r="V453" s="35"/>
      <c r="W453" s="35"/>
      <c r="X453" s="35"/>
      <c r="Y453" s="35"/>
      <c r="Z453" s="35"/>
      <c r="AA453" s="35"/>
      <c r="AB453" s="35"/>
      <c r="AC453" s="35"/>
      <c r="AD453" s="35"/>
      <c r="AE453" s="35"/>
      <c r="AT453" s="18" t="s">
        <v>194</v>
      </c>
      <c r="AU453" s="18" t="s">
        <v>83</v>
      </c>
    </row>
    <row r="454" spans="1:65" s="2" customFormat="1" ht="16.5" customHeight="1">
      <c r="A454" s="35"/>
      <c r="B454" s="36"/>
      <c r="C454" s="258" t="s">
        <v>2237</v>
      </c>
      <c r="D454" s="258" t="s">
        <v>521</v>
      </c>
      <c r="E454" s="259" t="s">
        <v>2234</v>
      </c>
      <c r="F454" s="260" t="s">
        <v>2238</v>
      </c>
      <c r="G454" s="261" t="s">
        <v>190</v>
      </c>
      <c r="H454" s="262">
        <v>1</v>
      </c>
      <c r="I454" s="263"/>
      <c r="J454" s="264">
        <f>ROUND(I454*H454,2)</f>
        <v>0</v>
      </c>
      <c r="K454" s="260" t="s">
        <v>1</v>
      </c>
      <c r="L454" s="265"/>
      <c r="M454" s="266" t="s">
        <v>1</v>
      </c>
      <c r="N454" s="267" t="s">
        <v>38</v>
      </c>
      <c r="O454" s="72"/>
      <c r="P454" s="213">
        <f>O454*H454</f>
        <v>0</v>
      </c>
      <c r="Q454" s="213">
        <v>0</v>
      </c>
      <c r="R454" s="213">
        <f>Q454*H454</f>
        <v>0</v>
      </c>
      <c r="S454" s="213">
        <v>0</v>
      </c>
      <c r="T454" s="214">
        <f>S454*H454</f>
        <v>0</v>
      </c>
      <c r="U454" s="35"/>
      <c r="V454" s="35"/>
      <c r="W454" s="35"/>
      <c r="X454" s="35"/>
      <c r="Y454" s="35"/>
      <c r="Z454" s="35"/>
      <c r="AA454" s="35"/>
      <c r="AB454" s="35"/>
      <c r="AC454" s="35"/>
      <c r="AD454" s="35"/>
      <c r="AE454" s="35"/>
      <c r="AR454" s="215" t="s">
        <v>487</v>
      </c>
      <c r="AT454" s="215" t="s">
        <v>521</v>
      </c>
      <c r="AU454" s="215" t="s">
        <v>83</v>
      </c>
      <c r="AY454" s="18" t="s">
        <v>185</v>
      </c>
      <c r="BE454" s="216">
        <f>IF(N454="základní",J454,0)</f>
        <v>0</v>
      </c>
      <c r="BF454" s="216">
        <f>IF(N454="snížená",J454,0)</f>
        <v>0</v>
      </c>
      <c r="BG454" s="216">
        <f>IF(N454="zákl. přenesená",J454,0)</f>
        <v>0</v>
      </c>
      <c r="BH454" s="216">
        <f>IF(N454="sníž. přenesená",J454,0)</f>
        <v>0</v>
      </c>
      <c r="BI454" s="216">
        <f>IF(N454="nulová",J454,0)</f>
        <v>0</v>
      </c>
      <c r="BJ454" s="18" t="s">
        <v>81</v>
      </c>
      <c r="BK454" s="216">
        <f>ROUND(I454*H454,2)</f>
        <v>0</v>
      </c>
      <c r="BL454" s="18" t="s">
        <v>487</v>
      </c>
      <c r="BM454" s="215" t="s">
        <v>2239</v>
      </c>
    </row>
    <row r="455" spans="1:65" s="2" customFormat="1" ht="10.199999999999999">
      <c r="A455" s="35"/>
      <c r="B455" s="36"/>
      <c r="C455" s="37"/>
      <c r="D455" s="217" t="s">
        <v>194</v>
      </c>
      <c r="E455" s="37"/>
      <c r="F455" s="218" t="s">
        <v>2238</v>
      </c>
      <c r="G455" s="37"/>
      <c r="H455" s="37"/>
      <c r="I455" s="116"/>
      <c r="J455" s="37"/>
      <c r="K455" s="37"/>
      <c r="L455" s="40"/>
      <c r="M455" s="219"/>
      <c r="N455" s="220"/>
      <c r="O455" s="72"/>
      <c r="P455" s="72"/>
      <c r="Q455" s="72"/>
      <c r="R455" s="72"/>
      <c r="S455" s="72"/>
      <c r="T455" s="73"/>
      <c r="U455" s="35"/>
      <c r="V455" s="35"/>
      <c r="W455" s="35"/>
      <c r="X455" s="35"/>
      <c r="Y455" s="35"/>
      <c r="Z455" s="35"/>
      <c r="AA455" s="35"/>
      <c r="AB455" s="35"/>
      <c r="AC455" s="35"/>
      <c r="AD455" s="35"/>
      <c r="AE455" s="35"/>
      <c r="AT455" s="18" t="s">
        <v>194</v>
      </c>
      <c r="AU455" s="18" t="s">
        <v>83</v>
      </c>
    </row>
    <row r="456" spans="1:65" s="2" customFormat="1" ht="16.5" customHeight="1">
      <c r="A456" s="35"/>
      <c r="B456" s="36"/>
      <c r="C456" s="204" t="s">
        <v>2240</v>
      </c>
      <c r="D456" s="204" t="s">
        <v>187</v>
      </c>
      <c r="E456" s="205" t="s">
        <v>2241</v>
      </c>
      <c r="F456" s="206" t="s">
        <v>2242</v>
      </c>
      <c r="G456" s="207" t="s">
        <v>190</v>
      </c>
      <c r="H456" s="208">
        <v>2</v>
      </c>
      <c r="I456" s="209"/>
      <c r="J456" s="210">
        <f>ROUND(I456*H456,2)</f>
        <v>0</v>
      </c>
      <c r="K456" s="206" t="s">
        <v>1</v>
      </c>
      <c r="L456" s="40"/>
      <c r="M456" s="211" t="s">
        <v>1</v>
      </c>
      <c r="N456" s="212" t="s">
        <v>38</v>
      </c>
      <c r="O456" s="72"/>
      <c r="P456" s="213">
        <f>O456*H456</f>
        <v>0</v>
      </c>
      <c r="Q456" s="213">
        <v>0</v>
      </c>
      <c r="R456" s="213">
        <f>Q456*H456</f>
        <v>0</v>
      </c>
      <c r="S456" s="213">
        <v>0</v>
      </c>
      <c r="T456" s="214">
        <f>S456*H456</f>
        <v>0</v>
      </c>
      <c r="U456" s="35"/>
      <c r="V456" s="35"/>
      <c r="W456" s="35"/>
      <c r="X456" s="35"/>
      <c r="Y456" s="35"/>
      <c r="Z456" s="35"/>
      <c r="AA456" s="35"/>
      <c r="AB456" s="35"/>
      <c r="AC456" s="35"/>
      <c r="AD456" s="35"/>
      <c r="AE456" s="35"/>
      <c r="AR456" s="215" t="s">
        <v>487</v>
      </c>
      <c r="AT456" s="215" t="s">
        <v>187</v>
      </c>
      <c r="AU456" s="215" t="s">
        <v>83</v>
      </c>
      <c r="AY456" s="18" t="s">
        <v>185</v>
      </c>
      <c r="BE456" s="216">
        <f>IF(N456="základní",J456,0)</f>
        <v>0</v>
      </c>
      <c r="BF456" s="216">
        <f>IF(N456="snížená",J456,0)</f>
        <v>0</v>
      </c>
      <c r="BG456" s="216">
        <f>IF(N456="zákl. přenesená",J456,0)</f>
        <v>0</v>
      </c>
      <c r="BH456" s="216">
        <f>IF(N456="sníž. přenesená",J456,0)</f>
        <v>0</v>
      </c>
      <c r="BI456" s="216">
        <f>IF(N456="nulová",J456,0)</f>
        <v>0</v>
      </c>
      <c r="BJ456" s="18" t="s">
        <v>81</v>
      </c>
      <c r="BK456" s="216">
        <f>ROUND(I456*H456,2)</f>
        <v>0</v>
      </c>
      <c r="BL456" s="18" t="s">
        <v>487</v>
      </c>
      <c r="BM456" s="215" t="s">
        <v>2243</v>
      </c>
    </row>
    <row r="457" spans="1:65" s="2" customFormat="1" ht="10.199999999999999">
      <c r="A457" s="35"/>
      <c r="B457" s="36"/>
      <c r="C457" s="37"/>
      <c r="D457" s="217" t="s">
        <v>194</v>
      </c>
      <c r="E457" s="37"/>
      <c r="F457" s="218" t="s">
        <v>2242</v>
      </c>
      <c r="G457" s="37"/>
      <c r="H457" s="37"/>
      <c r="I457" s="116"/>
      <c r="J457" s="37"/>
      <c r="K457" s="37"/>
      <c r="L457" s="40"/>
      <c r="M457" s="219"/>
      <c r="N457" s="220"/>
      <c r="O457" s="72"/>
      <c r="P457" s="72"/>
      <c r="Q457" s="72"/>
      <c r="R457" s="72"/>
      <c r="S457" s="72"/>
      <c r="T457" s="73"/>
      <c r="U457" s="35"/>
      <c r="V457" s="35"/>
      <c r="W457" s="35"/>
      <c r="X457" s="35"/>
      <c r="Y457" s="35"/>
      <c r="Z457" s="35"/>
      <c r="AA457" s="35"/>
      <c r="AB457" s="35"/>
      <c r="AC457" s="35"/>
      <c r="AD457" s="35"/>
      <c r="AE457" s="35"/>
      <c r="AT457" s="18" t="s">
        <v>194</v>
      </c>
      <c r="AU457" s="18" t="s">
        <v>83</v>
      </c>
    </row>
    <row r="458" spans="1:65" s="2" customFormat="1" ht="16.5" customHeight="1">
      <c r="A458" s="35"/>
      <c r="B458" s="36"/>
      <c r="C458" s="258" t="s">
        <v>2244</v>
      </c>
      <c r="D458" s="258" t="s">
        <v>521</v>
      </c>
      <c r="E458" s="259" t="s">
        <v>2241</v>
      </c>
      <c r="F458" s="260" t="s">
        <v>2245</v>
      </c>
      <c r="G458" s="261" t="s">
        <v>190</v>
      </c>
      <c r="H458" s="262">
        <v>2</v>
      </c>
      <c r="I458" s="263"/>
      <c r="J458" s="264">
        <f>ROUND(I458*H458,2)</f>
        <v>0</v>
      </c>
      <c r="K458" s="260" t="s">
        <v>1</v>
      </c>
      <c r="L458" s="265"/>
      <c r="M458" s="266" t="s">
        <v>1</v>
      </c>
      <c r="N458" s="267" t="s">
        <v>38</v>
      </c>
      <c r="O458" s="72"/>
      <c r="P458" s="213">
        <f>O458*H458</f>
        <v>0</v>
      </c>
      <c r="Q458" s="213">
        <v>0</v>
      </c>
      <c r="R458" s="213">
        <f>Q458*H458</f>
        <v>0</v>
      </c>
      <c r="S458" s="213">
        <v>0</v>
      </c>
      <c r="T458" s="214">
        <f>S458*H458</f>
        <v>0</v>
      </c>
      <c r="U458" s="35"/>
      <c r="V458" s="35"/>
      <c r="W458" s="35"/>
      <c r="X458" s="35"/>
      <c r="Y458" s="35"/>
      <c r="Z458" s="35"/>
      <c r="AA458" s="35"/>
      <c r="AB458" s="35"/>
      <c r="AC458" s="35"/>
      <c r="AD458" s="35"/>
      <c r="AE458" s="35"/>
      <c r="AR458" s="215" t="s">
        <v>487</v>
      </c>
      <c r="AT458" s="215" t="s">
        <v>521</v>
      </c>
      <c r="AU458" s="215" t="s">
        <v>83</v>
      </c>
      <c r="AY458" s="18" t="s">
        <v>185</v>
      </c>
      <c r="BE458" s="216">
        <f>IF(N458="základní",J458,0)</f>
        <v>0</v>
      </c>
      <c r="BF458" s="216">
        <f>IF(N458="snížená",J458,0)</f>
        <v>0</v>
      </c>
      <c r="BG458" s="216">
        <f>IF(N458="zákl. přenesená",J458,0)</f>
        <v>0</v>
      </c>
      <c r="BH458" s="216">
        <f>IF(N458="sníž. přenesená",J458,0)</f>
        <v>0</v>
      </c>
      <c r="BI458" s="216">
        <f>IF(N458="nulová",J458,0)</f>
        <v>0</v>
      </c>
      <c r="BJ458" s="18" t="s">
        <v>81</v>
      </c>
      <c r="BK458" s="216">
        <f>ROUND(I458*H458,2)</f>
        <v>0</v>
      </c>
      <c r="BL458" s="18" t="s">
        <v>487</v>
      </c>
      <c r="BM458" s="215" t="s">
        <v>2246</v>
      </c>
    </row>
    <row r="459" spans="1:65" s="2" customFormat="1" ht="10.199999999999999">
      <c r="A459" s="35"/>
      <c r="B459" s="36"/>
      <c r="C459" s="37"/>
      <c r="D459" s="217" t="s">
        <v>194</v>
      </c>
      <c r="E459" s="37"/>
      <c r="F459" s="218" t="s">
        <v>2245</v>
      </c>
      <c r="G459" s="37"/>
      <c r="H459" s="37"/>
      <c r="I459" s="116"/>
      <c r="J459" s="37"/>
      <c r="K459" s="37"/>
      <c r="L459" s="40"/>
      <c r="M459" s="219"/>
      <c r="N459" s="220"/>
      <c r="O459" s="72"/>
      <c r="P459" s="72"/>
      <c r="Q459" s="72"/>
      <c r="R459" s="72"/>
      <c r="S459" s="72"/>
      <c r="T459" s="73"/>
      <c r="U459" s="35"/>
      <c r="V459" s="35"/>
      <c r="W459" s="35"/>
      <c r="X459" s="35"/>
      <c r="Y459" s="35"/>
      <c r="Z459" s="35"/>
      <c r="AA459" s="35"/>
      <c r="AB459" s="35"/>
      <c r="AC459" s="35"/>
      <c r="AD459" s="35"/>
      <c r="AE459" s="35"/>
      <c r="AT459" s="18" t="s">
        <v>194</v>
      </c>
      <c r="AU459" s="18" t="s">
        <v>83</v>
      </c>
    </row>
    <row r="460" spans="1:65" s="2" customFormat="1" ht="16.5" customHeight="1">
      <c r="A460" s="35"/>
      <c r="B460" s="36"/>
      <c r="C460" s="204" t="s">
        <v>2247</v>
      </c>
      <c r="D460" s="204" t="s">
        <v>187</v>
      </c>
      <c r="E460" s="205" t="s">
        <v>2248</v>
      </c>
      <c r="F460" s="206" t="s">
        <v>2249</v>
      </c>
      <c r="G460" s="207" t="s">
        <v>190</v>
      </c>
      <c r="H460" s="208">
        <v>3</v>
      </c>
      <c r="I460" s="209"/>
      <c r="J460" s="210">
        <f>ROUND(I460*H460,2)</f>
        <v>0</v>
      </c>
      <c r="K460" s="206" t="s">
        <v>1</v>
      </c>
      <c r="L460" s="40"/>
      <c r="M460" s="211" t="s">
        <v>1</v>
      </c>
      <c r="N460" s="212" t="s">
        <v>38</v>
      </c>
      <c r="O460" s="72"/>
      <c r="P460" s="213">
        <f>O460*H460</f>
        <v>0</v>
      </c>
      <c r="Q460" s="213">
        <v>0</v>
      </c>
      <c r="R460" s="213">
        <f>Q460*H460</f>
        <v>0</v>
      </c>
      <c r="S460" s="213">
        <v>0</v>
      </c>
      <c r="T460" s="214">
        <f>S460*H460</f>
        <v>0</v>
      </c>
      <c r="U460" s="35"/>
      <c r="V460" s="35"/>
      <c r="W460" s="35"/>
      <c r="X460" s="35"/>
      <c r="Y460" s="35"/>
      <c r="Z460" s="35"/>
      <c r="AA460" s="35"/>
      <c r="AB460" s="35"/>
      <c r="AC460" s="35"/>
      <c r="AD460" s="35"/>
      <c r="AE460" s="35"/>
      <c r="AR460" s="215" t="s">
        <v>487</v>
      </c>
      <c r="AT460" s="215" t="s">
        <v>187</v>
      </c>
      <c r="AU460" s="215" t="s">
        <v>83</v>
      </c>
      <c r="AY460" s="18" t="s">
        <v>185</v>
      </c>
      <c r="BE460" s="216">
        <f>IF(N460="základní",J460,0)</f>
        <v>0</v>
      </c>
      <c r="BF460" s="216">
        <f>IF(N460="snížená",J460,0)</f>
        <v>0</v>
      </c>
      <c r="BG460" s="216">
        <f>IF(N460="zákl. přenesená",J460,0)</f>
        <v>0</v>
      </c>
      <c r="BH460" s="216">
        <f>IF(N460="sníž. přenesená",J460,0)</f>
        <v>0</v>
      </c>
      <c r="BI460" s="216">
        <f>IF(N460="nulová",J460,0)</f>
        <v>0</v>
      </c>
      <c r="BJ460" s="18" t="s">
        <v>81</v>
      </c>
      <c r="BK460" s="216">
        <f>ROUND(I460*H460,2)</f>
        <v>0</v>
      </c>
      <c r="BL460" s="18" t="s">
        <v>487</v>
      </c>
      <c r="BM460" s="215" t="s">
        <v>2250</v>
      </c>
    </row>
    <row r="461" spans="1:65" s="2" customFormat="1" ht="10.199999999999999">
      <c r="A461" s="35"/>
      <c r="B461" s="36"/>
      <c r="C461" s="37"/>
      <c r="D461" s="217" t="s">
        <v>194</v>
      </c>
      <c r="E461" s="37"/>
      <c r="F461" s="218" t="s">
        <v>2249</v>
      </c>
      <c r="G461" s="37"/>
      <c r="H461" s="37"/>
      <c r="I461" s="116"/>
      <c r="J461" s="37"/>
      <c r="K461" s="37"/>
      <c r="L461" s="40"/>
      <c r="M461" s="219"/>
      <c r="N461" s="220"/>
      <c r="O461" s="72"/>
      <c r="P461" s="72"/>
      <c r="Q461" s="72"/>
      <c r="R461" s="72"/>
      <c r="S461" s="72"/>
      <c r="T461" s="73"/>
      <c r="U461" s="35"/>
      <c r="V461" s="35"/>
      <c r="W461" s="35"/>
      <c r="X461" s="35"/>
      <c r="Y461" s="35"/>
      <c r="Z461" s="35"/>
      <c r="AA461" s="35"/>
      <c r="AB461" s="35"/>
      <c r="AC461" s="35"/>
      <c r="AD461" s="35"/>
      <c r="AE461" s="35"/>
      <c r="AT461" s="18" t="s">
        <v>194</v>
      </c>
      <c r="AU461" s="18" t="s">
        <v>83</v>
      </c>
    </row>
    <row r="462" spans="1:65" s="2" customFormat="1" ht="16.5" customHeight="1">
      <c r="A462" s="35"/>
      <c r="B462" s="36"/>
      <c r="C462" s="258" t="s">
        <v>2251</v>
      </c>
      <c r="D462" s="258" t="s">
        <v>521</v>
      </c>
      <c r="E462" s="259" t="s">
        <v>2248</v>
      </c>
      <c r="F462" s="260" t="s">
        <v>2252</v>
      </c>
      <c r="G462" s="261" t="s">
        <v>190</v>
      </c>
      <c r="H462" s="262">
        <v>3</v>
      </c>
      <c r="I462" s="263"/>
      <c r="J462" s="264">
        <f>ROUND(I462*H462,2)</f>
        <v>0</v>
      </c>
      <c r="K462" s="260" t="s">
        <v>1</v>
      </c>
      <c r="L462" s="265"/>
      <c r="M462" s="266" t="s">
        <v>1</v>
      </c>
      <c r="N462" s="267" t="s">
        <v>38</v>
      </c>
      <c r="O462" s="72"/>
      <c r="P462" s="213">
        <f>O462*H462</f>
        <v>0</v>
      </c>
      <c r="Q462" s="213">
        <v>0</v>
      </c>
      <c r="R462" s="213">
        <f>Q462*H462</f>
        <v>0</v>
      </c>
      <c r="S462" s="213">
        <v>0</v>
      </c>
      <c r="T462" s="214">
        <f>S462*H462</f>
        <v>0</v>
      </c>
      <c r="U462" s="35"/>
      <c r="V462" s="35"/>
      <c r="W462" s="35"/>
      <c r="X462" s="35"/>
      <c r="Y462" s="35"/>
      <c r="Z462" s="35"/>
      <c r="AA462" s="35"/>
      <c r="AB462" s="35"/>
      <c r="AC462" s="35"/>
      <c r="AD462" s="35"/>
      <c r="AE462" s="35"/>
      <c r="AR462" s="215" t="s">
        <v>487</v>
      </c>
      <c r="AT462" s="215" t="s">
        <v>521</v>
      </c>
      <c r="AU462" s="215" t="s">
        <v>83</v>
      </c>
      <c r="AY462" s="18" t="s">
        <v>185</v>
      </c>
      <c r="BE462" s="216">
        <f>IF(N462="základní",J462,0)</f>
        <v>0</v>
      </c>
      <c r="BF462" s="216">
        <f>IF(N462="snížená",J462,0)</f>
        <v>0</v>
      </c>
      <c r="BG462" s="216">
        <f>IF(N462="zákl. přenesená",J462,0)</f>
        <v>0</v>
      </c>
      <c r="BH462" s="216">
        <f>IF(N462="sníž. přenesená",J462,0)</f>
        <v>0</v>
      </c>
      <c r="BI462" s="216">
        <f>IF(N462="nulová",J462,0)</f>
        <v>0</v>
      </c>
      <c r="BJ462" s="18" t="s">
        <v>81</v>
      </c>
      <c r="BK462" s="216">
        <f>ROUND(I462*H462,2)</f>
        <v>0</v>
      </c>
      <c r="BL462" s="18" t="s">
        <v>487</v>
      </c>
      <c r="BM462" s="215" t="s">
        <v>2253</v>
      </c>
    </row>
    <row r="463" spans="1:65" s="2" customFormat="1" ht="10.199999999999999">
      <c r="A463" s="35"/>
      <c r="B463" s="36"/>
      <c r="C463" s="37"/>
      <c r="D463" s="217" t="s">
        <v>194</v>
      </c>
      <c r="E463" s="37"/>
      <c r="F463" s="218" t="s">
        <v>2252</v>
      </c>
      <c r="G463" s="37"/>
      <c r="H463" s="37"/>
      <c r="I463" s="116"/>
      <c r="J463" s="37"/>
      <c r="K463" s="37"/>
      <c r="L463" s="40"/>
      <c r="M463" s="219"/>
      <c r="N463" s="220"/>
      <c r="O463" s="72"/>
      <c r="P463" s="72"/>
      <c r="Q463" s="72"/>
      <c r="R463" s="72"/>
      <c r="S463" s="72"/>
      <c r="T463" s="73"/>
      <c r="U463" s="35"/>
      <c r="V463" s="35"/>
      <c r="W463" s="35"/>
      <c r="X463" s="35"/>
      <c r="Y463" s="35"/>
      <c r="Z463" s="35"/>
      <c r="AA463" s="35"/>
      <c r="AB463" s="35"/>
      <c r="AC463" s="35"/>
      <c r="AD463" s="35"/>
      <c r="AE463" s="35"/>
      <c r="AT463" s="18" t="s">
        <v>194</v>
      </c>
      <c r="AU463" s="18" t="s">
        <v>83</v>
      </c>
    </row>
    <row r="464" spans="1:65" s="2" customFormat="1" ht="16.5" customHeight="1">
      <c r="A464" s="35"/>
      <c r="B464" s="36"/>
      <c r="C464" s="204" t="s">
        <v>2254</v>
      </c>
      <c r="D464" s="204" t="s">
        <v>187</v>
      </c>
      <c r="E464" s="205" t="s">
        <v>2255</v>
      </c>
      <c r="F464" s="206" t="s">
        <v>2256</v>
      </c>
      <c r="G464" s="207" t="s">
        <v>190</v>
      </c>
      <c r="H464" s="208">
        <v>1</v>
      </c>
      <c r="I464" s="209"/>
      <c r="J464" s="210">
        <f>ROUND(I464*H464,2)</f>
        <v>0</v>
      </c>
      <c r="K464" s="206" t="s">
        <v>1</v>
      </c>
      <c r="L464" s="40"/>
      <c r="M464" s="211" t="s">
        <v>1</v>
      </c>
      <c r="N464" s="212" t="s">
        <v>38</v>
      </c>
      <c r="O464" s="72"/>
      <c r="P464" s="213">
        <f>O464*H464</f>
        <v>0</v>
      </c>
      <c r="Q464" s="213">
        <v>0</v>
      </c>
      <c r="R464" s="213">
        <f>Q464*H464</f>
        <v>0</v>
      </c>
      <c r="S464" s="213">
        <v>0</v>
      </c>
      <c r="T464" s="214">
        <f>S464*H464</f>
        <v>0</v>
      </c>
      <c r="U464" s="35"/>
      <c r="V464" s="35"/>
      <c r="W464" s="35"/>
      <c r="X464" s="35"/>
      <c r="Y464" s="35"/>
      <c r="Z464" s="35"/>
      <c r="AA464" s="35"/>
      <c r="AB464" s="35"/>
      <c r="AC464" s="35"/>
      <c r="AD464" s="35"/>
      <c r="AE464" s="35"/>
      <c r="AR464" s="215" t="s">
        <v>487</v>
      </c>
      <c r="AT464" s="215" t="s">
        <v>187</v>
      </c>
      <c r="AU464" s="215" t="s">
        <v>83</v>
      </c>
      <c r="AY464" s="18" t="s">
        <v>185</v>
      </c>
      <c r="BE464" s="216">
        <f>IF(N464="základní",J464,0)</f>
        <v>0</v>
      </c>
      <c r="BF464" s="216">
        <f>IF(N464="snížená",J464,0)</f>
        <v>0</v>
      </c>
      <c r="BG464" s="216">
        <f>IF(N464="zákl. přenesená",J464,0)</f>
        <v>0</v>
      </c>
      <c r="BH464" s="216">
        <f>IF(N464="sníž. přenesená",J464,0)</f>
        <v>0</v>
      </c>
      <c r="BI464" s="216">
        <f>IF(N464="nulová",J464,0)</f>
        <v>0</v>
      </c>
      <c r="BJ464" s="18" t="s">
        <v>81</v>
      </c>
      <c r="BK464" s="216">
        <f>ROUND(I464*H464,2)</f>
        <v>0</v>
      </c>
      <c r="BL464" s="18" t="s">
        <v>487</v>
      </c>
      <c r="BM464" s="215" t="s">
        <v>2257</v>
      </c>
    </row>
    <row r="465" spans="1:65" s="2" customFormat="1" ht="10.199999999999999">
      <c r="A465" s="35"/>
      <c r="B465" s="36"/>
      <c r="C465" s="37"/>
      <c r="D465" s="217" t="s">
        <v>194</v>
      </c>
      <c r="E465" s="37"/>
      <c r="F465" s="218" t="s">
        <v>2256</v>
      </c>
      <c r="G465" s="37"/>
      <c r="H465" s="37"/>
      <c r="I465" s="116"/>
      <c r="J465" s="37"/>
      <c r="K465" s="37"/>
      <c r="L465" s="40"/>
      <c r="M465" s="219"/>
      <c r="N465" s="220"/>
      <c r="O465" s="72"/>
      <c r="P465" s="72"/>
      <c r="Q465" s="72"/>
      <c r="R465" s="72"/>
      <c r="S465" s="72"/>
      <c r="T465" s="73"/>
      <c r="U465" s="35"/>
      <c r="V465" s="35"/>
      <c r="W465" s="35"/>
      <c r="X465" s="35"/>
      <c r="Y465" s="35"/>
      <c r="Z465" s="35"/>
      <c r="AA465" s="35"/>
      <c r="AB465" s="35"/>
      <c r="AC465" s="35"/>
      <c r="AD465" s="35"/>
      <c r="AE465" s="35"/>
      <c r="AT465" s="18" t="s">
        <v>194</v>
      </c>
      <c r="AU465" s="18" t="s">
        <v>83</v>
      </c>
    </row>
    <row r="466" spans="1:65" s="2" customFormat="1" ht="16.5" customHeight="1">
      <c r="A466" s="35"/>
      <c r="B466" s="36"/>
      <c r="C466" s="258" t="s">
        <v>2258</v>
      </c>
      <c r="D466" s="258" t="s">
        <v>521</v>
      </c>
      <c r="E466" s="259" t="s">
        <v>2255</v>
      </c>
      <c r="F466" s="260" t="s">
        <v>2259</v>
      </c>
      <c r="G466" s="261" t="s">
        <v>190</v>
      </c>
      <c r="H466" s="262">
        <v>1</v>
      </c>
      <c r="I466" s="263"/>
      <c r="J466" s="264">
        <f>ROUND(I466*H466,2)</f>
        <v>0</v>
      </c>
      <c r="K466" s="260" t="s">
        <v>1</v>
      </c>
      <c r="L466" s="265"/>
      <c r="M466" s="266" t="s">
        <v>1</v>
      </c>
      <c r="N466" s="267" t="s">
        <v>38</v>
      </c>
      <c r="O466" s="72"/>
      <c r="P466" s="213">
        <f>O466*H466</f>
        <v>0</v>
      </c>
      <c r="Q466" s="213">
        <v>0</v>
      </c>
      <c r="R466" s="213">
        <f>Q466*H466</f>
        <v>0</v>
      </c>
      <c r="S466" s="213">
        <v>0</v>
      </c>
      <c r="T466" s="214">
        <f>S466*H466</f>
        <v>0</v>
      </c>
      <c r="U466" s="35"/>
      <c r="V466" s="35"/>
      <c r="W466" s="35"/>
      <c r="X466" s="35"/>
      <c r="Y466" s="35"/>
      <c r="Z466" s="35"/>
      <c r="AA466" s="35"/>
      <c r="AB466" s="35"/>
      <c r="AC466" s="35"/>
      <c r="AD466" s="35"/>
      <c r="AE466" s="35"/>
      <c r="AR466" s="215" t="s">
        <v>487</v>
      </c>
      <c r="AT466" s="215" t="s">
        <v>521</v>
      </c>
      <c r="AU466" s="215" t="s">
        <v>83</v>
      </c>
      <c r="AY466" s="18" t="s">
        <v>185</v>
      </c>
      <c r="BE466" s="216">
        <f>IF(N466="základní",J466,0)</f>
        <v>0</v>
      </c>
      <c r="BF466" s="216">
        <f>IF(N466="snížená",J466,0)</f>
        <v>0</v>
      </c>
      <c r="BG466" s="216">
        <f>IF(N466="zákl. přenesená",J466,0)</f>
        <v>0</v>
      </c>
      <c r="BH466" s="216">
        <f>IF(N466="sníž. přenesená",J466,0)</f>
        <v>0</v>
      </c>
      <c r="BI466" s="216">
        <f>IF(N466="nulová",J466,0)</f>
        <v>0</v>
      </c>
      <c r="BJ466" s="18" t="s">
        <v>81</v>
      </c>
      <c r="BK466" s="216">
        <f>ROUND(I466*H466,2)</f>
        <v>0</v>
      </c>
      <c r="BL466" s="18" t="s">
        <v>487</v>
      </c>
      <c r="BM466" s="215" t="s">
        <v>2260</v>
      </c>
    </row>
    <row r="467" spans="1:65" s="2" customFormat="1" ht="10.199999999999999">
      <c r="A467" s="35"/>
      <c r="B467" s="36"/>
      <c r="C467" s="37"/>
      <c r="D467" s="217" t="s">
        <v>194</v>
      </c>
      <c r="E467" s="37"/>
      <c r="F467" s="218" t="s">
        <v>2259</v>
      </c>
      <c r="G467" s="37"/>
      <c r="H467" s="37"/>
      <c r="I467" s="116"/>
      <c r="J467" s="37"/>
      <c r="K467" s="37"/>
      <c r="L467" s="40"/>
      <c r="M467" s="219"/>
      <c r="N467" s="220"/>
      <c r="O467" s="72"/>
      <c r="P467" s="72"/>
      <c r="Q467" s="72"/>
      <c r="R467" s="72"/>
      <c r="S467" s="72"/>
      <c r="T467" s="73"/>
      <c r="U467" s="35"/>
      <c r="V467" s="35"/>
      <c r="W467" s="35"/>
      <c r="X467" s="35"/>
      <c r="Y467" s="35"/>
      <c r="Z467" s="35"/>
      <c r="AA467" s="35"/>
      <c r="AB467" s="35"/>
      <c r="AC467" s="35"/>
      <c r="AD467" s="35"/>
      <c r="AE467" s="35"/>
      <c r="AT467" s="18" t="s">
        <v>194</v>
      </c>
      <c r="AU467" s="18" t="s">
        <v>83</v>
      </c>
    </row>
    <row r="468" spans="1:65" s="2" customFormat="1" ht="16.5" customHeight="1">
      <c r="A468" s="35"/>
      <c r="B468" s="36"/>
      <c r="C468" s="204" t="s">
        <v>2261</v>
      </c>
      <c r="D468" s="204" t="s">
        <v>187</v>
      </c>
      <c r="E468" s="205" t="s">
        <v>2262</v>
      </c>
      <c r="F468" s="206" t="s">
        <v>2263</v>
      </c>
      <c r="G468" s="207" t="s">
        <v>190</v>
      </c>
      <c r="H468" s="208">
        <v>1</v>
      </c>
      <c r="I468" s="209"/>
      <c r="J468" s="210">
        <f>ROUND(I468*H468,2)</f>
        <v>0</v>
      </c>
      <c r="K468" s="206" t="s">
        <v>1</v>
      </c>
      <c r="L468" s="40"/>
      <c r="M468" s="211" t="s">
        <v>1</v>
      </c>
      <c r="N468" s="212" t="s">
        <v>38</v>
      </c>
      <c r="O468" s="72"/>
      <c r="P468" s="213">
        <f>O468*H468</f>
        <v>0</v>
      </c>
      <c r="Q468" s="213">
        <v>0</v>
      </c>
      <c r="R468" s="213">
        <f>Q468*H468</f>
        <v>0</v>
      </c>
      <c r="S468" s="213">
        <v>0</v>
      </c>
      <c r="T468" s="214">
        <f>S468*H468</f>
        <v>0</v>
      </c>
      <c r="U468" s="35"/>
      <c r="V468" s="35"/>
      <c r="W468" s="35"/>
      <c r="X468" s="35"/>
      <c r="Y468" s="35"/>
      <c r="Z468" s="35"/>
      <c r="AA468" s="35"/>
      <c r="AB468" s="35"/>
      <c r="AC468" s="35"/>
      <c r="AD468" s="35"/>
      <c r="AE468" s="35"/>
      <c r="AR468" s="215" t="s">
        <v>487</v>
      </c>
      <c r="AT468" s="215" t="s">
        <v>187</v>
      </c>
      <c r="AU468" s="215" t="s">
        <v>83</v>
      </c>
      <c r="AY468" s="18" t="s">
        <v>185</v>
      </c>
      <c r="BE468" s="216">
        <f>IF(N468="základní",J468,0)</f>
        <v>0</v>
      </c>
      <c r="BF468" s="216">
        <f>IF(N468="snížená",J468,0)</f>
        <v>0</v>
      </c>
      <c r="BG468" s="216">
        <f>IF(N468="zákl. přenesená",J468,0)</f>
        <v>0</v>
      </c>
      <c r="BH468" s="216">
        <f>IF(N468="sníž. přenesená",J468,0)</f>
        <v>0</v>
      </c>
      <c r="BI468" s="216">
        <f>IF(N468="nulová",J468,0)</f>
        <v>0</v>
      </c>
      <c r="BJ468" s="18" t="s">
        <v>81</v>
      </c>
      <c r="BK468" s="216">
        <f>ROUND(I468*H468,2)</f>
        <v>0</v>
      </c>
      <c r="BL468" s="18" t="s">
        <v>487</v>
      </c>
      <c r="BM468" s="215" t="s">
        <v>2264</v>
      </c>
    </row>
    <row r="469" spans="1:65" s="2" customFormat="1" ht="10.199999999999999">
      <c r="A469" s="35"/>
      <c r="B469" s="36"/>
      <c r="C469" s="37"/>
      <c r="D469" s="217" t="s">
        <v>194</v>
      </c>
      <c r="E469" s="37"/>
      <c r="F469" s="218" t="s">
        <v>2263</v>
      </c>
      <c r="G469" s="37"/>
      <c r="H469" s="37"/>
      <c r="I469" s="116"/>
      <c r="J469" s="37"/>
      <c r="K469" s="37"/>
      <c r="L469" s="40"/>
      <c r="M469" s="219"/>
      <c r="N469" s="220"/>
      <c r="O469" s="72"/>
      <c r="P469" s="72"/>
      <c r="Q469" s="72"/>
      <c r="R469" s="72"/>
      <c r="S469" s="72"/>
      <c r="T469" s="73"/>
      <c r="U469" s="35"/>
      <c r="V469" s="35"/>
      <c r="W469" s="35"/>
      <c r="X469" s="35"/>
      <c r="Y469" s="35"/>
      <c r="Z469" s="35"/>
      <c r="AA469" s="35"/>
      <c r="AB469" s="35"/>
      <c r="AC469" s="35"/>
      <c r="AD469" s="35"/>
      <c r="AE469" s="35"/>
      <c r="AT469" s="18" t="s">
        <v>194</v>
      </c>
      <c r="AU469" s="18" t="s">
        <v>83</v>
      </c>
    </row>
    <row r="470" spans="1:65" s="2" customFormat="1" ht="16.5" customHeight="1">
      <c r="A470" s="35"/>
      <c r="B470" s="36"/>
      <c r="C470" s="258" t="s">
        <v>2265</v>
      </c>
      <c r="D470" s="258" t="s">
        <v>521</v>
      </c>
      <c r="E470" s="259" t="s">
        <v>2262</v>
      </c>
      <c r="F470" s="260" t="s">
        <v>2266</v>
      </c>
      <c r="G470" s="261" t="s">
        <v>190</v>
      </c>
      <c r="H470" s="262">
        <v>1</v>
      </c>
      <c r="I470" s="263"/>
      <c r="J470" s="264">
        <f>ROUND(I470*H470,2)</f>
        <v>0</v>
      </c>
      <c r="K470" s="260" t="s">
        <v>1</v>
      </c>
      <c r="L470" s="265"/>
      <c r="M470" s="266" t="s">
        <v>1</v>
      </c>
      <c r="N470" s="267" t="s">
        <v>38</v>
      </c>
      <c r="O470" s="72"/>
      <c r="P470" s="213">
        <f>O470*H470</f>
        <v>0</v>
      </c>
      <c r="Q470" s="213">
        <v>0</v>
      </c>
      <c r="R470" s="213">
        <f>Q470*H470</f>
        <v>0</v>
      </c>
      <c r="S470" s="213">
        <v>0</v>
      </c>
      <c r="T470" s="214">
        <f>S470*H470</f>
        <v>0</v>
      </c>
      <c r="U470" s="35"/>
      <c r="V470" s="35"/>
      <c r="W470" s="35"/>
      <c r="X470" s="35"/>
      <c r="Y470" s="35"/>
      <c r="Z470" s="35"/>
      <c r="AA470" s="35"/>
      <c r="AB470" s="35"/>
      <c r="AC470" s="35"/>
      <c r="AD470" s="35"/>
      <c r="AE470" s="35"/>
      <c r="AR470" s="215" t="s">
        <v>487</v>
      </c>
      <c r="AT470" s="215" t="s">
        <v>521</v>
      </c>
      <c r="AU470" s="215" t="s">
        <v>83</v>
      </c>
      <c r="AY470" s="18" t="s">
        <v>185</v>
      </c>
      <c r="BE470" s="216">
        <f>IF(N470="základní",J470,0)</f>
        <v>0</v>
      </c>
      <c r="BF470" s="216">
        <f>IF(N470="snížená",J470,0)</f>
        <v>0</v>
      </c>
      <c r="BG470" s="216">
        <f>IF(N470="zákl. přenesená",J470,0)</f>
        <v>0</v>
      </c>
      <c r="BH470" s="216">
        <f>IF(N470="sníž. přenesená",J470,0)</f>
        <v>0</v>
      </c>
      <c r="BI470" s="216">
        <f>IF(N470="nulová",J470,0)</f>
        <v>0</v>
      </c>
      <c r="BJ470" s="18" t="s">
        <v>81</v>
      </c>
      <c r="BK470" s="216">
        <f>ROUND(I470*H470,2)</f>
        <v>0</v>
      </c>
      <c r="BL470" s="18" t="s">
        <v>487</v>
      </c>
      <c r="BM470" s="215" t="s">
        <v>2267</v>
      </c>
    </row>
    <row r="471" spans="1:65" s="2" customFormat="1" ht="10.199999999999999">
      <c r="A471" s="35"/>
      <c r="B471" s="36"/>
      <c r="C471" s="37"/>
      <c r="D471" s="217" t="s">
        <v>194</v>
      </c>
      <c r="E471" s="37"/>
      <c r="F471" s="218" t="s">
        <v>2266</v>
      </c>
      <c r="G471" s="37"/>
      <c r="H471" s="37"/>
      <c r="I471" s="116"/>
      <c r="J471" s="37"/>
      <c r="K471" s="37"/>
      <c r="L471" s="40"/>
      <c r="M471" s="219"/>
      <c r="N471" s="220"/>
      <c r="O471" s="72"/>
      <c r="P471" s="72"/>
      <c r="Q471" s="72"/>
      <c r="R471" s="72"/>
      <c r="S471" s="72"/>
      <c r="T471" s="73"/>
      <c r="U471" s="35"/>
      <c r="V471" s="35"/>
      <c r="W471" s="35"/>
      <c r="X471" s="35"/>
      <c r="Y471" s="35"/>
      <c r="Z471" s="35"/>
      <c r="AA471" s="35"/>
      <c r="AB471" s="35"/>
      <c r="AC471" s="35"/>
      <c r="AD471" s="35"/>
      <c r="AE471" s="35"/>
      <c r="AT471" s="18" t="s">
        <v>194</v>
      </c>
      <c r="AU471" s="18" t="s">
        <v>83</v>
      </c>
    </row>
    <row r="472" spans="1:65" s="2" customFormat="1" ht="21.75" customHeight="1">
      <c r="A472" s="35"/>
      <c r="B472" s="36"/>
      <c r="C472" s="204" t="s">
        <v>2268</v>
      </c>
      <c r="D472" s="204" t="s">
        <v>187</v>
      </c>
      <c r="E472" s="205" t="s">
        <v>2269</v>
      </c>
      <c r="F472" s="206" t="s">
        <v>2270</v>
      </c>
      <c r="G472" s="207" t="s">
        <v>190</v>
      </c>
      <c r="H472" s="208">
        <v>1</v>
      </c>
      <c r="I472" s="209"/>
      <c r="J472" s="210">
        <f>ROUND(I472*H472,2)</f>
        <v>0</v>
      </c>
      <c r="K472" s="206" t="s">
        <v>1</v>
      </c>
      <c r="L472" s="40"/>
      <c r="M472" s="211" t="s">
        <v>1</v>
      </c>
      <c r="N472" s="212" t="s">
        <v>38</v>
      </c>
      <c r="O472" s="72"/>
      <c r="P472" s="213">
        <f>O472*H472</f>
        <v>0</v>
      </c>
      <c r="Q472" s="213">
        <v>0</v>
      </c>
      <c r="R472" s="213">
        <f>Q472*H472</f>
        <v>0</v>
      </c>
      <c r="S472" s="213">
        <v>0</v>
      </c>
      <c r="T472" s="214">
        <f>S472*H472</f>
        <v>0</v>
      </c>
      <c r="U472" s="35"/>
      <c r="V472" s="35"/>
      <c r="W472" s="35"/>
      <c r="X472" s="35"/>
      <c r="Y472" s="35"/>
      <c r="Z472" s="35"/>
      <c r="AA472" s="35"/>
      <c r="AB472" s="35"/>
      <c r="AC472" s="35"/>
      <c r="AD472" s="35"/>
      <c r="AE472" s="35"/>
      <c r="AR472" s="215" t="s">
        <v>487</v>
      </c>
      <c r="AT472" s="215" t="s">
        <v>187</v>
      </c>
      <c r="AU472" s="215" t="s">
        <v>83</v>
      </c>
      <c r="AY472" s="18" t="s">
        <v>185</v>
      </c>
      <c r="BE472" s="216">
        <f>IF(N472="základní",J472,0)</f>
        <v>0</v>
      </c>
      <c r="BF472" s="216">
        <f>IF(N472="snížená",J472,0)</f>
        <v>0</v>
      </c>
      <c r="BG472" s="216">
        <f>IF(N472="zákl. přenesená",J472,0)</f>
        <v>0</v>
      </c>
      <c r="BH472" s="216">
        <f>IF(N472="sníž. přenesená",J472,0)</f>
        <v>0</v>
      </c>
      <c r="BI472" s="216">
        <f>IF(N472="nulová",J472,0)</f>
        <v>0</v>
      </c>
      <c r="BJ472" s="18" t="s">
        <v>81</v>
      </c>
      <c r="BK472" s="216">
        <f>ROUND(I472*H472,2)</f>
        <v>0</v>
      </c>
      <c r="BL472" s="18" t="s">
        <v>487</v>
      </c>
      <c r="BM472" s="215" t="s">
        <v>2271</v>
      </c>
    </row>
    <row r="473" spans="1:65" s="2" customFormat="1" ht="19.2">
      <c r="A473" s="35"/>
      <c r="B473" s="36"/>
      <c r="C473" s="37"/>
      <c r="D473" s="217" t="s">
        <v>194</v>
      </c>
      <c r="E473" s="37"/>
      <c r="F473" s="218" t="s">
        <v>2270</v>
      </c>
      <c r="G473" s="37"/>
      <c r="H473" s="37"/>
      <c r="I473" s="116"/>
      <c r="J473" s="37"/>
      <c r="K473" s="37"/>
      <c r="L473" s="40"/>
      <c r="M473" s="219"/>
      <c r="N473" s="220"/>
      <c r="O473" s="72"/>
      <c r="P473" s="72"/>
      <c r="Q473" s="72"/>
      <c r="R473" s="72"/>
      <c r="S473" s="72"/>
      <c r="T473" s="73"/>
      <c r="U473" s="35"/>
      <c r="V473" s="35"/>
      <c r="W473" s="35"/>
      <c r="X473" s="35"/>
      <c r="Y473" s="35"/>
      <c r="Z473" s="35"/>
      <c r="AA473" s="35"/>
      <c r="AB473" s="35"/>
      <c r="AC473" s="35"/>
      <c r="AD473" s="35"/>
      <c r="AE473" s="35"/>
      <c r="AT473" s="18" t="s">
        <v>194</v>
      </c>
      <c r="AU473" s="18" t="s">
        <v>83</v>
      </c>
    </row>
    <row r="474" spans="1:65" s="2" customFormat="1" ht="21.75" customHeight="1">
      <c r="A474" s="35"/>
      <c r="B474" s="36"/>
      <c r="C474" s="258" t="s">
        <v>2272</v>
      </c>
      <c r="D474" s="258" t="s">
        <v>521</v>
      </c>
      <c r="E474" s="259" t="s">
        <v>2269</v>
      </c>
      <c r="F474" s="260" t="s">
        <v>2273</v>
      </c>
      <c r="G474" s="261" t="s">
        <v>190</v>
      </c>
      <c r="H474" s="262">
        <v>1</v>
      </c>
      <c r="I474" s="263"/>
      <c r="J474" s="264">
        <f>ROUND(I474*H474,2)</f>
        <v>0</v>
      </c>
      <c r="K474" s="260" t="s">
        <v>1</v>
      </c>
      <c r="L474" s="265"/>
      <c r="M474" s="266" t="s">
        <v>1</v>
      </c>
      <c r="N474" s="267" t="s">
        <v>38</v>
      </c>
      <c r="O474" s="72"/>
      <c r="P474" s="213">
        <f>O474*H474</f>
        <v>0</v>
      </c>
      <c r="Q474" s="213">
        <v>0</v>
      </c>
      <c r="R474" s="213">
        <f>Q474*H474</f>
        <v>0</v>
      </c>
      <c r="S474" s="213">
        <v>0</v>
      </c>
      <c r="T474" s="214">
        <f>S474*H474</f>
        <v>0</v>
      </c>
      <c r="U474" s="35"/>
      <c r="V474" s="35"/>
      <c r="W474" s="35"/>
      <c r="X474" s="35"/>
      <c r="Y474" s="35"/>
      <c r="Z474" s="35"/>
      <c r="AA474" s="35"/>
      <c r="AB474" s="35"/>
      <c r="AC474" s="35"/>
      <c r="AD474" s="35"/>
      <c r="AE474" s="35"/>
      <c r="AR474" s="215" t="s">
        <v>487</v>
      </c>
      <c r="AT474" s="215" t="s">
        <v>521</v>
      </c>
      <c r="AU474" s="215" t="s">
        <v>83</v>
      </c>
      <c r="AY474" s="18" t="s">
        <v>185</v>
      </c>
      <c r="BE474" s="216">
        <f>IF(N474="základní",J474,0)</f>
        <v>0</v>
      </c>
      <c r="BF474" s="216">
        <f>IF(N474="snížená",J474,0)</f>
        <v>0</v>
      </c>
      <c r="BG474" s="216">
        <f>IF(N474="zákl. přenesená",J474,0)</f>
        <v>0</v>
      </c>
      <c r="BH474" s="216">
        <f>IF(N474="sníž. přenesená",J474,0)</f>
        <v>0</v>
      </c>
      <c r="BI474" s="216">
        <f>IF(N474="nulová",J474,0)</f>
        <v>0</v>
      </c>
      <c r="BJ474" s="18" t="s">
        <v>81</v>
      </c>
      <c r="BK474" s="216">
        <f>ROUND(I474*H474,2)</f>
        <v>0</v>
      </c>
      <c r="BL474" s="18" t="s">
        <v>487</v>
      </c>
      <c r="BM474" s="215" t="s">
        <v>2274</v>
      </c>
    </row>
    <row r="475" spans="1:65" s="2" customFormat="1" ht="19.2">
      <c r="A475" s="35"/>
      <c r="B475" s="36"/>
      <c r="C475" s="37"/>
      <c r="D475" s="217" t="s">
        <v>194</v>
      </c>
      <c r="E475" s="37"/>
      <c r="F475" s="218" t="s">
        <v>2273</v>
      </c>
      <c r="G475" s="37"/>
      <c r="H475" s="37"/>
      <c r="I475" s="116"/>
      <c r="J475" s="37"/>
      <c r="K475" s="37"/>
      <c r="L475" s="40"/>
      <c r="M475" s="219"/>
      <c r="N475" s="220"/>
      <c r="O475" s="72"/>
      <c r="P475" s="72"/>
      <c r="Q475" s="72"/>
      <c r="R475" s="72"/>
      <c r="S475" s="72"/>
      <c r="T475" s="73"/>
      <c r="U475" s="35"/>
      <c r="V475" s="35"/>
      <c r="W475" s="35"/>
      <c r="X475" s="35"/>
      <c r="Y475" s="35"/>
      <c r="Z475" s="35"/>
      <c r="AA475" s="35"/>
      <c r="AB475" s="35"/>
      <c r="AC475" s="35"/>
      <c r="AD475" s="35"/>
      <c r="AE475" s="35"/>
      <c r="AT475" s="18" t="s">
        <v>194</v>
      </c>
      <c r="AU475" s="18" t="s">
        <v>83</v>
      </c>
    </row>
    <row r="476" spans="1:65" s="2" customFormat="1" ht="16.5" customHeight="1">
      <c r="A476" s="35"/>
      <c r="B476" s="36"/>
      <c r="C476" s="204" t="s">
        <v>2275</v>
      </c>
      <c r="D476" s="204" t="s">
        <v>187</v>
      </c>
      <c r="E476" s="205" t="s">
        <v>2047</v>
      </c>
      <c r="F476" s="206" t="s">
        <v>2048</v>
      </c>
      <c r="G476" s="207" t="s">
        <v>190</v>
      </c>
      <c r="H476" s="208">
        <v>1</v>
      </c>
      <c r="I476" s="209"/>
      <c r="J476" s="210">
        <f>ROUND(I476*H476,2)</f>
        <v>0</v>
      </c>
      <c r="K476" s="206" t="s">
        <v>1</v>
      </c>
      <c r="L476" s="40"/>
      <c r="M476" s="211" t="s">
        <v>1</v>
      </c>
      <c r="N476" s="212" t="s">
        <v>38</v>
      </c>
      <c r="O476" s="72"/>
      <c r="P476" s="213">
        <f>O476*H476</f>
        <v>0</v>
      </c>
      <c r="Q476" s="213">
        <v>0</v>
      </c>
      <c r="R476" s="213">
        <f>Q476*H476</f>
        <v>0</v>
      </c>
      <c r="S476" s="213">
        <v>0</v>
      </c>
      <c r="T476" s="214">
        <f>S476*H476</f>
        <v>0</v>
      </c>
      <c r="U476" s="35"/>
      <c r="V476" s="35"/>
      <c r="W476" s="35"/>
      <c r="X476" s="35"/>
      <c r="Y476" s="35"/>
      <c r="Z476" s="35"/>
      <c r="AA476" s="35"/>
      <c r="AB476" s="35"/>
      <c r="AC476" s="35"/>
      <c r="AD476" s="35"/>
      <c r="AE476" s="35"/>
      <c r="AR476" s="215" t="s">
        <v>487</v>
      </c>
      <c r="AT476" s="215" t="s">
        <v>187</v>
      </c>
      <c r="AU476" s="215" t="s">
        <v>83</v>
      </c>
      <c r="AY476" s="18" t="s">
        <v>185</v>
      </c>
      <c r="BE476" s="216">
        <f>IF(N476="základní",J476,0)</f>
        <v>0</v>
      </c>
      <c r="BF476" s="216">
        <f>IF(N476="snížená",J476,0)</f>
        <v>0</v>
      </c>
      <c r="BG476" s="216">
        <f>IF(N476="zákl. přenesená",J476,0)</f>
        <v>0</v>
      </c>
      <c r="BH476" s="216">
        <f>IF(N476="sníž. přenesená",J476,0)</f>
        <v>0</v>
      </c>
      <c r="BI476" s="216">
        <f>IF(N476="nulová",J476,0)</f>
        <v>0</v>
      </c>
      <c r="BJ476" s="18" t="s">
        <v>81</v>
      </c>
      <c r="BK476" s="216">
        <f>ROUND(I476*H476,2)</f>
        <v>0</v>
      </c>
      <c r="BL476" s="18" t="s">
        <v>487</v>
      </c>
      <c r="BM476" s="215" t="s">
        <v>2276</v>
      </c>
    </row>
    <row r="477" spans="1:65" s="2" customFormat="1" ht="10.199999999999999">
      <c r="A477" s="35"/>
      <c r="B477" s="36"/>
      <c r="C477" s="37"/>
      <c r="D477" s="217" t="s">
        <v>194</v>
      </c>
      <c r="E477" s="37"/>
      <c r="F477" s="218" t="s">
        <v>2050</v>
      </c>
      <c r="G477" s="37"/>
      <c r="H477" s="37"/>
      <c r="I477" s="116"/>
      <c r="J477" s="37"/>
      <c r="K477" s="37"/>
      <c r="L477" s="40"/>
      <c r="M477" s="219"/>
      <c r="N477" s="220"/>
      <c r="O477" s="72"/>
      <c r="P477" s="72"/>
      <c r="Q477" s="72"/>
      <c r="R477" s="72"/>
      <c r="S477" s="72"/>
      <c r="T477" s="73"/>
      <c r="U477" s="35"/>
      <c r="V477" s="35"/>
      <c r="W477" s="35"/>
      <c r="X477" s="35"/>
      <c r="Y477" s="35"/>
      <c r="Z477" s="35"/>
      <c r="AA477" s="35"/>
      <c r="AB477" s="35"/>
      <c r="AC477" s="35"/>
      <c r="AD477" s="35"/>
      <c r="AE477" s="35"/>
      <c r="AT477" s="18" t="s">
        <v>194</v>
      </c>
      <c r="AU477" s="18" t="s">
        <v>83</v>
      </c>
    </row>
    <row r="478" spans="1:65" s="2" customFormat="1" ht="16.5" customHeight="1">
      <c r="A478" s="35"/>
      <c r="B478" s="36"/>
      <c r="C478" s="258" t="s">
        <v>2277</v>
      </c>
      <c r="D478" s="258" t="s">
        <v>521</v>
      </c>
      <c r="E478" s="259" t="s">
        <v>2047</v>
      </c>
      <c r="F478" s="260" t="s">
        <v>2052</v>
      </c>
      <c r="G478" s="261" t="s">
        <v>190</v>
      </c>
      <c r="H478" s="262">
        <v>1</v>
      </c>
      <c r="I478" s="263"/>
      <c r="J478" s="264">
        <f>ROUND(I478*H478,2)</f>
        <v>0</v>
      </c>
      <c r="K478" s="260" t="s">
        <v>1</v>
      </c>
      <c r="L478" s="265"/>
      <c r="M478" s="266" t="s">
        <v>1</v>
      </c>
      <c r="N478" s="267" t="s">
        <v>38</v>
      </c>
      <c r="O478" s="72"/>
      <c r="P478" s="213">
        <f>O478*H478</f>
        <v>0</v>
      </c>
      <c r="Q478" s="213">
        <v>0</v>
      </c>
      <c r="R478" s="213">
        <f>Q478*H478</f>
        <v>0</v>
      </c>
      <c r="S478" s="213">
        <v>0</v>
      </c>
      <c r="T478" s="214">
        <f>S478*H478</f>
        <v>0</v>
      </c>
      <c r="U478" s="35"/>
      <c r="V478" s="35"/>
      <c r="W478" s="35"/>
      <c r="X478" s="35"/>
      <c r="Y478" s="35"/>
      <c r="Z478" s="35"/>
      <c r="AA478" s="35"/>
      <c r="AB478" s="35"/>
      <c r="AC478" s="35"/>
      <c r="AD478" s="35"/>
      <c r="AE478" s="35"/>
      <c r="AR478" s="215" t="s">
        <v>487</v>
      </c>
      <c r="AT478" s="215" t="s">
        <v>521</v>
      </c>
      <c r="AU478" s="215" t="s">
        <v>83</v>
      </c>
      <c r="AY478" s="18" t="s">
        <v>185</v>
      </c>
      <c r="BE478" s="216">
        <f>IF(N478="základní",J478,0)</f>
        <v>0</v>
      </c>
      <c r="BF478" s="216">
        <f>IF(N478="snížená",J478,0)</f>
        <v>0</v>
      </c>
      <c r="BG478" s="216">
        <f>IF(N478="zákl. přenesená",J478,0)</f>
        <v>0</v>
      </c>
      <c r="BH478" s="216">
        <f>IF(N478="sníž. přenesená",J478,0)</f>
        <v>0</v>
      </c>
      <c r="BI478" s="216">
        <f>IF(N478="nulová",J478,0)</f>
        <v>0</v>
      </c>
      <c r="BJ478" s="18" t="s">
        <v>81</v>
      </c>
      <c r="BK478" s="216">
        <f>ROUND(I478*H478,2)</f>
        <v>0</v>
      </c>
      <c r="BL478" s="18" t="s">
        <v>487</v>
      </c>
      <c r="BM478" s="215" t="s">
        <v>2278</v>
      </c>
    </row>
    <row r="479" spans="1:65" s="2" customFormat="1" ht="10.199999999999999">
      <c r="A479" s="35"/>
      <c r="B479" s="36"/>
      <c r="C479" s="37"/>
      <c r="D479" s="217" t="s">
        <v>194</v>
      </c>
      <c r="E479" s="37"/>
      <c r="F479" s="218" t="s">
        <v>2052</v>
      </c>
      <c r="G479" s="37"/>
      <c r="H479" s="37"/>
      <c r="I479" s="116"/>
      <c r="J479" s="37"/>
      <c r="K479" s="37"/>
      <c r="L479" s="40"/>
      <c r="M479" s="219"/>
      <c r="N479" s="220"/>
      <c r="O479" s="72"/>
      <c r="P479" s="72"/>
      <c r="Q479" s="72"/>
      <c r="R479" s="72"/>
      <c r="S479" s="72"/>
      <c r="T479" s="73"/>
      <c r="U479" s="35"/>
      <c r="V479" s="35"/>
      <c r="W479" s="35"/>
      <c r="X479" s="35"/>
      <c r="Y479" s="35"/>
      <c r="Z479" s="35"/>
      <c r="AA479" s="35"/>
      <c r="AB479" s="35"/>
      <c r="AC479" s="35"/>
      <c r="AD479" s="35"/>
      <c r="AE479" s="35"/>
      <c r="AT479" s="18" t="s">
        <v>194</v>
      </c>
      <c r="AU479" s="18" t="s">
        <v>83</v>
      </c>
    </row>
    <row r="480" spans="1:65" s="2" customFormat="1" ht="16.5" customHeight="1">
      <c r="A480" s="35"/>
      <c r="B480" s="36"/>
      <c r="C480" s="204" t="s">
        <v>2279</v>
      </c>
      <c r="D480" s="204" t="s">
        <v>187</v>
      </c>
      <c r="E480" s="205" t="s">
        <v>2280</v>
      </c>
      <c r="F480" s="206" t="s">
        <v>2281</v>
      </c>
      <c r="G480" s="207" t="s">
        <v>190</v>
      </c>
      <c r="H480" s="208">
        <v>1</v>
      </c>
      <c r="I480" s="209"/>
      <c r="J480" s="210">
        <f>ROUND(I480*H480,2)</f>
        <v>0</v>
      </c>
      <c r="K480" s="206" t="s">
        <v>1</v>
      </c>
      <c r="L480" s="40"/>
      <c r="M480" s="211" t="s">
        <v>1</v>
      </c>
      <c r="N480" s="212" t="s">
        <v>38</v>
      </c>
      <c r="O480" s="72"/>
      <c r="P480" s="213">
        <f>O480*H480</f>
        <v>0</v>
      </c>
      <c r="Q480" s="213">
        <v>0</v>
      </c>
      <c r="R480" s="213">
        <f>Q480*H480</f>
        <v>0</v>
      </c>
      <c r="S480" s="213">
        <v>0</v>
      </c>
      <c r="T480" s="214">
        <f>S480*H480</f>
        <v>0</v>
      </c>
      <c r="U480" s="35"/>
      <c r="V480" s="35"/>
      <c r="W480" s="35"/>
      <c r="X480" s="35"/>
      <c r="Y480" s="35"/>
      <c r="Z480" s="35"/>
      <c r="AA480" s="35"/>
      <c r="AB480" s="35"/>
      <c r="AC480" s="35"/>
      <c r="AD480" s="35"/>
      <c r="AE480" s="35"/>
      <c r="AR480" s="215" t="s">
        <v>487</v>
      </c>
      <c r="AT480" s="215" t="s">
        <v>187</v>
      </c>
      <c r="AU480" s="215" t="s">
        <v>83</v>
      </c>
      <c r="AY480" s="18" t="s">
        <v>185</v>
      </c>
      <c r="BE480" s="216">
        <f>IF(N480="základní",J480,0)</f>
        <v>0</v>
      </c>
      <c r="BF480" s="216">
        <f>IF(N480="snížená",J480,0)</f>
        <v>0</v>
      </c>
      <c r="BG480" s="216">
        <f>IF(N480="zákl. přenesená",J480,0)</f>
        <v>0</v>
      </c>
      <c r="BH480" s="216">
        <f>IF(N480="sníž. přenesená",J480,0)</f>
        <v>0</v>
      </c>
      <c r="BI480" s="216">
        <f>IF(N480="nulová",J480,0)</f>
        <v>0</v>
      </c>
      <c r="BJ480" s="18" t="s">
        <v>81</v>
      </c>
      <c r="BK480" s="216">
        <f>ROUND(I480*H480,2)</f>
        <v>0</v>
      </c>
      <c r="BL480" s="18" t="s">
        <v>487</v>
      </c>
      <c r="BM480" s="215" t="s">
        <v>2282</v>
      </c>
    </row>
    <row r="481" spans="1:65" s="2" customFormat="1" ht="10.199999999999999">
      <c r="A481" s="35"/>
      <c r="B481" s="36"/>
      <c r="C481" s="37"/>
      <c r="D481" s="217" t="s">
        <v>194</v>
      </c>
      <c r="E481" s="37"/>
      <c r="F481" s="218" t="s">
        <v>2281</v>
      </c>
      <c r="G481" s="37"/>
      <c r="H481" s="37"/>
      <c r="I481" s="116"/>
      <c r="J481" s="37"/>
      <c r="K481" s="37"/>
      <c r="L481" s="40"/>
      <c r="M481" s="219"/>
      <c r="N481" s="220"/>
      <c r="O481" s="72"/>
      <c r="P481" s="72"/>
      <c r="Q481" s="72"/>
      <c r="R481" s="72"/>
      <c r="S481" s="72"/>
      <c r="T481" s="73"/>
      <c r="U481" s="35"/>
      <c r="V481" s="35"/>
      <c r="W481" s="35"/>
      <c r="X481" s="35"/>
      <c r="Y481" s="35"/>
      <c r="Z481" s="35"/>
      <c r="AA481" s="35"/>
      <c r="AB481" s="35"/>
      <c r="AC481" s="35"/>
      <c r="AD481" s="35"/>
      <c r="AE481" s="35"/>
      <c r="AT481" s="18" t="s">
        <v>194</v>
      </c>
      <c r="AU481" s="18" t="s">
        <v>83</v>
      </c>
    </row>
    <row r="482" spans="1:65" s="2" customFormat="1" ht="16.5" customHeight="1">
      <c r="A482" s="35"/>
      <c r="B482" s="36"/>
      <c r="C482" s="258" t="s">
        <v>2283</v>
      </c>
      <c r="D482" s="258" t="s">
        <v>521</v>
      </c>
      <c r="E482" s="259" t="s">
        <v>2280</v>
      </c>
      <c r="F482" s="260" t="s">
        <v>2284</v>
      </c>
      <c r="G482" s="261" t="s">
        <v>190</v>
      </c>
      <c r="H482" s="262">
        <v>1</v>
      </c>
      <c r="I482" s="263"/>
      <c r="J482" s="264">
        <f>ROUND(I482*H482,2)</f>
        <v>0</v>
      </c>
      <c r="K482" s="260" t="s">
        <v>1</v>
      </c>
      <c r="L482" s="265"/>
      <c r="M482" s="266" t="s">
        <v>1</v>
      </c>
      <c r="N482" s="267" t="s">
        <v>38</v>
      </c>
      <c r="O482" s="72"/>
      <c r="P482" s="213">
        <f>O482*H482</f>
        <v>0</v>
      </c>
      <c r="Q482" s="213">
        <v>0</v>
      </c>
      <c r="R482" s="213">
        <f>Q482*H482</f>
        <v>0</v>
      </c>
      <c r="S482" s="213">
        <v>0</v>
      </c>
      <c r="T482" s="214">
        <f>S482*H482</f>
        <v>0</v>
      </c>
      <c r="U482" s="35"/>
      <c r="V482" s="35"/>
      <c r="W482" s="35"/>
      <c r="X482" s="35"/>
      <c r="Y482" s="35"/>
      <c r="Z482" s="35"/>
      <c r="AA482" s="35"/>
      <c r="AB482" s="35"/>
      <c r="AC482" s="35"/>
      <c r="AD482" s="35"/>
      <c r="AE482" s="35"/>
      <c r="AR482" s="215" t="s">
        <v>487</v>
      </c>
      <c r="AT482" s="215" t="s">
        <v>521</v>
      </c>
      <c r="AU482" s="215" t="s">
        <v>83</v>
      </c>
      <c r="AY482" s="18" t="s">
        <v>185</v>
      </c>
      <c r="BE482" s="216">
        <f>IF(N482="základní",J482,0)</f>
        <v>0</v>
      </c>
      <c r="BF482" s="216">
        <f>IF(N482="snížená",J482,0)</f>
        <v>0</v>
      </c>
      <c r="BG482" s="216">
        <f>IF(N482="zákl. přenesená",J482,0)</f>
        <v>0</v>
      </c>
      <c r="BH482" s="216">
        <f>IF(N482="sníž. přenesená",J482,0)</f>
        <v>0</v>
      </c>
      <c r="BI482" s="216">
        <f>IF(N482="nulová",J482,0)</f>
        <v>0</v>
      </c>
      <c r="BJ482" s="18" t="s">
        <v>81</v>
      </c>
      <c r="BK482" s="216">
        <f>ROUND(I482*H482,2)</f>
        <v>0</v>
      </c>
      <c r="BL482" s="18" t="s">
        <v>487</v>
      </c>
      <c r="BM482" s="215" t="s">
        <v>2285</v>
      </c>
    </row>
    <row r="483" spans="1:65" s="2" customFormat="1" ht="10.199999999999999">
      <c r="A483" s="35"/>
      <c r="B483" s="36"/>
      <c r="C483" s="37"/>
      <c r="D483" s="217" t="s">
        <v>194</v>
      </c>
      <c r="E483" s="37"/>
      <c r="F483" s="218" t="s">
        <v>2284</v>
      </c>
      <c r="G483" s="37"/>
      <c r="H483" s="37"/>
      <c r="I483" s="116"/>
      <c r="J483" s="37"/>
      <c r="K483" s="37"/>
      <c r="L483" s="40"/>
      <c r="M483" s="219"/>
      <c r="N483" s="220"/>
      <c r="O483" s="72"/>
      <c r="P483" s="72"/>
      <c r="Q483" s="72"/>
      <c r="R483" s="72"/>
      <c r="S483" s="72"/>
      <c r="T483" s="73"/>
      <c r="U483" s="35"/>
      <c r="V483" s="35"/>
      <c r="W483" s="35"/>
      <c r="X483" s="35"/>
      <c r="Y483" s="35"/>
      <c r="Z483" s="35"/>
      <c r="AA483" s="35"/>
      <c r="AB483" s="35"/>
      <c r="AC483" s="35"/>
      <c r="AD483" s="35"/>
      <c r="AE483" s="35"/>
      <c r="AT483" s="18" t="s">
        <v>194</v>
      </c>
      <c r="AU483" s="18" t="s">
        <v>83</v>
      </c>
    </row>
    <row r="484" spans="1:65" s="12" customFormat="1" ht="22.8" customHeight="1">
      <c r="B484" s="188"/>
      <c r="C484" s="189"/>
      <c r="D484" s="190" t="s">
        <v>72</v>
      </c>
      <c r="E484" s="202" t="s">
        <v>1678</v>
      </c>
      <c r="F484" s="202" t="s">
        <v>2286</v>
      </c>
      <c r="G484" s="189"/>
      <c r="H484" s="189"/>
      <c r="I484" s="192"/>
      <c r="J484" s="203">
        <f>BK484</f>
        <v>0</v>
      </c>
      <c r="K484" s="189"/>
      <c r="L484" s="194"/>
      <c r="M484" s="195"/>
      <c r="N484" s="196"/>
      <c r="O484" s="196"/>
      <c r="P484" s="197">
        <f>SUM(P485:P492)</f>
        <v>0</v>
      </c>
      <c r="Q484" s="196"/>
      <c r="R484" s="197">
        <f>SUM(R485:R492)</f>
        <v>0</v>
      </c>
      <c r="S484" s="196"/>
      <c r="T484" s="198">
        <f>SUM(T485:T492)</f>
        <v>0</v>
      </c>
      <c r="AR484" s="199" t="s">
        <v>192</v>
      </c>
      <c r="AT484" s="200" t="s">
        <v>72</v>
      </c>
      <c r="AU484" s="200" t="s">
        <v>81</v>
      </c>
      <c r="AY484" s="199" t="s">
        <v>185</v>
      </c>
      <c r="BK484" s="201">
        <f>SUM(BK485:BK492)</f>
        <v>0</v>
      </c>
    </row>
    <row r="485" spans="1:65" s="2" customFormat="1" ht="16.5" customHeight="1">
      <c r="A485" s="35"/>
      <c r="B485" s="36"/>
      <c r="C485" s="204" t="s">
        <v>2287</v>
      </c>
      <c r="D485" s="204" t="s">
        <v>187</v>
      </c>
      <c r="E485" s="205" t="s">
        <v>2288</v>
      </c>
      <c r="F485" s="206" t="s">
        <v>2289</v>
      </c>
      <c r="G485" s="207" t="s">
        <v>190</v>
      </c>
      <c r="H485" s="208">
        <v>2</v>
      </c>
      <c r="I485" s="209"/>
      <c r="J485" s="210">
        <f>ROUND(I485*H485,2)</f>
        <v>0</v>
      </c>
      <c r="K485" s="206" t="s">
        <v>1</v>
      </c>
      <c r="L485" s="40"/>
      <c r="M485" s="211" t="s">
        <v>1</v>
      </c>
      <c r="N485" s="212" t="s">
        <v>38</v>
      </c>
      <c r="O485" s="72"/>
      <c r="P485" s="213">
        <f>O485*H485</f>
        <v>0</v>
      </c>
      <c r="Q485" s="213">
        <v>0</v>
      </c>
      <c r="R485" s="213">
        <f>Q485*H485</f>
        <v>0</v>
      </c>
      <c r="S485" s="213">
        <v>0</v>
      </c>
      <c r="T485" s="214">
        <f>S485*H485</f>
        <v>0</v>
      </c>
      <c r="U485" s="35"/>
      <c r="V485" s="35"/>
      <c r="W485" s="35"/>
      <c r="X485" s="35"/>
      <c r="Y485" s="35"/>
      <c r="Z485" s="35"/>
      <c r="AA485" s="35"/>
      <c r="AB485" s="35"/>
      <c r="AC485" s="35"/>
      <c r="AD485" s="35"/>
      <c r="AE485" s="35"/>
      <c r="AR485" s="215" t="s">
        <v>487</v>
      </c>
      <c r="AT485" s="215" t="s">
        <v>187</v>
      </c>
      <c r="AU485" s="215" t="s">
        <v>83</v>
      </c>
      <c r="AY485" s="18" t="s">
        <v>185</v>
      </c>
      <c r="BE485" s="216">
        <f>IF(N485="základní",J485,0)</f>
        <v>0</v>
      </c>
      <c r="BF485" s="216">
        <f>IF(N485="snížená",J485,0)</f>
        <v>0</v>
      </c>
      <c r="BG485" s="216">
        <f>IF(N485="zákl. přenesená",J485,0)</f>
        <v>0</v>
      </c>
      <c r="BH485" s="216">
        <f>IF(N485="sníž. přenesená",J485,0)</f>
        <v>0</v>
      </c>
      <c r="BI485" s="216">
        <f>IF(N485="nulová",J485,0)</f>
        <v>0</v>
      </c>
      <c r="BJ485" s="18" t="s">
        <v>81</v>
      </c>
      <c r="BK485" s="216">
        <f>ROUND(I485*H485,2)</f>
        <v>0</v>
      </c>
      <c r="BL485" s="18" t="s">
        <v>487</v>
      </c>
      <c r="BM485" s="215" t="s">
        <v>2290</v>
      </c>
    </row>
    <row r="486" spans="1:65" s="2" customFormat="1" ht="10.199999999999999">
      <c r="A486" s="35"/>
      <c r="B486" s="36"/>
      <c r="C486" s="37"/>
      <c r="D486" s="217" t="s">
        <v>194</v>
      </c>
      <c r="E486" s="37"/>
      <c r="F486" s="218" t="s">
        <v>2289</v>
      </c>
      <c r="G486" s="37"/>
      <c r="H486" s="37"/>
      <c r="I486" s="116"/>
      <c r="J486" s="37"/>
      <c r="K486" s="37"/>
      <c r="L486" s="40"/>
      <c r="M486" s="219"/>
      <c r="N486" s="220"/>
      <c r="O486" s="72"/>
      <c r="P486" s="72"/>
      <c r="Q486" s="72"/>
      <c r="R486" s="72"/>
      <c r="S486" s="72"/>
      <c r="T486" s="73"/>
      <c r="U486" s="35"/>
      <c r="V486" s="35"/>
      <c r="W486" s="35"/>
      <c r="X486" s="35"/>
      <c r="Y486" s="35"/>
      <c r="Z486" s="35"/>
      <c r="AA486" s="35"/>
      <c r="AB486" s="35"/>
      <c r="AC486" s="35"/>
      <c r="AD486" s="35"/>
      <c r="AE486" s="35"/>
      <c r="AT486" s="18" t="s">
        <v>194</v>
      </c>
      <c r="AU486" s="18" t="s">
        <v>83</v>
      </c>
    </row>
    <row r="487" spans="1:65" s="2" customFormat="1" ht="16.5" customHeight="1">
      <c r="A487" s="35"/>
      <c r="B487" s="36"/>
      <c r="C487" s="258" t="s">
        <v>2291</v>
      </c>
      <c r="D487" s="258" t="s">
        <v>521</v>
      </c>
      <c r="E487" s="259" t="s">
        <v>2288</v>
      </c>
      <c r="F487" s="260" t="s">
        <v>2292</v>
      </c>
      <c r="G487" s="261" t="s">
        <v>190</v>
      </c>
      <c r="H487" s="262">
        <v>2</v>
      </c>
      <c r="I487" s="263"/>
      <c r="J487" s="264">
        <f>ROUND(I487*H487,2)</f>
        <v>0</v>
      </c>
      <c r="K487" s="260" t="s">
        <v>1</v>
      </c>
      <c r="L487" s="265"/>
      <c r="M487" s="266" t="s">
        <v>1</v>
      </c>
      <c r="N487" s="267" t="s">
        <v>38</v>
      </c>
      <c r="O487" s="72"/>
      <c r="P487" s="213">
        <f>O487*H487</f>
        <v>0</v>
      </c>
      <c r="Q487" s="213">
        <v>0</v>
      </c>
      <c r="R487" s="213">
        <f>Q487*H487</f>
        <v>0</v>
      </c>
      <c r="S487" s="213">
        <v>0</v>
      </c>
      <c r="T487" s="214">
        <f>S487*H487</f>
        <v>0</v>
      </c>
      <c r="U487" s="35"/>
      <c r="V487" s="35"/>
      <c r="W487" s="35"/>
      <c r="X487" s="35"/>
      <c r="Y487" s="35"/>
      <c r="Z487" s="35"/>
      <c r="AA487" s="35"/>
      <c r="AB487" s="35"/>
      <c r="AC487" s="35"/>
      <c r="AD487" s="35"/>
      <c r="AE487" s="35"/>
      <c r="AR487" s="215" t="s">
        <v>487</v>
      </c>
      <c r="AT487" s="215" t="s">
        <v>521</v>
      </c>
      <c r="AU487" s="215" t="s">
        <v>83</v>
      </c>
      <c r="AY487" s="18" t="s">
        <v>185</v>
      </c>
      <c r="BE487" s="216">
        <f>IF(N487="základní",J487,0)</f>
        <v>0</v>
      </c>
      <c r="BF487" s="216">
        <f>IF(N487="snížená",J487,0)</f>
        <v>0</v>
      </c>
      <c r="BG487" s="216">
        <f>IF(N487="zákl. přenesená",J487,0)</f>
        <v>0</v>
      </c>
      <c r="BH487" s="216">
        <f>IF(N487="sníž. přenesená",J487,0)</f>
        <v>0</v>
      </c>
      <c r="BI487" s="216">
        <f>IF(N487="nulová",J487,0)</f>
        <v>0</v>
      </c>
      <c r="BJ487" s="18" t="s">
        <v>81</v>
      </c>
      <c r="BK487" s="216">
        <f>ROUND(I487*H487,2)</f>
        <v>0</v>
      </c>
      <c r="BL487" s="18" t="s">
        <v>487</v>
      </c>
      <c r="BM487" s="215" t="s">
        <v>2293</v>
      </c>
    </row>
    <row r="488" spans="1:65" s="2" customFormat="1" ht="10.199999999999999">
      <c r="A488" s="35"/>
      <c r="B488" s="36"/>
      <c r="C488" s="37"/>
      <c r="D488" s="217" t="s">
        <v>194</v>
      </c>
      <c r="E488" s="37"/>
      <c r="F488" s="218" t="s">
        <v>2294</v>
      </c>
      <c r="G488" s="37"/>
      <c r="H488" s="37"/>
      <c r="I488" s="116"/>
      <c r="J488" s="37"/>
      <c r="K488" s="37"/>
      <c r="L488" s="40"/>
      <c r="M488" s="219"/>
      <c r="N488" s="220"/>
      <c r="O488" s="72"/>
      <c r="P488" s="72"/>
      <c r="Q488" s="72"/>
      <c r="R488" s="72"/>
      <c r="S488" s="72"/>
      <c r="T488" s="73"/>
      <c r="U488" s="35"/>
      <c r="V488" s="35"/>
      <c r="W488" s="35"/>
      <c r="X488" s="35"/>
      <c r="Y488" s="35"/>
      <c r="Z488" s="35"/>
      <c r="AA488" s="35"/>
      <c r="AB488" s="35"/>
      <c r="AC488" s="35"/>
      <c r="AD488" s="35"/>
      <c r="AE488" s="35"/>
      <c r="AT488" s="18" t="s">
        <v>194</v>
      </c>
      <c r="AU488" s="18" t="s">
        <v>83</v>
      </c>
    </row>
    <row r="489" spans="1:65" s="2" customFormat="1" ht="16.5" customHeight="1">
      <c r="A489" s="35"/>
      <c r="B489" s="36"/>
      <c r="C489" s="204" t="s">
        <v>2295</v>
      </c>
      <c r="D489" s="204" t="s">
        <v>187</v>
      </c>
      <c r="E489" s="205" t="s">
        <v>2296</v>
      </c>
      <c r="F489" s="206" t="s">
        <v>2297</v>
      </c>
      <c r="G489" s="207" t="s">
        <v>190</v>
      </c>
      <c r="H489" s="208">
        <v>2</v>
      </c>
      <c r="I489" s="209"/>
      <c r="J489" s="210">
        <f>ROUND(I489*H489,2)</f>
        <v>0</v>
      </c>
      <c r="K489" s="206" t="s">
        <v>1</v>
      </c>
      <c r="L489" s="40"/>
      <c r="M489" s="211" t="s">
        <v>1</v>
      </c>
      <c r="N489" s="212" t="s">
        <v>38</v>
      </c>
      <c r="O489" s="72"/>
      <c r="P489" s="213">
        <f>O489*H489</f>
        <v>0</v>
      </c>
      <c r="Q489" s="213">
        <v>0</v>
      </c>
      <c r="R489" s="213">
        <f>Q489*H489</f>
        <v>0</v>
      </c>
      <c r="S489" s="213">
        <v>0</v>
      </c>
      <c r="T489" s="214">
        <f>S489*H489</f>
        <v>0</v>
      </c>
      <c r="U489" s="35"/>
      <c r="V489" s="35"/>
      <c r="W489" s="35"/>
      <c r="X489" s="35"/>
      <c r="Y489" s="35"/>
      <c r="Z489" s="35"/>
      <c r="AA489" s="35"/>
      <c r="AB489" s="35"/>
      <c r="AC489" s="35"/>
      <c r="AD489" s="35"/>
      <c r="AE489" s="35"/>
      <c r="AR489" s="215" t="s">
        <v>487</v>
      </c>
      <c r="AT489" s="215" t="s">
        <v>187</v>
      </c>
      <c r="AU489" s="215" t="s">
        <v>83</v>
      </c>
      <c r="AY489" s="18" t="s">
        <v>185</v>
      </c>
      <c r="BE489" s="216">
        <f>IF(N489="základní",J489,0)</f>
        <v>0</v>
      </c>
      <c r="BF489" s="216">
        <f>IF(N489="snížená",J489,0)</f>
        <v>0</v>
      </c>
      <c r="BG489" s="216">
        <f>IF(N489="zákl. přenesená",J489,0)</f>
        <v>0</v>
      </c>
      <c r="BH489" s="216">
        <f>IF(N489="sníž. přenesená",J489,0)</f>
        <v>0</v>
      </c>
      <c r="BI489" s="216">
        <f>IF(N489="nulová",J489,0)</f>
        <v>0</v>
      </c>
      <c r="BJ489" s="18" t="s">
        <v>81</v>
      </c>
      <c r="BK489" s="216">
        <f>ROUND(I489*H489,2)</f>
        <v>0</v>
      </c>
      <c r="BL489" s="18" t="s">
        <v>487</v>
      </c>
      <c r="BM489" s="215" t="s">
        <v>2298</v>
      </c>
    </row>
    <row r="490" spans="1:65" s="2" customFormat="1" ht="10.199999999999999">
      <c r="A490" s="35"/>
      <c r="B490" s="36"/>
      <c r="C490" s="37"/>
      <c r="D490" s="217" t="s">
        <v>194</v>
      </c>
      <c r="E490" s="37"/>
      <c r="F490" s="218" t="s">
        <v>2297</v>
      </c>
      <c r="G490" s="37"/>
      <c r="H490" s="37"/>
      <c r="I490" s="116"/>
      <c r="J490" s="37"/>
      <c r="K490" s="37"/>
      <c r="L490" s="40"/>
      <c r="M490" s="219"/>
      <c r="N490" s="220"/>
      <c r="O490" s="72"/>
      <c r="P490" s="72"/>
      <c r="Q490" s="72"/>
      <c r="R490" s="72"/>
      <c r="S490" s="72"/>
      <c r="T490" s="73"/>
      <c r="U490" s="35"/>
      <c r="V490" s="35"/>
      <c r="W490" s="35"/>
      <c r="X490" s="35"/>
      <c r="Y490" s="35"/>
      <c r="Z490" s="35"/>
      <c r="AA490" s="35"/>
      <c r="AB490" s="35"/>
      <c r="AC490" s="35"/>
      <c r="AD490" s="35"/>
      <c r="AE490" s="35"/>
      <c r="AT490" s="18" t="s">
        <v>194</v>
      </c>
      <c r="AU490" s="18" t="s">
        <v>83</v>
      </c>
    </row>
    <row r="491" spans="1:65" s="2" customFormat="1" ht="16.5" customHeight="1">
      <c r="A491" s="35"/>
      <c r="B491" s="36"/>
      <c r="C491" s="258" t="s">
        <v>2299</v>
      </c>
      <c r="D491" s="258" t="s">
        <v>521</v>
      </c>
      <c r="E491" s="259" t="s">
        <v>2296</v>
      </c>
      <c r="F491" s="260" t="s">
        <v>2300</v>
      </c>
      <c r="G491" s="261" t="s">
        <v>190</v>
      </c>
      <c r="H491" s="262">
        <v>2</v>
      </c>
      <c r="I491" s="263"/>
      <c r="J491" s="264">
        <f>ROUND(I491*H491,2)</f>
        <v>0</v>
      </c>
      <c r="K491" s="260" t="s">
        <v>1</v>
      </c>
      <c r="L491" s="265"/>
      <c r="M491" s="266" t="s">
        <v>1</v>
      </c>
      <c r="N491" s="267" t="s">
        <v>38</v>
      </c>
      <c r="O491" s="72"/>
      <c r="P491" s="213">
        <f>O491*H491</f>
        <v>0</v>
      </c>
      <c r="Q491" s="213">
        <v>0</v>
      </c>
      <c r="R491" s="213">
        <f>Q491*H491</f>
        <v>0</v>
      </c>
      <c r="S491" s="213">
        <v>0</v>
      </c>
      <c r="T491" s="214">
        <f>S491*H491</f>
        <v>0</v>
      </c>
      <c r="U491" s="35"/>
      <c r="V491" s="35"/>
      <c r="W491" s="35"/>
      <c r="X491" s="35"/>
      <c r="Y491" s="35"/>
      <c r="Z491" s="35"/>
      <c r="AA491" s="35"/>
      <c r="AB491" s="35"/>
      <c r="AC491" s="35"/>
      <c r="AD491" s="35"/>
      <c r="AE491" s="35"/>
      <c r="AR491" s="215" t="s">
        <v>487</v>
      </c>
      <c r="AT491" s="215" t="s">
        <v>521</v>
      </c>
      <c r="AU491" s="215" t="s">
        <v>83</v>
      </c>
      <c r="AY491" s="18" t="s">
        <v>185</v>
      </c>
      <c r="BE491" s="216">
        <f>IF(N491="základní",J491,0)</f>
        <v>0</v>
      </c>
      <c r="BF491" s="216">
        <f>IF(N491="snížená",J491,0)</f>
        <v>0</v>
      </c>
      <c r="BG491" s="216">
        <f>IF(N491="zákl. přenesená",J491,0)</f>
        <v>0</v>
      </c>
      <c r="BH491" s="216">
        <f>IF(N491="sníž. přenesená",J491,0)</f>
        <v>0</v>
      </c>
      <c r="BI491" s="216">
        <f>IF(N491="nulová",J491,0)</f>
        <v>0</v>
      </c>
      <c r="BJ491" s="18" t="s">
        <v>81</v>
      </c>
      <c r="BK491" s="216">
        <f>ROUND(I491*H491,2)</f>
        <v>0</v>
      </c>
      <c r="BL491" s="18" t="s">
        <v>487</v>
      </c>
      <c r="BM491" s="215" t="s">
        <v>2301</v>
      </c>
    </row>
    <row r="492" spans="1:65" s="2" customFormat="1" ht="10.199999999999999">
      <c r="A492" s="35"/>
      <c r="B492" s="36"/>
      <c r="C492" s="37"/>
      <c r="D492" s="217" t="s">
        <v>194</v>
      </c>
      <c r="E492" s="37"/>
      <c r="F492" s="218" t="s">
        <v>2300</v>
      </c>
      <c r="G492" s="37"/>
      <c r="H492" s="37"/>
      <c r="I492" s="116"/>
      <c r="J492" s="37"/>
      <c r="K492" s="37"/>
      <c r="L492" s="40"/>
      <c r="M492" s="219"/>
      <c r="N492" s="220"/>
      <c r="O492" s="72"/>
      <c r="P492" s="72"/>
      <c r="Q492" s="72"/>
      <c r="R492" s="72"/>
      <c r="S492" s="72"/>
      <c r="T492" s="73"/>
      <c r="U492" s="35"/>
      <c r="V492" s="35"/>
      <c r="W492" s="35"/>
      <c r="X492" s="35"/>
      <c r="Y492" s="35"/>
      <c r="Z492" s="35"/>
      <c r="AA492" s="35"/>
      <c r="AB492" s="35"/>
      <c r="AC492" s="35"/>
      <c r="AD492" s="35"/>
      <c r="AE492" s="35"/>
      <c r="AT492" s="18" t="s">
        <v>194</v>
      </c>
      <c r="AU492" s="18" t="s">
        <v>83</v>
      </c>
    </row>
    <row r="493" spans="1:65" s="12" customFormat="1" ht="25.95" customHeight="1">
      <c r="B493" s="188"/>
      <c r="C493" s="189"/>
      <c r="D493" s="190" t="s">
        <v>72</v>
      </c>
      <c r="E493" s="191" t="s">
        <v>2302</v>
      </c>
      <c r="F493" s="191" t="s">
        <v>2303</v>
      </c>
      <c r="G493" s="189"/>
      <c r="H493" s="189"/>
      <c r="I493" s="192"/>
      <c r="J493" s="193">
        <f>BK493</f>
        <v>0</v>
      </c>
      <c r="K493" s="189"/>
      <c r="L493" s="194"/>
      <c r="M493" s="195"/>
      <c r="N493" s="196"/>
      <c r="O493" s="196"/>
      <c r="P493" s="197">
        <f>SUM(P494:P498)</f>
        <v>0</v>
      </c>
      <c r="Q493" s="196"/>
      <c r="R493" s="197">
        <f>SUM(R494:R498)</f>
        <v>0</v>
      </c>
      <c r="S493" s="196"/>
      <c r="T493" s="198">
        <f>SUM(T494:T498)</f>
        <v>0</v>
      </c>
      <c r="AR493" s="199" t="s">
        <v>192</v>
      </c>
      <c r="AT493" s="200" t="s">
        <v>72</v>
      </c>
      <c r="AU493" s="200" t="s">
        <v>73</v>
      </c>
      <c r="AY493" s="199" t="s">
        <v>185</v>
      </c>
      <c r="BK493" s="201">
        <f>SUM(BK494:BK498)</f>
        <v>0</v>
      </c>
    </row>
    <row r="494" spans="1:65" s="2" customFormat="1" ht="16.5" customHeight="1">
      <c r="A494" s="35"/>
      <c r="B494" s="36"/>
      <c r="C494" s="204" t="s">
        <v>2304</v>
      </c>
      <c r="D494" s="204" t="s">
        <v>187</v>
      </c>
      <c r="E494" s="205" t="s">
        <v>2305</v>
      </c>
      <c r="F494" s="206" t="s">
        <v>2306</v>
      </c>
      <c r="G494" s="207" t="s">
        <v>995</v>
      </c>
      <c r="H494" s="208">
        <v>1</v>
      </c>
      <c r="I494" s="209"/>
      <c r="J494" s="210">
        <f>ROUND(I494*H494,2)</f>
        <v>0</v>
      </c>
      <c r="K494" s="206" t="s">
        <v>191</v>
      </c>
      <c r="L494" s="40"/>
      <c r="M494" s="211" t="s">
        <v>1</v>
      </c>
      <c r="N494" s="212" t="s">
        <v>38</v>
      </c>
      <c r="O494" s="72"/>
      <c r="P494" s="213">
        <f>O494*H494</f>
        <v>0</v>
      </c>
      <c r="Q494" s="213">
        <v>0</v>
      </c>
      <c r="R494" s="213">
        <f>Q494*H494</f>
        <v>0</v>
      </c>
      <c r="S494" s="213">
        <v>0</v>
      </c>
      <c r="T494" s="214">
        <f>S494*H494</f>
        <v>0</v>
      </c>
      <c r="U494" s="35"/>
      <c r="V494" s="35"/>
      <c r="W494" s="35"/>
      <c r="X494" s="35"/>
      <c r="Y494" s="35"/>
      <c r="Z494" s="35"/>
      <c r="AA494" s="35"/>
      <c r="AB494" s="35"/>
      <c r="AC494" s="35"/>
      <c r="AD494" s="35"/>
      <c r="AE494" s="35"/>
      <c r="AR494" s="215" t="s">
        <v>2307</v>
      </c>
      <c r="AT494" s="215" t="s">
        <v>187</v>
      </c>
      <c r="AU494" s="215" t="s">
        <v>81</v>
      </c>
      <c r="AY494" s="18" t="s">
        <v>185</v>
      </c>
      <c r="BE494" s="216">
        <f>IF(N494="základní",J494,0)</f>
        <v>0</v>
      </c>
      <c r="BF494" s="216">
        <f>IF(N494="snížená",J494,0)</f>
        <v>0</v>
      </c>
      <c r="BG494" s="216">
        <f>IF(N494="zákl. přenesená",J494,0)</f>
        <v>0</v>
      </c>
      <c r="BH494" s="216">
        <f>IF(N494="sníž. přenesená",J494,0)</f>
        <v>0</v>
      </c>
      <c r="BI494" s="216">
        <f>IF(N494="nulová",J494,0)</f>
        <v>0</v>
      </c>
      <c r="BJ494" s="18" t="s">
        <v>81</v>
      </c>
      <c r="BK494" s="216">
        <f>ROUND(I494*H494,2)</f>
        <v>0</v>
      </c>
      <c r="BL494" s="18" t="s">
        <v>2307</v>
      </c>
      <c r="BM494" s="215" t="s">
        <v>2308</v>
      </c>
    </row>
    <row r="495" spans="1:65" s="2" customFormat="1" ht="10.199999999999999">
      <c r="A495" s="35"/>
      <c r="B495" s="36"/>
      <c r="C495" s="37"/>
      <c r="D495" s="217" t="s">
        <v>194</v>
      </c>
      <c r="E495" s="37"/>
      <c r="F495" s="218" t="s">
        <v>2309</v>
      </c>
      <c r="G495" s="37"/>
      <c r="H495" s="37"/>
      <c r="I495" s="116"/>
      <c r="J495" s="37"/>
      <c r="K495" s="37"/>
      <c r="L495" s="40"/>
      <c r="M495" s="219"/>
      <c r="N495" s="220"/>
      <c r="O495" s="72"/>
      <c r="P495" s="72"/>
      <c r="Q495" s="72"/>
      <c r="R495" s="72"/>
      <c r="S495" s="72"/>
      <c r="T495" s="73"/>
      <c r="U495" s="35"/>
      <c r="V495" s="35"/>
      <c r="W495" s="35"/>
      <c r="X495" s="35"/>
      <c r="Y495" s="35"/>
      <c r="Z495" s="35"/>
      <c r="AA495" s="35"/>
      <c r="AB495" s="35"/>
      <c r="AC495" s="35"/>
      <c r="AD495" s="35"/>
      <c r="AE495" s="35"/>
      <c r="AT495" s="18" t="s">
        <v>194</v>
      </c>
      <c r="AU495" s="18" t="s">
        <v>81</v>
      </c>
    </row>
    <row r="496" spans="1:65" s="2" customFormat="1" ht="16.5" customHeight="1">
      <c r="A496" s="35"/>
      <c r="B496" s="36"/>
      <c r="C496" s="258" t="s">
        <v>2310</v>
      </c>
      <c r="D496" s="258" t="s">
        <v>521</v>
      </c>
      <c r="E496" s="259" t="s">
        <v>1429</v>
      </c>
      <c r="F496" s="260" t="s">
        <v>2311</v>
      </c>
      <c r="G496" s="261" t="s">
        <v>995</v>
      </c>
      <c r="H496" s="262">
        <v>1</v>
      </c>
      <c r="I496" s="263"/>
      <c r="J496" s="264">
        <f>ROUND(I496*H496,2)</f>
        <v>0</v>
      </c>
      <c r="K496" s="260" t="s">
        <v>1</v>
      </c>
      <c r="L496" s="265"/>
      <c r="M496" s="266" t="s">
        <v>1</v>
      </c>
      <c r="N496" s="267" t="s">
        <v>38</v>
      </c>
      <c r="O496" s="72"/>
      <c r="P496" s="213">
        <f>O496*H496</f>
        <v>0</v>
      </c>
      <c r="Q496" s="213">
        <v>0</v>
      </c>
      <c r="R496" s="213">
        <f>Q496*H496</f>
        <v>0</v>
      </c>
      <c r="S496" s="213">
        <v>0</v>
      </c>
      <c r="T496" s="214">
        <f>S496*H496</f>
        <v>0</v>
      </c>
      <c r="U496" s="35"/>
      <c r="V496" s="35"/>
      <c r="W496" s="35"/>
      <c r="X496" s="35"/>
      <c r="Y496" s="35"/>
      <c r="Z496" s="35"/>
      <c r="AA496" s="35"/>
      <c r="AB496" s="35"/>
      <c r="AC496" s="35"/>
      <c r="AD496" s="35"/>
      <c r="AE496" s="35"/>
      <c r="AR496" s="215" t="s">
        <v>2307</v>
      </c>
      <c r="AT496" s="215" t="s">
        <v>521</v>
      </c>
      <c r="AU496" s="215" t="s">
        <v>81</v>
      </c>
      <c r="AY496" s="18" t="s">
        <v>185</v>
      </c>
      <c r="BE496" s="216">
        <f>IF(N496="základní",J496,0)</f>
        <v>0</v>
      </c>
      <c r="BF496" s="216">
        <f>IF(N496="snížená",J496,0)</f>
        <v>0</v>
      </c>
      <c r="BG496" s="216">
        <f>IF(N496="zákl. přenesená",J496,0)</f>
        <v>0</v>
      </c>
      <c r="BH496" s="216">
        <f>IF(N496="sníž. přenesená",J496,0)</f>
        <v>0</v>
      </c>
      <c r="BI496" s="216">
        <f>IF(N496="nulová",J496,0)</f>
        <v>0</v>
      </c>
      <c r="BJ496" s="18" t="s">
        <v>81</v>
      </c>
      <c r="BK496" s="216">
        <f>ROUND(I496*H496,2)</f>
        <v>0</v>
      </c>
      <c r="BL496" s="18" t="s">
        <v>2307</v>
      </c>
      <c r="BM496" s="215" t="s">
        <v>2312</v>
      </c>
    </row>
    <row r="497" spans="1:65" s="2" customFormat="1" ht="16.5" customHeight="1">
      <c r="A497" s="35"/>
      <c r="B497" s="36"/>
      <c r="C497" s="204" t="s">
        <v>2313</v>
      </c>
      <c r="D497" s="204" t="s">
        <v>187</v>
      </c>
      <c r="E497" s="205" t="s">
        <v>1205</v>
      </c>
      <c r="F497" s="206" t="s">
        <v>2314</v>
      </c>
      <c r="G497" s="207" t="s">
        <v>995</v>
      </c>
      <c r="H497" s="208">
        <v>1</v>
      </c>
      <c r="I497" s="209"/>
      <c r="J497" s="210">
        <f>ROUND(I497*H497,2)</f>
        <v>0</v>
      </c>
      <c r="K497" s="206" t="s">
        <v>1</v>
      </c>
      <c r="L497" s="40"/>
      <c r="M497" s="211" t="s">
        <v>1</v>
      </c>
      <c r="N497" s="212" t="s">
        <v>38</v>
      </c>
      <c r="O497" s="72"/>
      <c r="P497" s="213">
        <f>O497*H497</f>
        <v>0</v>
      </c>
      <c r="Q497" s="213">
        <v>0</v>
      </c>
      <c r="R497" s="213">
        <f>Q497*H497</f>
        <v>0</v>
      </c>
      <c r="S497" s="213">
        <v>0</v>
      </c>
      <c r="T497" s="214">
        <f>S497*H497</f>
        <v>0</v>
      </c>
      <c r="U497" s="35"/>
      <c r="V497" s="35"/>
      <c r="W497" s="35"/>
      <c r="X497" s="35"/>
      <c r="Y497" s="35"/>
      <c r="Z497" s="35"/>
      <c r="AA497" s="35"/>
      <c r="AB497" s="35"/>
      <c r="AC497" s="35"/>
      <c r="AD497" s="35"/>
      <c r="AE497" s="35"/>
      <c r="AR497" s="215" t="s">
        <v>2307</v>
      </c>
      <c r="AT497" s="215" t="s">
        <v>187</v>
      </c>
      <c r="AU497" s="215" t="s">
        <v>81</v>
      </c>
      <c r="AY497" s="18" t="s">
        <v>185</v>
      </c>
      <c r="BE497" s="216">
        <f>IF(N497="základní",J497,0)</f>
        <v>0</v>
      </c>
      <c r="BF497" s="216">
        <f>IF(N497="snížená",J497,0)</f>
        <v>0</v>
      </c>
      <c r="BG497" s="216">
        <f>IF(N497="zákl. přenesená",J497,0)</f>
        <v>0</v>
      </c>
      <c r="BH497" s="216">
        <f>IF(N497="sníž. přenesená",J497,0)</f>
        <v>0</v>
      </c>
      <c r="BI497" s="216">
        <f>IF(N497="nulová",J497,0)</f>
        <v>0</v>
      </c>
      <c r="BJ497" s="18" t="s">
        <v>81</v>
      </c>
      <c r="BK497" s="216">
        <f>ROUND(I497*H497,2)</f>
        <v>0</v>
      </c>
      <c r="BL497" s="18" t="s">
        <v>2307</v>
      </c>
      <c r="BM497" s="215" t="s">
        <v>2315</v>
      </c>
    </row>
    <row r="498" spans="1:65" s="2" customFormat="1" ht="16.5" customHeight="1">
      <c r="A498" s="35"/>
      <c r="B498" s="36"/>
      <c r="C498" s="204" t="s">
        <v>2316</v>
      </c>
      <c r="D498" s="204" t="s">
        <v>187</v>
      </c>
      <c r="E498" s="205" t="s">
        <v>1298</v>
      </c>
      <c r="F498" s="206" t="s">
        <v>2317</v>
      </c>
      <c r="G498" s="207" t="s">
        <v>995</v>
      </c>
      <c r="H498" s="208">
        <v>1</v>
      </c>
      <c r="I498" s="209"/>
      <c r="J498" s="210">
        <f>ROUND(I498*H498,2)</f>
        <v>0</v>
      </c>
      <c r="K498" s="206" t="s">
        <v>1</v>
      </c>
      <c r="L498" s="40"/>
      <c r="M498" s="271" t="s">
        <v>1</v>
      </c>
      <c r="N498" s="272" t="s">
        <v>38</v>
      </c>
      <c r="O498" s="256"/>
      <c r="P498" s="273">
        <f>O498*H498</f>
        <v>0</v>
      </c>
      <c r="Q498" s="273">
        <v>0</v>
      </c>
      <c r="R498" s="273">
        <f>Q498*H498</f>
        <v>0</v>
      </c>
      <c r="S498" s="273">
        <v>0</v>
      </c>
      <c r="T498" s="274">
        <f>S498*H498</f>
        <v>0</v>
      </c>
      <c r="U498" s="35"/>
      <c r="V498" s="35"/>
      <c r="W498" s="35"/>
      <c r="X498" s="35"/>
      <c r="Y498" s="35"/>
      <c r="Z498" s="35"/>
      <c r="AA498" s="35"/>
      <c r="AB498" s="35"/>
      <c r="AC498" s="35"/>
      <c r="AD498" s="35"/>
      <c r="AE498" s="35"/>
      <c r="AR498" s="215" t="s">
        <v>2307</v>
      </c>
      <c r="AT498" s="215" t="s">
        <v>187</v>
      </c>
      <c r="AU498" s="215" t="s">
        <v>81</v>
      </c>
      <c r="AY498" s="18" t="s">
        <v>185</v>
      </c>
      <c r="BE498" s="216">
        <f>IF(N498="základní",J498,0)</f>
        <v>0</v>
      </c>
      <c r="BF498" s="216">
        <f>IF(N498="snížená",J498,0)</f>
        <v>0</v>
      </c>
      <c r="BG498" s="216">
        <f>IF(N498="zákl. přenesená",J498,0)</f>
        <v>0</v>
      </c>
      <c r="BH498" s="216">
        <f>IF(N498="sníž. přenesená",J498,0)</f>
        <v>0</v>
      </c>
      <c r="BI498" s="216">
        <f>IF(N498="nulová",J498,0)</f>
        <v>0</v>
      </c>
      <c r="BJ498" s="18" t="s">
        <v>81</v>
      </c>
      <c r="BK498" s="216">
        <f>ROUND(I498*H498,2)</f>
        <v>0</v>
      </c>
      <c r="BL498" s="18" t="s">
        <v>2307</v>
      </c>
      <c r="BM498" s="215" t="s">
        <v>2318</v>
      </c>
    </row>
    <row r="499" spans="1:65" s="2" customFormat="1" ht="6.9" customHeight="1">
      <c r="A499" s="35"/>
      <c r="B499" s="55"/>
      <c r="C499" s="56"/>
      <c r="D499" s="56"/>
      <c r="E499" s="56"/>
      <c r="F499" s="56"/>
      <c r="G499" s="56"/>
      <c r="H499" s="56"/>
      <c r="I499" s="153"/>
      <c r="J499" s="56"/>
      <c r="K499" s="56"/>
      <c r="L499" s="40"/>
      <c r="M499" s="35"/>
      <c r="O499" s="35"/>
      <c r="P499" s="35"/>
      <c r="Q499" s="35"/>
      <c r="R499" s="35"/>
      <c r="S499" s="35"/>
      <c r="T499" s="35"/>
      <c r="U499" s="35"/>
      <c r="V499" s="35"/>
      <c r="W499" s="35"/>
      <c r="X499" s="35"/>
      <c r="Y499" s="35"/>
      <c r="Z499" s="35"/>
      <c r="AA499" s="35"/>
      <c r="AB499" s="35"/>
      <c r="AC499" s="35"/>
      <c r="AD499" s="35"/>
      <c r="AE499" s="35"/>
    </row>
  </sheetData>
  <sheetProtection algorithmName="SHA-512" hashValue="s60MS7i8r6Aloawlj32sPqW/0bd1B3cE/ouHXxyRPC761skUWd2LZjhM0KY0dbZ7bA48V5WRwgaY4zdNJ6MVJg==" saltValue="xKW256cIkon9UM3tUcL1Edj4ibJhUwFqxauDY2ISKXrxNqTZ3oyzjS8F2OeXqN5cSYSW5ysWzdw+MRQReduZXA==" spinCount="100000" sheet="1" objects="1" scenarios="1" formatColumns="0" formatRows="0" autoFilter="0"/>
  <autoFilter ref="C128:K498"/>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2"/>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104</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2319</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ROUND(J121,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ROUND((SUM(BE121:BE261)),  2)</f>
        <v>0</v>
      </c>
      <c r="G33" s="35"/>
      <c r="H33" s="35"/>
      <c r="I33" s="132">
        <v>0.21</v>
      </c>
      <c r="J33" s="131">
        <f>ROUND(((SUM(BE121:BE261))*I33),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ROUND((SUM(BF121:BF261)),  2)</f>
        <v>0</v>
      </c>
      <c r="G34" s="35"/>
      <c r="H34" s="35"/>
      <c r="I34" s="132">
        <v>0.15</v>
      </c>
      <c r="J34" s="131">
        <f>ROUND(((SUM(BF121:BF261))*I34),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ROUND((SUM(BG121:BG261)),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ROUND((SUM(BH121:BH261)),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ROUND((SUM(BI121:BI261)),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304 - Vodovodní přípojka pítko</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J121</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163</v>
      </c>
      <c r="E97" s="165"/>
      <c r="F97" s="165"/>
      <c r="G97" s="165"/>
      <c r="H97" s="165"/>
      <c r="I97" s="166"/>
      <c r="J97" s="167">
        <f>J122</f>
        <v>0</v>
      </c>
      <c r="K97" s="163"/>
      <c r="L97" s="168"/>
    </row>
    <row r="98" spans="1:31" s="10" customFormat="1" ht="19.95" customHeight="1">
      <c r="B98" s="169"/>
      <c r="C98" s="170"/>
      <c r="D98" s="171" t="s">
        <v>164</v>
      </c>
      <c r="E98" s="172"/>
      <c r="F98" s="172"/>
      <c r="G98" s="172"/>
      <c r="H98" s="172"/>
      <c r="I98" s="173"/>
      <c r="J98" s="174">
        <f>J123</f>
        <v>0</v>
      </c>
      <c r="K98" s="170"/>
      <c r="L98" s="175"/>
    </row>
    <row r="99" spans="1:31" s="10" customFormat="1" ht="19.95" customHeight="1">
      <c r="B99" s="169"/>
      <c r="C99" s="170"/>
      <c r="D99" s="171" t="s">
        <v>533</v>
      </c>
      <c r="E99" s="172"/>
      <c r="F99" s="172"/>
      <c r="G99" s="172"/>
      <c r="H99" s="172"/>
      <c r="I99" s="173"/>
      <c r="J99" s="174">
        <f>J215</f>
        <v>0</v>
      </c>
      <c r="K99" s="170"/>
      <c r="L99" s="175"/>
    </row>
    <row r="100" spans="1:31" s="10" customFormat="1" ht="19.95" customHeight="1">
      <c r="B100" s="169"/>
      <c r="C100" s="170"/>
      <c r="D100" s="171" t="s">
        <v>537</v>
      </c>
      <c r="E100" s="172"/>
      <c r="F100" s="172"/>
      <c r="G100" s="172"/>
      <c r="H100" s="172"/>
      <c r="I100" s="173"/>
      <c r="J100" s="174">
        <f>J233</f>
        <v>0</v>
      </c>
      <c r="K100" s="170"/>
      <c r="L100" s="175"/>
    </row>
    <row r="101" spans="1:31" s="10" customFormat="1" ht="19.95" customHeight="1">
      <c r="B101" s="169"/>
      <c r="C101" s="170"/>
      <c r="D101" s="171" t="s">
        <v>167</v>
      </c>
      <c r="E101" s="172"/>
      <c r="F101" s="172"/>
      <c r="G101" s="172"/>
      <c r="H101" s="172"/>
      <c r="I101" s="173"/>
      <c r="J101" s="174">
        <f>J259</f>
        <v>0</v>
      </c>
      <c r="K101" s="170"/>
      <c r="L101" s="175"/>
    </row>
    <row r="102" spans="1:31" s="2" customFormat="1" ht="21.75" customHeight="1">
      <c r="A102" s="35"/>
      <c r="B102" s="36"/>
      <c r="C102" s="37"/>
      <c r="D102" s="37"/>
      <c r="E102" s="37"/>
      <c r="F102" s="37"/>
      <c r="G102" s="37"/>
      <c r="H102" s="37"/>
      <c r="I102" s="116"/>
      <c r="J102" s="37"/>
      <c r="K102" s="37"/>
      <c r="L102" s="52"/>
      <c r="S102" s="35"/>
      <c r="T102" s="35"/>
      <c r="U102" s="35"/>
      <c r="V102" s="35"/>
      <c r="W102" s="35"/>
      <c r="X102" s="35"/>
      <c r="Y102" s="35"/>
      <c r="Z102" s="35"/>
      <c r="AA102" s="35"/>
      <c r="AB102" s="35"/>
      <c r="AC102" s="35"/>
      <c r="AD102" s="35"/>
      <c r="AE102" s="35"/>
    </row>
    <row r="103" spans="1:31" s="2" customFormat="1" ht="6.9" customHeight="1">
      <c r="A103" s="35"/>
      <c r="B103" s="55"/>
      <c r="C103" s="56"/>
      <c r="D103" s="56"/>
      <c r="E103" s="56"/>
      <c r="F103" s="56"/>
      <c r="G103" s="56"/>
      <c r="H103" s="56"/>
      <c r="I103" s="153"/>
      <c r="J103" s="56"/>
      <c r="K103" s="56"/>
      <c r="L103" s="52"/>
      <c r="S103" s="35"/>
      <c r="T103" s="35"/>
      <c r="U103" s="35"/>
      <c r="V103" s="35"/>
      <c r="W103" s="35"/>
      <c r="X103" s="35"/>
      <c r="Y103" s="35"/>
      <c r="Z103" s="35"/>
      <c r="AA103" s="35"/>
      <c r="AB103" s="35"/>
      <c r="AC103" s="35"/>
      <c r="AD103" s="35"/>
      <c r="AE103" s="35"/>
    </row>
    <row r="107" spans="1:31" s="2" customFormat="1" ht="6.9" customHeight="1">
      <c r="A107" s="35"/>
      <c r="B107" s="57"/>
      <c r="C107" s="58"/>
      <c r="D107" s="58"/>
      <c r="E107" s="58"/>
      <c r="F107" s="58"/>
      <c r="G107" s="58"/>
      <c r="H107" s="58"/>
      <c r="I107" s="156"/>
      <c r="J107" s="58"/>
      <c r="K107" s="58"/>
      <c r="L107" s="52"/>
      <c r="S107" s="35"/>
      <c r="T107" s="35"/>
      <c r="U107" s="35"/>
      <c r="V107" s="35"/>
      <c r="W107" s="35"/>
      <c r="X107" s="35"/>
      <c r="Y107" s="35"/>
      <c r="Z107" s="35"/>
      <c r="AA107" s="35"/>
      <c r="AB107" s="35"/>
      <c r="AC107" s="35"/>
      <c r="AD107" s="35"/>
      <c r="AE107" s="35"/>
    </row>
    <row r="108" spans="1:31" s="2" customFormat="1" ht="24.9" customHeight="1">
      <c r="A108" s="35"/>
      <c r="B108" s="36"/>
      <c r="C108" s="24" t="s">
        <v>170</v>
      </c>
      <c r="D108" s="37"/>
      <c r="E108" s="37"/>
      <c r="F108" s="37"/>
      <c r="G108" s="37"/>
      <c r="H108" s="37"/>
      <c r="I108" s="116"/>
      <c r="J108" s="37"/>
      <c r="K108" s="37"/>
      <c r="L108" s="52"/>
      <c r="S108" s="35"/>
      <c r="T108" s="35"/>
      <c r="U108" s="35"/>
      <c r="V108" s="35"/>
      <c r="W108" s="35"/>
      <c r="X108" s="35"/>
      <c r="Y108" s="35"/>
      <c r="Z108" s="35"/>
      <c r="AA108" s="35"/>
      <c r="AB108" s="35"/>
      <c r="AC108" s="35"/>
      <c r="AD108" s="35"/>
      <c r="AE108" s="35"/>
    </row>
    <row r="109" spans="1:31" s="2" customFormat="1" ht="6.9" customHeight="1">
      <c r="A109" s="35"/>
      <c r="B109" s="36"/>
      <c r="C109" s="37"/>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34" t="str">
        <f>E7</f>
        <v>Revitalizace náměstí ve Valašském Meziříčí</v>
      </c>
      <c r="F111" s="335"/>
      <c r="G111" s="335"/>
      <c r="H111" s="335"/>
      <c r="I111" s="116"/>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154</v>
      </c>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3" t="str">
        <f>E9</f>
        <v>SO 304 - Vodovodní přípojka pítko</v>
      </c>
      <c r="F113" s="336"/>
      <c r="G113" s="336"/>
      <c r="H113" s="336"/>
      <c r="I113" s="116"/>
      <c r="J113" s="37"/>
      <c r="K113" s="37"/>
      <c r="L113" s="52"/>
      <c r="S113" s="35"/>
      <c r="T113" s="35"/>
      <c r="U113" s="35"/>
      <c r="V113" s="35"/>
      <c r="W113" s="35"/>
      <c r="X113" s="35"/>
      <c r="Y113" s="35"/>
      <c r="Z113" s="35"/>
      <c r="AA113" s="35"/>
      <c r="AB113" s="35"/>
      <c r="AC113" s="35"/>
      <c r="AD113" s="35"/>
      <c r="AE113" s="35"/>
    </row>
    <row r="114" spans="1:65" s="2" customFormat="1" ht="6.9" customHeight="1">
      <c r="A114" s="35"/>
      <c r="B114" s="36"/>
      <c r="C114" s="37"/>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Valašské Meziříčí</v>
      </c>
      <c r="G115" s="37"/>
      <c r="H115" s="37"/>
      <c r="I115" s="118" t="s">
        <v>22</v>
      </c>
      <c r="J115" s="67" t="str">
        <f>IF(J12="","",J12)</f>
        <v>16. 10. 2020</v>
      </c>
      <c r="K115" s="37"/>
      <c r="L115" s="52"/>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2" customFormat="1" ht="25.65" customHeight="1">
      <c r="A117" s="35"/>
      <c r="B117" s="36"/>
      <c r="C117" s="30" t="s">
        <v>24</v>
      </c>
      <c r="D117" s="37"/>
      <c r="E117" s="37"/>
      <c r="F117" s="28" t="str">
        <f>E15</f>
        <v xml:space="preserve"> </v>
      </c>
      <c r="G117" s="37"/>
      <c r="H117" s="37"/>
      <c r="I117" s="118" t="s">
        <v>29</v>
      </c>
      <c r="J117" s="33" t="str">
        <f>E21</f>
        <v>360 DEGREES CONSTRUCT s.r.o.</v>
      </c>
      <c r="K117" s="37"/>
      <c r="L117" s="52"/>
      <c r="S117" s="35"/>
      <c r="T117" s="35"/>
      <c r="U117" s="35"/>
      <c r="V117" s="35"/>
      <c r="W117" s="35"/>
      <c r="X117" s="35"/>
      <c r="Y117" s="35"/>
      <c r="Z117" s="35"/>
      <c r="AA117" s="35"/>
      <c r="AB117" s="35"/>
      <c r="AC117" s="35"/>
      <c r="AD117" s="35"/>
      <c r="AE117" s="35"/>
    </row>
    <row r="118" spans="1:65" s="2" customFormat="1" ht="25.65" customHeight="1">
      <c r="A118" s="35"/>
      <c r="B118" s="36"/>
      <c r="C118" s="30" t="s">
        <v>27</v>
      </c>
      <c r="D118" s="37"/>
      <c r="E118" s="37"/>
      <c r="F118" s="28" t="str">
        <f>IF(E18="","",E18)</f>
        <v>Vyplň údaj</v>
      </c>
      <c r="G118" s="37"/>
      <c r="H118" s="37"/>
      <c r="I118" s="118" t="s">
        <v>31</v>
      </c>
      <c r="J118" s="33" t="str">
        <f>E24</f>
        <v>360 DEGREES CONSTRUCT s.r.o.</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16"/>
      <c r="J119" s="37"/>
      <c r="K119" s="37"/>
      <c r="L119" s="52"/>
      <c r="S119" s="35"/>
      <c r="T119" s="35"/>
      <c r="U119" s="35"/>
      <c r="V119" s="35"/>
      <c r="W119" s="35"/>
      <c r="X119" s="35"/>
      <c r="Y119" s="35"/>
      <c r="Z119" s="35"/>
      <c r="AA119" s="35"/>
      <c r="AB119" s="35"/>
      <c r="AC119" s="35"/>
      <c r="AD119" s="35"/>
      <c r="AE119" s="35"/>
    </row>
    <row r="120" spans="1:65" s="11" customFormat="1" ht="29.25" customHeight="1">
      <c r="A120" s="176"/>
      <c r="B120" s="177"/>
      <c r="C120" s="178" t="s">
        <v>171</v>
      </c>
      <c r="D120" s="179" t="s">
        <v>58</v>
      </c>
      <c r="E120" s="179" t="s">
        <v>54</v>
      </c>
      <c r="F120" s="179" t="s">
        <v>55</v>
      </c>
      <c r="G120" s="179" t="s">
        <v>172</v>
      </c>
      <c r="H120" s="179" t="s">
        <v>173</v>
      </c>
      <c r="I120" s="180" t="s">
        <v>174</v>
      </c>
      <c r="J120" s="179" t="s">
        <v>160</v>
      </c>
      <c r="K120" s="181" t="s">
        <v>175</v>
      </c>
      <c r="L120" s="182"/>
      <c r="M120" s="76" t="s">
        <v>1</v>
      </c>
      <c r="N120" s="77" t="s">
        <v>37</v>
      </c>
      <c r="O120" s="77" t="s">
        <v>176</v>
      </c>
      <c r="P120" s="77" t="s">
        <v>177</v>
      </c>
      <c r="Q120" s="77" t="s">
        <v>178</v>
      </c>
      <c r="R120" s="77" t="s">
        <v>179</v>
      </c>
      <c r="S120" s="77" t="s">
        <v>180</v>
      </c>
      <c r="T120" s="78" t="s">
        <v>181</v>
      </c>
      <c r="U120" s="176"/>
      <c r="V120" s="176"/>
      <c r="W120" s="176"/>
      <c r="X120" s="176"/>
      <c r="Y120" s="176"/>
      <c r="Z120" s="176"/>
      <c r="AA120" s="176"/>
      <c r="AB120" s="176"/>
      <c r="AC120" s="176"/>
      <c r="AD120" s="176"/>
      <c r="AE120" s="176"/>
    </row>
    <row r="121" spans="1:65" s="2" customFormat="1" ht="22.8" customHeight="1">
      <c r="A121" s="35"/>
      <c r="B121" s="36"/>
      <c r="C121" s="83" t="s">
        <v>182</v>
      </c>
      <c r="D121" s="37"/>
      <c r="E121" s="37"/>
      <c r="F121" s="37"/>
      <c r="G121" s="37"/>
      <c r="H121" s="37"/>
      <c r="I121" s="116"/>
      <c r="J121" s="183">
        <f>BK121</f>
        <v>0</v>
      </c>
      <c r="K121" s="37"/>
      <c r="L121" s="40"/>
      <c r="M121" s="79"/>
      <c r="N121" s="184"/>
      <c r="O121" s="80"/>
      <c r="P121" s="185">
        <f>P122</f>
        <v>0</v>
      </c>
      <c r="Q121" s="80"/>
      <c r="R121" s="185">
        <f>R122</f>
        <v>4.3314046399999997</v>
      </c>
      <c r="S121" s="80"/>
      <c r="T121" s="186">
        <f>T122</f>
        <v>0</v>
      </c>
      <c r="U121" s="35"/>
      <c r="V121" s="35"/>
      <c r="W121" s="35"/>
      <c r="X121" s="35"/>
      <c r="Y121" s="35"/>
      <c r="Z121" s="35"/>
      <c r="AA121" s="35"/>
      <c r="AB121" s="35"/>
      <c r="AC121" s="35"/>
      <c r="AD121" s="35"/>
      <c r="AE121" s="35"/>
      <c r="AT121" s="18" t="s">
        <v>72</v>
      </c>
      <c r="AU121" s="18" t="s">
        <v>162</v>
      </c>
      <c r="BK121" s="187">
        <f>BK122</f>
        <v>0</v>
      </c>
    </row>
    <row r="122" spans="1:65" s="12" customFormat="1" ht="25.95" customHeight="1">
      <c r="B122" s="188"/>
      <c r="C122" s="189"/>
      <c r="D122" s="190" t="s">
        <v>72</v>
      </c>
      <c r="E122" s="191" t="s">
        <v>183</v>
      </c>
      <c r="F122" s="191" t="s">
        <v>184</v>
      </c>
      <c r="G122" s="189"/>
      <c r="H122" s="189"/>
      <c r="I122" s="192"/>
      <c r="J122" s="193">
        <f>BK122</f>
        <v>0</v>
      </c>
      <c r="K122" s="189"/>
      <c r="L122" s="194"/>
      <c r="M122" s="195"/>
      <c r="N122" s="196"/>
      <c r="O122" s="196"/>
      <c r="P122" s="197">
        <f>P123+P215+P233+P259</f>
        <v>0</v>
      </c>
      <c r="Q122" s="196"/>
      <c r="R122" s="197">
        <f>R123+R215+R233+R259</f>
        <v>4.3314046399999997</v>
      </c>
      <c r="S122" s="196"/>
      <c r="T122" s="198">
        <f>T123+T215+T233+T259</f>
        <v>0</v>
      </c>
      <c r="AR122" s="199" t="s">
        <v>81</v>
      </c>
      <c r="AT122" s="200" t="s">
        <v>72</v>
      </c>
      <c r="AU122" s="200" t="s">
        <v>73</v>
      </c>
      <c r="AY122" s="199" t="s">
        <v>185</v>
      </c>
      <c r="BK122" s="201">
        <f>BK123+BK215+BK233+BK259</f>
        <v>0</v>
      </c>
    </row>
    <row r="123" spans="1:65" s="12" customFormat="1" ht="22.8" customHeight="1">
      <c r="B123" s="188"/>
      <c r="C123" s="189"/>
      <c r="D123" s="190" t="s">
        <v>72</v>
      </c>
      <c r="E123" s="202" t="s">
        <v>81</v>
      </c>
      <c r="F123" s="202" t="s">
        <v>186</v>
      </c>
      <c r="G123" s="189"/>
      <c r="H123" s="189"/>
      <c r="I123" s="192"/>
      <c r="J123" s="203">
        <f>BK123</f>
        <v>0</v>
      </c>
      <c r="K123" s="189"/>
      <c r="L123" s="194"/>
      <c r="M123" s="195"/>
      <c r="N123" s="196"/>
      <c r="O123" s="196"/>
      <c r="P123" s="197">
        <f>SUM(P124:P214)</f>
        <v>0</v>
      </c>
      <c r="Q123" s="196"/>
      <c r="R123" s="197">
        <f>SUM(R124:R214)</f>
        <v>3.7994499999999998</v>
      </c>
      <c r="S123" s="196"/>
      <c r="T123" s="198">
        <f>SUM(T124:T214)</f>
        <v>0</v>
      </c>
      <c r="AR123" s="199" t="s">
        <v>81</v>
      </c>
      <c r="AT123" s="200" t="s">
        <v>72</v>
      </c>
      <c r="AU123" s="200" t="s">
        <v>81</v>
      </c>
      <c r="AY123" s="199" t="s">
        <v>185</v>
      </c>
      <c r="BK123" s="201">
        <f>SUM(BK124:BK214)</f>
        <v>0</v>
      </c>
    </row>
    <row r="124" spans="1:65" s="2" customFormat="1" ht="21.75" customHeight="1">
      <c r="A124" s="35"/>
      <c r="B124" s="36"/>
      <c r="C124" s="204" t="s">
        <v>81</v>
      </c>
      <c r="D124" s="204" t="s">
        <v>187</v>
      </c>
      <c r="E124" s="205" t="s">
        <v>348</v>
      </c>
      <c r="F124" s="206" t="s">
        <v>349</v>
      </c>
      <c r="G124" s="207" t="s">
        <v>210</v>
      </c>
      <c r="H124" s="208">
        <v>7.9</v>
      </c>
      <c r="I124" s="209"/>
      <c r="J124" s="210">
        <f>ROUND(I124*H124,2)</f>
        <v>0</v>
      </c>
      <c r="K124" s="206" t="s">
        <v>191</v>
      </c>
      <c r="L124" s="40"/>
      <c r="M124" s="211" t="s">
        <v>1</v>
      </c>
      <c r="N124" s="212" t="s">
        <v>38</v>
      </c>
      <c r="O124" s="72"/>
      <c r="P124" s="213">
        <f>O124*H124</f>
        <v>0</v>
      </c>
      <c r="Q124" s="213">
        <v>0</v>
      </c>
      <c r="R124" s="213">
        <f>Q124*H124</f>
        <v>0</v>
      </c>
      <c r="S124" s="213">
        <v>0</v>
      </c>
      <c r="T124" s="214">
        <f>S124*H124</f>
        <v>0</v>
      </c>
      <c r="U124" s="35"/>
      <c r="V124" s="35"/>
      <c r="W124" s="35"/>
      <c r="X124" s="35"/>
      <c r="Y124" s="35"/>
      <c r="Z124" s="35"/>
      <c r="AA124" s="35"/>
      <c r="AB124" s="35"/>
      <c r="AC124" s="35"/>
      <c r="AD124" s="35"/>
      <c r="AE124" s="35"/>
      <c r="AR124" s="215" t="s">
        <v>192</v>
      </c>
      <c r="AT124" s="215" t="s">
        <v>187</v>
      </c>
      <c r="AU124" s="215" t="s">
        <v>83</v>
      </c>
      <c r="AY124" s="18" t="s">
        <v>185</v>
      </c>
      <c r="BE124" s="216">
        <f>IF(N124="základní",J124,0)</f>
        <v>0</v>
      </c>
      <c r="BF124" s="216">
        <f>IF(N124="snížená",J124,0)</f>
        <v>0</v>
      </c>
      <c r="BG124" s="216">
        <f>IF(N124="zákl. přenesená",J124,0)</f>
        <v>0</v>
      </c>
      <c r="BH124" s="216">
        <f>IF(N124="sníž. přenesená",J124,0)</f>
        <v>0</v>
      </c>
      <c r="BI124" s="216">
        <f>IF(N124="nulová",J124,0)</f>
        <v>0</v>
      </c>
      <c r="BJ124" s="18" t="s">
        <v>81</v>
      </c>
      <c r="BK124" s="216">
        <f>ROUND(I124*H124,2)</f>
        <v>0</v>
      </c>
      <c r="BL124" s="18" t="s">
        <v>192</v>
      </c>
      <c r="BM124" s="215" t="s">
        <v>2320</v>
      </c>
    </row>
    <row r="125" spans="1:65" s="2" customFormat="1" ht="19.2">
      <c r="A125" s="35"/>
      <c r="B125" s="36"/>
      <c r="C125" s="37"/>
      <c r="D125" s="217" t="s">
        <v>194</v>
      </c>
      <c r="E125" s="37"/>
      <c r="F125" s="218" t="s">
        <v>351</v>
      </c>
      <c r="G125" s="37"/>
      <c r="H125" s="37"/>
      <c r="I125" s="116"/>
      <c r="J125" s="37"/>
      <c r="K125" s="37"/>
      <c r="L125" s="40"/>
      <c r="M125" s="219"/>
      <c r="N125" s="220"/>
      <c r="O125" s="72"/>
      <c r="P125" s="72"/>
      <c r="Q125" s="72"/>
      <c r="R125" s="72"/>
      <c r="S125" s="72"/>
      <c r="T125" s="73"/>
      <c r="U125" s="35"/>
      <c r="V125" s="35"/>
      <c r="W125" s="35"/>
      <c r="X125" s="35"/>
      <c r="Y125" s="35"/>
      <c r="Z125" s="35"/>
      <c r="AA125" s="35"/>
      <c r="AB125" s="35"/>
      <c r="AC125" s="35"/>
      <c r="AD125" s="35"/>
      <c r="AE125" s="35"/>
      <c r="AT125" s="18" t="s">
        <v>194</v>
      </c>
      <c r="AU125" s="18" t="s">
        <v>83</v>
      </c>
    </row>
    <row r="126" spans="1:65" s="2" customFormat="1" ht="76.8">
      <c r="A126" s="35"/>
      <c r="B126" s="36"/>
      <c r="C126" s="37"/>
      <c r="D126" s="217" t="s">
        <v>196</v>
      </c>
      <c r="E126" s="37"/>
      <c r="F126" s="221" t="s">
        <v>352</v>
      </c>
      <c r="G126" s="37"/>
      <c r="H126" s="37"/>
      <c r="I126" s="116"/>
      <c r="J126" s="37"/>
      <c r="K126" s="37"/>
      <c r="L126" s="40"/>
      <c r="M126" s="219"/>
      <c r="N126" s="220"/>
      <c r="O126" s="72"/>
      <c r="P126" s="72"/>
      <c r="Q126" s="72"/>
      <c r="R126" s="72"/>
      <c r="S126" s="72"/>
      <c r="T126" s="73"/>
      <c r="U126" s="35"/>
      <c r="V126" s="35"/>
      <c r="W126" s="35"/>
      <c r="X126" s="35"/>
      <c r="Y126" s="35"/>
      <c r="Z126" s="35"/>
      <c r="AA126" s="35"/>
      <c r="AB126" s="35"/>
      <c r="AC126" s="35"/>
      <c r="AD126" s="35"/>
      <c r="AE126" s="35"/>
      <c r="AT126" s="18" t="s">
        <v>196</v>
      </c>
      <c r="AU126" s="18" t="s">
        <v>83</v>
      </c>
    </row>
    <row r="127" spans="1:65" s="14" customFormat="1" ht="10.199999999999999">
      <c r="B127" s="232"/>
      <c r="C127" s="233"/>
      <c r="D127" s="217" t="s">
        <v>214</v>
      </c>
      <c r="E127" s="234" t="s">
        <v>1</v>
      </c>
      <c r="F127" s="235" t="s">
        <v>2321</v>
      </c>
      <c r="G127" s="233"/>
      <c r="H127" s="236">
        <v>7.9</v>
      </c>
      <c r="I127" s="237"/>
      <c r="J127" s="233"/>
      <c r="K127" s="233"/>
      <c r="L127" s="238"/>
      <c r="M127" s="239"/>
      <c r="N127" s="240"/>
      <c r="O127" s="240"/>
      <c r="P127" s="240"/>
      <c r="Q127" s="240"/>
      <c r="R127" s="240"/>
      <c r="S127" s="240"/>
      <c r="T127" s="241"/>
      <c r="AT127" s="242" t="s">
        <v>214</v>
      </c>
      <c r="AU127" s="242" t="s">
        <v>83</v>
      </c>
      <c r="AV127" s="14" t="s">
        <v>83</v>
      </c>
      <c r="AW127" s="14" t="s">
        <v>30</v>
      </c>
      <c r="AX127" s="14" t="s">
        <v>81</v>
      </c>
      <c r="AY127" s="242" t="s">
        <v>185</v>
      </c>
    </row>
    <row r="128" spans="1:65" s="2" customFormat="1" ht="21.75" customHeight="1">
      <c r="A128" s="35"/>
      <c r="B128" s="36"/>
      <c r="C128" s="204" t="s">
        <v>83</v>
      </c>
      <c r="D128" s="204" t="s">
        <v>187</v>
      </c>
      <c r="E128" s="205" t="s">
        <v>2322</v>
      </c>
      <c r="F128" s="206" t="s">
        <v>2323</v>
      </c>
      <c r="G128" s="207" t="s">
        <v>325</v>
      </c>
      <c r="H128" s="208">
        <v>3.7</v>
      </c>
      <c r="I128" s="209"/>
      <c r="J128" s="210">
        <f>ROUND(I128*H128,2)</f>
        <v>0</v>
      </c>
      <c r="K128" s="206" t="s">
        <v>191</v>
      </c>
      <c r="L128" s="40"/>
      <c r="M128" s="211" t="s">
        <v>1</v>
      </c>
      <c r="N128" s="212" t="s">
        <v>38</v>
      </c>
      <c r="O128" s="72"/>
      <c r="P128" s="213">
        <f>O128*H128</f>
        <v>0</v>
      </c>
      <c r="Q128" s="213">
        <v>0</v>
      </c>
      <c r="R128" s="213">
        <f>Q128*H128</f>
        <v>0</v>
      </c>
      <c r="S128" s="213">
        <v>0</v>
      </c>
      <c r="T128" s="214">
        <f>S128*H128</f>
        <v>0</v>
      </c>
      <c r="U128" s="35"/>
      <c r="V128" s="35"/>
      <c r="W128" s="35"/>
      <c r="X128" s="35"/>
      <c r="Y128" s="35"/>
      <c r="Z128" s="35"/>
      <c r="AA128" s="35"/>
      <c r="AB128" s="35"/>
      <c r="AC128" s="35"/>
      <c r="AD128" s="35"/>
      <c r="AE128" s="35"/>
      <c r="AR128" s="215" t="s">
        <v>192</v>
      </c>
      <c r="AT128" s="215" t="s">
        <v>187</v>
      </c>
      <c r="AU128" s="215" t="s">
        <v>83</v>
      </c>
      <c r="AY128" s="18" t="s">
        <v>185</v>
      </c>
      <c r="BE128" s="216">
        <f>IF(N128="základní",J128,0)</f>
        <v>0</v>
      </c>
      <c r="BF128" s="216">
        <f>IF(N128="snížená",J128,0)</f>
        <v>0</v>
      </c>
      <c r="BG128" s="216">
        <f>IF(N128="zákl. přenesená",J128,0)</f>
        <v>0</v>
      </c>
      <c r="BH128" s="216">
        <f>IF(N128="sníž. přenesená",J128,0)</f>
        <v>0</v>
      </c>
      <c r="BI128" s="216">
        <f>IF(N128="nulová",J128,0)</f>
        <v>0</v>
      </c>
      <c r="BJ128" s="18" t="s">
        <v>81</v>
      </c>
      <c r="BK128" s="216">
        <f>ROUND(I128*H128,2)</f>
        <v>0</v>
      </c>
      <c r="BL128" s="18" t="s">
        <v>192</v>
      </c>
      <c r="BM128" s="215" t="s">
        <v>2324</v>
      </c>
    </row>
    <row r="129" spans="1:65" s="2" customFormat="1" ht="19.2">
      <c r="A129" s="35"/>
      <c r="B129" s="36"/>
      <c r="C129" s="37"/>
      <c r="D129" s="217" t="s">
        <v>194</v>
      </c>
      <c r="E129" s="37"/>
      <c r="F129" s="218" t="s">
        <v>2325</v>
      </c>
      <c r="G129" s="37"/>
      <c r="H129" s="37"/>
      <c r="I129" s="116"/>
      <c r="J129" s="37"/>
      <c r="K129" s="37"/>
      <c r="L129" s="40"/>
      <c r="M129" s="219"/>
      <c r="N129" s="220"/>
      <c r="O129" s="72"/>
      <c r="P129" s="72"/>
      <c r="Q129" s="72"/>
      <c r="R129" s="72"/>
      <c r="S129" s="72"/>
      <c r="T129" s="73"/>
      <c r="U129" s="35"/>
      <c r="V129" s="35"/>
      <c r="W129" s="35"/>
      <c r="X129" s="35"/>
      <c r="Y129" s="35"/>
      <c r="Z129" s="35"/>
      <c r="AA129" s="35"/>
      <c r="AB129" s="35"/>
      <c r="AC129" s="35"/>
      <c r="AD129" s="35"/>
      <c r="AE129" s="35"/>
      <c r="AT129" s="18" t="s">
        <v>194</v>
      </c>
      <c r="AU129" s="18" t="s">
        <v>83</v>
      </c>
    </row>
    <row r="130" spans="1:65" s="2" customFormat="1" ht="38.4">
      <c r="A130" s="35"/>
      <c r="B130" s="36"/>
      <c r="C130" s="37"/>
      <c r="D130" s="217" t="s">
        <v>196</v>
      </c>
      <c r="E130" s="37"/>
      <c r="F130" s="221" t="s">
        <v>2326</v>
      </c>
      <c r="G130" s="37"/>
      <c r="H130" s="37"/>
      <c r="I130" s="116"/>
      <c r="J130" s="37"/>
      <c r="K130" s="37"/>
      <c r="L130" s="40"/>
      <c r="M130" s="219"/>
      <c r="N130" s="220"/>
      <c r="O130" s="72"/>
      <c r="P130" s="72"/>
      <c r="Q130" s="72"/>
      <c r="R130" s="72"/>
      <c r="S130" s="72"/>
      <c r="T130" s="73"/>
      <c r="U130" s="35"/>
      <c r="V130" s="35"/>
      <c r="W130" s="35"/>
      <c r="X130" s="35"/>
      <c r="Y130" s="35"/>
      <c r="Z130" s="35"/>
      <c r="AA130" s="35"/>
      <c r="AB130" s="35"/>
      <c r="AC130" s="35"/>
      <c r="AD130" s="35"/>
      <c r="AE130" s="35"/>
      <c r="AT130" s="18" t="s">
        <v>196</v>
      </c>
      <c r="AU130" s="18" t="s">
        <v>83</v>
      </c>
    </row>
    <row r="131" spans="1:65" s="13" customFormat="1" ht="10.199999999999999">
      <c r="B131" s="222"/>
      <c r="C131" s="223"/>
      <c r="D131" s="217" t="s">
        <v>214</v>
      </c>
      <c r="E131" s="224" t="s">
        <v>1</v>
      </c>
      <c r="F131" s="225" t="s">
        <v>2327</v>
      </c>
      <c r="G131" s="223"/>
      <c r="H131" s="224" t="s">
        <v>1</v>
      </c>
      <c r="I131" s="226"/>
      <c r="J131" s="223"/>
      <c r="K131" s="223"/>
      <c r="L131" s="227"/>
      <c r="M131" s="228"/>
      <c r="N131" s="229"/>
      <c r="O131" s="229"/>
      <c r="P131" s="229"/>
      <c r="Q131" s="229"/>
      <c r="R131" s="229"/>
      <c r="S131" s="229"/>
      <c r="T131" s="230"/>
      <c r="AT131" s="231" t="s">
        <v>214</v>
      </c>
      <c r="AU131" s="231" t="s">
        <v>83</v>
      </c>
      <c r="AV131" s="13" t="s">
        <v>81</v>
      </c>
      <c r="AW131" s="13" t="s">
        <v>30</v>
      </c>
      <c r="AX131" s="13" t="s">
        <v>73</v>
      </c>
      <c r="AY131" s="231" t="s">
        <v>185</v>
      </c>
    </row>
    <row r="132" spans="1:65" s="14" customFormat="1" ht="10.199999999999999">
      <c r="B132" s="232"/>
      <c r="C132" s="233"/>
      <c r="D132" s="217" t="s">
        <v>214</v>
      </c>
      <c r="E132" s="234" t="s">
        <v>1</v>
      </c>
      <c r="F132" s="235" t="s">
        <v>2328</v>
      </c>
      <c r="G132" s="233"/>
      <c r="H132" s="236">
        <v>1.2</v>
      </c>
      <c r="I132" s="237"/>
      <c r="J132" s="233"/>
      <c r="K132" s="233"/>
      <c r="L132" s="238"/>
      <c r="M132" s="239"/>
      <c r="N132" s="240"/>
      <c r="O132" s="240"/>
      <c r="P132" s="240"/>
      <c r="Q132" s="240"/>
      <c r="R132" s="240"/>
      <c r="S132" s="240"/>
      <c r="T132" s="241"/>
      <c r="AT132" s="242" t="s">
        <v>214</v>
      </c>
      <c r="AU132" s="242" t="s">
        <v>83</v>
      </c>
      <c r="AV132" s="14" t="s">
        <v>83</v>
      </c>
      <c r="AW132" s="14" t="s">
        <v>30</v>
      </c>
      <c r="AX132" s="14" t="s">
        <v>73</v>
      </c>
      <c r="AY132" s="242" t="s">
        <v>185</v>
      </c>
    </row>
    <row r="133" spans="1:65" s="13" customFormat="1" ht="10.199999999999999">
      <c r="B133" s="222"/>
      <c r="C133" s="223"/>
      <c r="D133" s="217" t="s">
        <v>214</v>
      </c>
      <c r="E133" s="224" t="s">
        <v>1</v>
      </c>
      <c r="F133" s="225" t="s">
        <v>2329</v>
      </c>
      <c r="G133" s="223"/>
      <c r="H133" s="224" t="s">
        <v>1</v>
      </c>
      <c r="I133" s="226"/>
      <c r="J133" s="223"/>
      <c r="K133" s="223"/>
      <c r="L133" s="227"/>
      <c r="M133" s="228"/>
      <c r="N133" s="229"/>
      <c r="O133" s="229"/>
      <c r="P133" s="229"/>
      <c r="Q133" s="229"/>
      <c r="R133" s="229"/>
      <c r="S133" s="229"/>
      <c r="T133" s="230"/>
      <c r="AT133" s="231" t="s">
        <v>214</v>
      </c>
      <c r="AU133" s="231" t="s">
        <v>83</v>
      </c>
      <c r="AV133" s="13" t="s">
        <v>81</v>
      </c>
      <c r="AW133" s="13" t="s">
        <v>30</v>
      </c>
      <c r="AX133" s="13" t="s">
        <v>73</v>
      </c>
      <c r="AY133" s="231" t="s">
        <v>185</v>
      </c>
    </row>
    <row r="134" spans="1:65" s="14" customFormat="1" ht="10.199999999999999">
      <c r="B134" s="232"/>
      <c r="C134" s="233"/>
      <c r="D134" s="217" t="s">
        <v>214</v>
      </c>
      <c r="E134" s="234" t="s">
        <v>1</v>
      </c>
      <c r="F134" s="235" t="s">
        <v>2330</v>
      </c>
      <c r="G134" s="233"/>
      <c r="H134" s="236">
        <v>2.5</v>
      </c>
      <c r="I134" s="237"/>
      <c r="J134" s="233"/>
      <c r="K134" s="233"/>
      <c r="L134" s="238"/>
      <c r="M134" s="239"/>
      <c r="N134" s="240"/>
      <c r="O134" s="240"/>
      <c r="P134" s="240"/>
      <c r="Q134" s="240"/>
      <c r="R134" s="240"/>
      <c r="S134" s="240"/>
      <c r="T134" s="241"/>
      <c r="AT134" s="242" t="s">
        <v>214</v>
      </c>
      <c r="AU134" s="242" t="s">
        <v>83</v>
      </c>
      <c r="AV134" s="14" t="s">
        <v>83</v>
      </c>
      <c r="AW134" s="14" t="s">
        <v>30</v>
      </c>
      <c r="AX134" s="14" t="s">
        <v>73</v>
      </c>
      <c r="AY134" s="242" t="s">
        <v>185</v>
      </c>
    </row>
    <row r="135" spans="1:65" s="15" customFormat="1" ht="10.199999999999999">
      <c r="B135" s="243"/>
      <c r="C135" s="244"/>
      <c r="D135" s="217" t="s">
        <v>214</v>
      </c>
      <c r="E135" s="245" t="s">
        <v>1</v>
      </c>
      <c r="F135" s="246" t="s">
        <v>219</v>
      </c>
      <c r="G135" s="244"/>
      <c r="H135" s="247">
        <v>3.7</v>
      </c>
      <c r="I135" s="248"/>
      <c r="J135" s="244"/>
      <c r="K135" s="244"/>
      <c r="L135" s="249"/>
      <c r="M135" s="250"/>
      <c r="N135" s="251"/>
      <c r="O135" s="251"/>
      <c r="P135" s="251"/>
      <c r="Q135" s="251"/>
      <c r="R135" s="251"/>
      <c r="S135" s="251"/>
      <c r="T135" s="252"/>
      <c r="AT135" s="253" t="s">
        <v>214</v>
      </c>
      <c r="AU135" s="253" t="s">
        <v>83</v>
      </c>
      <c r="AV135" s="15" t="s">
        <v>192</v>
      </c>
      <c r="AW135" s="15" t="s">
        <v>30</v>
      </c>
      <c r="AX135" s="15" t="s">
        <v>81</v>
      </c>
      <c r="AY135" s="253" t="s">
        <v>185</v>
      </c>
    </row>
    <row r="136" spans="1:65" s="2" customFormat="1" ht="21.75" customHeight="1">
      <c r="A136" s="35"/>
      <c r="B136" s="36"/>
      <c r="C136" s="204" t="s">
        <v>202</v>
      </c>
      <c r="D136" s="204" t="s">
        <v>187</v>
      </c>
      <c r="E136" s="205" t="s">
        <v>2331</v>
      </c>
      <c r="F136" s="206" t="s">
        <v>2332</v>
      </c>
      <c r="G136" s="207" t="s">
        <v>325</v>
      </c>
      <c r="H136" s="208">
        <v>4.68</v>
      </c>
      <c r="I136" s="209"/>
      <c r="J136" s="210">
        <f>ROUND(I136*H136,2)</f>
        <v>0</v>
      </c>
      <c r="K136" s="206" t="s">
        <v>191</v>
      </c>
      <c r="L136" s="40"/>
      <c r="M136" s="211" t="s">
        <v>1</v>
      </c>
      <c r="N136" s="212" t="s">
        <v>38</v>
      </c>
      <c r="O136" s="72"/>
      <c r="P136" s="213">
        <f>O136*H136</f>
        <v>0</v>
      </c>
      <c r="Q136" s="213">
        <v>0</v>
      </c>
      <c r="R136" s="213">
        <f>Q136*H136</f>
        <v>0</v>
      </c>
      <c r="S136" s="213">
        <v>0</v>
      </c>
      <c r="T136" s="214">
        <f>S136*H136</f>
        <v>0</v>
      </c>
      <c r="U136" s="35"/>
      <c r="V136" s="35"/>
      <c r="W136" s="35"/>
      <c r="X136" s="35"/>
      <c r="Y136" s="35"/>
      <c r="Z136" s="35"/>
      <c r="AA136" s="35"/>
      <c r="AB136" s="35"/>
      <c r="AC136" s="35"/>
      <c r="AD136" s="35"/>
      <c r="AE136" s="35"/>
      <c r="AR136" s="215" t="s">
        <v>192</v>
      </c>
      <c r="AT136" s="215" t="s">
        <v>187</v>
      </c>
      <c r="AU136" s="215" t="s">
        <v>83</v>
      </c>
      <c r="AY136" s="18" t="s">
        <v>185</v>
      </c>
      <c r="BE136" s="216">
        <f>IF(N136="základní",J136,0)</f>
        <v>0</v>
      </c>
      <c r="BF136" s="216">
        <f>IF(N136="snížená",J136,0)</f>
        <v>0</v>
      </c>
      <c r="BG136" s="216">
        <f>IF(N136="zákl. přenesená",J136,0)</f>
        <v>0</v>
      </c>
      <c r="BH136" s="216">
        <f>IF(N136="sníž. přenesená",J136,0)</f>
        <v>0</v>
      </c>
      <c r="BI136" s="216">
        <f>IF(N136="nulová",J136,0)</f>
        <v>0</v>
      </c>
      <c r="BJ136" s="18" t="s">
        <v>81</v>
      </c>
      <c r="BK136" s="216">
        <f>ROUND(I136*H136,2)</f>
        <v>0</v>
      </c>
      <c r="BL136" s="18" t="s">
        <v>192</v>
      </c>
      <c r="BM136" s="215" t="s">
        <v>2333</v>
      </c>
    </row>
    <row r="137" spans="1:65" s="2" customFormat="1" ht="28.8">
      <c r="A137" s="35"/>
      <c r="B137" s="36"/>
      <c r="C137" s="37"/>
      <c r="D137" s="217" t="s">
        <v>194</v>
      </c>
      <c r="E137" s="37"/>
      <c r="F137" s="218" t="s">
        <v>2334</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194</v>
      </c>
      <c r="AU137" s="18" t="s">
        <v>83</v>
      </c>
    </row>
    <row r="138" spans="1:65" s="2" customFormat="1" ht="38.4">
      <c r="A138" s="35"/>
      <c r="B138" s="36"/>
      <c r="C138" s="37"/>
      <c r="D138" s="217" t="s">
        <v>196</v>
      </c>
      <c r="E138" s="37"/>
      <c r="F138" s="221" t="s">
        <v>568</v>
      </c>
      <c r="G138" s="37"/>
      <c r="H138" s="37"/>
      <c r="I138" s="116"/>
      <c r="J138" s="37"/>
      <c r="K138" s="37"/>
      <c r="L138" s="40"/>
      <c r="M138" s="219"/>
      <c r="N138" s="220"/>
      <c r="O138" s="72"/>
      <c r="P138" s="72"/>
      <c r="Q138" s="72"/>
      <c r="R138" s="72"/>
      <c r="S138" s="72"/>
      <c r="T138" s="73"/>
      <c r="U138" s="35"/>
      <c r="V138" s="35"/>
      <c r="W138" s="35"/>
      <c r="X138" s="35"/>
      <c r="Y138" s="35"/>
      <c r="Z138" s="35"/>
      <c r="AA138" s="35"/>
      <c r="AB138" s="35"/>
      <c r="AC138" s="35"/>
      <c r="AD138" s="35"/>
      <c r="AE138" s="35"/>
      <c r="AT138" s="18" t="s">
        <v>196</v>
      </c>
      <c r="AU138" s="18" t="s">
        <v>83</v>
      </c>
    </row>
    <row r="139" spans="1:65" s="13" customFormat="1" ht="10.199999999999999">
      <c r="B139" s="222"/>
      <c r="C139" s="223"/>
      <c r="D139" s="217" t="s">
        <v>214</v>
      </c>
      <c r="E139" s="224" t="s">
        <v>1</v>
      </c>
      <c r="F139" s="225" t="s">
        <v>2335</v>
      </c>
      <c r="G139" s="223"/>
      <c r="H139" s="224" t="s">
        <v>1</v>
      </c>
      <c r="I139" s="226"/>
      <c r="J139" s="223"/>
      <c r="K139" s="223"/>
      <c r="L139" s="227"/>
      <c r="M139" s="228"/>
      <c r="N139" s="229"/>
      <c r="O139" s="229"/>
      <c r="P139" s="229"/>
      <c r="Q139" s="229"/>
      <c r="R139" s="229"/>
      <c r="S139" s="229"/>
      <c r="T139" s="230"/>
      <c r="AT139" s="231" t="s">
        <v>214</v>
      </c>
      <c r="AU139" s="231" t="s">
        <v>83</v>
      </c>
      <c r="AV139" s="13" t="s">
        <v>81</v>
      </c>
      <c r="AW139" s="13" t="s">
        <v>30</v>
      </c>
      <c r="AX139" s="13" t="s">
        <v>73</v>
      </c>
      <c r="AY139" s="231" t="s">
        <v>185</v>
      </c>
    </row>
    <row r="140" spans="1:65" s="14" customFormat="1" ht="10.199999999999999">
      <c r="B140" s="232"/>
      <c r="C140" s="233"/>
      <c r="D140" s="217" t="s">
        <v>214</v>
      </c>
      <c r="E140" s="234" t="s">
        <v>1</v>
      </c>
      <c r="F140" s="235" t="s">
        <v>2336</v>
      </c>
      <c r="G140" s="233"/>
      <c r="H140" s="236">
        <v>4.68</v>
      </c>
      <c r="I140" s="237"/>
      <c r="J140" s="233"/>
      <c r="K140" s="233"/>
      <c r="L140" s="238"/>
      <c r="M140" s="239"/>
      <c r="N140" s="240"/>
      <c r="O140" s="240"/>
      <c r="P140" s="240"/>
      <c r="Q140" s="240"/>
      <c r="R140" s="240"/>
      <c r="S140" s="240"/>
      <c r="T140" s="241"/>
      <c r="AT140" s="242" t="s">
        <v>214</v>
      </c>
      <c r="AU140" s="242" t="s">
        <v>83</v>
      </c>
      <c r="AV140" s="14" t="s">
        <v>83</v>
      </c>
      <c r="AW140" s="14" t="s">
        <v>30</v>
      </c>
      <c r="AX140" s="14" t="s">
        <v>81</v>
      </c>
      <c r="AY140" s="242" t="s">
        <v>185</v>
      </c>
    </row>
    <row r="141" spans="1:65" s="2" customFormat="1" ht="21.75" customHeight="1">
      <c r="A141" s="35"/>
      <c r="B141" s="36"/>
      <c r="C141" s="204" t="s">
        <v>192</v>
      </c>
      <c r="D141" s="204" t="s">
        <v>187</v>
      </c>
      <c r="E141" s="205" t="s">
        <v>2337</v>
      </c>
      <c r="F141" s="206" t="s">
        <v>2338</v>
      </c>
      <c r="G141" s="207" t="s">
        <v>325</v>
      </c>
      <c r="H141" s="208">
        <v>15.393000000000001</v>
      </c>
      <c r="I141" s="209"/>
      <c r="J141" s="210">
        <f>ROUND(I141*H141,2)</f>
        <v>0</v>
      </c>
      <c r="K141" s="206" t="s">
        <v>191</v>
      </c>
      <c r="L141" s="40"/>
      <c r="M141" s="211" t="s">
        <v>1</v>
      </c>
      <c r="N141" s="212" t="s">
        <v>38</v>
      </c>
      <c r="O141" s="72"/>
      <c r="P141" s="213">
        <f>O141*H141</f>
        <v>0</v>
      </c>
      <c r="Q141" s="213">
        <v>0</v>
      </c>
      <c r="R141" s="213">
        <f>Q141*H141</f>
        <v>0</v>
      </c>
      <c r="S141" s="213">
        <v>0</v>
      </c>
      <c r="T141" s="214">
        <f>S141*H141</f>
        <v>0</v>
      </c>
      <c r="U141" s="35"/>
      <c r="V141" s="35"/>
      <c r="W141" s="35"/>
      <c r="X141" s="35"/>
      <c r="Y141" s="35"/>
      <c r="Z141" s="35"/>
      <c r="AA141" s="35"/>
      <c r="AB141" s="35"/>
      <c r="AC141" s="35"/>
      <c r="AD141" s="35"/>
      <c r="AE141" s="35"/>
      <c r="AR141" s="215" t="s">
        <v>192</v>
      </c>
      <c r="AT141" s="215" t="s">
        <v>187</v>
      </c>
      <c r="AU141" s="215" t="s">
        <v>83</v>
      </c>
      <c r="AY141" s="18" t="s">
        <v>185</v>
      </c>
      <c r="BE141" s="216">
        <f>IF(N141="základní",J141,0)</f>
        <v>0</v>
      </c>
      <c r="BF141" s="216">
        <f>IF(N141="snížená",J141,0)</f>
        <v>0</v>
      </c>
      <c r="BG141" s="216">
        <f>IF(N141="zákl. přenesená",J141,0)</f>
        <v>0</v>
      </c>
      <c r="BH141" s="216">
        <f>IF(N141="sníž. přenesená",J141,0)</f>
        <v>0</v>
      </c>
      <c r="BI141" s="216">
        <f>IF(N141="nulová",J141,0)</f>
        <v>0</v>
      </c>
      <c r="BJ141" s="18" t="s">
        <v>81</v>
      </c>
      <c r="BK141" s="216">
        <f>ROUND(I141*H141,2)</f>
        <v>0</v>
      </c>
      <c r="BL141" s="18" t="s">
        <v>192</v>
      </c>
      <c r="BM141" s="215" t="s">
        <v>2339</v>
      </c>
    </row>
    <row r="142" spans="1:65" s="2" customFormat="1" ht="19.2">
      <c r="A142" s="35"/>
      <c r="B142" s="36"/>
      <c r="C142" s="37"/>
      <c r="D142" s="217" t="s">
        <v>194</v>
      </c>
      <c r="E142" s="37"/>
      <c r="F142" s="218" t="s">
        <v>2340</v>
      </c>
      <c r="G142" s="37"/>
      <c r="H142" s="37"/>
      <c r="I142" s="116"/>
      <c r="J142" s="37"/>
      <c r="K142" s="37"/>
      <c r="L142" s="40"/>
      <c r="M142" s="219"/>
      <c r="N142" s="220"/>
      <c r="O142" s="72"/>
      <c r="P142" s="72"/>
      <c r="Q142" s="72"/>
      <c r="R142" s="72"/>
      <c r="S142" s="72"/>
      <c r="T142" s="73"/>
      <c r="U142" s="35"/>
      <c r="V142" s="35"/>
      <c r="W142" s="35"/>
      <c r="X142" s="35"/>
      <c r="Y142" s="35"/>
      <c r="Z142" s="35"/>
      <c r="AA142" s="35"/>
      <c r="AB142" s="35"/>
      <c r="AC142" s="35"/>
      <c r="AD142" s="35"/>
      <c r="AE142" s="35"/>
      <c r="AT142" s="18" t="s">
        <v>194</v>
      </c>
      <c r="AU142" s="18" t="s">
        <v>83</v>
      </c>
    </row>
    <row r="143" spans="1:65" s="2" customFormat="1" ht="67.2">
      <c r="A143" s="35"/>
      <c r="B143" s="36"/>
      <c r="C143" s="37"/>
      <c r="D143" s="217" t="s">
        <v>196</v>
      </c>
      <c r="E143" s="37"/>
      <c r="F143" s="221" t="s">
        <v>2341</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196</v>
      </c>
      <c r="AU143" s="18" t="s">
        <v>83</v>
      </c>
    </row>
    <row r="144" spans="1:65" s="13" customFormat="1" ht="10.199999999999999">
      <c r="B144" s="222"/>
      <c r="C144" s="223"/>
      <c r="D144" s="217" t="s">
        <v>214</v>
      </c>
      <c r="E144" s="224" t="s">
        <v>1</v>
      </c>
      <c r="F144" s="225" t="s">
        <v>2342</v>
      </c>
      <c r="G144" s="223"/>
      <c r="H144" s="224" t="s">
        <v>1</v>
      </c>
      <c r="I144" s="226"/>
      <c r="J144" s="223"/>
      <c r="K144" s="223"/>
      <c r="L144" s="227"/>
      <c r="M144" s="228"/>
      <c r="N144" s="229"/>
      <c r="O144" s="229"/>
      <c r="P144" s="229"/>
      <c r="Q144" s="229"/>
      <c r="R144" s="229"/>
      <c r="S144" s="229"/>
      <c r="T144" s="230"/>
      <c r="AT144" s="231" t="s">
        <v>214</v>
      </c>
      <c r="AU144" s="231" t="s">
        <v>83</v>
      </c>
      <c r="AV144" s="13" t="s">
        <v>81</v>
      </c>
      <c r="AW144" s="13" t="s">
        <v>30</v>
      </c>
      <c r="AX144" s="13" t="s">
        <v>73</v>
      </c>
      <c r="AY144" s="231" t="s">
        <v>185</v>
      </c>
    </row>
    <row r="145" spans="1:65" s="14" customFormat="1" ht="10.199999999999999">
      <c r="B145" s="232"/>
      <c r="C145" s="233"/>
      <c r="D145" s="217" t="s">
        <v>214</v>
      </c>
      <c r="E145" s="234" t="s">
        <v>1</v>
      </c>
      <c r="F145" s="235" t="s">
        <v>2343</v>
      </c>
      <c r="G145" s="233"/>
      <c r="H145" s="236">
        <v>7.5</v>
      </c>
      <c r="I145" s="237"/>
      <c r="J145" s="233"/>
      <c r="K145" s="233"/>
      <c r="L145" s="238"/>
      <c r="M145" s="239"/>
      <c r="N145" s="240"/>
      <c r="O145" s="240"/>
      <c r="P145" s="240"/>
      <c r="Q145" s="240"/>
      <c r="R145" s="240"/>
      <c r="S145" s="240"/>
      <c r="T145" s="241"/>
      <c r="AT145" s="242" t="s">
        <v>214</v>
      </c>
      <c r="AU145" s="242" t="s">
        <v>83</v>
      </c>
      <c r="AV145" s="14" t="s">
        <v>83</v>
      </c>
      <c r="AW145" s="14" t="s">
        <v>30</v>
      </c>
      <c r="AX145" s="14" t="s">
        <v>73</v>
      </c>
      <c r="AY145" s="242" t="s">
        <v>185</v>
      </c>
    </row>
    <row r="146" spans="1:65" s="13" customFormat="1" ht="10.199999999999999">
      <c r="B146" s="222"/>
      <c r="C146" s="223"/>
      <c r="D146" s="217" t="s">
        <v>214</v>
      </c>
      <c r="E146" s="224" t="s">
        <v>1</v>
      </c>
      <c r="F146" s="225" t="s">
        <v>2344</v>
      </c>
      <c r="G146" s="223"/>
      <c r="H146" s="224" t="s">
        <v>1</v>
      </c>
      <c r="I146" s="226"/>
      <c r="J146" s="223"/>
      <c r="K146" s="223"/>
      <c r="L146" s="227"/>
      <c r="M146" s="228"/>
      <c r="N146" s="229"/>
      <c r="O146" s="229"/>
      <c r="P146" s="229"/>
      <c r="Q146" s="229"/>
      <c r="R146" s="229"/>
      <c r="S146" s="229"/>
      <c r="T146" s="230"/>
      <c r="AT146" s="231" t="s">
        <v>214</v>
      </c>
      <c r="AU146" s="231" t="s">
        <v>83</v>
      </c>
      <c r="AV146" s="13" t="s">
        <v>81</v>
      </c>
      <c r="AW146" s="13" t="s">
        <v>30</v>
      </c>
      <c r="AX146" s="13" t="s">
        <v>73</v>
      </c>
      <c r="AY146" s="231" t="s">
        <v>185</v>
      </c>
    </row>
    <row r="147" spans="1:65" s="14" customFormat="1" ht="10.199999999999999">
      <c r="B147" s="232"/>
      <c r="C147" s="233"/>
      <c r="D147" s="217" t="s">
        <v>214</v>
      </c>
      <c r="E147" s="234" t="s">
        <v>1</v>
      </c>
      <c r="F147" s="235" t="s">
        <v>2345</v>
      </c>
      <c r="G147" s="233"/>
      <c r="H147" s="236">
        <v>0.39300000000000002</v>
      </c>
      <c r="I147" s="237"/>
      <c r="J147" s="233"/>
      <c r="K147" s="233"/>
      <c r="L147" s="238"/>
      <c r="M147" s="239"/>
      <c r="N147" s="240"/>
      <c r="O147" s="240"/>
      <c r="P147" s="240"/>
      <c r="Q147" s="240"/>
      <c r="R147" s="240"/>
      <c r="S147" s="240"/>
      <c r="T147" s="241"/>
      <c r="AT147" s="242" t="s">
        <v>214</v>
      </c>
      <c r="AU147" s="242" t="s">
        <v>83</v>
      </c>
      <c r="AV147" s="14" t="s">
        <v>83</v>
      </c>
      <c r="AW147" s="14" t="s">
        <v>30</v>
      </c>
      <c r="AX147" s="14" t="s">
        <v>73</v>
      </c>
      <c r="AY147" s="242" t="s">
        <v>185</v>
      </c>
    </row>
    <row r="148" spans="1:65" s="14" customFormat="1" ht="10.199999999999999">
      <c r="B148" s="232"/>
      <c r="C148" s="233"/>
      <c r="D148" s="217" t="s">
        <v>214</v>
      </c>
      <c r="E148" s="234" t="s">
        <v>1</v>
      </c>
      <c r="F148" s="235" t="s">
        <v>2343</v>
      </c>
      <c r="G148" s="233"/>
      <c r="H148" s="236">
        <v>7.5</v>
      </c>
      <c r="I148" s="237"/>
      <c r="J148" s="233"/>
      <c r="K148" s="233"/>
      <c r="L148" s="238"/>
      <c r="M148" s="239"/>
      <c r="N148" s="240"/>
      <c r="O148" s="240"/>
      <c r="P148" s="240"/>
      <c r="Q148" s="240"/>
      <c r="R148" s="240"/>
      <c r="S148" s="240"/>
      <c r="T148" s="241"/>
      <c r="AT148" s="242" t="s">
        <v>214</v>
      </c>
      <c r="AU148" s="242" t="s">
        <v>83</v>
      </c>
      <c r="AV148" s="14" t="s">
        <v>83</v>
      </c>
      <c r="AW148" s="14" t="s">
        <v>30</v>
      </c>
      <c r="AX148" s="14" t="s">
        <v>73</v>
      </c>
      <c r="AY148" s="242" t="s">
        <v>185</v>
      </c>
    </row>
    <row r="149" spans="1:65" s="15" customFormat="1" ht="10.199999999999999">
      <c r="B149" s="243"/>
      <c r="C149" s="244"/>
      <c r="D149" s="217" t="s">
        <v>214</v>
      </c>
      <c r="E149" s="245" t="s">
        <v>1</v>
      </c>
      <c r="F149" s="246" t="s">
        <v>219</v>
      </c>
      <c r="G149" s="244"/>
      <c r="H149" s="247">
        <v>15.393000000000001</v>
      </c>
      <c r="I149" s="248"/>
      <c r="J149" s="244"/>
      <c r="K149" s="244"/>
      <c r="L149" s="249"/>
      <c r="M149" s="250"/>
      <c r="N149" s="251"/>
      <c r="O149" s="251"/>
      <c r="P149" s="251"/>
      <c r="Q149" s="251"/>
      <c r="R149" s="251"/>
      <c r="S149" s="251"/>
      <c r="T149" s="252"/>
      <c r="AT149" s="253" t="s">
        <v>214</v>
      </c>
      <c r="AU149" s="253" t="s">
        <v>83</v>
      </c>
      <c r="AV149" s="15" t="s">
        <v>192</v>
      </c>
      <c r="AW149" s="15" t="s">
        <v>30</v>
      </c>
      <c r="AX149" s="15" t="s">
        <v>81</v>
      </c>
      <c r="AY149" s="253" t="s">
        <v>185</v>
      </c>
    </row>
    <row r="150" spans="1:65" s="2" customFormat="1" ht="16.5" customHeight="1">
      <c r="A150" s="35"/>
      <c r="B150" s="36"/>
      <c r="C150" s="204" t="s">
        <v>220</v>
      </c>
      <c r="D150" s="204" t="s">
        <v>187</v>
      </c>
      <c r="E150" s="205" t="s">
        <v>2346</v>
      </c>
      <c r="F150" s="206" t="s">
        <v>2347</v>
      </c>
      <c r="G150" s="207" t="s">
        <v>325</v>
      </c>
      <c r="H150" s="208">
        <v>7.5</v>
      </c>
      <c r="I150" s="209"/>
      <c r="J150" s="210">
        <f>ROUND(I150*H150,2)</f>
        <v>0</v>
      </c>
      <c r="K150" s="206" t="s">
        <v>191</v>
      </c>
      <c r="L150" s="40"/>
      <c r="M150" s="211" t="s">
        <v>1</v>
      </c>
      <c r="N150" s="212" t="s">
        <v>38</v>
      </c>
      <c r="O150" s="72"/>
      <c r="P150" s="213">
        <f>O150*H150</f>
        <v>0</v>
      </c>
      <c r="Q150" s="213">
        <v>4.6000000000000001E-4</v>
      </c>
      <c r="R150" s="213">
        <f>Q150*H150</f>
        <v>3.4499999999999999E-3</v>
      </c>
      <c r="S150" s="213">
        <v>0</v>
      </c>
      <c r="T150" s="214">
        <f>S150*H150</f>
        <v>0</v>
      </c>
      <c r="U150" s="35"/>
      <c r="V150" s="35"/>
      <c r="W150" s="35"/>
      <c r="X150" s="35"/>
      <c r="Y150" s="35"/>
      <c r="Z150" s="35"/>
      <c r="AA150" s="35"/>
      <c r="AB150" s="35"/>
      <c r="AC150" s="35"/>
      <c r="AD150" s="35"/>
      <c r="AE150" s="35"/>
      <c r="AR150" s="215" t="s">
        <v>192</v>
      </c>
      <c r="AT150" s="215" t="s">
        <v>187</v>
      </c>
      <c r="AU150" s="215" t="s">
        <v>83</v>
      </c>
      <c r="AY150" s="18" t="s">
        <v>185</v>
      </c>
      <c r="BE150" s="216">
        <f>IF(N150="základní",J150,0)</f>
        <v>0</v>
      </c>
      <c r="BF150" s="216">
        <f>IF(N150="snížená",J150,0)</f>
        <v>0</v>
      </c>
      <c r="BG150" s="216">
        <f>IF(N150="zákl. přenesená",J150,0)</f>
        <v>0</v>
      </c>
      <c r="BH150" s="216">
        <f>IF(N150="sníž. přenesená",J150,0)</f>
        <v>0</v>
      </c>
      <c r="BI150" s="216">
        <f>IF(N150="nulová",J150,0)</f>
        <v>0</v>
      </c>
      <c r="BJ150" s="18" t="s">
        <v>81</v>
      </c>
      <c r="BK150" s="216">
        <f>ROUND(I150*H150,2)</f>
        <v>0</v>
      </c>
      <c r="BL150" s="18" t="s">
        <v>192</v>
      </c>
      <c r="BM150" s="215" t="s">
        <v>2348</v>
      </c>
    </row>
    <row r="151" spans="1:65" s="2" customFormat="1" ht="19.2">
      <c r="A151" s="35"/>
      <c r="B151" s="36"/>
      <c r="C151" s="37"/>
      <c r="D151" s="217" t="s">
        <v>194</v>
      </c>
      <c r="E151" s="37"/>
      <c r="F151" s="218" t="s">
        <v>2349</v>
      </c>
      <c r="G151" s="37"/>
      <c r="H151" s="37"/>
      <c r="I151" s="116"/>
      <c r="J151" s="37"/>
      <c r="K151" s="37"/>
      <c r="L151" s="40"/>
      <c r="M151" s="219"/>
      <c r="N151" s="220"/>
      <c r="O151" s="72"/>
      <c r="P151" s="72"/>
      <c r="Q151" s="72"/>
      <c r="R151" s="72"/>
      <c r="S151" s="72"/>
      <c r="T151" s="73"/>
      <c r="U151" s="35"/>
      <c r="V151" s="35"/>
      <c r="W151" s="35"/>
      <c r="X151" s="35"/>
      <c r="Y151" s="35"/>
      <c r="Z151" s="35"/>
      <c r="AA151" s="35"/>
      <c r="AB151" s="35"/>
      <c r="AC151" s="35"/>
      <c r="AD151" s="35"/>
      <c r="AE151" s="35"/>
      <c r="AT151" s="18" t="s">
        <v>194</v>
      </c>
      <c r="AU151" s="18" t="s">
        <v>83</v>
      </c>
    </row>
    <row r="152" spans="1:65" s="2" customFormat="1" ht="57.6">
      <c r="A152" s="35"/>
      <c r="B152" s="36"/>
      <c r="C152" s="37"/>
      <c r="D152" s="217" t="s">
        <v>196</v>
      </c>
      <c r="E152" s="37"/>
      <c r="F152" s="221" t="s">
        <v>2350</v>
      </c>
      <c r="G152" s="37"/>
      <c r="H152" s="37"/>
      <c r="I152" s="116"/>
      <c r="J152" s="37"/>
      <c r="K152" s="37"/>
      <c r="L152" s="40"/>
      <c r="M152" s="219"/>
      <c r="N152" s="220"/>
      <c r="O152" s="72"/>
      <c r="P152" s="72"/>
      <c r="Q152" s="72"/>
      <c r="R152" s="72"/>
      <c r="S152" s="72"/>
      <c r="T152" s="73"/>
      <c r="U152" s="35"/>
      <c r="V152" s="35"/>
      <c r="W152" s="35"/>
      <c r="X152" s="35"/>
      <c r="Y152" s="35"/>
      <c r="Z152" s="35"/>
      <c r="AA152" s="35"/>
      <c r="AB152" s="35"/>
      <c r="AC152" s="35"/>
      <c r="AD152" s="35"/>
      <c r="AE152" s="35"/>
      <c r="AT152" s="18" t="s">
        <v>196</v>
      </c>
      <c r="AU152" s="18" t="s">
        <v>83</v>
      </c>
    </row>
    <row r="153" spans="1:65" s="2" customFormat="1" ht="21.75" customHeight="1">
      <c r="A153" s="35"/>
      <c r="B153" s="36"/>
      <c r="C153" s="204" t="s">
        <v>227</v>
      </c>
      <c r="D153" s="204" t="s">
        <v>187</v>
      </c>
      <c r="E153" s="205" t="s">
        <v>2351</v>
      </c>
      <c r="F153" s="206" t="s">
        <v>2352</v>
      </c>
      <c r="G153" s="207" t="s">
        <v>325</v>
      </c>
      <c r="H153" s="208">
        <v>7.5</v>
      </c>
      <c r="I153" s="209"/>
      <c r="J153" s="210">
        <f>ROUND(I153*H153,2)</f>
        <v>0</v>
      </c>
      <c r="K153" s="206" t="s">
        <v>191</v>
      </c>
      <c r="L153" s="40"/>
      <c r="M153" s="211" t="s">
        <v>1</v>
      </c>
      <c r="N153" s="212" t="s">
        <v>38</v>
      </c>
      <c r="O153" s="72"/>
      <c r="P153" s="213">
        <f>O153*H153</f>
        <v>0</v>
      </c>
      <c r="Q153" s="213">
        <v>0</v>
      </c>
      <c r="R153" s="213">
        <f>Q153*H153</f>
        <v>0</v>
      </c>
      <c r="S153" s="213">
        <v>0</v>
      </c>
      <c r="T153" s="214">
        <f>S153*H153</f>
        <v>0</v>
      </c>
      <c r="U153" s="35"/>
      <c r="V153" s="35"/>
      <c r="W153" s="35"/>
      <c r="X153" s="35"/>
      <c r="Y153" s="35"/>
      <c r="Z153" s="35"/>
      <c r="AA153" s="35"/>
      <c r="AB153" s="35"/>
      <c r="AC153" s="35"/>
      <c r="AD153" s="35"/>
      <c r="AE153" s="35"/>
      <c r="AR153" s="215" t="s">
        <v>192</v>
      </c>
      <c r="AT153" s="215" t="s">
        <v>187</v>
      </c>
      <c r="AU153" s="215" t="s">
        <v>83</v>
      </c>
      <c r="AY153" s="18" t="s">
        <v>185</v>
      </c>
      <c r="BE153" s="216">
        <f>IF(N153="základní",J153,0)</f>
        <v>0</v>
      </c>
      <c r="BF153" s="216">
        <f>IF(N153="snížená",J153,0)</f>
        <v>0</v>
      </c>
      <c r="BG153" s="216">
        <f>IF(N153="zákl. přenesená",J153,0)</f>
        <v>0</v>
      </c>
      <c r="BH153" s="216">
        <f>IF(N153="sníž. přenesená",J153,0)</f>
        <v>0</v>
      </c>
      <c r="BI153" s="216">
        <f>IF(N153="nulová",J153,0)</f>
        <v>0</v>
      </c>
      <c r="BJ153" s="18" t="s">
        <v>81</v>
      </c>
      <c r="BK153" s="216">
        <f>ROUND(I153*H153,2)</f>
        <v>0</v>
      </c>
      <c r="BL153" s="18" t="s">
        <v>192</v>
      </c>
      <c r="BM153" s="215" t="s">
        <v>2353</v>
      </c>
    </row>
    <row r="154" spans="1:65" s="2" customFormat="1" ht="28.8">
      <c r="A154" s="35"/>
      <c r="B154" s="36"/>
      <c r="C154" s="37"/>
      <c r="D154" s="217" t="s">
        <v>194</v>
      </c>
      <c r="E154" s="37"/>
      <c r="F154" s="218" t="s">
        <v>2354</v>
      </c>
      <c r="G154" s="37"/>
      <c r="H154" s="37"/>
      <c r="I154" s="116"/>
      <c r="J154" s="37"/>
      <c r="K154" s="37"/>
      <c r="L154" s="40"/>
      <c r="M154" s="219"/>
      <c r="N154" s="220"/>
      <c r="O154" s="72"/>
      <c r="P154" s="72"/>
      <c r="Q154" s="72"/>
      <c r="R154" s="72"/>
      <c r="S154" s="72"/>
      <c r="T154" s="73"/>
      <c r="U154" s="35"/>
      <c r="V154" s="35"/>
      <c r="W154" s="35"/>
      <c r="X154" s="35"/>
      <c r="Y154" s="35"/>
      <c r="Z154" s="35"/>
      <c r="AA154" s="35"/>
      <c r="AB154" s="35"/>
      <c r="AC154" s="35"/>
      <c r="AD154" s="35"/>
      <c r="AE154" s="35"/>
      <c r="AT154" s="18" t="s">
        <v>194</v>
      </c>
      <c r="AU154" s="18" t="s">
        <v>83</v>
      </c>
    </row>
    <row r="155" spans="1:65" s="2" customFormat="1" ht="21.75" customHeight="1">
      <c r="A155" s="35"/>
      <c r="B155" s="36"/>
      <c r="C155" s="204" t="s">
        <v>235</v>
      </c>
      <c r="D155" s="204" t="s">
        <v>187</v>
      </c>
      <c r="E155" s="205" t="s">
        <v>2355</v>
      </c>
      <c r="F155" s="206" t="s">
        <v>2356</v>
      </c>
      <c r="G155" s="207" t="s">
        <v>325</v>
      </c>
      <c r="H155" s="208">
        <v>23</v>
      </c>
      <c r="I155" s="209"/>
      <c r="J155" s="210">
        <f>ROUND(I155*H155,2)</f>
        <v>0</v>
      </c>
      <c r="K155" s="206" t="s">
        <v>191</v>
      </c>
      <c r="L155" s="40"/>
      <c r="M155" s="211" t="s">
        <v>1</v>
      </c>
      <c r="N155" s="212" t="s">
        <v>38</v>
      </c>
      <c r="O155" s="72"/>
      <c r="P155" s="213">
        <f>O155*H155</f>
        <v>0</v>
      </c>
      <c r="Q155" s="213">
        <v>0</v>
      </c>
      <c r="R155" s="213">
        <f>Q155*H155</f>
        <v>0</v>
      </c>
      <c r="S155" s="213">
        <v>0</v>
      </c>
      <c r="T155" s="214">
        <f>S155*H155</f>
        <v>0</v>
      </c>
      <c r="U155" s="35"/>
      <c r="V155" s="35"/>
      <c r="W155" s="35"/>
      <c r="X155" s="35"/>
      <c r="Y155" s="35"/>
      <c r="Z155" s="35"/>
      <c r="AA155" s="35"/>
      <c r="AB155" s="35"/>
      <c r="AC155" s="35"/>
      <c r="AD155" s="35"/>
      <c r="AE155" s="35"/>
      <c r="AR155" s="215" t="s">
        <v>192</v>
      </c>
      <c r="AT155" s="215" t="s">
        <v>187</v>
      </c>
      <c r="AU155" s="215" t="s">
        <v>83</v>
      </c>
      <c r="AY155" s="18" t="s">
        <v>185</v>
      </c>
      <c r="BE155" s="216">
        <f>IF(N155="základní",J155,0)</f>
        <v>0</v>
      </c>
      <c r="BF155" s="216">
        <f>IF(N155="snížená",J155,0)</f>
        <v>0</v>
      </c>
      <c r="BG155" s="216">
        <f>IF(N155="zákl. přenesená",J155,0)</f>
        <v>0</v>
      </c>
      <c r="BH155" s="216">
        <f>IF(N155="sníž. přenesená",J155,0)</f>
        <v>0</v>
      </c>
      <c r="BI155" s="216">
        <f>IF(N155="nulová",J155,0)</f>
        <v>0</v>
      </c>
      <c r="BJ155" s="18" t="s">
        <v>81</v>
      </c>
      <c r="BK155" s="216">
        <f>ROUND(I155*H155,2)</f>
        <v>0</v>
      </c>
      <c r="BL155" s="18" t="s">
        <v>192</v>
      </c>
      <c r="BM155" s="215" t="s">
        <v>2357</v>
      </c>
    </row>
    <row r="156" spans="1:65" s="2" customFormat="1" ht="38.4">
      <c r="A156" s="35"/>
      <c r="B156" s="36"/>
      <c r="C156" s="37"/>
      <c r="D156" s="217" t="s">
        <v>194</v>
      </c>
      <c r="E156" s="37"/>
      <c r="F156" s="218" t="s">
        <v>2358</v>
      </c>
      <c r="G156" s="37"/>
      <c r="H156" s="37"/>
      <c r="I156" s="116"/>
      <c r="J156" s="37"/>
      <c r="K156" s="37"/>
      <c r="L156" s="40"/>
      <c r="M156" s="219"/>
      <c r="N156" s="220"/>
      <c r="O156" s="72"/>
      <c r="P156" s="72"/>
      <c r="Q156" s="72"/>
      <c r="R156" s="72"/>
      <c r="S156" s="72"/>
      <c r="T156" s="73"/>
      <c r="U156" s="35"/>
      <c r="V156" s="35"/>
      <c r="W156" s="35"/>
      <c r="X156" s="35"/>
      <c r="Y156" s="35"/>
      <c r="Z156" s="35"/>
      <c r="AA156" s="35"/>
      <c r="AB156" s="35"/>
      <c r="AC156" s="35"/>
      <c r="AD156" s="35"/>
      <c r="AE156" s="35"/>
      <c r="AT156" s="18" t="s">
        <v>194</v>
      </c>
      <c r="AU156" s="18" t="s">
        <v>83</v>
      </c>
    </row>
    <row r="157" spans="1:65" s="2" customFormat="1" ht="67.2">
      <c r="A157" s="35"/>
      <c r="B157" s="36"/>
      <c r="C157" s="37"/>
      <c r="D157" s="217" t="s">
        <v>196</v>
      </c>
      <c r="E157" s="37"/>
      <c r="F157" s="221" t="s">
        <v>443</v>
      </c>
      <c r="G157" s="37"/>
      <c r="H157" s="37"/>
      <c r="I157" s="116"/>
      <c r="J157" s="37"/>
      <c r="K157" s="37"/>
      <c r="L157" s="40"/>
      <c r="M157" s="219"/>
      <c r="N157" s="220"/>
      <c r="O157" s="72"/>
      <c r="P157" s="72"/>
      <c r="Q157" s="72"/>
      <c r="R157" s="72"/>
      <c r="S157" s="72"/>
      <c r="T157" s="73"/>
      <c r="U157" s="35"/>
      <c r="V157" s="35"/>
      <c r="W157" s="35"/>
      <c r="X157" s="35"/>
      <c r="Y157" s="35"/>
      <c r="Z157" s="35"/>
      <c r="AA157" s="35"/>
      <c r="AB157" s="35"/>
      <c r="AC157" s="35"/>
      <c r="AD157" s="35"/>
      <c r="AE157" s="35"/>
      <c r="AT157" s="18" t="s">
        <v>196</v>
      </c>
      <c r="AU157" s="18" t="s">
        <v>83</v>
      </c>
    </row>
    <row r="158" spans="1:65" s="13" customFormat="1" ht="10.199999999999999">
      <c r="B158" s="222"/>
      <c r="C158" s="223"/>
      <c r="D158" s="217" t="s">
        <v>214</v>
      </c>
      <c r="E158" s="224" t="s">
        <v>1</v>
      </c>
      <c r="F158" s="225" t="s">
        <v>444</v>
      </c>
      <c r="G158" s="223"/>
      <c r="H158" s="224" t="s">
        <v>1</v>
      </c>
      <c r="I158" s="226"/>
      <c r="J158" s="223"/>
      <c r="K158" s="223"/>
      <c r="L158" s="227"/>
      <c r="M158" s="228"/>
      <c r="N158" s="229"/>
      <c r="O158" s="229"/>
      <c r="P158" s="229"/>
      <c r="Q158" s="229"/>
      <c r="R158" s="229"/>
      <c r="S158" s="229"/>
      <c r="T158" s="230"/>
      <c r="AT158" s="231" t="s">
        <v>214</v>
      </c>
      <c r="AU158" s="231" t="s">
        <v>83</v>
      </c>
      <c r="AV158" s="13" t="s">
        <v>81</v>
      </c>
      <c r="AW158" s="13" t="s">
        <v>30</v>
      </c>
      <c r="AX158" s="13" t="s">
        <v>73</v>
      </c>
      <c r="AY158" s="231" t="s">
        <v>185</v>
      </c>
    </row>
    <row r="159" spans="1:65" s="14" customFormat="1" ht="10.199999999999999">
      <c r="B159" s="232"/>
      <c r="C159" s="233"/>
      <c r="D159" s="217" t="s">
        <v>214</v>
      </c>
      <c r="E159" s="234" t="s">
        <v>1</v>
      </c>
      <c r="F159" s="235" t="s">
        <v>2359</v>
      </c>
      <c r="G159" s="233"/>
      <c r="H159" s="236">
        <v>3.16</v>
      </c>
      <c r="I159" s="237"/>
      <c r="J159" s="233"/>
      <c r="K159" s="233"/>
      <c r="L159" s="238"/>
      <c r="M159" s="239"/>
      <c r="N159" s="240"/>
      <c r="O159" s="240"/>
      <c r="P159" s="240"/>
      <c r="Q159" s="240"/>
      <c r="R159" s="240"/>
      <c r="S159" s="240"/>
      <c r="T159" s="241"/>
      <c r="AT159" s="242" t="s">
        <v>214</v>
      </c>
      <c r="AU159" s="242" t="s">
        <v>83</v>
      </c>
      <c r="AV159" s="14" t="s">
        <v>83</v>
      </c>
      <c r="AW159" s="14" t="s">
        <v>30</v>
      </c>
      <c r="AX159" s="14" t="s">
        <v>73</v>
      </c>
      <c r="AY159" s="242" t="s">
        <v>185</v>
      </c>
    </row>
    <row r="160" spans="1:65" s="13" customFormat="1" ht="10.199999999999999">
      <c r="B160" s="222"/>
      <c r="C160" s="223"/>
      <c r="D160" s="217" t="s">
        <v>214</v>
      </c>
      <c r="E160" s="224" t="s">
        <v>1</v>
      </c>
      <c r="F160" s="225" t="s">
        <v>2360</v>
      </c>
      <c r="G160" s="223"/>
      <c r="H160" s="224" t="s">
        <v>1</v>
      </c>
      <c r="I160" s="226"/>
      <c r="J160" s="223"/>
      <c r="K160" s="223"/>
      <c r="L160" s="227"/>
      <c r="M160" s="228"/>
      <c r="N160" s="229"/>
      <c r="O160" s="229"/>
      <c r="P160" s="229"/>
      <c r="Q160" s="229"/>
      <c r="R160" s="229"/>
      <c r="S160" s="229"/>
      <c r="T160" s="230"/>
      <c r="AT160" s="231" t="s">
        <v>214</v>
      </c>
      <c r="AU160" s="231" t="s">
        <v>83</v>
      </c>
      <c r="AV160" s="13" t="s">
        <v>81</v>
      </c>
      <c r="AW160" s="13" t="s">
        <v>30</v>
      </c>
      <c r="AX160" s="13" t="s">
        <v>73</v>
      </c>
      <c r="AY160" s="231" t="s">
        <v>185</v>
      </c>
    </row>
    <row r="161" spans="1:65" s="14" customFormat="1" ht="10.199999999999999">
      <c r="B161" s="232"/>
      <c r="C161" s="233"/>
      <c r="D161" s="217" t="s">
        <v>214</v>
      </c>
      <c r="E161" s="234" t="s">
        <v>1</v>
      </c>
      <c r="F161" s="235" t="s">
        <v>2361</v>
      </c>
      <c r="G161" s="233"/>
      <c r="H161" s="236">
        <v>19.84</v>
      </c>
      <c r="I161" s="237"/>
      <c r="J161" s="233"/>
      <c r="K161" s="233"/>
      <c r="L161" s="238"/>
      <c r="M161" s="239"/>
      <c r="N161" s="240"/>
      <c r="O161" s="240"/>
      <c r="P161" s="240"/>
      <c r="Q161" s="240"/>
      <c r="R161" s="240"/>
      <c r="S161" s="240"/>
      <c r="T161" s="241"/>
      <c r="AT161" s="242" t="s">
        <v>214</v>
      </c>
      <c r="AU161" s="242" t="s">
        <v>83</v>
      </c>
      <c r="AV161" s="14" t="s">
        <v>83</v>
      </c>
      <c r="AW161" s="14" t="s">
        <v>30</v>
      </c>
      <c r="AX161" s="14" t="s">
        <v>73</v>
      </c>
      <c r="AY161" s="242" t="s">
        <v>185</v>
      </c>
    </row>
    <row r="162" spans="1:65" s="15" customFormat="1" ht="10.199999999999999">
      <c r="B162" s="243"/>
      <c r="C162" s="244"/>
      <c r="D162" s="217" t="s">
        <v>214</v>
      </c>
      <c r="E162" s="245" t="s">
        <v>1</v>
      </c>
      <c r="F162" s="246" t="s">
        <v>219</v>
      </c>
      <c r="G162" s="244"/>
      <c r="H162" s="247">
        <v>23</v>
      </c>
      <c r="I162" s="248"/>
      <c r="J162" s="244"/>
      <c r="K162" s="244"/>
      <c r="L162" s="249"/>
      <c r="M162" s="250"/>
      <c r="N162" s="251"/>
      <c r="O162" s="251"/>
      <c r="P162" s="251"/>
      <c r="Q162" s="251"/>
      <c r="R162" s="251"/>
      <c r="S162" s="251"/>
      <c r="T162" s="252"/>
      <c r="AT162" s="253" t="s">
        <v>214</v>
      </c>
      <c r="AU162" s="253" t="s">
        <v>83</v>
      </c>
      <c r="AV162" s="15" t="s">
        <v>192</v>
      </c>
      <c r="AW162" s="15" t="s">
        <v>30</v>
      </c>
      <c r="AX162" s="15" t="s">
        <v>81</v>
      </c>
      <c r="AY162" s="253" t="s">
        <v>185</v>
      </c>
    </row>
    <row r="163" spans="1:65" s="2" customFormat="1" ht="21.75" customHeight="1">
      <c r="A163" s="35"/>
      <c r="B163" s="36"/>
      <c r="C163" s="204" t="s">
        <v>226</v>
      </c>
      <c r="D163" s="204" t="s">
        <v>187</v>
      </c>
      <c r="E163" s="205" t="s">
        <v>596</v>
      </c>
      <c r="F163" s="206" t="s">
        <v>597</v>
      </c>
      <c r="G163" s="207" t="s">
        <v>325</v>
      </c>
      <c r="H163" s="208">
        <v>3.8530000000000002</v>
      </c>
      <c r="I163" s="209"/>
      <c r="J163" s="210">
        <f>ROUND(I163*H163,2)</f>
        <v>0</v>
      </c>
      <c r="K163" s="206" t="s">
        <v>191</v>
      </c>
      <c r="L163" s="40"/>
      <c r="M163" s="211" t="s">
        <v>1</v>
      </c>
      <c r="N163" s="212" t="s">
        <v>38</v>
      </c>
      <c r="O163" s="72"/>
      <c r="P163" s="213">
        <f>O163*H163</f>
        <v>0</v>
      </c>
      <c r="Q163" s="213">
        <v>0</v>
      </c>
      <c r="R163" s="213">
        <f>Q163*H163</f>
        <v>0</v>
      </c>
      <c r="S163" s="213">
        <v>0</v>
      </c>
      <c r="T163" s="214">
        <f>S163*H163</f>
        <v>0</v>
      </c>
      <c r="U163" s="35"/>
      <c r="V163" s="35"/>
      <c r="W163" s="35"/>
      <c r="X163" s="35"/>
      <c r="Y163" s="35"/>
      <c r="Z163" s="35"/>
      <c r="AA163" s="35"/>
      <c r="AB163" s="35"/>
      <c r="AC163" s="35"/>
      <c r="AD163" s="35"/>
      <c r="AE163" s="35"/>
      <c r="AR163" s="215" t="s">
        <v>192</v>
      </c>
      <c r="AT163" s="215" t="s">
        <v>187</v>
      </c>
      <c r="AU163" s="215" t="s">
        <v>83</v>
      </c>
      <c r="AY163" s="18" t="s">
        <v>185</v>
      </c>
      <c r="BE163" s="216">
        <f>IF(N163="základní",J163,0)</f>
        <v>0</v>
      </c>
      <c r="BF163" s="216">
        <f>IF(N163="snížená",J163,0)</f>
        <v>0</v>
      </c>
      <c r="BG163" s="216">
        <f>IF(N163="zákl. přenesená",J163,0)</f>
        <v>0</v>
      </c>
      <c r="BH163" s="216">
        <f>IF(N163="sníž. přenesená",J163,0)</f>
        <v>0</v>
      </c>
      <c r="BI163" s="216">
        <f>IF(N163="nulová",J163,0)</f>
        <v>0</v>
      </c>
      <c r="BJ163" s="18" t="s">
        <v>81</v>
      </c>
      <c r="BK163" s="216">
        <f>ROUND(I163*H163,2)</f>
        <v>0</v>
      </c>
      <c r="BL163" s="18" t="s">
        <v>192</v>
      </c>
      <c r="BM163" s="215" t="s">
        <v>2362</v>
      </c>
    </row>
    <row r="164" spans="1:65" s="2" customFormat="1" ht="38.4">
      <c r="A164" s="35"/>
      <c r="B164" s="36"/>
      <c r="C164" s="37"/>
      <c r="D164" s="217" t="s">
        <v>194</v>
      </c>
      <c r="E164" s="37"/>
      <c r="F164" s="218" t="s">
        <v>599</v>
      </c>
      <c r="G164" s="37"/>
      <c r="H164" s="37"/>
      <c r="I164" s="116"/>
      <c r="J164" s="37"/>
      <c r="K164" s="37"/>
      <c r="L164" s="40"/>
      <c r="M164" s="219"/>
      <c r="N164" s="220"/>
      <c r="O164" s="72"/>
      <c r="P164" s="72"/>
      <c r="Q164" s="72"/>
      <c r="R164" s="72"/>
      <c r="S164" s="72"/>
      <c r="T164" s="73"/>
      <c r="U164" s="35"/>
      <c r="V164" s="35"/>
      <c r="W164" s="35"/>
      <c r="X164" s="35"/>
      <c r="Y164" s="35"/>
      <c r="Z164" s="35"/>
      <c r="AA164" s="35"/>
      <c r="AB164" s="35"/>
      <c r="AC164" s="35"/>
      <c r="AD164" s="35"/>
      <c r="AE164" s="35"/>
      <c r="AT164" s="18" t="s">
        <v>194</v>
      </c>
      <c r="AU164" s="18" t="s">
        <v>83</v>
      </c>
    </row>
    <row r="165" spans="1:65" s="2" customFormat="1" ht="67.2">
      <c r="A165" s="35"/>
      <c r="B165" s="36"/>
      <c r="C165" s="37"/>
      <c r="D165" s="217" t="s">
        <v>196</v>
      </c>
      <c r="E165" s="37"/>
      <c r="F165" s="221" t="s">
        <v>443</v>
      </c>
      <c r="G165" s="37"/>
      <c r="H165" s="37"/>
      <c r="I165" s="116"/>
      <c r="J165" s="37"/>
      <c r="K165" s="37"/>
      <c r="L165" s="40"/>
      <c r="M165" s="219"/>
      <c r="N165" s="220"/>
      <c r="O165" s="72"/>
      <c r="P165" s="72"/>
      <c r="Q165" s="72"/>
      <c r="R165" s="72"/>
      <c r="S165" s="72"/>
      <c r="T165" s="73"/>
      <c r="U165" s="35"/>
      <c r="V165" s="35"/>
      <c r="W165" s="35"/>
      <c r="X165" s="35"/>
      <c r="Y165" s="35"/>
      <c r="Z165" s="35"/>
      <c r="AA165" s="35"/>
      <c r="AB165" s="35"/>
      <c r="AC165" s="35"/>
      <c r="AD165" s="35"/>
      <c r="AE165" s="35"/>
      <c r="AT165" s="18" t="s">
        <v>196</v>
      </c>
      <c r="AU165" s="18" t="s">
        <v>83</v>
      </c>
    </row>
    <row r="166" spans="1:65" s="13" customFormat="1" ht="10.199999999999999">
      <c r="B166" s="222"/>
      <c r="C166" s="223"/>
      <c r="D166" s="217" t="s">
        <v>214</v>
      </c>
      <c r="E166" s="224" t="s">
        <v>1</v>
      </c>
      <c r="F166" s="225" t="s">
        <v>2363</v>
      </c>
      <c r="G166" s="223"/>
      <c r="H166" s="224" t="s">
        <v>1</v>
      </c>
      <c r="I166" s="226"/>
      <c r="J166" s="223"/>
      <c r="K166" s="223"/>
      <c r="L166" s="227"/>
      <c r="M166" s="228"/>
      <c r="N166" s="229"/>
      <c r="O166" s="229"/>
      <c r="P166" s="229"/>
      <c r="Q166" s="229"/>
      <c r="R166" s="229"/>
      <c r="S166" s="229"/>
      <c r="T166" s="230"/>
      <c r="AT166" s="231" t="s">
        <v>214</v>
      </c>
      <c r="AU166" s="231" t="s">
        <v>83</v>
      </c>
      <c r="AV166" s="13" t="s">
        <v>81</v>
      </c>
      <c r="AW166" s="13" t="s">
        <v>30</v>
      </c>
      <c r="AX166" s="13" t="s">
        <v>73</v>
      </c>
      <c r="AY166" s="231" t="s">
        <v>185</v>
      </c>
    </row>
    <row r="167" spans="1:65" s="14" customFormat="1" ht="10.199999999999999">
      <c r="B167" s="232"/>
      <c r="C167" s="233"/>
      <c r="D167" s="217" t="s">
        <v>214</v>
      </c>
      <c r="E167" s="234" t="s">
        <v>1</v>
      </c>
      <c r="F167" s="235" t="s">
        <v>2364</v>
      </c>
      <c r="G167" s="233"/>
      <c r="H167" s="236">
        <v>0.4</v>
      </c>
      <c r="I167" s="237"/>
      <c r="J167" s="233"/>
      <c r="K167" s="233"/>
      <c r="L167" s="238"/>
      <c r="M167" s="239"/>
      <c r="N167" s="240"/>
      <c r="O167" s="240"/>
      <c r="P167" s="240"/>
      <c r="Q167" s="240"/>
      <c r="R167" s="240"/>
      <c r="S167" s="240"/>
      <c r="T167" s="241"/>
      <c r="AT167" s="242" t="s">
        <v>214</v>
      </c>
      <c r="AU167" s="242" t="s">
        <v>83</v>
      </c>
      <c r="AV167" s="14" t="s">
        <v>83</v>
      </c>
      <c r="AW167" s="14" t="s">
        <v>30</v>
      </c>
      <c r="AX167" s="14" t="s">
        <v>73</v>
      </c>
      <c r="AY167" s="242" t="s">
        <v>185</v>
      </c>
    </row>
    <row r="168" spans="1:65" s="13" customFormat="1" ht="10.199999999999999">
      <c r="B168" s="222"/>
      <c r="C168" s="223"/>
      <c r="D168" s="217" t="s">
        <v>214</v>
      </c>
      <c r="E168" s="224" t="s">
        <v>1</v>
      </c>
      <c r="F168" s="225" t="s">
        <v>2365</v>
      </c>
      <c r="G168" s="223"/>
      <c r="H168" s="224" t="s">
        <v>1</v>
      </c>
      <c r="I168" s="226"/>
      <c r="J168" s="223"/>
      <c r="K168" s="223"/>
      <c r="L168" s="227"/>
      <c r="M168" s="228"/>
      <c r="N168" s="229"/>
      <c r="O168" s="229"/>
      <c r="P168" s="229"/>
      <c r="Q168" s="229"/>
      <c r="R168" s="229"/>
      <c r="S168" s="229"/>
      <c r="T168" s="230"/>
      <c r="AT168" s="231" t="s">
        <v>214</v>
      </c>
      <c r="AU168" s="231" t="s">
        <v>83</v>
      </c>
      <c r="AV168" s="13" t="s">
        <v>81</v>
      </c>
      <c r="AW168" s="13" t="s">
        <v>30</v>
      </c>
      <c r="AX168" s="13" t="s">
        <v>73</v>
      </c>
      <c r="AY168" s="231" t="s">
        <v>185</v>
      </c>
    </row>
    <row r="169" spans="1:65" s="14" customFormat="1" ht="10.199999999999999">
      <c r="B169" s="232"/>
      <c r="C169" s="233"/>
      <c r="D169" s="217" t="s">
        <v>214</v>
      </c>
      <c r="E169" s="234" t="s">
        <v>1</v>
      </c>
      <c r="F169" s="235" t="s">
        <v>2366</v>
      </c>
      <c r="G169" s="233"/>
      <c r="H169" s="236">
        <v>1.56</v>
      </c>
      <c r="I169" s="237"/>
      <c r="J169" s="233"/>
      <c r="K169" s="233"/>
      <c r="L169" s="238"/>
      <c r="M169" s="239"/>
      <c r="N169" s="240"/>
      <c r="O169" s="240"/>
      <c r="P169" s="240"/>
      <c r="Q169" s="240"/>
      <c r="R169" s="240"/>
      <c r="S169" s="240"/>
      <c r="T169" s="241"/>
      <c r="AT169" s="242" t="s">
        <v>214</v>
      </c>
      <c r="AU169" s="242" t="s">
        <v>83</v>
      </c>
      <c r="AV169" s="14" t="s">
        <v>83</v>
      </c>
      <c r="AW169" s="14" t="s">
        <v>30</v>
      </c>
      <c r="AX169" s="14" t="s">
        <v>73</v>
      </c>
      <c r="AY169" s="242" t="s">
        <v>185</v>
      </c>
    </row>
    <row r="170" spans="1:65" s="13" customFormat="1" ht="10.199999999999999">
      <c r="B170" s="222"/>
      <c r="C170" s="223"/>
      <c r="D170" s="217" t="s">
        <v>214</v>
      </c>
      <c r="E170" s="224" t="s">
        <v>1</v>
      </c>
      <c r="F170" s="225" t="s">
        <v>1066</v>
      </c>
      <c r="G170" s="223"/>
      <c r="H170" s="224" t="s">
        <v>1</v>
      </c>
      <c r="I170" s="226"/>
      <c r="J170" s="223"/>
      <c r="K170" s="223"/>
      <c r="L170" s="227"/>
      <c r="M170" s="228"/>
      <c r="N170" s="229"/>
      <c r="O170" s="229"/>
      <c r="P170" s="229"/>
      <c r="Q170" s="229"/>
      <c r="R170" s="229"/>
      <c r="S170" s="229"/>
      <c r="T170" s="230"/>
      <c r="AT170" s="231" t="s">
        <v>214</v>
      </c>
      <c r="AU170" s="231" t="s">
        <v>83</v>
      </c>
      <c r="AV170" s="13" t="s">
        <v>81</v>
      </c>
      <c r="AW170" s="13" t="s">
        <v>30</v>
      </c>
      <c r="AX170" s="13" t="s">
        <v>73</v>
      </c>
      <c r="AY170" s="231" t="s">
        <v>185</v>
      </c>
    </row>
    <row r="171" spans="1:65" s="14" customFormat="1" ht="10.199999999999999">
      <c r="B171" s="232"/>
      <c r="C171" s="233"/>
      <c r="D171" s="217" t="s">
        <v>214</v>
      </c>
      <c r="E171" s="234" t="s">
        <v>1</v>
      </c>
      <c r="F171" s="235" t="s">
        <v>2367</v>
      </c>
      <c r="G171" s="233"/>
      <c r="H171" s="236">
        <v>1.5</v>
      </c>
      <c r="I171" s="237"/>
      <c r="J171" s="233"/>
      <c r="K171" s="233"/>
      <c r="L171" s="238"/>
      <c r="M171" s="239"/>
      <c r="N171" s="240"/>
      <c r="O171" s="240"/>
      <c r="P171" s="240"/>
      <c r="Q171" s="240"/>
      <c r="R171" s="240"/>
      <c r="S171" s="240"/>
      <c r="T171" s="241"/>
      <c r="AT171" s="242" t="s">
        <v>214</v>
      </c>
      <c r="AU171" s="242" t="s">
        <v>83</v>
      </c>
      <c r="AV171" s="14" t="s">
        <v>83</v>
      </c>
      <c r="AW171" s="14" t="s">
        <v>30</v>
      </c>
      <c r="AX171" s="14" t="s">
        <v>73</v>
      </c>
      <c r="AY171" s="242" t="s">
        <v>185</v>
      </c>
    </row>
    <row r="172" spans="1:65" s="13" customFormat="1" ht="10.199999999999999">
      <c r="B172" s="222"/>
      <c r="C172" s="223"/>
      <c r="D172" s="217" t="s">
        <v>214</v>
      </c>
      <c r="E172" s="224" t="s">
        <v>1</v>
      </c>
      <c r="F172" s="225" t="s">
        <v>2344</v>
      </c>
      <c r="G172" s="223"/>
      <c r="H172" s="224" t="s">
        <v>1</v>
      </c>
      <c r="I172" s="226"/>
      <c r="J172" s="223"/>
      <c r="K172" s="223"/>
      <c r="L172" s="227"/>
      <c r="M172" s="228"/>
      <c r="N172" s="229"/>
      <c r="O172" s="229"/>
      <c r="P172" s="229"/>
      <c r="Q172" s="229"/>
      <c r="R172" s="229"/>
      <c r="S172" s="229"/>
      <c r="T172" s="230"/>
      <c r="AT172" s="231" t="s">
        <v>214</v>
      </c>
      <c r="AU172" s="231" t="s">
        <v>83</v>
      </c>
      <c r="AV172" s="13" t="s">
        <v>81</v>
      </c>
      <c r="AW172" s="13" t="s">
        <v>30</v>
      </c>
      <c r="AX172" s="13" t="s">
        <v>73</v>
      </c>
      <c r="AY172" s="231" t="s">
        <v>185</v>
      </c>
    </row>
    <row r="173" spans="1:65" s="14" customFormat="1" ht="10.199999999999999">
      <c r="B173" s="232"/>
      <c r="C173" s="233"/>
      <c r="D173" s="217" t="s">
        <v>214</v>
      </c>
      <c r="E173" s="234" t="s">
        <v>1</v>
      </c>
      <c r="F173" s="235" t="s">
        <v>2368</v>
      </c>
      <c r="G173" s="233"/>
      <c r="H173" s="236">
        <v>0.39300000000000002</v>
      </c>
      <c r="I173" s="237"/>
      <c r="J173" s="233"/>
      <c r="K173" s="233"/>
      <c r="L173" s="238"/>
      <c r="M173" s="239"/>
      <c r="N173" s="240"/>
      <c r="O173" s="240"/>
      <c r="P173" s="240"/>
      <c r="Q173" s="240"/>
      <c r="R173" s="240"/>
      <c r="S173" s="240"/>
      <c r="T173" s="241"/>
      <c r="AT173" s="242" t="s">
        <v>214</v>
      </c>
      <c r="AU173" s="242" t="s">
        <v>83</v>
      </c>
      <c r="AV173" s="14" t="s">
        <v>83</v>
      </c>
      <c r="AW173" s="14" t="s">
        <v>30</v>
      </c>
      <c r="AX173" s="14" t="s">
        <v>73</v>
      </c>
      <c r="AY173" s="242" t="s">
        <v>185</v>
      </c>
    </row>
    <row r="174" spans="1:65" s="15" customFormat="1" ht="10.199999999999999">
      <c r="B174" s="243"/>
      <c r="C174" s="244"/>
      <c r="D174" s="217" t="s">
        <v>214</v>
      </c>
      <c r="E174" s="245" t="s">
        <v>1</v>
      </c>
      <c r="F174" s="246" t="s">
        <v>219</v>
      </c>
      <c r="G174" s="244"/>
      <c r="H174" s="247">
        <v>3.8530000000000002</v>
      </c>
      <c r="I174" s="248"/>
      <c r="J174" s="244"/>
      <c r="K174" s="244"/>
      <c r="L174" s="249"/>
      <c r="M174" s="250"/>
      <c r="N174" s="251"/>
      <c r="O174" s="251"/>
      <c r="P174" s="251"/>
      <c r="Q174" s="251"/>
      <c r="R174" s="251"/>
      <c r="S174" s="251"/>
      <c r="T174" s="252"/>
      <c r="AT174" s="253" t="s">
        <v>214</v>
      </c>
      <c r="AU174" s="253" t="s">
        <v>83</v>
      </c>
      <c r="AV174" s="15" t="s">
        <v>192</v>
      </c>
      <c r="AW174" s="15" t="s">
        <v>30</v>
      </c>
      <c r="AX174" s="15" t="s">
        <v>81</v>
      </c>
      <c r="AY174" s="253" t="s">
        <v>185</v>
      </c>
    </row>
    <row r="175" spans="1:65" s="2" customFormat="1" ht="33" customHeight="1">
      <c r="A175" s="35"/>
      <c r="B175" s="36"/>
      <c r="C175" s="204" t="s">
        <v>248</v>
      </c>
      <c r="D175" s="204" t="s">
        <v>187</v>
      </c>
      <c r="E175" s="205" t="s">
        <v>608</v>
      </c>
      <c r="F175" s="206" t="s">
        <v>609</v>
      </c>
      <c r="G175" s="207" t="s">
        <v>325</v>
      </c>
      <c r="H175" s="208">
        <v>57.795000000000002</v>
      </c>
      <c r="I175" s="209"/>
      <c r="J175" s="210">
        <f>ROUND(I175*H175,2)</f>
        <v>0</v>
      </c>
      <c r="K175" s="206" t="s">
        <v>191</v>
      </c>
      <c r="L175" s="40"/>
      <c r="M175" s="211" t="s">
        <v>1</v>
      </c>
      <c r="N175" s="212" t="s">
        <v>38</v>
      </c>
      <c r="O175" s="72"/>
      <c r="P175" s="213">
        <f>O175*H175</f>
        <v>0</v>
      </c>
      <c r="Q175" s="213">
        <v>0</v>
      </c>
      <c r="R175" s="213">
        <f>Q175*H175</f>
        <v>0</v>
      </c>
      <c r="S175" s="213">
        <v>0</v>
      </c>
      <c r="T175" s="214">
        <f>S175*H175</f>
        <v>0</v>
      </c>
      <c r="U175" s="35"/>
      <c r="V175" s="35"/>
      <c r="W175" s="35"/>
      <c r="X175" s="35"/>
      <c r="Y175" s="35"/>
      <c r="Z175" s="35"/>
      <c r="AA175" s="35"/>
      <c r="AB175" s="35"/>
      <c r="AC175" s="35"/>
      <c r="AD175" s="35"/>
      <c r="AE175" s="35"/>
      <c r="AR175" s="215" t="s">
        <v>192</v>
      </c>
      <c r="AT175" s="215" t="s">
        <v>187</v>
      </c>
      <c r="AU175" s="215" t="s">
        <v>83</v>
      </c>
      <c r="AY175" s="18" t="s">
        <v>185</v>
      </c>
      <c r="BE175" s="216">
        <f>IF(N175="základní",J175,0)</f>
        <v>0</v>
      </c>
      <c r="BF175" s="216">
        <f>IF(N175="snížená",J175,0)</f>
        <v>0</v>
      </c>
      <c r="BG175" s="216">
        <f>IF(N175="zákl. přenesená",J175,0)</f>
        <v>0</v>
      </c>
      <c r="BH175" s="216">
        <f>IF(N175="sníž. přenesená",J175,0)</f>
        <v>0</v>
      </c>
      <c r="BI175" s="216">
        <f>IF(N175="nulová",J175,0)</f>
        <v>0</v>
      </c>
      <c r="BJ175" s="18" t="s">
        <v>81</v>
      </c>
      <c r="BK175" s="216">
        <f>ROUND(I175*H175,2)</f>
        <v>0</v>
      </c>
      <c r="BL175" s="18" t="s">
        <v>192</v>
      </c>
      <c r="BM175" s="215" t="s">
        <v>2369</v>
      </c>
    </row>
    <row r="176" spans="1:65" s="2" customFormat="1" ht="48">
      <c r="A176" s="35"/>
      <c r="B176" s="36"/>
      <c r="C176" s="37"/>
      <c r="D176" s="217" t="s">
        <v>194</v>
      </c>
      <c r="E176" s="37"/>
      <c r="F176" s="218" t="s">
        <v>611</v>
      </c>
      <c r="G176" s="37"/>
      <c r="H176" s="37"/>
      <c r="I176" s="116"/>
      <c r="J176" s="37"/>
      <c r="K176" s="37"/>
      <c r="L176" s="40"/>
      <c r="M176" s="219"/>
      <c r="N176" s="220"/>
      <c r="O176" s="72"/>
      <c r="P176" s="72"/>
      <c r="Q176" s="72"/>
      <c r="R176" s="72"/>
      <c r="S176" s="72"/>
      <c r="T176" s="73"/>
      <c r="U176" s="35"/>
      <c r="V176" s="35"/>
      <c r="W176" s="35"/>
      <c r="X176" s="35"/>
      <c r="Y176" s="35"/>
      <c r="Z176" s="35"/>
      <c r="AA176" s="35"/>
      <c r="AB176" s="35"/>
      <c r="AC176" s="35"/>
      <c r="AD176" s="35"/>
      <c r="AE176" s="35"/>
      <c r="AT176" s="18" t="s">
        <v>194</v>
      </c>
      <c r="AU176" s="18" t="s">
        <v>83</v>
      </c>
    </row>
    <row r="177" spans="1:65" s="2" customFormat="1" ht="67.2">
      <c r="A177" s="35"/>
      <c r="B177" s="36"/>
      <c r="C177" s="37"/>
      <c r="D177" s="217" t="s">
        <v>196</v>
      </c>
      <c r="E177" s="37"/>
      <c r="F177" s="221" t="s">
        <v>443</v>
      </c>
      <c r="G177" s="37"/>
      <c r="H177" s="37"/>
      <c r="I177" s="116"/>
      <c r="J177" s="37"/>
      <c r="K177" s="37"/>
      <c r="L177" s="40"/>
      <c r="M177" s="219"/>
      <c r="N177" s="220"/>
      <c r="O177" s="72"/>
      <c r="P177" s="72"/>
      <c r="Q177" s="72"/>
      <c r="R177" s="72"/>
      <c r="S177" s="72"/>
      <c r="T177" s="73"/>
      <c r="U177" s="35"/>
      <c r="V177" s="35"/>
      <c r="W177" s="35"/>
      <c r="X177" s="35"/>
      <c r="Y177" s="35"/>
      <c r="Z177" s="35"/>
      <c r="AA177" s="35"/>
      <c r="AB177" s="35"/>
      <c r="AC177" s="35"/>
      <c r="AD177" s="35"/>
      <c r="AE177" s="35"/>
      <c r="AT177" s="18" t="s">
        <v>196</v>
      </c>
      <c r="AU177" s="18" t="s">
        <v>83</v>
      </c>
    </row>
    <row r="178" spans="1:65" s="14" customFormat="1" ht="10.199999999999999">
      <c r="B178" s="232"/>
      <c r="C178" s="233"/>
      <c r="D178" s="217" t="s">
        <v>214</v>
      </c>
      <c r="E178" s="234" t="s">
        <v>1</v>
      </c>
      <c r="F178" s="235" t="s">
        <v>2370</v>
      </c>
      <c r="G178" s="233"/>
      <c r="H178" s="236">
        <v>57.795000000000002</v>
      </c>
      <c r="I178" s="237"/>
      <c r="J178" s="233"/>
      <c r="K178" s="233"/>
      <c r="L178" s="238"/>
      <c r="M178" s="239"/>
      <c r="N178" s="240"/>
      <c r="O178" s="240"/>
      <c r="P178" s="240"/>
      <c r="Q178" s="240"/>
      <c r="R178" s="240"/>
      <c r="S178" s="240"/>
      <c r="T178" s="241"/>
      <c r="AT178" s="242" t="s">
        <v>214</v>
      </c>
      <c r="AU178" s="242" t="s">
        <v>83</v>
      </c>
      <c r="AV178" s="14" t="s">
        <v>83</v>
      </c>
      <c r="AW178" s="14" t="s">
        <v>30</v>
      </c>
      <c r="AX178" s="14" t="s">
        <v>81</v>
      </c>
      <c r="AY178" s="242" t="s">
        <v>185</v>
      </c>
    </row>
    <row r="179" spans="1:65" s="2" customFormat="1" ht="21.75" customHeight="1">
      <c r="A179" s="35"/>
      <c r="B179" s="36"/>
      <c r="C179" s="204" t="s">
        <v>254</v>
      </c>
      <c r="D179" s="204" t="s">
        <v>187</v>
      </c>
      <c r="E179" s="205" t="s">
        <v>1784</v>
      </c>
      <c r="F179" s="206" t="s">
        <v>1785</v>
      </c>
      <c r="G179" s="207" t="s">
        <v>325</v>
      </c>
      <c r="H179" s="208">
        <v>11.5</v>
      </c>
      <c r="I179" s="209"/>
      <c r="J179" s="210">
        <f>ROUND(I179*H179,2)</f>
        <v>0</v>
      </c>
      <c r="K179" s="206" t="s">
        <v>191</v>
      </c>
      <c r="L179" s="40"/>
      <c r="M179" s="211" t="s">
        <v>1</v>
      </c>
      <c r="N179" s="212" t="s">
        <v>38</v>
      </c>
      <c r="O179" s="72"/>
      <c r="P179" s="213">
        <f>O179*H179</f>
        <v>0</v>
      </c>
      <c r="Q179" s="213">
        <v>0</v>
      </c>
      <c r="R179" s="213">
        <f>Q179*H179</f>
        <v>0</v>
      </c>
      <c r="S179" s="213">
        <v>0</v>
      </c>
      <c r="T179" s="214">
        <f>S179*H179</f>
        <v>0</v>
      </c>
      <c r="U179" s="35"/>
      <c r="V179" s="35"/>
      <c r="W179" s="35"/>
      <c r="X179" s="35"/>
      <c r="Y179" s="35"/>
      <c r="Z179" s="35"/>
      <c r="AA179" s="35"/>
      <c r="AB179" s="35"/>
      <c r="AC179" s="35"/>
      <c r="AD179" s="35"/>
      <c r="AE179" s="35"/>
      <c r="AR179" s="215" t="s">
        <v>192</v>
      </c>
      <c r="AT179" s="215" t="s">
        <v>187</v>
      </c>
      <c r="AU179" s="215" t="s">
        <v>83</v>
      </c>
      <c r="AY179" s="18" t="s">
        <v>185</v>
      </c>
      <c r="BE179" s="216">
        <f>IF(N179="základní",J179,0)</f>
        <v>0</v>
      </c>
      <c r="BF179" s="216">
        <f>IF(N179="snížená",J179,0)</f>
        <v>0</v>
      </c>
      <c r="BG179" s="216">
        <f>IF(N179="zákl. přenesená",J179,0)</f>
        <v>0</v>
      </c>
      <c r="BH179" s="216">
        <f>IF(N179="sníž. přenesená",J179,0)</f>
        <v>0</v>
      </c>
      <c r="BI179" s="216">
        <f>IF(N179="nulová",J179,0)</f>
        <v>0</v>
      </c>
      <c r="BJ179" s="18" t="s">
        <v>81</v>
      </c>
      <c r="BK179" s="216">
        <f>ROUND(I179*H179,2)</f>
        <v>0</v>
      </c>
      <c r="BL179" s="18" t="s">
        <v>192</v>
      </c>
      <c r="BM179" s="215" t="s">
        <v>2371</v>
      </c>
    </row>
    <row r="180" spans="1:65" s="2" customFormat="1" ht="28.8">
      <c r="A180" s="35"/>
      <c r="B180" s="36"/>
      <c r="C180" s="37"/>
      <c r="D180" s="217" t="s">
        <v>194</v>
      </c>
      <c r="E180" s="37"/>
      <c r="F180" s="218" t="s">
        <v>1787</v>
      </c>
      <c r="G180" s="37"/>
      <c r="H180" s="37"/>
      <c r="I180" s="116"/>
      <c r="J180" s="37"/>
      <c r="K180" s="37"/>
      <c r="L180" s="40"/>
      <c r="M180" s="219"/>
      <c r="N180" s="220"/>
      <c r="O180" s="72"/>
      <c r="P180" s="72"/>
      <c r="Q180" s="72"/>
      <c r="R180" s="72"/>
      <c r="S180" s="72"/>
      <c r="T180" s="73"/>
      <c r="U180" s="35"/>
      <c r="V180" s="35"/>
      <c r="W180" s="35"/>
      <c r="X180" s="35"/>
      <c r="Y180" s="35"/>
      <c r="Z180" s="35"/>
      <c r="AA180" s="35"/>
      <c r="AB180" s="35"/>
      <c r="AC180" s="35"/>
      <c r="AD180" s="35"/>
      <c r="AE180" s="35"/>
      <c r="AT180" s="18" t="s">
        <v>194</v>
      </c>
      <c r="AU180" s="18" t="s">
        <v>83</v>
      </c>
    </row>
    <row r="181" spans="1:65" s="2" customFormat="1" ht="124.8">
      <c r="A181" s="35"/>
      <c r="B181" s="36"/>
      <c r="C181" s="37"/>
      <c r="D181" s="217" t="s">
        <v>196</v>
      </c>
      <c r="E181" s="37"/>
      <c r="F181" s="221" t="s">
        <v>617</v>
      </c>
      <c r="G181" s="37"/>
      <c r="H181" s="37"/>
      <c r="I181" s="116"/>
      <c r="J181" s="37"/>
      <c r="K181" s="37"/>
      <c r="L181" s="40"/>
      <c r="M181" s="219"/>
      <c r="N181" s="220"/>
      <c r="O181" s="72"/>
      <c r="P181" s="72"/>
      <c r="Q181" s="72"/>
      <c r="R181" s="72"/>
      <c r="S181" s="72"/>
      <c r="T181" s="73"/>
      <c r="U181" s="35"/>
      <c r="V181" s="35"/>
      <c r="W181" s="35"/>
      <c r="X181" s="35"/>
      <c r="Y181" s="35"/>
      <c r="Z181" s="35"/>
      <c r="AA181" s="35"/>
      <c r="AB181" s="35"/>
      <c r="AC181" s="35"/>
      <c r="AD181" s="35"/>
      <c r="AE181" s="35"/>
      <c r="AT181" s="18" t="s">
        <v>196</v>
      </c>
      <c r="AU181" s="18" t="s">
        <v>83</v>
      </c>
    </row>
    <row r="182" spans="1:65" s="13" customFormat="1" ht="10.199999999999999">
      <c r="B182" s="222"/>
      <c r="C182" s="223"/>
      <c r="D182" s="217" t="s">
        <v>214</v>
      </c>
      <c r="E182" s="224" t="s">
        <v>1</v>
      </c>
      <c r="F182" s="225" t="s">
        <v>444</v>
      </c>
      <c r="G182" s="223"/>
      <c r="H182" s="224" t="s">
        <v>1</v>
      </c>
      <c r="I182" s="226"/>
      <c r="J182" s="223"/>
      <c r="K182" s="223"/>
      <c r="L182" s="227"/>
      <c r="M182" s="228"/>
      <c r="N182" s="229"/>
      <c r="O182" s="229"/>
      <c r="P182" s="229"/>
      <c r="Q182" s="229"/>
      <c r="R182" s="229"/>
      <c r="S182" s="229"/>
      <c r="T182" s="230"/>
      <c r="AT182" s="231" t="s">
        <v>214</v>
      </c>
      <c r="AU182" s="231" t="s">
        <v>83</v>
      </c>
      <c r="AV182" s="13" t="s">
        <v>81</v>
      </c>
      <c r="AW182" s="13" t="s">
        <v>30</v>
      </c>
      <c r="AX182" s="13" t="s">
        <v>73</v>
      </c>
      <c r="AY182" s="231" t="s">
        <v>185</v>
      </c>
    </row>
    <row r="183" spans="1:65" s="14" customFormat="1" ht="10.199999999999999">
      <c r="B183" s="232"/>
      <c r="C183" s="233"/>
      <c r="D183" s="217" t="s">
        <v>214</v>
      </c>
      <c r="E183" s="234" t="s">
        <v>1</v>
      </c>
      <c r="F183" s="235" t="s">
        <v>2372</v>
      </c>
      <c r="G183" s="233"/>
      <c r="H183" s="236">
        <v>1.58</v>
      </c>
      <c r="I183" s="237"/>
      <c r="J183" s="233"/>
      <c r="K183" s="233"/>
      <c r="L183" s="238"/>
      <c r="M183" s="239"/>
      <c r="N183" s="240"/>
      <c r="O183" s="240"/>
      <c r="P183" s="240"/>
      <c r="Q183" s="240"/>
      <c r="R183" s="240"/>
      <c r="S183" s="240"/>
      <c r="T183" s="241"/>
      <c r="AT183" s="242" t="s">
        <v>214</v>
      </c>
      <c r="AU183" s="242" t="s">
        <v>83</v>
      </c>
      <c r="AV183" s="14" t="s">
        <v>83</v>
      </c>
      <c r="AW183" s="14" t="s">
        <v>30</v>
      </c>
      <c r="AX183" s="14" t="s">
        <v>73</v>
      </c>
      <c r="AY183" s="242" t="s">
        <v>185</v>
      </c>
    </row>
    <row r="184" spans="1:65" s="13" customFormat="1" ht="10.199999999999999">
      <c r="B184" s="222"/>
      <c r="C184" s="223"/>
      <c r="D184" s="217" t="s">
        <v>214</v>
      </c>
      <c r="E184" s="224" t="s">
        <v>1</v>
      </c>
      <c r="F184" s="225" t="s">
        <v>2360</v>
      </c>
      <c r="G184" s="223"/>
      <c r="H184" s="224" t="s">
        <v>1</v>
      </c>
      <c r="I184" s="226"/>
      <c r="J184" s="223"/>
      <c r="K184" s="223"/>
      <c r="L184" s="227"/>
      <c r="M184" s="228"/>
      <c r="N184" s="229"/>
      <c r="O184" s="229"/>
      <c r="P184" s="229"/>
      <c r="Q184" s="229"/>
      <c r="R184" s="229"/>
      <c r="S184" s="229"/>
      <c r="T184" s="230"/>
      <c r="AT184" s="231" t="s">
        <v>214</v>
      </c>
      <c r="AU184" s="231" t="s">
        <v>83</v>
      </c>
      <c r="AV184" s="13" t="s">
        <v>81</v>
      </c>
      <c r="AW184" s="13" t="s">
        <v>30</v>
      </c>
      <c r="AX184" s="13" t="s">
        <v>73</v>
      </c>
      <c r="AY184" s="231" t="s">
        <v>185</v>
      </c>
    </row>
    <row r="185" spans="1:65" s="14" customFormat="1" ht="10.199999999999999">
      <c r="B185" s="232"/>
      <c r="C185" s="233"/>
      <c r="D185" s="217" t="s">
        <v>214</v>
      </c>
      <c r="E185" s="234" t="s">
        <v>1</v>
      </c>
      <c r="F185" s="235" t="s">
        <v>2373</v>
      </c>
      <c r="G185" s="233"/>
      <c r="H185" s="236">
        <v>9.92</v>
      </c>
      <c r="I185" s="237"/>
      <c r="J185" s="233"/>
      <c r="K185" s="233"/>
      <c r="L185" s="238"/>
      <c r="M185" s="239"/>
      <c r="N185" s="240"/>
      <c r="O185" s="240"/>
      <c r="P185" s="240"/>
      <c r="Q185" s="240"/>
      <c r="R185" s="240"/>
      <c r="S185" s="240"/>
      <c r="T185" s="241"/>
      <c r="AT185" s="242" t="s">
        <v>214</v>
      </c>
      <c r="AU185" s="242" t="s">
        <v>83</v>
      </c>
      <c r="AV185" s="14" t="s">
        <v>83</v>
      </c>
      <c r="AW185" s="14" t="s">
        <v>30</v>
      </c>
      <c r="AX185" s="14" t="s">
        <v>73</v>
      </c>
      <c r="AY185" s="242" t="s">
        <v>185</v>
      </c>
    </row>
    <row r="186" spans="1:65" s="15" customFormat="1" ht="10.199999999999999">
      <c r="B186" s="243"/>
      <c r="C186" s="244"/>
      <c r="D186" s="217" t="s">
        <v>214</v>
      </c>
      <c r="E186" s="245" t="s">
        <v>1</v>
      </c>
      <c r="F186" s="246" t="s">
        <v>219</v>
      </c>
      <c r="G186" s="244"/>
      <c r="H186" s="247">
        <v>11.5</v>
      </c>
      <c r="I186" s="248"/>
      <c r="J186" s="244"/>
      <c r="K186" s="244"/>
      <c r="L186" s="249"/>
      <c r="M186" s="250"/>
      <c r="N186" s="251"/>
      <c r="O186" s="251"/>
      <c r="P186" s="251"/>
      <c r="Q186" s="251"/>
      <c r="R186" s="251"/>
      <c r="S186" s="251"/>
      <c r="T186" s="252"/>
      <c r="AT186" s="253" t="s">
        <v>214</v>
      </c>
      <c r="AU186" s="253" t="s">
        <v>83</v>
      </c>
      <c r="AV186" s="15" t="s">
        <v>192</v>
      </c>
      <c r="AW186" s="15" t="s">
        <v>30</v>
      </c>
      <c r="AX186" s="15" t="s">
        <v>81</v>
      </c>
      <c r="AY186" s="253" t="s">
        <v>185</v>
      </c>
    </row>
    <row r="187" spans="1:65" s="2" customFormat="1" ht="21.75" customHeight="1">
      <c r="A187" s="35"/>
      <c r="B187" s="36"/>
      <c r="C187" s="204" t="s">
        <v>260</v>
      </c>
      <c r="D187" s="204" t="s">
        <v>187</v>
      </c>
      <c r="E187" s="205" t="s">
        <v>2374</v>
      </c>
      <c r="F187" s="206" t="s">
        <v>2375</v>
      </c>
      <c r="G187" s="207" t="s">
        <v>325</v>
      </c>
      <c r="H187" s="208">
        <v>9.92</v>
      </c>
      <c r="I187" s="209"/>
      <c r="J187" s="210">
        <f>ROUND(I187*H187,2)</f>
        <v>0</v>
      </c>
      <c r="K187" s="206" t="s">
        <v>191</v>
      </c>
      <c r="L187" s="40"/>
      <c r="M187" s="211" t="s">
        <v>1</v>
      </c>
      <c r="N187" s="212" t="s">
        <v>38</v>
      </c>
      <c r="O187" s="72"/>
      <c r="P187" s="213">
        <f>O187*H187</f>
        <v>0</v>
      </c>
      <c r="Q187" s="213">
        <v>0</v>
      </c>
      <c r="R187" s="213">
        <f>Q187*H187</f>
        <v>0</v>
      </c>
      <c r="S187" s="213">
        <v>0</v>
      </c>
      <c r="T187" s="214">
        <f>S187*H187</f>
        <v>0</v>
      </c>
      <c r="U187" s="35"/>
      <c r="V187" s="35"/>
      <c r="W187" s="35"/>
      <c r="X187" s="35"/>
      <c r="Y187" s="35"/>
      <c r="Z187" s="35"/>
      <c r="AA187" s="35"/>
      <c r="AB187" s="35"/>
      <c r="AC187" s="35"/>
      <c r="AD187" s="35"/>
      <c r="AE187" s="35"/>
      <c r="AR187" s="215" t="s">
        <v>192</v>
      </c>
      <c r="AT187" s="215" t="s">
        <v>187</v>
      </c>
      <c r="AU187" s="215" t="s">
        <v>83</v>
      </c>
      <c r="AY187" s="18" t="s">
        <v>185</v>
      </c>
      <c r="BE187" s="216">
        <f>IF(N187="základní",J187,0)</f>
        <v>0</v>
      </c>
      <c r="BF187" s="216">
        <f>IF(N187="snížená",J187,0)</f>
        <v>0</v>
      </c>
      <c r="BG187" s="216">
        <f>IF(N187="zákl. přenesená",J187,0)</f>
        <v>0</v>
      </c>
      <c r="BH187" s="216">
        <f>IF(N187="sníž. přenesená",J187,0)</f>
        <v>0</v>
      </c>
      <c r="BI187" s="216">
        <f>IF(N187="nulová",J187,0)</f>
        <v>0</v>
      </c>
      <c r="BJ187" s="18" t="s">
        <v>81</v>
      </c>
      <c r="BK187" s="216">
        <f>ROUND(I187*H187,2)</f>
        <v>0</v>
      </c>
      <c r="BL187" s="18" t="s">
        <v>192</v>
      </c>
      <c r="BM187" s="215" t="s">
        <v>2376</v>
      </c>
    </row>
    <row r="188" spans="1:65" s="2" customFormat="1" ht="28.8">
      <c r="A188" s="35"/>
      <c r="B188" s="36"/>
      <c r="C188" s="37"/>
      <c r="D188" s="217" t="s">
        <v>194</v>
      </c>
      <c r="E188" s="37"/>
      <c r="F188" s="218" t="s">
        <v>2377</v>
      </c>
      <c r="G188" s="37"/>
      <c r="H188" s="37"/>
      <c r="I188" s="116"/>
      <c r="J188" s="37"/>
      <c r="K188" s="37"/>
      <c r="L188" s="40"/>
      <c r="M188" s="219"/>
      <c r="N188" s="220"/>
      <c r="O188" s="72"/>
      <c r="P188" s="72"/>
      <c r="Q188" s="72"/>
      <c r="R188" s="72"/>
      <c r="S188" s="72"/>
      <c r="T188" s="73"/>
      <c r="U188" s="35"/>
      <c r="V188" s="35"/>
      <c r="W188" s="35"/>
      <c r="X188" s="35"/>
      <c r="Y188" s="35"/>
      <c r="Z188" s="35"/>
      <c r="AA188" s="35"/>
      <c r="AB188" s="35"/>
      <c r="AC188" s="35"/>
      <c r="AD188" s="35"/>
      <c r="AE188" s="35"/>
      <c r="AT188" s="18" t="s">
        <v>194</v>
      </c>
      <c r="AU188" s="18" t="s">
        <v>83</v>
      </c>
    </row>
    <row r="189" spans="1:65" s="2" customFormat="1" ht="134.4">
      <c r="A189" s="35"/>
      <c r="B189" s="36"/>
      <c r="C189" s="37"/>
      <c r="D189" s="217" t="s">
        <v>196</v>
      </c>
      <c r="E189" s="37"/>
      <c r="F189" s="221" t="s">
        <v>2378</v>
      </c>
      <c r="G189" s="37"/>
      <c r="H189" s="37"/>
      <c r="I189" s="116"/>
      <c r="J189" s="37"/>
      <c r="K189" s="37"/>
      <c r="L189" s="40"/>
      <c r="M189" s="219"/>
      <c r="N189" s="220"/>
      <c r="O189" s="72"/>
      <c r="P189" s="72"/>
      <c r="Q189" s="72"/>
      <c r="R189" s="72"/>
      <c r="S189" s="72"/>
      <c r="T189" s="73"/>
      <c r="U189" s="35"/>
      <c r="V189" s="35"/>
      <c r="W189" s="35"/>
      <c r="X189" s="35"/>
      <c r="Y189" s="35"/>
      <c r="Z189" s="35"/>
      <c r="AA189" s="35"/>
      <c r="AB189" s="35"/>
      <c r="AC189" s="35"/>
      <c r="AD189" s="35"/>
      <c r="AE189" s="35"/>
      <c r="AT189" s="18" t="s">
        <v>196</v>
      </c>
      <c r="AU189" s="18" t="s">
        <v>83</v>
      </c>
    </row>
    <row r="190" spans="1:65" s="13" customFormat="1" ht="10.199999999999999">
      <c r="B190" s="222"/>
      <c r="C190" s="223"/>
      <c r="D190" s="217" t="s">
        <v>214</v>
      </c>
      <c r="E190" s="224" t="s">
        <v>1</v>
      </c>
      <c r="F190" s="225" t="s">
        <v>2335</v>
      </c>
      <c r="G190" s="223"/>
      <c r="H190" s="224" t="s">
        <v>1</v>
      </c>
      <c r="I190" s="226"/>
      <c r="J190" s="223"/>
      <c r="K190" s="223"/>
      <c r="L190" s="227"/>
      <c r="M190" s="228"/>
      <c r="N190" s="229"/>
      <c r="O190" s="229"/>
      <c r="P190" s="229"/>
      <c r="Q190" s="229"/>
      <c r="R190" s="229"/>
      <c r="S190" s="229"/>
      <c r="T190" s="230"/>
      <c r="AT190" s="231" t="s">
        <v>214</v>
      </c>
      <c r="AU190" s="231" t="s">
        <v>83</v>
      </c>
      <c r="AV190" s="13" t="s">
        <v>81</v>
      </c>
      <c r="AW190" s="13" t="s">
        <v>30</v>
      </c>
      <c r="AX190" s="13" t="s">
        <v>73</v>
      </c>
      <c r="AY190" s="231" t="s">
        <v>185</v>
      </c>
    </row>
    <row r="191" spans="1:65" s="14" customFormat="1" ht="10.199999999999999">
      <c r="B191" s="232"/>
      <c r="C191" s="233"/>
      <c r="D191" s="217" t="s">
        <v>214</v>
      </c>
      <c r="E191" s="234" t="s">
        <v>1</v>
      </c>
      <c r="F191" s="235" t="s">
        <v>2379</v>
      </c>
      <c r="G191" s="233"/>
      <c r="H191" s="236">
        <v>3.12</v>
      </c>
      <c r="I191" s="237"/>
      <c r="J191" s="233"/>
      <c r="K191" s="233"/>
      <c r="L191" s="238"/>
      <c r="M191" s="239"/>
      <c r="N191" s="240"/>
      <c r="O191" s="240"/>
      <c r="P191" s="240"/>
      <c r="Q191" s="240"/>
      <c r="R191" s="240"/>
      <c r="S191" s="240"/>
      <c r="T191" s="241"/>
      <c r="AT191" s="242" t="s">
        <v>214</v>
      </c>
      <c r="AU191" s="242" t="s">
        <v>83</v>
      </c>
      <c r="AV191" s="14" t="s">
        <v>83</v>
      </c>
      <c r="AW191" s="14" t="s">
        <v>30</v>
      </c>
      <c r="AX191" s="14" t="s">
        <v>73</v>
      </c>
      <c r="AY191" s="242" t="s">
        <v>185</v>
      </c>
    </row>
    <row r="192" spans="1:65" s="13" customFormat="1" ht="10.199999999999999">
      <c r="B192" s="222"/>
      <c r="C192" s="223"/>
      <c r="D192" s="217" t="s">
        <v>214</v>
      </c>
      <c r="E192" s="224" t="s">
        <v>1</v>
      </c>
      <c r="F192" s="225" t="s">
        <v>2380</v>
      </c>
      <c r="G192" s="223"/>
      <c r="H192" s="224" t="s">
        <v>1</v>
      </c>
      <c r="I192" s="226"/>
      <c r="J192" s="223"/>
      <c r="K192" s="223"/>
      <c r="L192" s="227"/>
      <c r="M192" s="228"/>
      <c r="N192" s="229"/>
      <c r="O192" s="229"/>
      <c r="P192" s="229"/>
      <c r="Q192" s="229"/>
      <c r="R192" s="229"/>
      <c r="S192" s="229"/>
      <c r="T192" s="230"/>
      <c r="AT192" s="231" t="s">
        <v>214</v>
      </c>
      <c r="AU192" s="231" t="s">
        <v>83</v>
      </c>
      <c r="AV192" s="13" t="s">
        <v>81</v>
      </c>
      <c r="AW192" s="13" t="s">
        <v>30</v>
      </c>
      <c r="AX192" s="13" t="s">
        <v>73</v>
      </c>
      <c r="AY192" s="231" t="s">
        <v>185</v>
      </c>
    </row>
    <row r="193" spans="1:65" s="14" customFormat="1" ht="10.199999999999999">
      <c r="B193" s="232"/>
      <c r="C193" s="233"/>
      <c r="D193" s="217" t="s">
        <v>214</v>
      </c>
      <c r="E193" s="234" t="s">
        <v>1</v>
      </c>
      <c r="F193" s="235" t="s">
        <v>2381</v>
      </c>
      <c r="G193" s="233"/>
      <c r="H193" s="236">
        <v>6</v>
      </c>
      <c r="I193" s="237"/>
      <c r="J193" s="233"/>
      <c r="K193" s="233"/>
      <c r="L193" s="238"/>
      <c r="M193" s="239"/>
      <c r="N193" s="240"/>
      <c r="O193" s="240"/>
      <c r="P193" s="240"/>
      <c r="Q193" s="240"/>
      <c r="R193" s="240"/>
      <c r="S193" s="240"/>
      <c r="T193" s="241"/>
      <c r="AT193" s="242" t="s">
        <v>214</v>
      </c>
      <c r="AU193" s="242" t="s">
        <v>83</v>
      </c>
      <c r="AV193" s="14" t="s">
        <v>83</v>
      </c>
      <c r="AW193" s="14" t="s">
        <v>30</v>
      </c>
      <c r="AX193" s="14" t="s">
        <v>73</v>
      </c>
      <c r="AY193" s="242" t="s">
        <v>185</v>
      </c>
    </row>
    <row r="194" spans="1:65" s="13" customFormat="1" ht="10.199999999999999">
      <c r="B194" s="222"/>
      <c r="C194" s="223"/>
      <c r="D194" s="217" t="s">
        <v>214</v>
      </c>
      <c r="E194" s="224" t="s">
        <v>1</v>
      </c>
      <c r="F194" s="225" t="s">
        <v>2382</v>
      </c>
      <c r="G194" s="223"/>
      <c r="H194" s="224" t="s">
        <v>1</v>
      </c>
      <c r="I194" s="226"/>
      <c r="J194" s="223"/>
      <c r="K194" s="223"/>
      <c r="L194" s="227"/>
      <c r="M194" s="228"/>
      <c r="N194" s="229"/>
      <c r="O194" s="229"/>
      <c r="P194" s="229"/>
      <c r="Q194" s="229"/>
      <c r="R194" s="229"/>
      <c r="S194" s="229"/>
      <c r="T194" s="230"/>
      <c r="AT194" s="231" t="s">
        <v>214</v>
      </c>
      <c r="AU194" s="231" t="s">
        <v>83</v>
      </c>
      <c r="AV194" s="13" t="s">
        <v>81</v>
      </c>
      <c r="AW194" s="13" t="s">
        <v>30</v>
      </c>
      <c r="AX194" s="13" t="s">
        <v>73</v>
      </c>
      <c r="AY194" s="231" t="s">
        <v>185</v>
      </c>
    </row>
    <row r="195" spans="1:65" s="14" customFormat="1" ht="10.199999999999999">
      <c r="B195" s="232"/>
      <c r="C195" s="233"/>
      <c r="D195" s="217" t="s">
        <v>214</v>
      </c>
      <c r="E195" s="234" t="s">
        <v>1</v>
      </c>
      <c r="F195" s="235" t="s">
        <v>2383</v>
      </c>
      <c r="G195" s="233"/>
      <c r="H195" s="236">
        <v>0.8</v>
      </c>
      <c r="I195" s="237"/>
      <c r="J195" s="233"/>
      <c r="K195" s="233"/>
      <c r="L195" s="238"/>
      <c r="M195" s="239"/>
      <c r="N195" s="240"/>
      <c r="O195" s="240"/>
      <c r="P195" s="240"/>
      <c r="Q195" s="240"/>
      <c r="R195" s="240"/>
      <c r="S195" s="240"/>
      <c r="T195" s="241"/>
      <c r="AT195" s="242" t="s">
        <v>214</v>
      </c>
      <c r="AU195" s="242" t="s">
        <v>83</v>
      </c>
      <c r="AV195" s="14" t="s">
        <v>83</v>
      </c>
      <c r="AW195" s="14" t="s">
        <v>30</v>
      </c>
      <c r="AX195" s="14" t="s">
        <v>73</v>
      </c>
      <c r="AY195" s="242" t="s">
        <v>185</v>
      </c>
    </row>
    <row r="196" spans="1:65" s="15" customFormat="1" ht="10.199999999999999">
      <c r="B196" s="243"/>
      <c r="C196" s="244"/>
      <c r="D196" s="217" t="s">
        <v>214</v>
      </c>
      <c r="E196" s="245" t="s">
        <v>1</v>
      </c>
      <c r="F196" s="246" t="s">
        <v>219</v>
      </c>
      <c r="G196" s="244"/>
      <c r="H196" s="247">
        <v>9.92</v>
      </c>
      <c r="I196" s="248"/>
      <c r="J196" s="244"/>
      <c r="K196" s="244"/>
      <c r="L196" s="249"/>
      <c r="M196" s="250"/>
      <c r="N196" s="251"/>
      <c r="O196" s="251"/>
      <c r="P196" s="251"/>
      <c r="Q196" s="251"/>
      <c r="R196" s="251"/>
      <c r="S196" s="251"/>
      <c r="T196" s="252"/>
      <c r="AT196" s="253" t="s">
        <v>214</v>
      </c>
      <c r="AU196" s="253" t="s">
        <v>83</v>
      </c>
      <c r="AV196" s="15" t="s">
        <v>192</v>
      </c>
      <c r="AW196" s="15" t="s">
        <v>30</v>
      </c>
      <c r="AX196" s="15" t="s">
        <v>81</v>
      </c>
      <c r="AY196" s="253" t="s">
        <v>185</v>
      </c>
    </row>
    <row r="197" spans="1:65" s="2" customFormat="1" ht="21.75" customHeight="1">
      <c r="A197" s="35"/>
      <c r="B197" s="36"/>
      <c r="C197" s="204" t="s">
        <v>268</v>
      </c>
      <c r="D197" s="204" t="s">
        <v>187</v>
      </c>
      <c r="E197" s="205" t="s">
        <v>447</v>
      </c>
      <c r="F197" s="206" t="s">
        <v>448</v>
      </c>
      <c r="G197" s="207" t="s">
        <v>449</v>
      </c>
      <c r="H197" s="208">
        <v>6.2279999999999998</v>
      </c>
      <c r="I197" s="209"/>
      <c r="J197" s="210">
        <f>ROUND(I197*H197,2)</f>
        <v>0</v>
      </c>
      <c r="K197" s="206" t="s">
        <v>191</v>
      </c>
      <c r="L197" s="40"/>
      <c r="M197" s="211" t="s">
        <v>1</v>
      </c>
      <c r="N197" s="212" t="s">
        <v>38</v>
      </c>
      <c r="O197" s="72"/>
      <c r="P197" s="213">
        <f>O197*H197</f>
        <v>0</v>
      </c>
      <c r="Q197" s="213">
        <v>0</v>
      </c>
      <c r="R197" s="213">
        <f>Q197*H197</f>
        <v>0</v>
      </c>
      <c r="S197" s="213">
        <v>0</v>
      </c>
      <c r="T197" s="214">
        <f>S197*H197</f>
        <v>0</v>
      </c>
      <c r="U197" s="35"/>
      <c r="V197" s="35"/>
      <c r="W197" s="35"/>
      <c r="X197" s="35"/>
      <c r="Y197" s="35"/>
      <c r="Z197" s="35"/>
      <c r="AA197" s="35"/>
      <c r="AB197" s="35"/>
      <c r="AC197" s="35"/>
      <c r="AD197" s="35"/>
      <c r="AE197" s="35"/>
      <c r="AR197" s="215" t="s">
        <v>192</v>
      </c>
      <c r="AT197" s="215" t="s">
        <v>187</v>
      </c>
      <c r="AU197" s="215" t="s">
        <v>83</v>
      </c>
      <c r="AY197" s="18" t="s">
        <v>185</v>
      </c>
      <c r="BE197" s="216">
        <f>IF(N197="základní",J197,0)</f>
        <v>0</v>
      </c>
      <c r="BF197" s="216">
        <f>IF(N197="snížená",J197,0)</f>
        <v>0</v>
      </c>
      <c r="BG197" s="216">
        <f>IF(N197="zákl. přenesená",J197,0)</f>
        <v>0</v>
      </c>
      <c r="BH197" s="216">
        <f>IF(N197="sníž. přenesená",J197,0)</f>
        <v>0</v>
      </c>
      <c r="BI197" s="216">
        <f>IF(N197="nulová",J197,0)</f>
        <v>0</v>
      </c>
      <c r="BJ197" s="18" t="s">
        <v>81</v>
      </c>
      <c r="BK197" s="216">
        <f>ROUND(I197*H197,2)</f>
        <v>0</v>
      </c>
      <c r="BL197" s="18" t="s">
        <v>192</v>
      </c>
      <c r="BM197" s="215" t="s">
        <v>2384</v>
      </c>
    </row>
    <row r="198" spans="1:65" s="2" customFormat="1" ht="28.8">
      <c r="A198" s="35"/>
      <c r="B198" s="36"/>
      <c r="C198" s="37"/>
      <c r="D198" s="217" t="s">
        <v>194</v>
      </c>
      <c r="E198" s="37"/>
      <c r="F198" s="218" t="s">
        <v>451</v>
      </c>
      <c r="G198" s="37"/>
      <c r="H198" s="37"/>
      <c r="I198" s="116"/>
      <c r="J198" s="37"/>
      <c r="K198" s="37"/>
      <c r="L198" s="40"/>
      <c r="M198" s="219"/>
      <c r="N198" s="220"/>
      <c r="O198" s="72"/>
      <c r="P198" s="72"/>
      <c r="Q198" s="72"/>
      <c r="R198" s="72"/>
      <c r="S198" s="72"/>
      <c r="T198" s="73"/>
      <c r="U198" s="35"/>
      <c r="V198" s="35"/>
      <c r="W198" s="35"/>
      <c r="X198" s="35"/>
      <c r="Y198" s="35"/>
      <c r="Z198" s="35"/>
      <c r="AA198" s="35"/>
      <c r="AB198" s="35"/>
      <c r="AC198" s="35"/>
      <c r="AD198" s="35"/>
      <c r="AE198" s="35"/>
      <c r="AT198" s="18" t="s">
        <v>194</v>
      </c>
      <c r="AU198" s="18" t="s">
        <v>83</v>
      </c>
    </row>
    <row r="199" spans="1:65" s="2" customFormat="1" ht="48">
      <c r="A199" s="35"/>
      <c r="B199" s="36"/>
      <c r="C199" s="37"/>
      <c r="D199" s="217" t="s">
        <v>196</v>
      </c>
      <c r="E199" s="37"/>
      <c r="F199" s="221" t="s">
        <v>452</v>
      </c>
      <c r="G199" s="37"/>
      <c r="H199" s="37"/>
      <c r="I199" s="116"/>
      <c r="J199" s="37"/>
      <c r="K199" s="37"/>
      <c r="L199" s="40"/>
      <c r="M199" s="219"/>
      <c r="N199" s="220"/>
      <c r="O199" s="72"/>
      <c r="P199" s="72"/>
      <c r="Q199" s="72"/>
      <c r="R199" s="72"/>
      <c r="S199" s="72"/>
      <c r="T199" s="73"/>
      <c r="U199" s="35"/>
      <c r="V199" s="35"/>
      <c r="W199" s="35"/>
      <c r="X199" s="35"/>
      <c r="Y199" s="35"/>
      <c r="Z199" s="35"/>
      <c r="AA199" s="35"/>
      <c r="AB199" s="35"/>
      <c r="AC199" s="35"/>
      <c r="AD199" s="35"/>
      <c r="AE199" s="35"/>
      <c r="AT199" s="18" t="s">
        <v>196</v>
      </c>
      <c r="AU199" s="18" t="s">
        <v>83</v>
      </c>
    </row>
    <row r="200" spans="1:65" s="14" customFormat="1" ht="10.199999999999999">
      <c r="B200" s="232"/>
      <c r="C200" s="233"/>
      <c r="D200" s="217" t="s">
        <v>214</v>
      </c>
      <c r="E200" s="234" t="s">
        <v>1</v>
      </c>
      <c r="F200" s="235" t="s">
        <v>2385</v>
      </c>
      <c r="G200" s="233"/>
      <c r="H200" s="236">
        <v>6.2279999999999998</v>
      </c>
      <c r="I200" s="237"/>
      <c r="J200" s="233"/>
      <c r="K200" s="233"/>
      <c r="L200" s="238"/>
      <c r="M200" s="239"/>
      <c r="N200" s="240"/>
      <c r="O200" s="240"/>
      <c r="P200" s="240"/>
      <c r="Q200" s="240"/>
      <c r="R200" s="240"/>
      <c r="S200" s="240"/>
      <c r="T200" s="241"/>
      <c r="AT200" s="242" t="s">
        <v>214</v>
      </c>
      <c r="AU200" s="242" t="s">
        <v>83</v>
      </c>
      <c r="AV200" s="14" t="s">
        <v>83</v>
      </c>
      <c r="AW200" s="14" t="s">
        <v>30</v>
      </c>
      <c r="AX200" s="14" t="s">
        <v>81</v>
      </c>
      <c r="AY200" s="242" t="s">
        <v>185</v>
      </c>
    </row>
    <row r="201" spans="1:65" s="2" customFormat="1" ht="21.75" customHeight="1">
      <c r="A201" s="35"/>
      <c r="B201" s="36"/>
      <c r="C201" s="204" t="s">
        <v>274</v>
      </c>
      <c r="D201" s="204" t="s">
        <v>187</v>
      </c>
      <c r="E201" s="205" t="s">
        <v>632</v>
      </c>
      <c r="F201" s="206" t="s">
        <v>633</v>
      </c>
      <c r="G201" s="207" t="s">
        <v>325</v>
      </c>
      <c r="H201" s="208">
        <v>1.8979999999999999</v>
      </c>
      <c r="I201" s="209"/>
      <c r="J201" s="210">
        <f>ROUND(I201*H201,2)</f>
        <v>0</v>
      </c>
      <c r="K201" s="206" t="s">
        <v>191</v>
      </c>
      <c r="L201" s="40"/>
      <c r="M201" s="211" t="s">
        <v>1</v>
      </c>
      <c r="N201" s="212" t="s">
        <v>38</v>
      </c>
      <c r="O201" s="72"/>
      <c r="P201" s="213">
        <f>O201*H201</f>
        <v>0</v>
      </c>
      <c r="Q201" s="213">
        <v>0</v>
      </c>
      <c r="R201" s="213">
        <f>Q201*H201</f>
        <v>0</v>
      </c>
      <c r="S201" s="213">
        <v>0</v>
      </c>
      <c r="T201" s="214">
        <f>S201*H201</f>
        <v>0</v>
      </c>
      <c r="U201" s="35"/>
      <c r="V201" s="35"/>
      <c r="W201" s="35"/>
      <c r="X201" s="35"/>
      <c r="Y201" s="35"/>
      <c r="Z201" s="35"/>
      <c r="AA201" s="35"/>
      <c r="AB201" s="35"/>
      <c r="AC201" s="35"/>
      <c r="AD201" s="35"/>
      <c r="AE201" s="35"/>
      <c r="AR201" s="215" t="s">
        <v>192</v>
      </c>
      <c r="AT201" s="215" t="s">
        <v>187</v>
      </c>
      <c r="AU201" s="215" t="s">
        <v>83</v>
      </c>
      <c r="AY201" s="18" t="s">
        <v>185</v>
      </c>
      <c r="BE201" s="216">
        <f>IF(N201="základní",J201,0)</f>
        <v>0</v>
      </c>
      <c r="BF201" s="216">
        <f>IF(N201="snížená",J201,0)</f>
        <v>0</v>
      </c>
      <c r="BG201" s="216">
        <f>IF(N201="zákl. přenesená",J201,0)</f>
        <v>0</v>
      </c>
      <c r="BH201" s="216">
        <f>IF(N201="sníž. přenesená",J201,0)</f>
        <v>0</v>
      </c>
      <c r="BI201" s="216">
        <f>IF(N201="nulová",J201,0)</f>
        <v>0</v>
      </c>
      <c r="BJ201" s="18" t="s">
        <v>81</v>
      </c>
      <c r="BK201" s="216">
        <f>ROUND(I201*H201,2)</f>
        <v>0</v>
      </c>
      <c r="BL201" s="18" t="s">
        <v>192</v>
      </c>
      <c r="BM201" s="215" t="s">
        <v>2386</v>
      </c>
    </row>
    <row r="202" spans="1:65" s="2" customFormat="1" ht="48">
      <c r="A202" s="35"/>
      <c r="B202" s="36"/>
      <c r="C202" s="37"/>
      <c r="D202" s="217" t="s">
        <v>194</v>
      </c>
      <c r="E202" s="37"/>
      <c r="F202" s="218" t="s">
        <v>635</v>
      </c>
      <c r="G202" s="37"/>
      <c r="H202" s="37"/>
      <c r="I202" s="116"/>
      <c r="J202" s="37"/>
      <c r="K202" s="37"/>
      <c r="L202" s="40"/>
      <c r="M202" s="219"/>
      <c r="N202" s="220"/>
      <c r="O202" s="72"/>
      <c r="P202" s="72"/>
      <c r="Q202" s="72"/>
      <c r="R202" s="72"/>
      <c r="S202" s="72"/>
      <c r="T202" s="73"/>
      <c r="U202" s="35"/>
      <c r="V202" s="35"/>
      <c r="W202" s="35"/>
      <c r="X202" s="35"/>
      <c r="Y202" s="35"/>
      <c r="Z202" s="35"/>
      <c r="AA202" s="35"/>
      <c r="AB202" s="35"/>
      <c r="AC202" s="35"/>
      <c r="AD202" s="35"/>
      <c r="AE202" s="35"/>
      <c r="AT202" s="18" t="s">
        <v>194</v>
      </c>
      <c r="AU202" s="18" t="s">
        <v>83</v>
      </c>
    </row>
    <row r="203" spans="1:65" s="2" customFormat="1" ht="96">
      <c r="A203" s="35"/>
      <c r="B203" s="36"/>
      <c r="C203" s="37"/>
      <c r="D203" s="217" t="s">
        <v>196</v>
      </c>
      <c r="E203" s="37"/>
      <c r="F203" s="221" t="s">
        <v>636</v>
      </c>
      <c r="G203" s="37"/>
      <c r="H203" s="37"/>
      <c r="I203" s="116"/>
      <c r="J203" s="37"/>
      <c r="K203" s="37"/>
      <c r="L203" s="40"/>
      <c r="M203" s="219"/>
      <c r="N203" s="220"/>
      <c r="O203" s="72"/>
      <c r="P203" s="72"/>
      <c r="Q203" s="72"/>
      <c r="R203" s="72"/>
      <c r="S203" s="72"/>
      <c r="T203" s="73"/>
      <c r="U203" s="35"/>
      <c r="V203" s="35"/>
      <c r="W203" s="35"/>
      <c r="X203" s="35"/>
      <c r="Y203" s="35"/>
      <c r="Z203" s="35"/>
      <c r="AA203" s="35"/>
      <c r="AB203" s="35"/>
      <c r="AC203" s="35"/>
      <c r="AD203" s="35"/>
      <c r="AE203" s="35"/>
      <c r="AT203" s="18" t="s">
        <v>196</v>
      </c>
      <c r="AU203" s="18" t="s">
        <v>83</v>
      </c>
    </row>
    <row r="204" spans="1:65" s="13" customFormat="1" ht="10.199999999999999">
      <c r="B204" s="222"/>
      <c r="C204" s="223"/>
      <c r="D204" s="217" t="s">
        <v>214</v>
      </c>
      <c r="E204" s="224" t="s">
        <v>1</v>
      </c>
      <c r="F204" s="225" t="s">
        <v>2335</v>
      </c>
      <c r="G204" s="223"/>
      <c r="H204" s="224" t="s">
        <v>1</v>
      </c>
      <c r="I204" s="226"/>
      <c r="J204" s="223"/>
      <c r="K204" s="223"/>
      <c r="L204" s="227"/>
      <c r="M204" s="228"/>
      <c r="N204" s="229"/>
      <c r="O204" s="229"/>
      <c r="P204" s="229"/>
      <c r="Q204" s="229"/>
      <c r="R204" s="229"/>
      <c r="S204" s="229"/>
      <c r="T204" s="230"/>
      <c r="AT204" s="231" t="s">
        <v>214</v>
      </c>
      <c r="AU204" s="231" t="s">
        <v>83</v>
      </c>
      <c r="AV204" s="13" t="s">
        <v>81</v>
      </c>
      <c r="AW204" s="13" t="s">
        <v>30</v>
      </c>
      <c r="AX204" s="13" t="s">
        <v>73</v>
      </c>
      <c r="AY204" s="231" t="s">
        <v>185</v>
      </c>
    </row>
    <row r="205" spans="1:65" s="14" customFormat="1" ht="10.199999999999999">
      <c r="B205" s="232"/>
      <c r="C205" s="233"/>
      <c r="D205" s="217" t="s">
        <v>214</v>
      </c>
      <c r="E205" s="234" t="s">
        <v>1</v>
      </c>
      <c r="F205" s="235" t="s">
        <v>2387</v>
      </c>
      <c r="G205" s="233"/>
      <c r="H205" s="236">
        <v>1.56</v>
      </c>
      <c r="I205" s="237"/>
      <c r="J205" s="233"/>
      <c r="K205" s="233"/>
      <c r="L205" s="238"/>
      <c r="M205" s="239"/>
      <c r="N205" s="240"/>
      <c r="O205" s="240"/>
      <c r="P205" s="240"/>
      <c r="Q205" s="240"/>
      <c r="R205" s="240"/>
      <c r="S205" s="240"/>
      <c r="T205" s="241"/>
      <c r="AT205" s="242" t="s">
        <v>214</v>
      </c>
      <c r="AU205" s="242" t="s">
        <v>83</v>
      </c>
      <c r="AV205" s="14" t="s">
        <v>83</v>
      </c>
      <c r="AW205" s="14" t="s">
        <v>30</v>
      </c>
      <c r="AX205" s="14" t="s">
        <v>73</v>
      </c>
      <c r="AY205" s="242" t="s">
        <v>185</v>
      </c>
    </row>
    <row r="206" spans="1:65" s="13" customFormat="1" ht="10.199999999999999">
      <c r="B206" s="222"/>
      <c r="C206" s="223"/>
      <c r="D206" s="217" t="s">
        <v>214</v>
      </c>
      <c r="E206" s="224" t="s">
        <v>1</v>
      </c>
      <c r="F206" s="225" t="s">
        <v>2380</v>
      </c>
      <c r="G206" s="223"/>
      <c r="H206" s="224" t="s">
        <v>1</v>
      </c>
      <c r="I206" s="226"/>
      <c r="J206" s="223"/>
      <c r="K206" s="223"/>
      <c r="L206" s="227"/>
      <c r="M206" s="228"/>
      <c r="N206" s="229"/>
      <c r="O206" s="229"/>
      <c r="P206" s="229"/>
      <c r="Q206" s="229"/>
      <c r="R206" s="229"/>
      <c r="S206" s="229"/>
      <c r="T206" s="230"/>
      <c r="AT206" s="231" t="s">
        <v>214</v>
      </c>
      <c r="AU206" s="231" t="s">
        <v>83</v>
      </c>
      <c r="AV206" s="13" t="s">
        <v>81</v>
      </c>
      <c r="AW206" s="13" t="s">
        <v>30</v>
      </c>
      <c r="AX206" s="13" t="s">
        <v>73</v>
      </c>
      <c r="AY206" s="231" t="s">
        <v>185</v>
      </c>
    </row>
    <row r="207" spans="1:65" s="14" customFormat="1" ht="10.199999999999999">
      <c r="B207" s="232"/>
      <c r="C207" s="233"/>
      <c r="D207" s="217" t="s">
        <v>214</v>
      </c>
      <c r="E207" s="234" t="s">
        <v>1</v>
      </c>
      <c r="F207" s="235" t="s">
        <v>2388</v>
      </c>
      <c r="G207" s="233"/>
      <c r="H207" s="236">
        <v>0.33800000000000002</v>
      </c>
      <c r="I207" s="237"/>
      <c r="J207" s="233"/>
      <c r="K207" s="233"/>
      <c r="L207" s="238"/>
      <c r="M207" s="239"/>
      <c r="N207" s="240"/>
      <c r="O207" s="240"/>
      <c r="P207" s="240"/>
      <c r="Q207" s="240"/>
      <c r="R207" s="240"/>
      <c r="S207" s="240"/>
      <c r="T207" s="241"/>
      <c r="AT207" s="242" t="s">
        <v>214</v>
      </c>
      <c r="AU207" s="242" t="s">
        <v>83</v>
      </c>
      <c r="AV207" s="14" t="s">
        <v>83</v>
      </c>
      <c r="AW207" s="14" t="s">
        <v>30</v>
      </c>
      <c r="AX207" s="14" t="s">
        <v>73</v>
      </c>
      <c r="AY207" s="242" t="s">
        <v>185</v>
      </c>
    </row>
    <row r="208" spans="1:65" s="15" customFormat="1" ht="10.199999999999999">
      <c r="B208" s="243"/>
      <c r="C208" s="244"/>
      <c r="D208" s="217" t="s">
        <v>214</v>
      </c>
      <c r="E208" s="245" t="s">
        <v>1</v>
      </c>
      <c r="F208" s="246" t="s">
        <v>219</v>
      </c>
      <c r="G208" s="244"/>
      <c r="H208" s="247">
        <v>1.8979999999999999</v>
      </c>
      <c r="I208" s="248"/>
      <c r="J208" s="244"/>
      <c r="K208" s="244"/>
      <c r="L208" s="249"/>
      <c r="M208" s="250"/>
      <c r="N208" s="251"/>
      <c r="O208" s="251"/>
      <c r="P208" s="251"/>
      <c r="Q208" s="251"/>
      <c r="R208" s="251"/>
      <c r="S208" s="251"/>
      <c r="T208" s="252"/>
      <c r="AT208" s="253" t="s">
        <v>214</v>
      </c>
      <c r="AU208" s="253" t="s">
        <v>83</v>
      </c>
      <c r="AV208" s="15" t="s">
        <v>192</v>
      </c>
      <c r="AW208" s="15" t="s">
        <v>30</v>
      </c>
      <c r="AX208" s="15" t="s">
        <v>81</v>
      </c>
      <c r="AY208" s="253" t="s">
        <v>185</v>
      </c>
    </row>
    <row r="209" spans="1:65" s="2" customFormat="1" ht="16.5" customHeight="1">
      <c r="A209" s="35"/>
      <c r="B209" s="36"/>
      <c r="C209" s="258" t="s">
        <v>282</v>
      </c>
      <c r="D209" s="258" t="s">
        <v>521</v>
      </c>
      <c r="E209" s="259" t="s">
        <v>640</v>
      </c>
      <c r="F209" s="260" t="s">
        <v>641</v>
      </c>
      <c r="G209" s="261" t="s">
        <v>449</v>
      </c>
      <c r="H209" s="262">
        <v>3.7959999999999998</v>
      </c>
      <c r="I209" s="263"/>
      <c r="J209" s="264">
        <f>ROUND(I209*H209,2)</f>
        <v>0</v>
      </c>
      <c r="K209" s="260" t="s">
        <v>191</v>
      </c>
      <c r="L209" s="265"/>
      <c r="M209" s="266" t="s">
        <v>1</v>
      </c>
      <c r="N209" s="267" t="s">
        <v>38</v>
      </c>
      <c r="O209" s="72"/>
      <c r="P209" s="213">
        <f>O209*H209</f>
        <v>0</v>
      </c>
      <c r="Q209" s="213">
        <v>1</v>
      </c>
      <c r="R209" s="213">
        <f>Q209*H209</f>
        <v>3.7959999999999998</v>
      </c>
      <c r="S209" s="213">
        <v>0</v>
      </c>
      <c r="T209" s="214">
        <f>S209*H209</f>
        <v>0</v>
      </c>
      <c r="U209" s="35"/>
      <c r="V209" s="35"/>
      <c r="W209" s="35"/>
      <c r="X209" s="35"/>
      <c r="Y209" s="35"/>
      <c r="Z209" s="35"/>
      <c r="AA209" s="35"/>
      <c r="AB209" s="35"/>
      <c r="AC209" s="35"/>
      <c r="AD209" s="35"/>
      <c r="AE209" s="35"/>
      <c r="AR209" s="215" t="s">
        <v>226</v>
      </c>
      <c r="AT209" s="215" t="s">
        <v>521</v>
      </c>
      <c r="AU209" s="215" t="s">
        <v>83</v>
      </c>
      <c r="AY209" s="18" t="s">
        <v>185</v>
      </c>
      <c r="BE209" s="216">
        <f>IF(N209="základní",J209,0)</f>
        <v>0</v>
      </c>
      <c r="BF209" s="216">
        <f>IF(N209="snížená",J209,0)</f>
        <v>0</v>
      </c>
      <c r="BG209" s="216">
        <f>IF(N209="zákl. přenesená",J209,0)</f>
        <v>0</v>
      </c>
      <c r="BH209" s="216">
        <f>IF(N209="sníž. přenesená",J209,0)</f>
        <v>0</v>
      </c>
      <c r="BI209" s="216">
        <f>IF(N209="nulová",J209,0)</f>
        <v>0</v>
      </c>
      <c r="BJ209" s="18" t="s">
        <v>81</v>
      </c>
      <c r="BK209" s="216">
        <f>ROUND(I209*H209,2)</f>
        <v>0</v>
      </c>
      <c r="BL209" s="18" t="s">
        <v>192</v>
      </c>
      <c r="BM209" s="215" t="s">
        <v>2389</v>
      </c>
    </row>
    <row r="210" spans="1:65" s="2" customFormat="1" ht="10.199999999999999">
      <c r="A210" s="35"/>
      <c r="B210" s="36"/>
      <c r="C210" s="37"/>
      <c r="D210" s="217" t="s">
        <v>194</v>
      </c>
      <c r="E210" s="37"/>
      <c r="F210" s="218" t="s">
        <v>641</v>
      </c>
      <c r="G210" s="37"/>
      <c r="H210" s="37"/>
      <c r="I210" s="116"/>
      <c r="J210" s="37"/>
      <c r="K210" s="37"/>
      <c r="L210" s="40"/>
      <c r="M210" s="219"/>
      <c r="N210" s="220"/>
      <c r="O210" s="72"/>
      <c r="P210" s="72"/>
      <c r="Q210" s="72"/>
      <c r="R210" s="72"/>
      <c r="S210" s="72"/>
      <c r="T210" s="73"/>
      <c r="U210" s="35"/>
      <c r="V210" s="35"/>
      <c r="W210" s="35"/>
      <c r="X210" s="35"/>
      <c r="Y210" s="35"/>
      <c r="Z210" s="35"/>
      <c r="AA210" s="35"/>
      <c r="AB210" s="35"/>
      <c r="AC210" s="35"/>
      <c r="AD210" s="35"/>
      <c r="AE210" s="35"/>
      <c r="AT210" s="18" t="s">
        <v>194</v>
      </c>
      <c r="AU210" s="18" t="s">
        <v>83</v>
      </c>
    </row>
    <row r="211" spans="1:65" s="14" customFormat="1" ht="10.199999999999999">
      <c r="B211" s="232"/>
      <c r="C211" s="233"/>
      <c r="D211" s="217" t="s">
        <v>214</v>
      </c>
      <c r="E211" s="233"/>
      <c r="F211" s="235" t="s">
        <v>2390</v>
      </c>
      <c r="G211" s="233"/>
      <c r="H211" s="236">
        <v>3.7959999999999998</v>
      </c>
      <c r="I211" s="237"/>
      <c r="J211" s="233"/>
      <c r="K211" s="233"/>
      <c r="L211" s="238"/>
      <c r="M211" s="239"/>
      <c r="N211" s="240"/>
      <c r="O211" s="240"/>
      <c r="P211" s="240"/>
      <c r="Q211" s="240"/>
      <c r="R211" s="240"/>
      <c r="S211" s="240"/>
      <c r="T211" s="241"/>
      <c r="AT211" s="242" t="s">
        <v>214</v>
      </c>
      <c r="AU211" s="242" t="s">
        <v>83</v>
      </c>
      <c r="AV211" s="14" t="s">
        <v>83</v>
      </c>
      <c r="AW211" s="14" t="s">
        <v>4</v>
      </c>
      <c r="AX211" s="14" t="s">
        <v>81</v>
      </c>
      <c r="AY211" s="242" t="s">
        <v>185</v>
      </c>
    </row>
    <row r="212" spans="1:65" s="2" customFormat="1" ht="21.75" customHeight="1">
      <c r="A212" s="35"/>
      <c r="B212" s="36"/>
      <c r="C212" s="204" t="s">
        <v>8</v>
      </c>
      <c r="D212" s="204" t="s">
        <v>187</v>
      </c>
      <c r="E212" s="205" t="s">
        <v>2391</v>
      </c>
      <c r="F212" s="206" t="s">
        <v>2392</v>
      </c>
      <c r="G212" s="207" t="s">
        <v>210</v>
      </c>
      <c r="H212" s="208">
        <v>7.9</v>
      </c>
      <c r="I212" s="209"/>
      <c r="J212" s="210">
        <f>ROUND(I212*H212,2)</f>
        <v>0</v>
      </c>
      <c r="K212" s="206" t="s">
        <v>191</v>
      </c>
      <c r="L212" s="40"/>
      <c r="M212" s="211" t="s">
        <v>1</v>
      </c>
      <c r="N212" s="212" t="s">
        <v>38</v>
      </c>
      <c r="O212" s="72"/>
      <c r="P212" s="213">
        <f>O212*H212</f>
        <v>0</v>
      </c>
      <c r="Q212" s="213">
        <v>0</v>
      </c>
      <c r="R212" s="213">
        <f>Q212*H212</f>
        <v>0</v>
      </c>
      <c r="S212" s="213">
        <v>0</v>
      </c>
      <c r="T212" s="214">
        <f>S212*H212</f>
        <v>0</v>
      </c>
      <c r="U212" s="35"/>
      <c r="V212" s="35"/>
      <c r="W212" s="35"/>
      <c r="X212" s="35"/>
      <c r="Y212" s="35"/>
      <c r="Z212" s="35"/>
      <c r="AA212" s="35"/>
      <c r="AB212" s="35"/>
      <c r="AC212" s="35"/>
      <c r="AD212" s="35"/>
      <c r="AE212" s="35"/>
      <c r="AR212" s="215" t="s">
        <v>192</v>
      </c>
      <c r="AT212" s="215" t="s">
        <v>187</v>
      </c>
      <c r="AU212" s="215" t="s">
        <v>83</v>
      </c>
      <c r="AY212" s="18" t="s">
        <v>185</v>
      </c>
      <c r="BE212" s="216">
        <f>IF(N212="základní",J212,0)</f>
        <v>0</v>
      </c>
      <c r="BF212" s="216">
        <f>IF(N212="snížená",J212,0)</f>
        <v>0</v>
      </c>
      <c r="BG212" s="216">
        <f>IF(N212="zákl. přenesená",J212,0)</f>
        <v>0</v>
      </c>
      <c r="BH212" s="216">
        <f>IF(N212="sníž. přenesená",J212,0)</f>
        <v>0</v>
      </c>
      <c r="BI212" s="216">
        <f>IF(N212="nulová",J212,0)</f>
        <v>0</v>
      </c>
      <c r="BJ212" s="18" t="s">
        <v>81</v>
      </c>
      <c r="BK212" s="216">
        <f>ROUND(I212*H212,2)</f>
        <v>0</v>
      </c>
      <c r="BL212" s="18" t="s">
        <v>192</v>
      </c>
      <c r="BM212" s="215" t="s">
        <v>2393</v>
      </c>
    </row>
    <row r="213" spans="1:65" s="2" customFormat="1" ht="19.2">
      <c r="A213" s="35"/>
      <c r="B213" s="36"/>
      <c r="C213" s="37"/>
      <c r="D213" s="217" t="s">
        <v>194</v>
      </c>
      <c r="E213" s="37"/>
      <c r="F213" s="218" t="s">
        <v>2394</v>
      </c>
      <c r="G213" s="37"/>
      <c r="H213" s="37"/>
      <c r="I213" s="116"/>
      <c r="J213" s="37"/>
      <c r="K213" s="37"/>
      <c r="L213" s="40"/>
      <c r="M213" s="219"/>
      <c r="N213" s="220"/>
      <c r="O213" s="72"/>
      <c r="P213" s="72"/>
      <c r="Q213" s="72"/>
      <c r="R213" s="72"/>
      <c r="S213" s="72"/>
      <c r="T213" s="73"/>
      <c r="U213" s="35"/>
      <c r="V213" s="35"/>
      <c r="W213" s="35"/>
      <c r="X213" s="35"/>
      <c r="Y213" s="35"/>
      <c r="Z213" s="35"/>
      <c r="AA213" s="35"/>
      <c r="AB213" s="35"/>
      <c r="AC213" s="35"/>
      <c r="AD213" s="35"/>
      <c r="AE213" s="35"/>
      <c r="AT213" s="18" t="s">
        <v>194</v>
      </c>
      <c r="AU213" s="18" t="s">
        <v>83</v>
      </c>
    </row>
    <row r="214" spans="1:65" s="2" customFormat="1" ht="48">
      <c r="A214" s="35"/>
      <c r="B214" s="36"/>
      <c r="C214" s="37"/>
      <c r="D214" s="217" t="s">
        <v>196</v>
      </c>
      <c r="E214" s="37"/>
      <c r="F214" s="221" t="s">
        <v>2395</v>
      </c>
      <c r="G214" s="37"/>
      <c r="H214" s="37"/>
      <c r="I214" s="116"/>
      <c r="J214" s="37"/>
      <c r="K214" s="37"/>
      <c r="L214" s="40"/>
      <c r="M214" s="219"/>
      <c r="N214" s="220"/>
      <c r="O214" s="72"/>
      <c r="P214" s="72"/>
      <c r="Q214" s="72"/>
      <c r="R214" s="72"/>
      <c r="S214" s="72"/>
      <c r="T214" s="73"/>
      <c r="U214" s="35"/>
      <c r="V214" s="35"/>
      <c r="W214" s="35"/>
      <c r="X214" s="35"/>
      <c r="Y214" s="35"/>
      <c r="Z214" s="35"/>
      <c r="AA214" s="35"/>
      <c r="AB214" s="35"/>
      <c r="AC214" s="35"/>
      <c r="AD214" s="35"/>
      <c r="AE214" s="35"/>
      <c r="AT214" s="18" t="s">
        <v>196</v>
      </c>
      <c r="AU214" s="18" t="s">
        <v>83</v>
      </c>
    </row>
    <row r="215" spans="1:65" s="12" customFormat="1" ht="22.8" customHeight="1">
      <c r="B215" s="188"/>
      <c r="C215" s="189"/>
      <c r="D215" s="190" t="s">
        <v>72</v>
      </c>
      <c r="E215" s="202" t="s">
        <v>83</v>
      </c>
      <c r="F215" s="202" t="s">
        <v>653</v>
      </c>
      <c r="G215" s="189"/>
      <c r="H215" s="189"/>
      <c r="I215" s="192"/>
      <c r="J215" s="203">
        <f>BK215</f>
        <v>0</v>
      </c>
      <c r="K215" s="189"/>
      <c r="L215" s="194"/>
      <c r="M215" s="195"/>
      <c r="N215" s="196"/>
      <c r="O215" s="196"/>
      <c r="P215" s="197">
        <f>SUM(P216:P232)</f>
        <v>0</v>
      </c>
      <c r="Q215" s="196"/>
      <c r="R215" s="197">
        <f>SUM(R216:R232)</f>
        <v>4.4344999999999996E-2</v>
      </c>
      <c r="S215" s="196"/>
      <c r="T215" s="198">
        <f>SUM(T216:T232)</f>
        <v>0</v>
      </c>
      <c r="AR215" s="199" t="s">
        <v>81</v>
      </c>
      <c r="AT215" s="200" t="s">
        <v>72</v>
      </c>
      <c r="AU215" s="200" t="s">
        <v>81</v>
      </c>
      <c r="AY215" s="199" t="s">
        <v>185</v>
      </c>
      <c r="BK215" s="201">
        <f>SUM(BK216:BK232)</f>
        <v>0</v>
      </c>
    </row>
    <row r="216" spans="1:65" s="2" customFormat="1" ht="21.75" customHeight="1">
      <c r="A216" s="35"/>
      <c r="B216" s="36"/>
      <c r="C216" s="204" t="s">
        <v>296</v>
      </c>
      <c r="D216" s="204" t="s">
        <v>187</v>
      </c>
      <c r="E216" s="205" t="s">
        <v>2396</v>
      </c>
      <c r="F216" s="206" t="s">
        <v>2397</v>
      </c>
      <c r="G216" s="207" t="s">
        <v>325</v>
      </c>
      <c r="H216" s="208">
        <v>0.39300000000000002</v>
      </c>
      <c r="I216" s="209"/>
      <c r="J216" s="210">
        <f>ROUND(I216*H216,2)</f>
        <v>0</v>
      </c>
      <c r="K216" s="206" t="s">
        <v>191</v>
      </c>
      <c r="L216" s="40"/>
      <c r="M216" s="211" t="s">
        <v>1</v>
      </c>
      <c r="N216" s="212" t="s">
        <v>38</v>
      </c>
      <c r="O216" s="72"/>
      <c r="P216" s="213">
        <f>O216*H216</f>
        <v>0</v>
      </c>
      <c r="Q216" s="213">
        <v>0</v>
      </c>
      <c r="R216" s="213">
        <f>Q216*H216</f>
        <v>0</v>
      </c>
      <c r="S216" s="213">
        <v>0</v>
      </c>
      <c r="T216" s="214">
        <f>S216*H216</f>
        <v>0</v>
      </c>
      <c r="U216" s="35"/>
      <c r="V216" s="35"/>
      <c r="W216" s="35"/>
      <c r="X216" s="35"/>
      <c r="Y216" s="35"/>
      <c r="Z216" s="35"/>
      <c r="AA216" s="35"/>
      <c r="AB216" s="35"/>
      <c r="AC216" s="35"/>
      <c r="AD216" s="35"/>
      <c r="AE216" s="35"/>
      <c r="AR216" s="215" t="s">
        <v>192</v>
      </c>
      <c r="AT216" s="215" t="s">
        <v>187</v>
      </c>
      <c r="AU216" s="215" t="s">
        <v>83</v>
      </c>
      <c r="AY216" s="18" t="s">
        <v>185</v>
      </c>
      <c r="BE216" s="216">
        <f>IF(N216="základní",J216,0)</f>
        <v>0</v>
      </c>
      <c r="BF216" s="216">
        <f>IF(N216="snížená",J216,0)</f>
        <v>0</v>
      </c>
      <c r="BG216" s="216">
        <f>IF(N216="zákl. přenesená",J216,0)</f>
        <v>0</v>
      </c>
      <c r="BH216" s="216">
        <f>IF(N216="sníž. přenesená",J216,0)</f>
        <v>0</v>
      </c>
      <c r="BI216" s="216">
        <f>IF(N216="nulová",J216,0)</f>
        <v>0</v>
      </c>
      <c r="BJ216" s="18" t="s">
        <v>81</v>
      </c>
      <c r="BK216" s="216">
        <f>ROUND(I216*H216,2)</f>
        <v>0</v>
      </c>
      <c r="BL216" s="18" t="s">
        <v>192</v>
      </c>
      <c r="BM216" s="215" t="s">
        <v>2398</v>
      </c>
    </row>
    <row r="217" spans="1:65" s="2" customFormat="1" ht="28.8">
      <c r="A217" s="35"/>
      <c r="B217" s="36"/>
      <c r="C217" s="37"/>
      <c r="D217" s="217" t="s">
        <v>194</v>
      </c>
      <c r="E217" s="37"/>
      <c r="F217" s="218" t="s">
        <v>2399</v>
      </c>
      <c r="G217" s="37"/>
      <c r="H217" s="37"/>
      <c r="I217" s="116"/>
      <c r="J217" s="37"/>
      <c r="K217" s="37"/>
      <c r="L217" s="40"/>
      <c r="M217" s="219"/>
      <c r="N217" s="220"/>
      <c r="O217" s="72"/>
      <c r="P217" s="72"/>
      <c r="Q217" s="72"/>
      <c r="R217" s="72"/>
      <c r="S217" s="72"/>
      <c r="T217" s="73"/>
      <c r="U217" s="35"/>
      <c r="V217" s="35"/>
      <c r="W217" s="35"/>
      <c r="X217" s="35"/>
      <c r="Y217" s="35"/>
      <c r="Z217" s="35"/>
      <c r="AA217" s="35"/>
      <c r="AB217" s="35"/>
      <c r="AC217" s="35"/>
      <c r="AD217" s="35"/>
      <c r="AE217" s="35"/>
      <c r="AT217" s="18" t="s">
        <v>194</v>
      </c>
      <c r="AU217" s="18" t="s">
        <v>83</v>
      </c>
    </row>
    <row r="218" spans="1:65" s="2" customFormat="1" ht="86.4">
      <c r="A218" s="35"/>
      <c r="B218" s="36"/>
      <c r="C218" s="37"/>
      <c r="D218" s="217" t="s">
        <v>196</v>
      </c>
      <c r="E218" s="37"/>
      <c r="F218" s="221" t="s">
        <v>2400</v>
      </c>
      <c r="G218" s="37"/>
      <c r="H218" s="37"/>
      <c r="I218" s="116"/>
      <c r="J218" s="37"/>
      <c r="K218" s="37"/>
      <c r="L218" s="40"/>
      <c r="M218" s="219"/>
      <c r="N218" s="220"/>
      <c r="O218" s="72"/>
      <c r="P218" s="72"/>
      <c r="Q218" s="72"/>
      <c r="R218" s="72"/>
      <c r="S218" s="72"/>
      <c r="T218" s="73"/>
      <c r="U218" s="35"/>
      <c r="V218" s="35"/>
      <c r="W218" s="35"/>
      <c r="X218" s="35"/>
      <c r="Y218" s="35"/>
      <c r="Z218" s="35"/>
      <c r="AA218" s="35"/>
      <c r="AB218" s="35"/>
      <c r="AC218" s="35"/>
      <c r="AD218" s="35"/>
      <c r="AE218" s="35"/>
      <c r="AT218" s="18" t="s">
        <v>196</v>
      </c>
      <c r="AU218" s="18" t="s">
        <v>83</v>
      </c>
    </row>
    <row r="219" spans="1:65" s="13" customFormat="1" ht="10.199999999999999">
      <c r="B219" s="222"/>
      <c r="C219" s="223"/>
      <c r="D219" s="217" t="s">
        <v>214</v>
      </c>
      <c r="E219" s="224" t="s">
        <v>1</v>
      </c>
      <c r="F219" s="225" t="s">
        <v>2401</v>
      </c>
      <c r="G219" s="223"/>
      <c r="H219" s="224" t="s">
        <v>1</v>
      </c>
      <c r="I219" s="226"/>
      <c r="J219" s="223"/>
      <c r="K219" s="223"/>
      <c r="L219" s="227"/>
      <c r="M219" s="228"/>
      <c r="N219" s="229"/>
      <c r="O219" s="229"/>
      <c r="P219" s="229"/>
      <c r="Q219" s="229"/>
      <c r="R219" s="229"/>
      <c r="S219" s="229"/>
      <c r="T219" s="230"/>
      <c r="AT219" s="231" t="s">
        <v>214</v>
      </c>
      <c r="AU219" s="231" t="s">
        <v>83</v>
      </c>
      <c r="AV219" s="13" t="s">
        <v>81</v>
      </c>
      <c r="AW219" s="13" t="s">
        <v>30</v>
      </c>
      <c r="AX219" s="13" t="s">
        <v>73</v>
      </c>
      <c r="AY219" s="231" t="s">
        <v>185</v>
      </c>
    </row>
    <row r="220" spans="1:65" s="14" customFormat="1" ht="10.199999999999999">
      <c r="B220" s="232"/>
      <c r="C220" s="233"/>
      <c r="D220" s="217" t="s">
        <v>214</v>
      </c>
      <c r="E220" s="234" t="s">
        <v>1</v>
      </c>
      <c r="F220" s="235" t="s">
        <v>2345</v>
      </c>
      <c r="G220" s="233"/>
      <c r="H220" s="236">
        <v>0.39300000000000002</v>
      </c>
      <c r="I220" s="237"/>
      <c r="J220" s="233"/>
      <c r="K220" s="233"/>
      <c r="L220" s="238"/>
      <c r="M220" s="239"/>
      <c r="N220" s="240"/>
      <c r="O220" s="240"/>
      <c r="P220" s="240"/>
      <c r="Q220" s="240"/>
      <c r="R220" s="240"/>
      <c r="S220" s="240"/>
      <c r="T220" s="241"/>
      <c r="AT220" s="242" t="s">
        <v>214</v>
      </c>
      <c r="AU220" s="242" t="s">
        <v>83</v>
      </c>
      <c r="AV220" s="14" t="s">
        <v>83</v>
      </c>
      <c r="AW220" s="14" t="s">
        <v>30</v>
      </c>
      <c r="AX220" s="14" t="s">
        <v>81</v>
      </c>
      <c r="AY220" s="242" t="s">
        <v>185</v>
      </c>
    </row>
    <row r="221" spans="1:65" s="2" customFormat="1" ht="16.5" customHeight="1">
      <c r="A221" s="35"/>
      <c r="B221" s="36"/>
      <c r="C221" s="204" t="s">
        <v>305</v>
      </c>
      <c r="D221" s="204" t="s">
        <v>187</v>
      </c>
      <c r="E221" s="205" t="s">
        <v>2402</v>
      </c>
      <c r="F221" s="206" t="s">
        <v>2403</v>
      </c>
      <c r="G221" s="207" t="s">
        <v>210</v>
      </c>
      <c r="H221" s="208">
        <v>5</v>
      </c>
      <c r="I221" s="209"/>
      <c r="J221" s="210">
        <f>ROUND(I221*H221,2)</f>
        <v>0</v>
      </c>
      <c r="K221" s="206" t="s">
        <v>191</v>
      </c>
      <c r="L221" s="40"/>
      <c r="M221" s="211" t="s">
        <v>1</v>
      </c>
      <c r="N221" s="212" t="s">
        <v>38</v>
      </c>
      <c r="O221" s="72"/>
      <c r="P221" s="213">
        <f>O221*H221</f>
        <v>0</v>
      </c>
      <c r="Q221" s="213">
        <v>1E-4</v>
      </c>
      <c r="R221" s="213">
        <f>Q221*H221</f>
        <v>5.0000000000000001E-4</v>
      </c>
      <c r="S221" s="213">
        <v>0</v>
      </c>
      <c r="T221" s="214">
        <f>S221*H221</f>
        <v>0</v>
      </c>
      <c r="U221" s="35"/>
      <c r="V221" s="35"/>
      <c r="W221" s="35"/>
      <c r="X221" s="35"/>
      <c r="Y221" s="35"/>
      <c r="Z221" s="35"/>
      <c r="AA221" s="35"/>
      <c r="AB221" s="35"/>
      <c r="AC221" s="35"/>
      <c r="AD221" s="35"/>
      <c r="AE221" s="35"/>
      <c r="AR221" s="215" t="s">
        <v>192</v>
      </c>
      <c r="AT221" s="215" t="s">
        <v>187</v>
      </c>
      <c r="AU221" s="215" t="s">
        <v>83</v>
      </c>
      <c r="AY221" s="18" t="s">
        <v>185</v>
      </c>
      <c r="BE221" s="216">
        <f>IF(N221="základní",J221,0)</f>
        <v>0</v>
      </c>
      <c r="BF221" s="216">
        <f>IF(N221="snížená",J221,0)</f>
        <v>0</v>
      </c>
      <c r="BG221" s="216">
        <f>IF(N221="zákl. přenesená",J221,0)</f>
        <v>0</v>
      </c>
      <c r="BH221" s="216">
        <f>IF(N221="sníž. přenesená",J221,0)</f>
        <v>0</v>
      </c>
      <c r="BI221" s="216">
        <f>IF(N221="nulová",J221,0)</f>
        <v>0</v>
      </c>
      <c r="BJ221" s="18" t="s">
        <v>81</v>
      </c>
      <c r="BK221" s="216">
        <f>ROUND(I221*H221,2)</f>
        <v>0</v>
      </c>
      <c r="BL221" s="18" t="s">
        <v>192</v>
      </c>
      <c r="BM221" s="215" t="s">
        <v>2404</v>
      </c>
    </row>
    <row r="222" spans="1:65" s="2" customFormat="1" ht="28.8">
      <c r="A222" s="35"/>
      <c r="B222" s="36"/>
      <c r="C222" s="37"/>
      <c r="D222" s="217" t="s">
        <v>194</v>
      </c>
      <c r="E222" s="37"/>
      <c r="F222" s="218" t="s">
        <v>2405</v>
      </c>
      <c r="G222" s="37"/>
      <c r="H222" s="37"/>
      <c r="I222" s="116"/>
      <c r="J222" s="37"/>
      <c r="K222" s="37"/>
      <c r="L222" s="40"/>
      <c r="M222" s="219"/>
      <c r="N222" s="220"/>
      <c r="O222" s="72"/>
      <c r="P222" s="72"/>
      <c r="Q222" s="72"/>
      <c r="R222" s="72"/>
      <c r="S222" s="72"/>
      <c r="T222" s="73"/>
      <c r="U222" s="35"/>
      <c r="V222" s="35"/>
      <c r="W222" s="35"/>
      <c r="X222" s="35"/>
      <c r="Y222" s="35"/>
      <c r="Z222" s="35"/>
      <c r="AA222" s="35"/>
      <c r="AB222" s="35"/>
      <c r="AC222" s="35"/>
      <c r="AD222" s="35"/>
      <c r="AE222" s="35"/>
      <c r="AT222" s="18" t="s">
        <v>194</v>
      </c>
      <c r="AU222" s="18" t="s">
        <v>83</v>
      </c>
    </row>
    <row r="223" spans="1:65" s="2" customFormat="1" ht="76.8">
      <c r="A223" s="35"/>
      <c r="B223" s="36"/>
      <c r="C223" s="37"/>
      <c r="D223" s="217" t="s">
        <v>196</v>
      </c>
      <c r="E223" s="37"/>
      <c r="F223" s="221" t="s">
        <v>2406</v>
      </c>
      <c r="G223" s="37"/>
      <c r="H223" s="37"/>
      <c r="I223" s="116"/>
      <c r="J223" s="37"/>
      <c r="K223" s="37"/>
      <c r="L223" s="40"/>
      <c r="M223" s="219"/>
      <c r="N223" s="220"/>
      <c r="O223" s="72"/>
      <c r="P223" s="72"/>
      <c r="Q223" s="72"/>
      <c r="R223" s="72"/>
      <c r="S223" s="72"/>
      <c r="T223" s="73"/>
      <c r="U223" s="35"/>
      <c r="V223" s="35"/>
      <c r="W223" s="35"/>
      <c r="X223" s="35"/>
      <c r="Y223" s="35"/>
      <c r="Z223" s="35"/>
      <c r="AA223" s="35"/>
      <c r="AB223" s="35"/>
      <c r="AC223" s="35"/>
      <c r="AD223" s="35"/>
      <c r="AE223" s="35"/>
      <c r="AT223" s="18" t="s">
        <v>196</v>
      </c>
      <c r="AU223" s="18" t="s">
        <v>83</v>
      </c>
    </row>
    <row r="224" spans="1:65" s="2" customFormat="1" ht="21.75" customHeight="1">
      <c r="A224" s="35"/>
      <c r="B224" s="36"/>
      <c r="C224" s="258" t="s">
        <v>313</v>
      </c>
      <c r="D224" s="258" t="s">
        <v>521</v>
      </c>
      <c r="E224" s="259" t="s">
        <v>2407</v>
      </c>
      <c r="F224" s="260" t="s">
        <v>2408</v>
      </c>
      <c r="G224" s="261" t="s">
        <v>210</v>
      </c>
      <c r="H224" s="262">
        <v>5.75</v>
      </c>
      <c r="I224" s="263"/>
      <c r="J224" s="264">
        <f>ROUND(I224*H224,2)</f>
        <v>0</v>
      </c>
      <c r="K224" s="260" t="s">
        <v>191</v>
      </c>
      <c r="L224" s="265"/>
      <c r="M224" s="266" t="s">
        <v>1</v>
      </c>
      <c r="N224" s="267" t="s">
        <v>38</v>
      </c>
      <c r="O224" s="72"/>
      <c r="P224" s="213">
        <f>O224*H224</f>
        <v>0</v>
      </c>
      <c r="Q224" s="213">
        <v>2.9999999999999997E-4</v>
      </c>
      <c r="R224" s="213">
        <f>Q224*H224</f>
        <v>1.7249999999999998E-3</v>
      </c>
      <c r="S224" s="213">
        <v>0</v>
      </c>
      <c r="T224" s="214">
        <f>S224*H224</f>
        <v>0</v>
      </c>
      <c r="U224" s="35"/>
      <c r="V224" s="35"/>
      <c r="W224" s="35"/>
      <c r="X224" s="35"/>
      <c r="Y224" s="35"/>
      <c r="Z224" s="35"/>
      <c r="AA224" s="35"/>
      <c r="AB224" s="35"/>
      <c r="AC224" s="35"/>
      <c r="AD224" s="35"/>
      <c r="AE224" s="35"/>
      <c r="AR224" s="215" t="s">
        <v>226</v>
      </c>
      <c r="AT224" s="215" t="s">
        <v>521</v>
      </c>
      <c r="AU224" s="215" t="s">
        <v>83</v>
      </c>
      <c r="AY224" s="18" t="s">
        <v>185</v>
      </c>
      <c r="BE224" s="216">
        <f>IF(N224="základní",J224,0)</f>
        <v>0</v>
      </c>
      <c r="BF224" s="216">
        <f>IF(N224="snížená",J224,0)</f>
        <v>0</v>
      </c>
      <c r="BG224" s="216">
        <f>IF(N224="zákl. přenesená",J224,0)</f>
        <v>0</v>
      </c>
      <c r="BH224" s="216">
        <f>IF(N224="sníž. přenesená",J224,0)</f>
        <v>0</v>
      </c>
      <c r="BI224" s="216">
        <f>IF(N224="nulová",J224,0)</f>
        <v>0</v>
      </c>
      <c r="BJ224" s="18" t="s">
        <v>81</v>
      </c>
      <c r="BK224" s="216">
        <f>ROUND(I224*H224,2)</f>
        <v>0</v>
      </c>
      <c r="BL224" s="18" t="s">
        <v>192</v>
      </c>
      <c r="BM224" s="215" t="s">
        <v>2409</v>
      </c>
    </row>
    <row r="225" spans="1:65" s="2" customFormat="1" ht="19.2">
      <c r="A225" s="35"/>
      <c r="B225" s="36"/>
      <c r="C225" s="37"/>
      <c r="D225" s="217" t="s">
        <v>194</v>
      </c>
      <c r="E225" s="37"/>
      <c r="F225" s="218" t="s">
        <v>2408</v>
      </c>
      <c r="G225" s="37"/>
      <c r="H225" s="37"/>
      <c r="I225" s="116"/>
      <c r="J225" s="37"/>
      <c r="K225" s="37"/>
      <c r="L225" s="40"/>
      <c r="M225" s="219"/>
      <c r="N225" s="220"/>
      <c r="O225" s="72"/>
      <c r="P225" s="72"/>
      <c r="Q225" s="72"/>
      <c r="R225" s="72"/>
      <c r="S225" s="72"/>
      <c r="T225" s="73"/>
      <c r="U225" s="35"/>
      <c r="V225" s="35"/>
      <c r="W225" s="35"/>
      <c r="X225" s="35"/>
      <c r="Y225" s="35"/>
      <c r="Z225" s="35"/>
      <c r="AA225" s="35"/>
      <c r="AB225" s="35"/>
      <c r="AC225" s="35"/>
      <c r="AD225" s="35"/>
      <c r="AE225" s="35"/>
      <c r="AT225" s="18" t="s">
        <v>194</v>
      </c>
      <c r="AU225" s="18" t="s">
        <v>83</v>
      </c>
    </row>
    <row r="226" spans="1:65" s="14" customFormat="1" ht="10.199999999999999">
      <c r="B226" s="232"/>
      <c r="C226" s="233"/>
      <c r="D226" s="217" t="s">
        <v>214</v>
      </c>
      <c r="E226" s="233"/>
      <c r="F226" s="235" t="s">
        <v>2410</v>
      </c>
      <c r="G226" s="233"/>
      <c r="H226" s="236">
        <v>5.75</v>
      </c>
      <c r="I226" s="237"/>
      <c r="J226" s="233"/>
      <c r="K226" s="233"/>
      <c r="L226" s="238"/>
      <c r="M226" s="239"/>
      <c r="N226" s="240"/>
      <c r="O226" s="240"/>
      <c r="P226" s="240"/>
      <c r="Q226" s="240"/>
      <c r="R226" s="240"/>
      <c r="S226" s="240"/>
      <c r="T226" s="241"/>
      <c r="AT226" s="242" t="s">
        <v>214</v>
      </c>
      <c r="AU226" s="242" t="s">
        <v>83</v>
      </c>
      <c r="AV226" s="14" t="s">
        <v>83</v>
      </c>
      <c r="AW226" s="14" t="s">
        <v>4</v>
      </c>
      <c r="AX226" s="14" t="s">
        <v>81</v>
      </c>
      <c r="AY226" s="242" t="s">
        <v>185</v>
      </c>
    </row>
    <row r="227" spans="1:65" s="2" customFormat="1" ht="16.5" customHeight="1">
      <c r="A227" s="35"/>
      <c r="B227" s="36"/>
      <c r="C227" s="204" t="s">
        <v>322</v>
      </c>
      <c r="D227" s="204" t="s">
        <v>187</v>
      </c>
      <c r="E227" s="205" t="s">
        <v>2411</v>
      </c>
      <c r="F227" s="206" t="s">
        <v>2412</v>
      </c>
      <c r="G227" s="207" t="s">
        <v>210</v>
      </c>
      <c r="H227" s="208">
        <v>1.2</v>
      </c>
      <c r="I227" s="209"/>
      <c r="J227" s="210">
        <f>ROUND(I227*H227,2)</f>
        <v>0</v>
      </c>
      <c r="K227" s="206" t="s">
        <v>191</v>
      </c>
      <c r="L227" s="40"/>
      <c r="M227" s="211" t="s">
        <v>1</v>
      </c>
      <c r="N227" s="212" t="s">
        <v>38</v>
      </c>
      <c r="O227" s="72"/>
      <c r="P227" s="213">
        <f>O227*H227</f>
        <v>0</v>
      </c>
      <c r="Q227" s="213">
        <v>3.5099999999999999E-2</v>
      </c>
      <c r="R227" s="213">
        <f>Q227*H227</f>
        <v>4.2119999999999998E-2</v>
      </c>
      <c r="S227" s="213">
        <v>0</v>
      </c>
      <c r="T227" s="214">
        <f>S227*H227</f>
        <v>0</v>
      </c>
      <c r="U227" s="35"/>
      <c r="V227" s="35"/>
      <c r="W227" s="35"/>
      <c r="X227" s="35"/>
      <c r="Y227" s="35"/>
      <c r="Z227" s="35"/>
      <c r="AA227" s="35"/>
      <c r="AB227" s="35"/>
      <c r="AC227" s="35"/>
      <c r="AD227" s="35"/>
      <c r="AE227" s="35"/>
      <c r="AR227" s="215" t="s">
        <v>192</v>
      </c>
      <c r="AT227" s="215" t="s">
        <v>187</v>
      </c>
      <c r="AU227" s="215" t="s">
        <v>83</v>
      </c>
      <c r="AY227" s="18" t="s">
        <v>185</v>
      </c>
      <c r="BE227" s="216">
        <f>IF(N227="základní",J227,0)</f>
        <v>0</v>
      </c>
      <c r="BF227" s="216">
        <f>IF(N227="snížená",J227,0)</f>
        <v>0</v>
      </c>
      <c r="BG227" s="216">
        <f>IF(N227="zákl. přenesená",J227,0)</f>
        <v>0</v>
      </c>
      <c r="BH227" s="216">
        <f>IF(N227="sníž. přenesená",J227,0)</f>
        <v>0</v>
      </c>
      <c r="BI227" s="216">
        <f>IF(N227="nulová",J227,0)</f>
        <v>0</v>
      </c>
      <c r="BJ227" s="18" t="s">
        <v>81</v>
      </c>
      <c r="BK227" s="216">
        <f>ROUND(I227*H227,2)</f>
        <v>0</v>
      </c>
      <c r="BL227" s="18" t="s">
        <v>192</v>
      </c>
      <c r="BM227" s="215" t="s">
        <v>2413</v>
      </c>
    </row>
    <row r="228" spans="1:65" s="2" customFormat="1" ht="10.199999999999999">
      <c r="A228" s="35"/>
      <c r="B228" s="36"/>
      <c r="C228" s="37"/>
      <c r="D228" s="217" t="s">
        <v>194</v>
      </c>
      <c r="E228" s="37"/>
      <c r="F228" s="218" t="s">
        <v>2414</v>
      </c>
      <c r="G228" s="37"/>
      <c r="H228" s="37"/>
      <c r="I228" s="116"/>
      <c r="J228" s="37"/>
      <c r="K228" s="37"/>
      <c r="L228" s="40"/>
      <c r="M228" s="219"/>
      <c r="N228" s="220"/>
      <c r="O228" s="72"/>
      <c r="P228" s="72"/>
      <c r="Q228" s="72"/>
      <c r="R228" s="72"/>
      <c r="S228" s="72"/>
      <c r="T228" s="73"/>
      <c r="U228" s="35"/>
      <c r="V228" s="35"/>
      <c r="W228" s="35"/>
      <c r="X228" s="35"/>
      <c r="Y228" s="35"/>
      <c r="Z228" s="35"/>
      <c r="AA228" s="35"/>
      <c r="AB228" s="35"/>
      <c r="AC228" s="35"/>
      <c r="AD228" s="35"/>
      <c r="AE228" s="35"/>
      <c r="AT228" s="18" t="s">
        <v>194</v>
      </c>
      <c r="AU228" s="18" t="s">
        <v>83</v>
      </c>
    </row>
    <row r="229" spans="1:65" s="2" customFormat="1" ht="48">
      <c r="A229" s="35"/>
      <c r="B229" s="36"/>
      <c r="C229" s="37"/>
      <c r="D229" s="217" t="s">
        <v>196</v>
      </c>
      <c r="E229" s="37"/>
      <c r="F229" s="221" t="s">
        <v>2415</v>
      </c>
      <c r="G229" s="37"/>
      <c r="H229" s="37"/>
      <c r="I229" s="116"/>
      <c r="J229" s="37"/>
      <c r="K229" s="37"/>
      <c r="L229" s="40"/>
      <c r="M229" s="219"/>
      <c r="N229" s="220"/>
      <c r="O229" s="72"/>
      <c r="P229" s="72"/>
      <c r="Q229" s="72"/>
      <c r="R229" s="72"/>
      <c r="S229" s="72"/>
      <c r="T229" s="73"/>
      <c r="U229" s="35"/>
      <c r="V229" s="35"/>
      <c r="W229" s="35"/>
      <c r="X229" s="35"/>
      <c r="Y229" s="35"/>
      <c r="Z229" s="35"/>
      <c r="AA229" s="35"/>
      <c r="AB229" s="35"/>
      <c r="AC229" s="35"/>
      <c r="AD229" s="35"/>
      <c r="AE229" s="35"/>
      <c r="AT229" s="18" t="s">
        <v>196</v>
      </c>
      <c r="AU229" s="18" t="s">
        <v>83</v>
      </c>
    </row>
    <row r="230" spans="1:65" s="2" customFormat="1" ht="21.75" customHeight="1">
      <c r="A230" s="35"/>
      <c r="B230" s="36"/>
      <c r="C230" s="204" t="s">
        <v>335</v>
      </c>
      <c r="D230" s="204" t="s">
        <v>187</v>
      </c>
      <c r="E230" s="205" t="s">
        <v>2416</v>
      </c>
      <c r="F230" s="206" t="s">
        <v>2417</v>
      </c>
      <c r="G230" s="207" t="s">
        <v>325</v>
      </c>
      <c r="H230" s="208">
        <v>0.25</v>
      </c>
      <c r="I230" s="209"/>
      <c r="J230" s="210">
        <f>ROUND(I230*H230,2)</f>
        <v>0</v>
      </c>
      <c r="K230" s="206" t="s">
        <v>191</v>
      </c>
      <c r="L230" s="40"/>
      <c r="M230" s="211" t="s">
        <v>1</v>
      </c>
      <c r="N230" s="212" t="s">
        <v>38</v>
      </c>
      <c r="O230" s="72"/>
      <c r="P230" s="213">
        <f>O230*H230</f>
        <v>0</v>
      </c>
      <c r="Q230" s="213">
        <v>0</v>
      </c>
      <c r="R230" s="213">
        <f>Q230*H230</f>
        <v>0</v>
      </c>
      <c r="S230" s="213">
        <v>0</v>
      </c>
      <c r="T230" s="214">
        <f>S230*H230</f>
        <v>0</v>
      </c>
      <c r="U230" s="35"/>
      <c r="V230" s="35"/>
      <c r="W230" s="35"/>
      <c r="X230" s="35"/>
      <c r="Y230" s="35"/>
      <c r="Z230" s="35"/>
      <c r="AA230" s="35"/>
      <c r="AB230" s="35"/>
      <c r="AC230" s="35"/>
      <c r="AD230" s="35"/>
      <c r="AE230" s="35"/>
      <c r="AR230" s="215" t="s">
        <v>192</v>
      </c>
      <c r="AT230" s="215" t="s">
        <v>187</v>
      </c>
      <c r="AU230" s="215" t="s">
        <v>83</v>
      </c>
      <c r="AY230" s="18" t="s">
        <v>185</v>
      </c>
      <c r="BE230" s="216">
        <f>IF(N230="základní",J230,0)</f>
        <v>0</v>
      </c>
      <c r="BF230" s="216">
        <f>IF(N230="snížená",J230,0)</f>
        <v>0</v>
      </c>
      <c r="BG230" s="216">
        <f>IF(N230="zákl. přenesená",J230,0)</f>
        <v>0</v>
      </c>
      <c r="BH230" s="216">
        <f>IF(N230="sníž. přenesená",J230,0)</f>
        <v>0</v>
      </c>
      <c r="BI230" s="216">
        <f>IF(N230="nulová",J230,0)</f>
        <v>0</v>
      </c>
      <c r="BJ230" s="18" t="s">
        <v>81</v>
      </c>
      <c r="BK230" s="216">
        <f>ROUND(I230*H230,2)</f>
        <v>0</v>
      </c>
      <c r="BL230" s="18" t="s">
        <v>192</v>
      </c>
      <c r="BM230" s="215" t="s">
        <v>2418</v>
      </c>
    </row>
    <row r="231" spans="1:65" s="2" customFormat="1" ht="19.2">
      <c r="A231" s="35"/>
      <c r="B231" s="36"/>
      <c r="C231" s="37"/>
      <c r="D231" s="217" t="s">
        <v>194</v>
      </c>
      <c r="E231" s="37"/>
      <c r="F231" s="218" t="s">
        <v>2419</v>
      </c>
      <c r="G231" s="37"/>
      <c r="H231" s="37"/>
      <c r="I231" s="116"/>
      <c r="J231" s="37"/>
      <c r="K231" s="37"/>
      <c r="L231" s="40"/>
      <c r="M231" s="219"/>
      <c r="N231" s="220"/>
      <c r="O231" s="72"/>
      <c r="P231" s="72"/>
      <c r="Q231" s="72"/>
      <c r="R231" s="72"/>
      <c r="S231" s="72"/>
      <c r="T231" s="73"/>
      <c r="U231" s="35"/>
      <c r="V231" s="35"/>
      <c r="W231" s="35"/>
      <c r="X231" s="35"/>
      <c r="Y231" s="35"/>
      <c r="Z231" s="35"/>
      <c r="AA231" s="35"/>
      <c r="AB231" s="35"/>
      <c r="AC231" s="35"/>
      <c r="AD231" s="35"/>
      <c r="AE231" s="35"/>
      <c r="AT231" s="18" t="s">
        <v>194</v>
      </c>
      <c r="AU231" s="18" t="s">
        <v>83</v>
      </c>
    </row>
    <row r="232" spans="1:65" s="2" customFormat="1" ht="67.2">
      <c r="A232" s="35"/>
      <c r="B232" s="36"/>
      <c r="C232" s="37"/>
      <c r="D232" s="217" t="s">
        <v>196</v>
      </c>
      <c r="E232" s="37"/>
      <c r="F232" s="221" t="s">
        <v>2420</v>
      </c>
      <c r="G232" s="37"/>
      <c r="H232" s="37"/>
      <c r="I232" s="116"/>
      <c r="J232" s="37"/>
      <c r="K232" s="37"/>
      <c r="L232" s="40"/>
      <c r="M232" s="219"/>
      <c r="N232" s="220"/>
      <c r="O232" s="72"/>
      <c r="P232" s="72"/>
      <c r="Q232" s="72"/>
      <c r="R232" s="72"/>
      <c r="S232" s="72"/>
      <c r="T232" s="73"/>
      <c r="U232" s="35"/>
      <c r="V232" s="35"/>
      <c r="W232" s="35"/>
      <c r="X232" s="35"/>
      <c r="Y232" s="35"/>
      <c r="Z232" s="35"/>
      <c r="AA232" s="35"/>
      <c r="AB232" s="35"/>
      <c r="AC232" s="35"/>
      <c r="AD232" s="35"/>
      <c r="AE232" s="35"/>
      <c r="AT232" s="18" t="s">
        <v>196</v>
      </c>
      <c r="AU232" s="18" t="s">
        <v>83</v>
      </c>
    </row>
    <row r="233" spans="1:65" s="12" customFormat="1" ht="22.8" customHeight="1">
      <c r="B233" s="188"/>
      <c r="C233" s="189"/>
      <c r="D233" s="190" t="s">
        <v>72</v>
      </c>
      <c r="E233" s="202" t="s">
        <v>226</v>
      </c>
      <c r="F233" s="202" t="s">
        <v>848</v>
      </c>
      <c r="G233" s="189"/>
      <c r="H233" s="189"/>
      <c r="I233" s="192"/>
      <c r="J233" s="203">
        <f>BK233</f>
        <v>0</v>
      </c>
      <c r="K233" s="189"/>
      <c r="L233" s="194"/>
      <c r="M233" s="195"/>
      <c r="N233" s="196"/>
      <c r="O233" s="196"/>
      <c r="P233" s="197">
        <f>SUM(P234:P258)</f>
        <v>0</v>
      </c>
      <c r="Q233" s="196"/>
      <c r="R233" s="197">
        <f>SUM(R234:R258)</f>
        <v>0.48760964000000001</v>
      </c>
      <c r="S233" s="196"/>
      <c r="T233" s="198">
        <f>SUM(T234:T258)</f>
        <v>0</v>
      </c>
      <c r="AR233" s="199" t="s">
        <v>81</v>
      </c>
      <c r="AT233" s="200" t="s">
        <v>72</v>
      </c>
      <c r="AU233" s="200" t="s">
        <v>81</v>
      </c>
      <c r="AY233" s="199" t="s">
        <v>185</v>
      </c>
      <c r="BK233" s="201">
        <f>SUM(BK234:BK258)</f>
        <v>0</v>
      </c>
    </row>
    <row r="234" spans="1:65" s="2" customFormat="1" ht="21.75" customHeight="1">
      <c r="A234" s="35"/>
      <c r="B234" s="36"/>
      <c r="C234" s="204" t="s">
        <v>7</v>
      </c>
      <c r="D234" s="204" t="s">
        <v>187</v>
      </c>
      <c r="E234" s="205" t="s">
        <v>2421</v>
      </c>
      <c r="F234" s="206" t="s">
        <v>2422</v>
      </c>
      <c r="G234" s="207" t="s">
        <v>316</v>
      </c>
      <c r="H234" s="208">
        <v>7.5</v>
      </c>
      <c r="I234" s="209"/>
      <c r="J234" s="210">
        <f>ROUND(I234*H234,2)</f>
        <v>0</v>
      </c>
      <c r="K234" s="206" t="s">
        <v>191</v>
      </c>
      <c r="L234" s="40"/>
      <c r="M234" s="211" t="s">
        <v>1</v>
      </c>
      <c r="N234" s="212" t="s">
        <v>38</v>
      </c>
      <c r="O234" s="72"/>
      <c r="P234" s="213">
        <f>O234*H234</f>
        <v>0</v>
      </c>
      <c r="Q234" s="213">
        <v>0</v>
      </c>
      <c r="R234" s="213">
        <f>Q234*H234</f>
        <v>0</v>
      </c>
      <c r="S234" s="213">
        <v>0</v>
      </c>
      <c r="T234" s="214">
        <f>S234*H234</f>
        <v>0</v>
      </c>
      <c r="U234" s="35"/>
      <c r="V234" s="35"/>
      <c r="W234" s="35"/>
      <c r="X234" s="35"/>
      <c r="Y234" s="35"/>
      <c r="Z234" s="35"/>
      <c r="AA234" s="35"/>
      <c r="AB234" s="35"/>
      <c r="AC234" s="35"/>
      <c r="AD234" s="35"/>
      <c r="AE234" s="35"/>
      <c r="AR234" s="215" t="s">
        <v>192</v>
      </c>
      <c r="AT234" s="215" t="s">
        <v>187</v>
      </c>
      <c r="AU234" s="215" t="s">
        <v>83</v>
      </c>
      <c r="AY234" s="18" t="s">
        <v>185</v>
      </c>
      <c r="BE234" s="216">
        <f>IF(N234="základní",J234,0)</f>
        <v>0</v>
      </c>
      <c r="BF234" s="216">
        <f>IF(N234="snížená",J234,0)</f>
        <v>0</v>
      </c>
      <c r="BG234" s="216">
        <f>IF(N234="zákl. přenesená",J234,0)</f>
        <v>0</v>
      </c>
      <c r="BH234" s="216">
        <f>IF(N234="sníž. přenesená",J234,0)</f>
        <v>0</v>
      </c>
      <c r="BI234" s="216">
        <f>IF(N234="nulová",J234,0)</f>
        <v>0</v>
      </c>
      <c r="BJ234" s="18" t="s">
        <v>81</v>
      </c>
      <c r="BK234" s="216">
        <f>ROUND(I234*H234,2)</f>
        <v>0</v>
      </c>
      <c r="BL234" s="18" t="s">
        <v>192</v>
      </c>
      <c r="BM234" s="215" t="s">
        <v>2423</v>
      </c>
    </row>
    <row r="235" spans="1:65" s="2" customFormat="1" ht="28.8">
      <c r="A235" s="35"/>
      <c r="B235" s="36"/>
      <c r="C235" s="37"/>
      <c r="D235" s="217" t="s">
        <v>194</v>
      </c>
      <c r="E235" s="37"/>
      <c r="F235" s="218" t="s">
        <v>2424</v>
      </c>
      <c r="G235" s="37"/>
      <c r="H235" s="37"/>
      <c r="I235" s="116"/>
      <c r="J235" s="37"/>
      <c r="K235" s="37"/>
      <c r="L235" s="40"/>
      <c r="M235" s="219"/>
      <c r="N235" s="220"/>
      <c r="O235" s="72"/>
      <c r="P235" s="72"/>
      <c r="Q235" s="72"/>
      <c r="R235" s="72"/>
      <c r="S235" s="72"/>
      <c r="T235" s="73"/>
      <c r="U235" s="35"/>
      <c r="V235" s="35"/>
      <c r="W235" s="35"/>
      <c r="X235" s="35"/>
      <c r="Y235" s="35"/>
      <c r="Z235" s="35"/>
      <c r="AA235" s="35"/>
      <c r="AB235" s="35"/>
      <c r="AC235" s="35"/>
      <c r="AD235" s="35"/>
      <c r="AE235" s="35"/>
      <c r="AT235" s="18" t="s">
        <v>194</v>
      </c>
      <c r="AU235" s="18" t="s">
        <v>83</v>
      </c>
    </row>
    <row r="236" spans="1:65" s="2" customFormat="1" ht="67.2">
      <c r="A236" s="35"/>
      <c r="B236" s="36"/>
      <c r="C236" s="37"/>
      <c r="D236" s="217" t="s">
        <v>196</v>
      </c>
      <c r="E236" s="37"/>
      <c r="F236" s="221" t="s">
        <v>2425</v>
      </c>
      <c r="G236" s="37"/>
      <c r="H236" s="37"/>
      <c r="I236" s="116"/>
      <c r="J236" s="37"/>
      <c r="K236" s="37"/>
      <c r="L236" s="40"/>
      <c r="M236" s="219"/>
      <c r="N236" s="220"/>
      <c r="O236" s="72"/>
      <c r="P236" s="72"/>
      <c r="Q236" s="72"/>
      <c r="R236" s="72"/>
      <c r="S236" s="72"/>
      <c r="T236" s="73"/>
      <c r="U236" s="35"/>
      <c r="V236" s="35"/>
      <c r="W236" s="35"/>
      <c r="X236" s="35"/>
      <c r="Y236" s="35"/>
      <c r="Z236" s="35"/>
      <c r="AA236" s="35"/>
      <c r="AB236" s="35"/>
      <c r="AC236" s="35"/>
      <c r="AD236" s="35"/>
      <c r="AE236" s="35"/>
      <c r="AT236" s="18" t="s">
        <v>196</v>
      </c>
      <c r="AU236" s="18" t="s">
        <v>83</v>
      </c>
    </row>
    <row r="237" spans="1:65" s="2" customFormat="1" ht="21.75" customHeight="1">
      <c r="A237" s="35"/>
      <c r="B237" s="36"/>
      <c r="C237" s="258" t="s">
        <v>347</v>
      </c>
      <c r="D237" s="258" t="s">
        <v>521</v>
      </c>
      <c r="E237" s="259" t="s">
        <v>2426</v>
      </c>
      <c r="F237" s="260" t="s">
        <v>2427</v>
      </c>
      <c r="G237" s="261" t="s">
        <v>316</v>
      </c>
      <c r="H237" s="262">
        <v>7.6130000000000004</v>
      </c>
      <c r="I237" s="263"/>
      <c r="J237" s="264">
        <f>ROUND(I237*H237,2)</f>
        <v>0</v>
      </c>
      <c r="K237" s="260" t="s">
        <v>191</v>
      </c>
      <c r="L237" s="265"/>
      <c r="M237" s="266" t="s">
        <v>1</v>
      </c>
      <c r="N237" s="267" t="s">
        <v>38</v>
      </c>
      <c r="O237" s="72"/>
      <c r="P237" s="213">
        <f>O237*H237</f>
        <v>0</v>
      </c>
      <c r="Q237" s="213">
        <v>2.7999999999999998E-4</v>
      </c>
      <c r="R237" s="213">
        <f>Q237*H237</f>
        <v>2.1316399999999998E-3</v>
      </c>
      <c r="S237" s="213">
        <v>0</v>
      </c>
      <c r="T237" s="214">
        <f>S237*H237</f>
        <v>0</v>
      </c>
      <c r="U237" s="35"/>
      <c r="V237" s="35"/>
      <c r="W237" s="35"/>
      <c r="X237" s="35"/>
      <c r="Y237" s="35"/>
      <c r="Z237" s="35"/>
      <c r="AA237" s="35"/>
      <c r="AB237" s="35"/>
      <c r="AC237" s="35"/>
      <c r="AD237" s="35"/>
      <c r="AE237" s="35"/>
      <c r="AR237" s="215" t="s">
        <v>226</v>
      </c>
      <c r="AT237" s="215" t="s">
        <v>521</v>
      </c>
      <c r="AU237" s="215" t="s">
        <v>83</v>
      </c>
      <c r="AY237" s="18" t="s">
        <v>185</v>
      </c>
      <c r="BE237" s="216">
        <f>IF(N237="základní",J237,0)</f>
        <v>0</v>
      </c>
      <c r="BF237" s="216">
        <f>IF(N237="snížená",J237,0)</f>
        <v>0</v>
      </c>
      <c r="BG237" s="216">
        <f>IF(N237="zákl. přenesená",J237,0)</f>
        <v>0</v>
      </c>
      <c r="BH237" s="216">
        <f>IF(N237="sníž. přenesená",J237,0)</f>
        <v>0</v>
      </c>
      <c r="BI237" s="216">
        <f>IF(N237="nulová",J237,0)</f>
        <v>0</v>
      </c>
      <c r="BJ237" s="18" t="s">
        <v>81</v>
      </c>
      <c r="BK237" s="216">
        <f>ROUND(I237*H237,2)</f>
        <v>0</v>
      </c>
      <c r="BL237" s="18" t="s">
        <v>192</v>
      </c>
      <c r="BM237" s="215" t="s">
        <v>2428</v>
      </c>
    </row>
    <row r="238" spans="1:65" s="2" customFormat="1" ht="19.2">
      <c r="A238" s="35"/>
      <c r="B238" s="36"/>
      <c r="C238" s="37"/>
      <c r="D238" s="217" t="s">
        <v>194</v>
      </c>
      <c r="E238" s="37"/>
      <c r="F238" s="218" t="s">
        <v>2427</v>
      </c>
      <c r="G238" s="37"/>
      <c r="H238" s="37"/>
      <c r="I238" s="116"/>
      <c r="J238" s="37"/>
      <c r="K238" s="37"/>
      <c r="L238" s="40"/>
      <c r="M238" s="219"/>
      <c r="N238" s="220"/>
      <c r="O238" s="72"/>
      <c r="P238" s="72"/>
      <c r="Q238" s="72"/>
      <c r="R238" s="72"/>
      <c r="S238" s="72"/>
      <c r="T238" s="73"/>
      <c r="U238" s="35"/>
      <c r="V238" s="35"/>
      <c r="W238" s="35"/>
      <c r="X238" s="35"/>
      <c r="Y238" s="35"/>
      <c r="Z238" s="35"/>
      <c r="AA238" s="35"/>
      <c r="AB238" s="35"/>
      <c r="AC238" s="35"/>
      <c r="AD238" s="35"/>
      <c r="AE238" s="35"/>
      <c r="AT238" s="18" t="s">
        <v>194</v>
      </c>
      <c r="AU238" s="18" t="s">
        <v>83</v>
      </c>
    </row>
    <row r="239" spans="1:65" s="14" customFormat="1" ht="10.199999999999999">
      <c r="B239" s="232"/>
      <c r="C239" s="233"/>
      <c r="D239" s="217" t="s">
        <v>214</v>
      </c>
      <c r="E239" s="233"/>
      <c r="F239" s="235" t="s">
        <v>2429</v>
      </c>
      <c r="G239" s="233"/>
      <c r="H239" s="236">
        <v>7.6130000000000004</v>
      </c>
      <c r="I239" s="237"/>
      <c r="J239" s="233"/>
      <c r="K239" s="233"/>
      <c r="L239" s="238"/>
      <c r="M239" s="239"/>
      <c r="N239" s="240"/>
      <c r="O239" s="240"/>
      <c r="P239" s="240"/>
      <c r="Q239" s="240"/>
      <c r="R239" s="240"/>
      <c r="S239" s="240"/>
      <c r="T239" s="241"/>
      <c r="AT239" s="242" t="s">
        <v>214</v>
      </c>
      <c r="AU239" s="242" t="s">
        <v>83</v>
      </c>
      <c r="AV239" s="14" t="s">
        <v>83</v>
      </c>
      <c r="AW239" s="14" t="s">
        <v>4</v>
      </c>
      <c r="AX239" s="14" t="s">
        <v>81</v>
      </c>
      <c r="AY239" s="242" t="s">
        <v>185</v>
      </c>
    </row>
    <row r="240" spans="1:65" s="2" customFormat="1" ht="21.75" customHeight="1">
      <c r="A240" s="35"/>
      <c r="B240" s="36"/>
      <c r="C240" s="204" t="s">
        <v>355</v>
      </c>
      <c r="D240" s="204" t="s">
        <v>187</v>
      </c>
      <c r="E240" s="205" t="s">
        <v>1287</v>
      </c>
      <c r="F240" s="206" t="s">
        <v>1288</v>
      </c>
      <c r="G240" s="207" t="s">
        <v>316</v>
      </c>
      <c r="H240" s="208">
        <v>2.2000000000000002</v>
      </c>
      <c r="I240" s="209"/>
      <c r="J240" s="210">
        <f>ROUND(I240*H240,2)</f>
        <v>0</v>
      </c>
      <c r="K240" s="206" t="s">
        <v>191</v>
      </c>
      <c r="L240" s="40"/>
      <c r="M240" s="211" t="s">
        <v>1</v>
      </c>
      <c r="N240" s="212" t="s">
        <v>38</v>
      </c>
      <c r="O240" s="72"/>
      <c r="P240" s="213">
        <f>O240*H240</f>
        <v>0</v>
      </c>
      <c r="Q240" s="213">
        <v>1.4400000000000001E-3</v>
      </c>
      <c r="R240" s="213">
        <f>Q240*H240</f>
        <v>3.1680000000000002E-3</v>
      </c>
      <c r="S240" s="213">
        <v>0</v>
      </c>
      <c r="T240" s="214">
        <f>S240*H240</f>
        <v>0</v>
      </c>
      <c r="U240" s="35"/>
      <c r="V240" s="35"/>
      <c r="W240" s="35"/>
      <c r="X240" s="35"/>
      <c r="Y240" s="35"/>
      <c r="Z240" s="35"/>
      <c r="AA240" s="35"/>
      <c r="AB240" s="35"/>
      <c r="AC240" s="35"/>
      <c r="AD240" s="35"/>
      <c r="AE240" s="35"/>
      <c r="AR240" s="215" t="s">
        <v>192</v>
      </c>
      <c r="AT240" s="215" t="s">
        <v>187</v>
      </c>
      <c r="AU240" s="215" t="s">
        <v>83</v>
      </c>
      <c r="AY240" s="18" t="s">
        <v>185</v>
      </c>
      <c r="BE240" s="216">
        <f>IF(N240="základní",J240,0)</f>
        <v>0</v>
      </c>
      <c r="BF240" s="216">
        <f>IF(N240="snížená",J240,0)</f>
        <v>0</v>
      </c>
      <c r="BG240" s="216">
        <f>IF(N240="zákl. přenesená",J240,0)</f>
        <v>0</v>
      </c>
      <c r="BH240" s="216">
        <f>IF(N240="sníž. přenesená",J240,0)</f>
        <v>0</v>
      </c>
      <c r="BI240" s="216">
        <f>IF(N240="nulová",J240,0)</f>
        <v>0</v>
      </c>
      <c r="BJ240" s="18" t="s">
        <v>81</v>
      </c>
      <c r="BK240" s="216">
        <f>ROUND(I240*H240,2)</f>
        <v>0</v>
      </c>
      <c r="BL240" s="18" t="s">
        <v>192</v>
      </c>
      <c r="BM240" s="215" t="s">
        <v>2430</v>
      </c>
    </row>
    <row r="241" spans="1:65" s="2" customFormat="1" ht="28.8">
      <c r="A241" s="35"/>
      <c r="B241" s="36"/>
      <c r="C241" s="37"/>
      <c r="D241" s="217" t="s">
        <v>194</v>
      </c>
      <c r="E241" s="37"/>
      <c r="F241" s="218" t="s">
        <v>1290</v>
      </c>
      <c r="G241" s="37"/>
      <c r="H241" s="37"/>
      <c r="I241" s="116"/>
      <c r="J241" s="37"/>
      <c r="K241" s="37"/>
      <c r="L241" s="40"/>
      <c r="M241" s="219"/>
      <c r="N241" s="220"/>
      <c r="O241" s="72"/>
      <c r="P241" s="72"/>
      <c r="Q241" s="72"/>
      <c r="R241" s="72"/>
      <c r="S241" s="72"/>
      <c r="T241" s="73"/>
      <c r="U241" s="35"/>
      <c r="V241" s="35"/>
      <c r="W241" s="35"/>
      <c r="X241" s="35"/>
      <c r="Y241" s="35"/>
      <c r="Z241" s="35"/>
      <c r="AA241" s="35"/>
      <c r="AB241" s="35"/>
      <c r="AC241" s="35"/>
      <c r="AD241" s="35"/>
      <c r="AE241" s="35"/>
      <c r="AT241" s="18" t="s">
        <v>194</v>
      </c>
      <c r="AU241" s="18" t="s">
        <v>83</v>
      </c>
    </row>
    <row r="242" spans="1:65" s="2" customFormat="1" ht="124.8">
      <c r="A242" s="35"/>
      <c r="B242" s="36"/>
      <c r="C242" s="37"/>
      <c r="D242" s="217" t="s">
        <v>196</v>
      </c>
      <c r="E242" s="37"/>
      <c r="F242" s="221" t="s">
        <v>1291</v>
      </c>
      <c r="G242" s="37"/>
      <c r="H242" s="37"/>
      <c r="I242" s="116"/>
      <c r="J242" s="37"/>
      <c r="K242" s="37"/>
      <c r="L242" s="40"/>
      <c r="M242" s="219"/>
      <c r="N242" s="220"/>
      <c r="O242" s="72"/>
      <c r="P242" s="72"/>
      <c r="Q242" s="72"/>
      <c r="R242" s="72"/>
      <c r="S242" s="72"/>
      <c r="T242" s="73"/>
      <c r="U242" s="35"/>
      <c r="V242" s="35"/>
      <c r="W242" s="35"/>
      <c r="X242" s="35"/>
      <c r="Y242" s="35"/>
      <c r="Z242" s="35"/>
      <c r="AA242" s="35"/>
      <c r="AB242" s="35"/>
      <c r="AC242" s="35"/>
      <c r="AD242" s="35"/>
      <c r="AE242" s="35"/>
      <c r="AT242" s="18" t="s">
        <v>196</v>
      </c>
      <c r="AU242" s="18" t="s">
        <v>83</v>
      </c>
    </row>
    <row r="243" spans="1:65" s="2" customFormat="1" ht="16.5" customHeight="1">
      <c r="A243" s="35"/>
      <c r="B243" s="36"/>
      <c r="C243" s="204" t="s">
        <v>363</v>
      </c>
      <c r="D243" s="204" t="s">
        <v>187</v>
      </c>
      <c r="E243" s="205" t="s">
        <v>2431</v>
      </c>
      <c r="F243" s="206" t="s">
        <v>2432</v>
      </c>
      <c r="G243" s="207" t="s">
        <v>190</v>
      </c>
      <c r="H243" s="208">
        <v>1</v>
      </c>
      <c r="I243" s="209"/>
      <c r="J243" s="210">
        <f>ROUND(I243*H243,2)</f>
        <v>0</v>
      </c>
      <c r="K243" s="206" t="s">
        <v>191</v>
      </c>
      <c r="L243" s="40"/>
      <c r="M243" s="211" t="s">
        <v>1</v>
      </c>
      <c r="N243" s="212" t="s">
        <v>38</v>
      </c>
      <c r="O243" s="72"/>
      <c r="P243" s="213">
        <f>O243*H243</f>
        <v>0</v>
      </c>
      <c r="Q243" s="213">
        <v>3.8000000000000002E-4</v>
      </c>
      <c r="R243" s="213">
        <f>Q243*H243</f>
        <v>3.8000000000000002E-4</v>
      </c>
      <c r="S243" s="213">
        <v>0</v>
      </c>
      <c r="T243" s="214">
        <f>S243*H243</f>
        <v>0</v>
      </c>
      <c r="U243" s="35"/>
      <c r="V243" s="35"/>
      <c r="W243" s="35"/>
      <c r="X243" s="35"/>
      <c r="Y243" s="35"/>
      <c r="Z243" s="35"/>
      <c r="AA243" s="35"/>
      <c r="AB243" s="35"/>
      <c r="AC243" s="35"/>
      <c r="AD243" s="35"/>
      <c r="AE243" s="35"/>
      <c r="AR243" s="215" t="s">
        <v>192</v>
      </c>
      <c r="AT243" s="215" t="s">
        <v>187</v>
      </c>
      <c r="AU243" s="215" t="s">
        <v>83</v>
      </c>
      <c r="AY243" s="18" t="s">
        <v>185</v>
      </c>
      <c r="BE243" s="216">
        <f>IF(N243="základní",J243,0)</f>
        <v>0</v>
      </c>
      <c r="BF243" s="216">
        <f>IF(N243="snížená",J243,0)</f>
        <v>0</v>
      </c>
      <c r="BG243" s="216">
        <f>IF(N243="zákl. přenesená",J243,0)</f>
        <v>0</v>
      </c>
      <c r="BH243" s="216">
        <f>IF(N243="sníž. přenesená",J243,0)</f>
        <v>0</v>
      </c>
      <c r="BI243" s="216">
        <f>IF(N243="nulová",J243,0)</f>
        <v>0</v>
      </c>
      <c r="BJ243" s="18" t="s">
        <v>81</v>
      </c>
      <c r="BK243" s="216">
        <f>ROUND(I243*H243,2)</f>
        <v>0</v>
      </c>
      <c r="BL243" s="18" t="s">
        <v>192</v>
      </c>
      <c r="BM243" s="215" t="s">
        <v>2433</v>
      </c>
    </row>
    <row r="244" spans="1:65" s="2" customFormat="1" ht="19.2">
      <c r="A244" s="35"/>
      <c r="B244" s="36"/>
      <c r="C244" s="37"/>
      <c r="D244" s="217" t="s">
        <v>194</v>
      </c>
      <c r="E244" s="37"/>
      <c r="F244" s="218" t="s">
        <v>2434</v>
      </c>
      <c r="G244" s="37"/>
      <c r="H244" s="37"/>
      <c r="I244" s="116"/>
      <c r="J244" s="37"/>
      <c r="K244" s="37"/>
      <c r="L244" s="40"/>
      <c r="M244" s="219"/>
      <c r="N244" s="220"/>
      <c r="O244" s="72"/>
      <c r="P244" s="72"/>
      <c r="Q244" s="72"/>
      <c r="R244" s="72"/>
      <c r="S244" s="72"/>
      <c r="T244" s="73"/>
      <c r="U244" s="35"/>
      <c r="V244" s="35"/>
      <c r="W244" s="35"/>
      <c r="X244" s="35"/>
      <c r="Y244" s="35"/>
      <c r="Z244" s="35"/>
      <c r="AA244" s="35"/>
      <c r="AB244" s="35"/>
      <c r="AC244" s="35"/>
      <c r="AD244" s="35"/>
      <c r="AE244" s="35"/>
      <c r="AT244" s="18" t="s">
        <v>194</v>
      </c>
      <c r="AU244" s="18" t="s">
        <v>83</v>
      </c>
    </row>
    <row r="245" spans="1:65" s="2" customFormat="1" ht="38.4">
      <c r="A245" s="35"/>
      <c r="B245" s="36"/>
      <c r="C245" s="37"/>
      <c r="D245" s="217" t="s">
        <v>196</v>
      </c>
      <c r="E245" s="37"/>
      <c r="F245" s="221" t="s">
        <v>2435</v>
      </c>
      <c r="G245" s="37"/>
      <c r="H245" s="37"/>
      <c r="I245" s="116"/>
      <c r="J245" s="37"/>
      <c r="K245" s="37"/>
      <c r="L245" s="40"/>
      <c r="M245" s="219"/>
      <c r="N245" s="220"/>
      <c r="O245" s="72"/>
      <c r="P245" s="72"/>
      <c r="Q245" s="72"/>
      <c r="R245" s="72"/>
      <c r="S245" s="72"/>
      <c r="T245" s="73"/>
      <c r="U245" s="35"/>
      <c r="V245" s="35"/>
      <c r="W245" s="35"/>
      <c r="X245" s="35"/>
      <c r="Y245" s="35"/>
      <c r="Z245" s="35"/>
      <c r="AA245" s="35"/>
      <c r="AB245" s="35"/>
      <c r="AC245" s="35"/>
      <c r="AD245" s="35"/>
      <c r="AE245" s="35"/>
      <c r="AT245" s="18" t="s">
        <v>196</v>
      </c>
      <c r="AU245" s="18" t="s">
        <v>83</v>
      </c>
    </row>
    <row r="246" spans="1:65" s="2" customFormat="1" ht="21.75" customHeight="1">
      <c r="A246" s="35"/>
      <c r="B246" s="36"/>
      <c r="C246" s="204" t="s">
        <v>378</v>
      </c>
      <c r="D246" s="204" t="s">
        <v>187</v>
      </c>
      <c r="E246" s="205" t="s">
        <v>2436</v>
      </c>
      <c r="F246" s="206" t="s">
        <v>2437</v>
      </c>
      <c r="G246" s="207" t="s">
        <v>190</v>
      </c>
      <c r="H246" s="208">
        <v>1</v>
      </c>
      <c r="I246" s="209"/>
      <c r="J246" s="210">
        <f>ROUND(I246*H246,2)</f>
        <v>0</v>
      </c>
      <c r="K246" s="206" t="s">
        <v>191</v>
      </c>
      <c r="L246" s="40"/>
      <c r="M246" s="211" t="s">
        <v>1</v>
      </c>
      <c r="N246" s="212" t="s">
        <v>38</v>
      </c>
      <c r="O246" s="72"/>
      <c r="P246" s="213">
        <f>O246*H246</f>
        <v>0</v>
      </c>
      <c r="Q246" s="213">
        <v>2.0000000000000002E-5</v>
      </c>
      <c r="R246" s="213">
        <f>Q246*H246</f>
        <v>2.0000000000000002E-5</v>
      </c>
      <c r="S246" s="213">
        <v>0</v>
      </c>
      <c r="T246" s="214">
        <f>S246*H246</f>
        <v>0</v>
      </c>
      <c r="U246" s="35"/>
      <c r="V246" s="35"/>
      <c r="W246" s="35"/>
      <c r="X246" s="35"/>
      <c r="Y246" s="35"/>
      <c r="Z246" s="35"/>
      <c r="AA246" s="35"/>
      <c r="AB246" s="35"/>
      <c r="AC246" s="35"/>
      <c r="AD246" s="35"/>
      <c r="AE246" s="35"/>
      <c r="AR246" s="215" t="s">
        <v>192</v>
      </c>
      <c r="AT246" s="215" t="s">
        <v>187</v>
      </c>
      <c r="AU246" s="215" t="s">
        <v>83</v>
      </c>
      <c r="AY246" s="18" t="s">
        <v>185</v>
      </c>
      <c r="BE246" s="216">
        <f>IF(N246="základní",J246,0)</f>
        <v>0</v>
      </c>
      <c r="BF246" s="216">
        <f>IF(N246="snížená",J246,0)</f>
        <v>0</v>
      </c>
      <c r="BG246" s="216">
        <f>IF(N246="zákl. přenesená",J246,0)</f>
        <v>0</v>
      </c>
      <c r="BH246" s="216">
        <f>IF(N246="sníž. přenesená",J246,0)</f>
        <v>0</v>
      </c>
      <c r="BI246" s="216">
        <f>IF(N246="nulová",J246,0)</f>
        <v>0</v>
      </c>
      <c r="BJ246" s="18" t="s">
        <v>81</v>
      </c>
      <c r="BK246" s="216">
        <f>ROUND(I246*H246,2)</f>
        <v>0</v>
      </c>
      <c r="BL246" s="18" t="s">
        <v>192</v>
      </c>
      <c r="BM246" s="215" t="s">
        <v>2438</v>
      </c>
    </row>
    <row r="247" spans="1:65" s="2" customFormat="1" ht="19.2">
      <c r="A247" s="35"/>
      <c r="B247" s="36"/>
      <c r="C247" s="37"/>
      <c r="D247" s="217" t="s">
        <v>194</v>
      </c>
      <c r="E247" s="37"/>
      <c r="F247" s="218" t="s">
        <v>2439</v>
      </c>
      <c r="G247" s="37"/>
      <c r="H247" s="37"/>
      <c r="I247" s="116"/>
      <c r="J247" s="37"/>
      <c r="K247" s="37"/>
      <c r="L247" s="40"/>
      <c r="M247" s="219"/>
      <c r="N247" s="220"/>
      <c r="O247" s="72"/>
      <c r="P247" s="72"/>
      <c r="Q247" s="72"/>
      <c r="R247" s="72"/>
      <c r="S247" s="72"/>
      <c r="T247" s="73"/>
      <c r="U247" s="35"/>
      <c r="V247" s="35"/>
      <c r="W247" s="35"/>
      <c r="X247" s="35"/>
      <c r="Y247" s="35"/>
      <c r="Z247" s="35"/>
      <c r="AA247" s="35"/>
      <c r="AB247" s="35"/>
      <c r="AC247" s="35"/>
      <c r="AD247" s="35"/>
      <c r="AE247" s="35"/>
      <c r="AT247" s="18" t="s">
        <v>194</v>
      </c>
      <c r="AU247" s="18" t="s">
        <v>83</v>
      </c>
    </row>
    <row r="248" spans="1:65" s="2" customFormat="1" ht="288">
      <c r="A248" s="35"/>
      <c r="B248" s="36"/>
      <c r="C248" s="37"/>
      <c r="D248" s="217" t="s">
        <v>196</v>
      </c>
      <c r="E248" s="37"/>
      <c r="F248" s="221" t="s">
        <v>2440</v>
      </c>
      <c r="G248" s="37"/>
      <c r="H248" s="37"/>
      <c r="I248" s="116"/>
      <c r="J248" s="37"/>
      <c r="K248" s="37"/>
      <c r="L248" s="40"/>
      <c r="M248" s="219"/>
      <c r="N248" s="220"/>
      <c r="O248" s="72"/>
      <c r="P248" s="72"/>
      <c r="Q248" s="72"/>
      <c r="R248" s="72"/>
      <c r="S248" s="72"/>
      <c r="T248" s="73"/>
      <c r="U248" s="35"/>
      <c r="V248" s="35"/>
      <c r="W248" s="35"/>
      <c r="X248" s="35"/>
      <c r="Y248" s="35"/>
      <c r="Z248" s="35"/>
      <c r="AA248" s="35"/>
      <c r="AB248" s="35"/>
      <c r="AC248" s="35"/>
      <c r="AD248" s="35"/>
      <c r="AE248" s="35"/>
      <c r="AT248" s="18" t="s">
        <v>196</v>
      </c>
      <c r="AU248" s="18" t="s">
        <v>83</v>
      </c>
    </row>
    <row r="249" spans="1:65" s="2" customFormat="1" ht="21.75" customHeight="1">
      <c r="A249" s="35"/>
      <c r="B249" s="36"/>
      <c r="C249" s="204" t="s">
        <v>384</v>
      </c>
      <c r="D249" s="204" t="s">
        <v>187</v>
      </c>
      <c r="E249" s="205" t="s">
        <v>2441</v>
      </c>
      <c r="F249" s="206" t="s">
        <v>2442</v>
      </c>
      <c r="G249" s="207" t="s">
        <v>190</v>
      </c>
      <c r="H249" s="208">
        <v>1</v>
      </c>
      <c r="I249" s="209"/>
      <c r="J249" s="210">
        <f>ROUND(I249*H249,2)</f>
        <v>0</v>
      </c>
      <c r="K249" s="206" t="s">
        <v>191</v>
      </c>
      <c r="L249" s="40"/>
      <c r="M249" s="211" t="s">
        <v>1</v>
      </c>
      <c r="N249" s="212" t="s">
        <v>38</v>
      </c>
      <c r="O249" s="72"/>
      <c r="P249" s="213">
        <f>O249*H249</f>
        <v>0</v>
      </c>
      <c r="Q249" s="213">
        <v>0</v>
      </c>
      <c r="R249" s="213">
        <f>Q249*H249</f>
        <v>0</v>
      </c>
      <c r="S249" s="213">
        <v>0</v>
      </c>
      <c r="T249" s="214">
        <f>S249*H249</f>
        <v>0</v>
      </c>
      <c r="U249" s="35"/>
      <c r="V249" s="35"/>
      <c r="W249" s="35"/>
      <c r="X249" s="35"/>
      <c r="Y249" s="35"/>
      <c r="Z249" s="35"/>
      <c r="AA249" s="35"/>
      <c r="AB249" s="35"/>
      <c r="AC249" s="35"/>
      <c r="AD249" s="35"/>
      <c r="AE249" s="35"/>
      <c r="AR249" s="215" t="s">
        <v>192</v>
      </c>
      <c r="AT249" s="215" t="s">
        <v>187</v>
      </c>
      <c r="AU249" s="215" t="s">
        <v>83</v>
      </c>
      <c r="AY249" s="18" t="s">
        <v>185</v>
      </c>
      <c r="BE249" s="216">
        <f>IF(N249="základní",J249,0)</f>
        <v>0</v>
      </c>
      <c r="BF249" s="216">
        <f>IF(N249="snížená",J249,0)</f>
        <v>0</v>
      </c>
      <c r="BG249" s="216">
        <f>IF(N249="zákl. přenesená",J249,0)</f>
        <v>0</v>
      </c>
      <c r="BH249" s="216">
        <f>IF(N249="sníž. přenesená",J249,0)</f>
        <v>0</v>
      </c>
      <c r="BI249" s="216">
        <f>IF(N249="nulová",J249,0)</f>
        <v>0</v>
      </c>
      <c r="BJ249" s="18" t="s">
        <v>81</v>
      </c>
      <c r="BK249" s="216">
        <f>ROUND(I249*H249,2)</f>
        <v>0</v>
      </c>
      <c r="BL249" s="18" t="s">
        <v>192</v>
      </c>
      <c r="BM249" s="215" t="s">
        <v>2443</v>
      </c>
    </row>
    <row r="250" spans="1:65" s="2" customFormat="1" ht="28.8">
      <c r="A250" s="35"/>
      <c r="B250" s="36"/>
      <c r="C250" s="37"/>
      <c r="D250" s="217" t="s">
        <v>194</v>
      </c>
      <c r="E250" s="37"/>
      <c r="F250" s="218" t="s">
        <v>2444</v>
      </c>
      <c r="G250" s="37"/>
      <c r="H250" s="37"/>
      <c r="I250" s="116"/>
      <c r="J250" s="37"/>
      <c r="K250" s="37"/>
      <c r="L250" s="40"/>
      <c r="M250" s="219"/>
      <c r="N250" s="220"/>
      <c r="O250" s="72"/>
      <c r="P250" s="72"/>
      <c r="Q250" s="72"/>
      <c r="R250" s="72"/>
      <c r="S250" s="72"/>
      <c r="T250" s="73"/>
      <c r="U250" s="35"/>
      <c r="V250" s="35"/>
      <c r="W250" s="35"/>
      <c r="X250" s="35"/>
      <c r="Y250" s="35"/>
      <c r="Z250" s="35"/>
      <c r="AA250" s="35"/>
      <c r="AB250" s="35"/>
      <c r="AC250" s="35"/>
      <c r="AD250" s="35"/>
      <c r="AE250" s="35"/>
      <c r="AT250" s="18" t="s">
        <v>194</v>
      </c>
      <c r="AU250" s="18" t="s">
        <v>83</v>
      </c>
    </row>
    <row r="251" spans="1:65" s="2" customFormat="1" ht="288">
      <c r="A251" s="35"/>
      <c r="B251" s="36"/>
      <c r="C251" s="37"/>
      <c r="D251" s="217" t="s">
        <v>196</v>
      </c>
      <c r="E251" s="37"/>
      <c r="F251" s="221" t="s">
        <v>2440</v>
      </c>
      <c r="G251" s="37"/>
      <c r="H251" s="37"/>
      <c r="I251" s="116"/>
      <c r="J251" s="37"/>
      <c r="K251" s="37"/>
      <c r="L251" s="40"/>
      <c r="M251" s="219"/>
      <c r="N251" s="220"/>
      <c r="O251" s="72"/>
      <c r="P251" s="72"/>
      <c r="Q251" s="72"/>
      <c r="R251" s="72"/>
      <c r="S251" s="72"/>
      <c r="T251" s="73"/>
      <c r="U251" s="35"/>
      <c r="V251" s="35"/>
      <c r="W251" s="35"/>
      <c r="X251" s="35"/>
      <c r="Y251" s="35"/>
      <c r="Z251" s="35"/>
      <c r="AA251" s="35"/>
      <c r="AB251" s="35"/>
      <c r="AC251" s="35"/>
      <c r="AD251" s="35"/>
      <c r="AE251" s="35"/>
      <c r="AT251" s="18" t="s">
        <v>196</v>
      </c>
      <c r="AU251" s="18" t="s">
        <v>83</v>
      </c>
    </row>
    <row r="252" spans="1:65" s="2" customFormat="1" ht="21.75" customHeight="1">
      <c r="A252" s="35"/>
      <c r="B252" s="36"/>
      <c r="C252" s="204" t="s">
        <v>389</v>
      </c>
      <c r="D252" s="204" t="s">
        <v>187</v>
      </c>
      <c r="E252" s="205" t="s">
        <v>2445</v>
      </c>
      <c r="F252" s="206" t="s">
        <v>2446</v>
      </c>
      <c r="G252" s="207" t="s">
        <v>190</v>
      </c>
      <c r="H252" s="208">
        <v>1</v>
      </c>
      <c r="I252" s="209"/>
      <c r="J252" s="210">
        <f>ROUND(I252*H252,2)</f>
        <v>0</v>
      </c>
      <c r="K252" s="206" t="s">
        <v>191</v>
      </c>
      <c r="L252" s="40"/>
      <c r="M252" s="211" t="s">
        <v>1</v>
      </c>
      <c r="N252" s="212" t="s">
        <v>38</v>
      </c>
      <c r="O252" s="72"/>
      <c r="P252" s="213">
        <f>O252*H252</f>
        <v>0</v>
      </c>
      <c r="Q252" s="213">
        <v>0.36191000000000001</v>
      </c>
      <c r="R252" s="213">
        <f>Q252*H252</f>
        <v>0.36191000000000001</v>
      </c>
      <c r="S252" s="213">
        <v>0</v>
      </c>
      <c r="T252" s="214">
        <f>S252*H252</f>
        <v>0</v>
      </c>
      <c r="U252" s="35"/>
      <c r="V252" s="35"/>
      <c r="W252" s="35"/>
      <c r="X252" s="35"/>
      <c r="Y252" s="35"/>
      <c r="Z252" s="35"/>
      <c r="AA252" s="35"/>
      <c r="AB252" s="35"/>
      <c r="AC252" s="35"/>
      <c r="AD252" s="35"/>
      <c r="AE252" s="35"/>
      <c r="AR252" s="215" t="s">
        <v>192</v>
      </c>
      <c r="AT252" s="215" t="s">
        <v>187</v>
      </c>
      <c r="AU252" s="215" t="s">
        <v>83</v>
      </c>
      <c r="AY252" s="18" t="s">
        <v>185</v>
      </c>
      <c r="BE252" s="216">
        <f>IF(N252="základní",J252,0)</f>
        <v>0</v>
      </c>
      <c r="BF252" s="216">
        <f>IF(N252="snížená",J252,0)</f>
        <v>0</v>
      </c>
      <c r="BG252" s="216">
        <f>IF(N252="zákl. přenesená",J252,0)</f>
        <v>0</v>
      </c>
      <c r="BH252" s="216">
        <f>IF(N252="sníž. přenesená",J252,0)</f>
        <v>0</v>
      </c>
      <c r="BI252" s="216">
        <f>IF(N252="nulová",J252,0)</f>
        <v>0</v>
      </c>
      <c r="BJ252" s="18" t="s">
        <v>81</v>
      </c>
      <c r="BK252" s="216">
        <f>ROUND(I252*H252,2)</f>
        <v>0</v>
      </c>
      <c r="BL252" s="18" t="s">
        <v>192</v>
      </c>
      <c r="BM252" s="215" t="s">
        <v>2447</v>
      </c>
    </row>
    <row r="253" spans="1:65" s="2" customFormat="1" ht="28.8">
      <c r="A253" s="35"/>
      <c r="B253" s="36"/>
      <c r="C253" s="37"/>
      <c r="D253" s="217" t="s">
        <v>194</v>
      </c>
      <c r="E253" s="37"/>
      <c r="F253" s="218" t="s">
        <v>2448</v>
      </c>
      <c r="G253" s="37"/>
      <c r="H253" s="37"/>
      <c r="I253" s="116"/>
      <c r="J253" s="37"/>
      <c r="K253" s="37"/>
      <c r="L253" s="40"/>
      <c r="M253" s="219"/>
      <c r="N253" s="220"/>
      <c r="O253" s="72"/>
      <c r="P253" s="72"/>
      <c r="Q253" s="72"/>
      <c r="R253" s="72"/>
      <c r="S253" s="72"/>
      <c r="T253" s="73"/>
      <c r="U253" s="35"/>
      <c r="V253" s="35"/>
      <c r="W253" s="35"/>
      <c r="X253" s="35"/>
      <c r="Y253" s="35"/>
      <c r="Z253" s="35"/>
      <c r="AA253" s="35"/>
      <c r="AB253" s="35"/>
      <c r="AC253" s="35"/>
      <c r="AD253" s="35"/>
      <c r="AE253" s="35"/>
      <c r="AT253" s="18" t="s">
        <v>194</v>
      </c>
      <c r="AU253" s="18" t="s">
        <v>83</v>
      </c>
    </row>
    <row r="254" spans="1:65" s="2" customFormat="1" ht="115.2">
      <c r="A254" s="35"/>
      <c r="B254" s="36"/>
      <c r="C254" s="37"/>
      <c r="D254" s="217" t="s">
        <v>196</v>
      </c>
      <c r="E254" s="37"/>
      <c r="F254" s="221" t="s">
        <v>2449</v>
      </c>
      <c r="G254" s="37"/>
      <c r="H254" s="37"/>
      <c r="I254" s="116"/>
      <c r="J254" s="37"/>
      <c r="K254" s="37"/>
      <c r="L254" s="40"/>
      <c r="M254" s="219"/>
      <c r="N254" s="220"/>
      <c r="O254" s="72"/>
      <c r="P254" s="72"/>
      <c r="Q254" s="72"/>
      <c r="R254" s="72"/>
      <c r="S254" s="72"/>
      <c r="T254" s="73"/>
      <c r="U254" s="35"/>
      <c r="V254" s="35"/>
      <c r="W254" s="35"/>
      <c r="X254" s="35"/>
      <c r="Y254" s="35"/>
      <c r="Z254" s="35"/>
      <c r="AA254" s="35"/>
      <c r="AB254" s="35"/>
      <c r="AC254" s="35"/>
      <c r="AD254" s="35"/>
      <c r="AE254" s="35"/>
      <c r="AT254" s="18" t="s">
        <v>196</v>
      </c>
      <c r="AU254" s="18" t="s">
        <v>83</v>
      </c>
    </row>
    <row r="255" spans="1:65" s="2" customFormat="1" ht="16.5" customHeight="1">
      <c r="A255" s="35"/>
      <c r="B255" s="36"/>
      <c r="C255" s="258" t="s">
        <v>394</v>
      </c>
      <c r="D255" s="258" t="s">
        <v>521</v>
      </c>
      <c r="E255" s="259" t="s">
        <v>2450</v>
      </c>
      <c r="F255" s="260" t="s">
        <v>2451</v>
      </c>
      <c r="G255" s="261" t="s">
        <v>190</v>
      </c>
      <c r="H255" s="262">
        <v>1</v>
      </c>
      <c r="I255" s="263"/>
      <c r="J255" s="264">
        <f>ROUND(I255*H255,2)</f>
        <v>0</v>
      </c>
      <c r="K255" s="260" t="s">
        <v>191</v>
      </c>
      <c r="L255" s="265"/>
      <c r="M255" s="266" t="s">
        <v>1</v>
      </c>
      <c r="N255" s="267" t="s">
        <v>38</v>
      </c>
      <c r="O255" s="72"/>
      <c r="P255" s="213">
        <f>O255*H255</f>
        <v>0</v>
      </c>
      <c r="Q255" s="213">
        <v>0.12</v>
      </c>
      <c r="R255" s="213">
        <f>Q255*H255</f>
        <v>0.12</v>
      </c>
      <c r="S255" s="213">
        <v>0</v>
      </c>
      <c r="T255" s="214">
        <f>S255*H255</f>
        <v>0</v>
      </c>
      <c r="U255" s="35"/>
      <c r="V255" s="35"/>
      <c r="W255" s="35"/>
      <c r="X255" s="35"/>
      <c r="Y255" s="35"/>
      <c r="Z255" s="35"/>
      <c r="AA255" s="35"/>
      <c r="AB255" s="35"/>
      <c r="AC255" s="35"/>
      <c r="AD255" s="35"/>
      <c r="AE255" s="35"/>
      <c r="AR255" s="215" t="s">
        <v>226</v>
      </c>
      <c r="AT255" s="215" t="s">
        <v>521</v>
      </c>
      <c r="AU255" s="215" t="s">
        <v>83</v>
      </c>
      <c r="AY255" s="18" t="s">
        <v>185</v>
      </c>
      <c r="BE255" s="216">
        <f>IF(N255="základní",J255,0)</f>
        <v>0</v>
      </c>
      <c r="BF255" s="216">
        <f>IF(N255="snížená",J255,0)</f>
        <v>0</v>
      </c>
      <c r="BG255" s="216">
        <f>IF(N255="zákl. přenesená",J255,0)</f>
        <v>0</v>
      </c>
      <c r="BH255" s="216">
        <f>IF(N255="sníž. přenesená",J255,0)</f>
        <v>0</v>
      </c>
      <c r="BI255" s="216">
        <f>IF(N255="nulová",J255,0)</f>
        <v>0</v>
      </c>
      <c r="BJ255" s="18" t="s">
        <v>81</v>
      </c>
      <c r="BK255" s="216">
        <f>ROUND(I255*H255,2)</f>
        <v>0</v>
      </c>
      <c r="BL255" s="18" t="s">
        <v>192</v>
      </c>
      <c r="BM255" s="215" t="s">
        <v>2452</v>
      </c>
    </row>
    <row r="256" spans="1:65" s="2" customFormat="1" ht="10.199999999999999">
      <c r="A256" s="35"/>
      <c r="B256" s="36"/>
      <c r="C256" s="37"/>
      <c r="D256" s="217" t="s">
        <v>194</v>
      </c>
      <c r="E256" s="37"/>
      <c r="F256" s="218" t="s">
        <v>2451</v>
      </c>
      <c r="G256" s="37"/>
      <c r="H256" s="37"/>
      <c r="I256" s="116"/>
      <c r="J256" s="37"/>
      <c r="K256" s="37"/>
      <c r="L256" s="40"/>
      <c r="M256" s="219"/>
      <c r="N256" s="220"/>
      <c r="O256" s="72"/>
      <c r="P256" s="72"/>
      <c r="Q256" s="72"/>
      <c r="R256" s="72"/>
      <c r="S256" s="72"/>
      <c r="T256" s="73"/>
      <c r="U256" s="35"/>
      <c r="V256" s="35"/>
      <c r="W256" s="35"/>
      <c r="X256" s="35"/>
      <c r="Y256" s="35"/>
      <c r="Z256" s="35"/>
      <c r="AA256" s="35"/>
      <c r="AB256" s="35"/>
      <c r="AC256" s="35"/>
      <c r="AD256" s="35"/>
      <c r="AE256" s="35"/>
      <c r="AT256" s="18" t="s">
        <v>194</v>
      </c>
      <c r="AU256" s="18" t="s">
        <v>83</v>
      </c>
    </row>
    <row r="257" spans="1:65" s="2" customFormat="1" ht="16.5" customHeight="1">
      <c r="A257" s="35"/>
      <c r="B257" s="36"/>
      <c r="C257" s="204" t="s">
        <v>399</v>
      </c>
      <c r="D257" s="204" t="s">
        <v>187</v>
      </c>
      <c r="E257" s="205" t="s">
        <v>2453</v>
      </c>
      <c r="F257" s="206" t="s">
        <v>2454</v>
      </c>
      <c r="G257" s="207" t="s">
        <v>190</v>
      </c>
      <c r="H257" s="208">
        <v>1</v>
      </c>
      <c r="I257" s="209"/>
      <c r="J257" s="210">
        <f>ROUND(I257*H257,2)</f>
        <v>0</v>
      </c>
      <c r="K257" s="206" t="s">
        <v>1</v>
      </c>
      <c r="L257" s="40"/>
      <c r="M257" s="211" t="s">
        <v>1</v>
      </c>
      <c r="N257" s="212" t="s">
        <v>38</v>
      </c>
      <c r="O257" s="72"/>
      <c r="P257" s="213">
        <f>O257*H257</f>
        <v>0</v>
      </c>
      <c r="Q257" s="213">
        <v>0</v>
      </c>
      <c r="R257" s="213">
        <f>Q257*H257</f>
        <v>0</v>
      </c>
      <c r="S257" s="213">
        <v>0</v>
      </c>
      <c r="T257" s="214">
        <f>S257*H257</f>
        <v>0</v>
      </c>
      <c r="U257" s="35"/>
      <c r="V257" s="35"/>
      <c r="W257" s="35"/>
      <c r="X257" s="35"/>
      <c r="Y257" s="35"/>
      <c r="Z257" s="35"/>
      <c r="AA257" s="35"/>
      <c r="AB257" s="35"/>
      <c r="AC257" s="35"/>
      <c r="AD257" s="35"/>
      <c r="AE257" s="35"/>
      <c r="AR257" s="215" t="s">
        <v>192</v>
      </c>
      <c r="AT257" s="215" t="s">
        <v>187</v>
      </c>
      <c r="AU257" s="215" t="s">
        <v>83</v>
      </c>
      <c r="AY257" s="18" t="s">
        <v>185</v>
      </c>
      <c r="BE257" s="216">
        <f>IF(N257="základní",J257,0)</f>
        <v>0</v>
      </c>
      <c r="BF257" s="216">
        <f>IF(N257="snížená",J257,0)</f>
        <v>0</v>
      </c>
      <c r="BG257" s="216">
        <f>IF(N257="zákl. přenesená",J257,0)</f>
        <v>0</v>
      </c>
      <c r="BH257" s="216">
        <f>IF(N257="sníž. přenesená",J257,0)</f>
        <v>0</v>
      </c>
      <c r="BI257" s="216">
        <f>IF(N257="nulová",J257,0)</f>
        <v>0</v>
      </c>
      <c r="BJ257" s="18" t="s">
        <v>81</v>
      </c>
      <c r="BK257" s="216">
        <f>ROUND(I257*H257,2)</f>
        <v>0</v>
      </c>
      <c r="BL257" s="18" t="s">
        <v>192</v>
      </c>
      <c r="BM257" s="215" t="s">
        <v>2455</v>
      </c>
    </row>
    <row r="258" spans="1:65" s="2" customFormat="1" ht="10.199999999999999">
      <c r="A258" s="35"/>
      <c r="B258" s="36"/>
      <c r="C258" s="37"/>
      <c r="D258" s="217" t="s">
        <v>194</v>
      </c>
      <c r="E258" s="37"/>
      <c r="F258" s="218" t="s">
        <v>2454</v>
      </c>
      <c r="G258" s="37"/>
      <c r="H258" s="37"/>
      <c r="I258" s="116"/>
      <c r="J258" s="37"/>
      <c r="K258" s="37"/>
      <c r="L258" s="40"/>
      <c r="M258" s="219"/>
      <c r="N258" s="220"/>
      <c r="O258" s="72"/>
      <c r="P258" s="72"/>
      <c r="Q258" s="72"/>
      <c r="R258" s="72"/>
      <c r="S258" s="72"/>
      <c r="T258" s="73"/>
      <c r="U258" s="35"/>
      <c r="V258" s="35"/>
      <c r="W258" s="35"/>
      <c r="X258" s="35"/>
      <c r="Y258" s="35"/>
      <c r="Z258" s="35"/>
      <c r="AA258" s="35"/>
      <c r="AB258" s="35"/>
      <c r="AC258" s="35"/>
      <c r="AD258" s="35"/>
      <c r="AE258" s="35"/>
      <c r="AT258" s="18" t="s">
        <v>194</v>
      </c>
      <c r="AU258" s="18" t="s">
        <v>83</v>
      </c>
    </row>
    <row r="259" spans="1:65" s="12" customFormat="1" ht="22.8" customHeight="1">
      <c r="B259" s="188"/>
      <c r="C259" s="189"/>
      <c r="D259" s="190" t="s">
        <v>72</v>
      </c>
      <c r="E259" s="202" t="s">
        <v>514</v>
      </c>
      <c r="F259" s="202" t="s">
        <v>515</v>
      </c>
      <c r="G259" s="189"/>
      <c r="H259" s="189"/>
      <c r="I259" s="192"/>
      <c r="J259" s="203">
        <f>BK259</f>
        <v>0</v>
      </c>
      <c r="K259" s="189"/>
      <c r="L259" s="194"/>
      <c r="M259" s="195"/>
      <c r="N259" s="196"/>
      <c r="O259" s="196"/>
      <c r="P259" s="197">
        <f>SUM(P260:P261)</f>
        <v>0</v>
      </c>
      <c r="Q259" s="196"/>
      <c r="R259" s="197">
        <f>SUM(R260:R261)</f>
        <v>0</v>
      </c>
      <c r="S259" s="196"/>
      <c r="T259" s="198">
        <f>SUM(T260:T261)</f>
        <v>0</v>
      </c>
      <c r="AR259" s="199" t="s">
        <v>81</v>
      </c>
      <c r="AT259" s="200" t="s">
        <v>72</v>
      </c>
      <c r="AU259" s="200" t="s">
        <v>81</v>
      </c>
      <c r="AY259" s="199" t="s">
        <v>185</v>
      </c>
      <c r="BK259" s="201">
        <f>SUM(BK260:BK261)</f>
        <v>0</v>
      </c>
    </row>
    <row r="260" spans="1:65" s="2" customFormat="1" ht="21.75" customHeight="1">
      <c r="A260" s="35"/>
      <c r="B260" s="36"/>
      <c r="C260" s="204" t="s">
        <v>404</v>
      </c>
      <c r="D260" s="204" t="s">
        <v>187</v>
      </c>
      <c r="E260" s="205" t="s">
        <v>517</v>
      </c>
      <c r="F260" s="206" t="s">
        <v>518</v>
      </c>
      <c r="G260" s="207" t="s">
        <v>449</v>
      </c>
      <c r="H260" s="208">
        <v>4.3310000000000004</v>
      </c>
      <c r="I260" s="209"/>
      <c r="J260" s="210">
        <f>ROUND(I260*H260,2)</f>
        <v>0</v>
      </c>
      <c r="K260" s="206" t="s">
        <v>191</v>
      </c>
      <c r="L260" s="40"/>
      <c r="M260" s="211" t="s">
        <v>1</v>
      </c>
      <c r="N260" s="212" t="s">
        <v>38</v>
      </c>
      <c r="O260" s="72"/>
      <c r="P260" s="213">
        <f>O260*H260</f>
        <v>0</v>
      </c>
      <c r="Q260" s="213">
        <v>0</v>
      </c>
      <c r="R260" s="213">
        <f>Q260*H260</f>
        <v>0</v>
      </c>
      <c r="S260" s="213">
        <v>0</v>
      </c>
      <c r="T260" s="214">
        <f>S260*H260</f>
        <v>0</v>
      </c>
      <c r="U260" s="35"/>
      <c r="V260" s="35"/>
      <c r="W260" s="35"/>
      <c r="X260" s="35"/>
      <c r="Y260" s="35"/>
      <c r="Z260" s="35"/>
      <c r="AA260" s="35"/>
      <c r="AB260" s="35"/>
      <c r="AC260" s="35"/>
      <c r="AD260" s="35"/>
      <c r="AE260" s="35"/>
      <c r="AR260" s="215" t="s">
        <v>192</v>
      </c>
      <c r="AT260" s="215" t="s">
        <v>187</v>
      </c>
      <c r="AU260" s="215" t="s">
        <v>83</v>
      </c>
      <c r="AY260" s="18" t="s">
        <v>185</v>
      </c>
      <c r="BE260" s="216">
        <f>IF(N260="základní",J260,0)</f>
        <v>0</v>
      </c>
      <c r="BF260" s="216">
        <f>IF(N260="snížená",J260,0)</f>
        <v>0</v>
      </c>
      <c r="BG260" s="216">
        <f>IF(N260="zákl. přenesená",J260,0)</f>
        <v>0</v>
      </c>
      <c r="BH260" s="216">
        <f>IF(N260="sníž. přenesená",J260,0)</f>
        <v>0</v>
      </c>
      <c r="BI260" s="216">
        <f>IF(N260="nulová",J260,0)</f>
        <v>0</v>
      </c>
      <c r="BJ260" s="18" t="s">
        <v>81</v>
      </c>
      <c r="BK260" s="216">
        <f>ROUND(I260*H260,2)</f>
        <v>0</v>
      </c>
      <c r="BL260" s="18" t="s">
        <v>192</v>
      </c>
      <c r="BM260" s="215" t="s">
        <v>2456</v>
      </c>
    </row>
    <row r="261" spans="1:65" s="2" customFormat="1" ht="19.2">
      <c r="A261" s="35"/>
      <c r="B261" s="36"/>
      <c r="C261" s="37"/>
      <c r="D261" s="217" t="s">
        <v>194</v>
      </c>
      <c r="E261" s="37"/>
      <c r="F261" s="218" t="s">
        <v>520</v>
      </c>
      <c r="G261" s="37"/>
      <c r="H261" s="37"/>
      <c r="I261" s="116"/>
      <c r="J261" s="37"/>
      <c r="K261" s="37"/>
      <c r="L261" s="40"/>
      <c r="M261" s="254"/>
      <c r="N261" s="255"/>
      <c r="O261" s="256"/>
      <c r="P261" s="256"/>
      <c r="Q261" s="256"/>
      <c r="R261" s="256"/>
      <c r="S261" s="256"/>
      <c r="T261" s="257"/>
      <c r="U261" s="35"/>
      <c r="V261" s="35"/>
      <c r="W261" s="35"/>
      <c r="X261" s="35"/>
      <c r="Y261" s="35"/>
      <c r="Z261" s="35"/>
      <c r="AA261" s="35"/>
      <c r="AB261" s="35"/>
      <c r="AC261" s="35"/>
      <c r="AD261" s="35"/>
      <c r="AE261" s="35"/>
      <c r="AT261" s="18" t="s">
        <v>194</v>
      </c>
      <c r="AU261" s="18" t="s">
        <v>83</v>
      </c>
    </row>
    <row r="262" spans="1:65" s="2" customFormat="1" ht="6.9" customHeight="1">
      <c r="A262" s="35"/>
      <c r="B262" s="55"/>
      <c r="C262" s="56"/>
      <c r="D262" s="56"/>
      <c r="E262" s="56"/>
      <c r="F262" s="56"/>
      <c r="G262" s="56"/>
      <c r="H262" s="56"/>
      <c r="I262" s="153"/>
      <c r="J262" s="56"/>
      <c r="K262" s="56"/>
      <c r="L262" s="40"/>
      <c r="M262" s="35"/>
      <c r="O262" s="35"/>
      <c r="P262" s="35"/>
      <c r="Q262" s="35"/>
      <c r="R262" s="35"/>
      <c r="S262" s="35"/>
      <c r="T262" s="35"/>
      <c r="U262" s="35"/>
      <c r="V262" s="35"/>
      <c r="W262" s="35"/>
      <c r="X262" s="35"/>
      <c r="Y262" s="35"/>
      <c r="Z262" s="35"/>
      <c r="AA262" s="35"/>
      <c r="AB262" s="35"/>
      <c r="AC262" s="35"/>
      <c r="AD262" s="35"/>
      <c r="AE262" s="35"/>
    </row>
  </sheetData>
  <sheetProtection algorithmName="SHA-512" hashValue="AL+GDFHbKDp0XADZiSxqtyAo7BrSHqjNYu126u//GT5goCFmOnd/3lg52wi6VsFN5pwHsJQTKwU0cvz+FCeX3A==" saltValue="04CTkOgqphTVWWPP5NRRScmPMkkYfwdnAmDebfTYq1ytIHg0iRi1jPgR+N7fKRd0HWpjlapMPNWPgjxrVi19tA==" spinCount="100000" sheet="1" objects="1" scenarios="1" formatColumns="0" formatRows="0" autoFilter="0"/>
  <autoFilter ref="C120:K261"/>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3"/>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107</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2457</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ROUND(J125,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ROUND((SUM(BE125:BE332)),  2)</f>
        <v>0</v>
      </c>
      <c r="G33" s="35"/>
      <c r="H33" s="35"/>
      <c r="I33" s="132">
        <v>0.21</v>
      </c>
      <c r="J33" s="131">
        <f>ROUND(((SUM(BE125:BE332))*I33),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ROUND((SUM(BF125:BF332)),  2)</f>
        <v>0</v>
      </c>
      <c r="G34" s="35"/>
      <c r="H34" s="35"/>
      <c r="I34" s="132">
        <v>0.15</v>
      </c>
      <c r="J34" s="131">
        <f>ROUND(((SUM(BF125:BF332))*I34),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ROUND((SUM(BG125:BG332)),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ROUND((SUM(BH125:BH332)),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ROUND((SUM(BI125:BI332)),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400.1 - A - VO náměstí</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J125</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2458</v>
      </c>
      <c r="E97" s="165"/>
      <c r="F97" s="165"/>
      <c r="G97" s="165"/>
      <c r="H97" s="165"/>
      <c r="I97" s="166"/>
      <c r="J97" s="167">
        <f>J126</f>
        <v>0</v>
      </c>
      <c r="K97" s="163"/>
      <c r="L97" s="168"/>
    </row>
    <row r="98" spans="1:31" s="10" customFormat="1" ht="19.95" customHeight="1">
      <c r="B98" s="169"/>
      <c r="C98" s="170"/>
      <c r="D98" s="171" t="s">
        <v>2459</v>
      </c>
      <c r="E98" s="172"/>
      <c r="F98" s="172"/>
      <c r="G98" s="172"/>
      <c r="H98" s="172"/>
      <c r="I98" s="173"/>
      <c r="J98" s="174">
        <f>J127</f>
        <v>0</v>
      </c>
      <c r="K98" s="170"/>
      <c r="L98" s="175"/>
    </row>
    <row r="99" spans="1:31" s="10" customFormat="1" ht="19.95" customHeight="1">
      <c r="B99" s="169"/>
      <c r="C99" s="170"/>
      <c r="D99" s="171" t="s">
        <v>2460</v>
      </c>
      <c r="E99" s="172"/>
      <c r="F99" s="172"/>
      <c r="G99" s="172"/>
      <c r="H99" s="172"/>
      <c r="I99" s="173"/>
      <c r="J99" s="174">
        <f>J196</f>
        <v>0</v>
      </c>
      <c r="K99" s="170"/>
      <c r="L99" s="175"/>
    </row>
    <row r="100" spans="1:31" s="10" customFormat="1" ht="19.95" customHeight="1">
      <c r="B100" s="169"/>
      <c r="C100" s="170"/>
      <c r="D100" s="171" t="s">
        <v>2461</v>
      </c>
      <c r="E100" s="172"/>
      <c r="F100" s="172"/>
      <c r="G100" s="172"/>
      <c r="H100" s="172"/>
      <c r="I100" s="173"/>
      <c r="J100" s="174">
        <f>J237</f>
        <v>0</v>
      </c>
      <c r="K100" s="170"/>
      <c r="L100" s="175"/>
    </row>
    <row r="101" spans="1:31" s="10" customFormat="1" ht="19.95" customHeight="1">
      <c r="B101" s="169"/>
      <c r="C101" s="170"/>
      <c r="D101" s="171" t="s">
        <v>2462</v>
      </c>
      <c r="E101" s="172"/>
      <c r="F101" s="172"/>
      <c r="G101" s="172"/>
      <c r="H101" s="172"/>
      <c r="I101" s="173"/>
      <c r="J101" s="174">
        <f>J242</f>
        <v>0</v>
      </c>
      <c r="K101" s="170"/>
      <c r="L101" s="175"/>
    </row>
    <row r="102" spans="1:31" s="10" customFormat="1" ht="19.95" customHeight="1">
      <c r="B102" s="169"/>
      <c r="C102" s="170"/>
      <c r="D102" s="171" t="s">
        <v>2463</v>
      </c>
      <c r="E102" s="172"/>
      <c r="F102" s="172"/>
      <c r="G102" s="172"/>
      <c r="H102" s="172"/>
      <c r="I102" s="173"/>
      <c r="J102" s="174">
        <f>J251</f>
        <v>0</v>
      </c>
      <c r="K102" s="170"/>
      <c r="L102" s="175"/>
    </row>
    <row r="103" spans="1:31" s="10" customFormat="1" ht="19.95" customHeight="1">
      <c r="B103" s="169"/>
      <c r="C103" s="170"/>
      <c r="D103" s="171" t="s">
        <v>2464</v>
      </c>
      <c r="E103" s="172"/>
      <c r="F103" s="172"/>
      <c r="G103" s="172"/>
      <c r="H103" s="172"/>
      <c r="I103" s="173"/>
      <c r="J103" s="174">
        <f>J254</f>
        <v>0</v>
      </c>
      <c r="K103" s="170"/>
      <c r="L103" s="175"/>
    </row>
    <row r="104" spans="1:31" s="10" customFormat="1" ht="19.95" customHeight="1">
      <c r="B104" s="169"/>
      <c r="C104" s="170"/>
      <c r="D104" s="171" t="s">
        <v>2465</v>
      </c>
      <c r="E104" s="172"/>
      <c r="F104" s="172"/>
      <c r="G104" s="172"/>
      <c r="H104" s="172"/>
      <c r="I104" s="173"/>
      <c r="J104" s="174">
        <f>J309</f>
        <v>0</v>
      </c>
      <c r="K104" s="170"/>
      <c r="L104" s="175"/>
    </row>
    <row r="105" spans="1:31" s="10" customFormat="1" ht="19.95" customHeight="1">
      <c r="B105" s="169"/>
      <c r="C105" s="170"/>
      <c r="D105" s="171" t="s">
        <v>2466</v>
      </c>
      <c r="E105" s="172"/>
      <c r="F105" s="172"/>
      <c r="G105" s="172"/>
      <c r="H105" s="172"/>
      <c r="I105" s="173"/>
      <c r="J105" s="174">
        <f>J322</f>
        <v>0</v>
      </c>
      <c r="K105" s="170"/>
      <c r="L105" s="175"/>
    </row>
    <row r="106" spans="1:31" s="2" customFormat="1" ht="21.75" customHeight="1">
      <c r="A106" s="35"/>
      <c r="B106" s="36"/>
      <c r="C106" s="37"/>
      <c r="D106" s="37"/>
      <c r="E106" s="37"/>
      <c r="F106" s="37"/>
      <c r="G106" s="37"/>
      <c r="H106" s="37"/>
      <c r="I106" s="116"/>
      <c r="J106" s="37"/>
      <c r="K106" s="37"/>
      <c r="L106" s="52"/>
      <c r="S106" s="35"/>
      <c r="T106" s="35"/>
      <c r="U106" s="35"/>
      <c r="V106" s="35"/>
      <c r="W106" s="35"/>
      <c r="X106" s="35"/>
      <c r="Y106" s="35"/>
      <c r="Z106" s="35"/>
      <c r="AA106" s="35"/>
      <c r="AB106" s="35"/>
      <c r="AC106" s="35"/>
      <c r="AD106" s="35"/>
      <c r="AE106" s="35"/>
    </row>
    <row r="107" spans="1:31" s="2" customFormat="1" ht="6.9" customHeight="1">
      <c r="A107" s="35"/>
      <c r="B107" s="55"/>
      <c r="C107" s="56"/>
      <c r="D107" s="56"/>
      <c r="E107" s="56"/>
      <c r="F107" s="56"/>
      <c r="G107" s="56"/>
      <c r="H107" s="56"/>
      <c r="I107" s="153"/>
      <c r="J107" s="56"/>
      <c r="K107" s="56"/>
      <c r="L107" s="52"/>
      <c r="S107" s="35"/>
      <c r="T107" s="35"/>
      <c r="U107" s="35"/>
      <c r="V107" s="35"/>
      <c r="W107" s="35"/>
      <c r="X107" s="35"/>
      <c r="Y107" s="35"/>
      <c r="Z107" s="35"/>
      <c r="AA107" s="35"/>
      <c r="AB107" s="35"/>
      <c r="AC107" s="35"/>
      <c r="AD107" s="35"/>
      <c r="AE107" s="35"/>
    </row>
    <row r="111" spans="1:31" s="2" customFormat="1" ht="6.9" customHeight="1">
      <c r="A111" s="35"/>
      <c r="B111" s="57"/>
      <c r="C111" s="58"/>
      <c r="D111" s="58"/>
      <c r="E111" s="58"/>
      <c r="F111" s="58"/>
      <c r="G111" s="58"/>
      <c r="H111" s="58"/>
      <c r="I111" s="156"/>
      <c r="J111" s="58"/>
      <c r="K111" s="58"/>
      <c r="L111" s="52"/>
      <c r="S111" s="35"/>
      <c r="T111" s="35"/>
      <c r="U111" s="35"/>
      <c r="V111" s="35"/>
      <c r="W111" s="35"/>
      <c r="X111" s="35"/>
      <c r="Y111" s="35"/>
      <c r="Z111" s="35"/>
      <c r="AA111" s="35"/>
      <c r="AB111" s="35"/>
      <c r="AC111" s="35"/>
      <c r="AD111" s="35"/>
      <c r="AE111" s="35"/>
    </row>
    <row r="112" spans="1:31" s="2" customFormat="1" ht="24.9" customHeight="1">
      <c r="A112" s="35"/>
      <c r="B112" s="36"/>
      <c r="C112" s="24" t="s">
        <v>170</v>
      </c>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6.9" customHeight="1">
      <c r="A113" s="35"/>
      <c r="B113" s="36"/>
      <c r="C113" s="37"/>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16</v>
      </c>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34" t="str">
        <f>E7</f>
        <v>Revitalizace náměstí ve Valašském Meziříčí</v>
      </c>
      <c r="F115" s="335"/>
      <c r="G115" s="335"/>
      <c r="H115" s="335"/>
      <c r="I115" s="116"/>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154</v>
      </c>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23" t="str">
        <f>E9</f>
        <v>SO 400.1 - A - VO náměstí</v>
      </c>
      <c r="F117" s="336"/>
      <c r="G117" s="336"/>
      <c r="H117" s="336"/>
      <c r="I117" s="116"/>
      <c r="J117" s="37"/>
      <c r="K117" s="37"/>
      <c r="L117" s="52"/>
      <c r="S117" s="35"/>
      <c r="T117" s="35"/>
      <c r="U117" s="35"/>
      <c r="V117" s="35"/>
      <c r="W117" s="35"/>
      <c r="X117" s="35"/>
      <c r="Y117" s="35"/>
      <c r="Z117" s="35"/>
      <c r="AA117" s="35"/>
      <c r="AB117" s="35"/>
      <c r="AC117" s="35"/>
      <c r="AD117" s="35"/>
      <c r="AE117" s="35"/>
    </row>
    <row r="118" spans="1:65" s="2" customFormat="1" ht="6.9" customHeight="1">
      <c r="A118" s="35"/>
      <c r="B118" s="36"/>
      <c r="C118" s="37"/>
      <c r="D118" s="37"/>
      <c r="E118" s="37"/>
      <c r="F118" s="37"/>
      <c r="G118" s="37"/>
      <c r="H118" s="37"/>
      <c r="I118" s="116"/>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F12</f>
        <v>Valašské Meziříčí</v>
      </c>
      <c r="G119" s="37"/>
      <c r="H119" s="37"/>
      <c r="I119" s="118" t="s">
        <v>22</v>
      </c>
      <c r="J119" s="67" t="str">
        <f>IF(J12="","",J12)</f>
        <v>16. 10. 2020</v>
      </c>
      <c r="K119" s="37"/>
      <c r="L119" s="52"/>
      <c r="S119" s="35"/>
      <c r="T119" s="35"/>
      <c r="U119" s="35"/>
      <c r="V119" s="35"/>
      <c r="W119" s="35"/>
      <c r="X119" s="35"/>
      <c r="Y119" s="35"/>
      <c r="Z119" s="35"/>
      <c r="AA119" s="35"/>
      <c r="AB119" s="35"/>
      <c r="AC119" s="35"/>
      <c r="AD119" s="35"/>
      <c r="AE119" s="35"/>
    </row>
    <row r="120" spans="1:65" s="2" customFormat="1" ht="6.9" customHeight="1">
      <c r="A120" s="35"/>
      <c r="B120" s="36"/>
      <c r="C120" s="37"/>
      <c r="D120" s="37"/>
      <c r="E120" s="37"/>
      <c r="F120" s="37"/>
      <c r="G120" s="37"/>
      <c r="H120" s="37"/>
      <c r="I120" s="116"/>
      <c r="J120" s="37"/>
      <c r="K120" s="37"/>
      <c r="L120" s="52"/>
      <c r="S120" s="35"/>
      <c r="T120" s="35"/>
      <c r="U120" s="35"/>
      <c r="V120" s="35"/>
      <c r="W120" s="35"/>
      <c r="X120" s="35"/>
      <c r="Y120" s="35"/>
      <c r="Z120" s="35"/>
      <c r="AA120" s="35"/>
      <c r="AB120" s="35"/>
      <c r="AC120" s="35"/>
      <c r="AD120" s="35"/>
      <c r="AE120" s="35"/>
    </row>
    <row r="121" spans="1:65" s="2" customFormat="1" ht="25.65" customHeight="1">
      <c r="A121" s="35"/>
      <c r="B121" s="36"/>
      <c r="C121" s="30" t="s">
        <v>24</v>
      </c>
      <c r="D121" s="37"/>
      <c r="E121" s="37"/>
      <c r="F121" s="28" t="str">
        <f>E15</f>
        <v xml:space="preserve"> </v>
      </c>
      <c r="G121" s="37"/>
      <c r="H121" s="37"/>
      <c r="I121" s="118" t="s">
        <v>29</v>
      </c>
      <c r="J121" s="33" t="str">
        <f>E21</f>
        <v>360 DEGREES CONSTRUCT s.r.o.</v>
      </c>
      <c r="K121" s="37"/>
      <c r="L121" s="52"/>
      <c r="S121" s="35"/>
      <c r="T121" s="35"/>
      <c r="U121" s="35"/>
      <c r="V121" s="35"/>
      <c r="W121" s="35"/>
      <c r="X121" s="35"/>
      <c r="Y121" s="35"/>
      <c r="Z121" s="35"/>
      <c r="AA121" s="35"/>
      <c r="AB121" s="35"/>
      <c r="AC121" s="35"/>
      <c r="AD121" s="35"/>
      <c r="AE121" s="35"/>
    </row>
    <row r="122" spans="1:65" s="2" customFormat="1" ht="25.65" customHeight="1">
      <c r="A122" s="35"/>
      <c r="B122" s="36"/>
      <c r="C122" s="30" t="s">
        <v>27</v>
      </c>
      <c r="D122" s="37"/>
      <c r="E122" s="37"/>
      <c r="F122" s="28" t="str">
        <f>IF(E18="","",E18)</f>
        <v>Vyplň údaj</v>
      </c>
      <c r="G122" s="37"/>
      <c r="H122" s="37"/>
      <c r="I122" s="118" t="s">
        <v>31</v>
      </c>
      <c r="J122" s="33" t="str">
        <f>E24</f>
        <v>360 DEGREES CONSTRUCT s.r.o.</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16"/>
      <c r="J123" s="37"/>
      <c r="K123" s="37"/>
      <c r="L123" s="52"/>
      <c r="S123" s="35"/>
      <c r="T123" s="35"/>
      <c r="U123" s="35"/>
      <c r="V123" s="35"/>
      <c r="W123" s="35"/>
      <c r="X123" s="35"/>
      <c r="Y123" s="35"/>
      <c r="Z123" s="35"/>
      <c r="AA123" s="35"/>
      <c r="AB123" s="35"/>
      <c r="AC123" s="35"/>
      <c r="AD123" s="35"/>
      <c r="AE123" s="35"/>
    </row>
    <row r="124" spans="1:65" s="11" customFormat="1" ht="29.25" customHeight="1">
      <c r="A124" s="176"/>
      <c r="B124" s="177"/>
      <c r="C124" s="178" t="s">
        <v>171</v>
      </c>
      <c r="D124" s="179" t="s">
        <v>58</v>
      </c>
      <c r="E124" s="179" t="s">
        <v>54</v>
      </c>
      <c r="F124" s="179" t="s">
        <v>55</v>
      </c>
      <c r="G124" s="179" t="s">
        <v>172</v>
      </c>
      <c r="H124" s="179" t="s">
        <v>173</v>
      </c>
      <c r="I124" s="180" t="s">
        <v>174</v>
      </c>
      <c r="J124" s="179" t="s">
        <v>160</v>
      </c>
      <c r="K124" s="181" t="s">
        <v>175</v>
      </c>
      <c r="L124" s="182"/>
      <c r="M124" s="76" t="s">
        <v>1</v>
      </c>
      <c r="N124" s="77" t="s">
        <v>37</v>
      </c>
      <c r="O124" s="77" t="s">
        <v>176</v>
      </c>
      <c r="P124" s="77" t="s">
        <v>177</v>
      </c>
      <c r="Q124" s="77" t="s">
        <v>178</v>
      </c>
      <c r="R124" s="77" t="s">
        <v>179</v>
      </c>
      <c r="S124" s="77" t="s">
        <v>180</v>
      </c>
      <c r="T124" s="78" t="s">
        <v>181</v>
      </c>
      <c r="U124" s="176"/>
      <c r="V124" s="176"/>
      <c r="W124" s="176"/>
      <c r="X124" s="176"/>
      <c r="Y124" s="176"/>
      <c r="Z124" s="176"/>
      <c r="AA124" s="176"/>
      <c r="AB124" s="176"/>
      <c r="AC124" s="176"/>
      <c r="AD124" s="176"/>
      <c r="AE124" s="176"/>
    </row>
    <row r="125" spans="1:65" s="2" customFormat="1" ht="22.8" customHeight="1">
      <c r="A125" s="35"/>
      <c r="B125" s="36"/>
      <c r="C125" s="83" t="s">
        <v>182</v>
      </c>
      <c r="D125" s="37"/>
      <c r="E125" s="37"/>
      <c r="F125" s="37"/>
      <c r="G125" s="37"/>
      <c r="H125" s="37"/>
      <c r="I125" s="116"/>
      <c r="J125" s="183">
        <f>BK125</f>
        <v>0</v>
      </c>
      <c r="K125" s="37"/>
      <c r="L125" s="40"/>
      <c r="M125" s="79"/>
      <c r="N125" s="184"/>
      <c r="O125" s="80"/>
      <c r="P125" s="185">
        <f>P126</f>
        <v>0</v>
      </c>
      <c r="Q125" s="80"/>
      <c r="R125" s="185">
        <f>R126</f>
        <v>0</v>
      </c>
      <c r="S125" s="80"/>
      <c r="T125" s="186">
        <f>T126</f>
        <v>0</v>
      </c>
      <c r="U125" s="35"/>
      <c r="V125" s="35"/>
      <c r="W125" s="35"/>
      <c r="X125" s="35"/>
      <c r="Y125" s="35"/>
      <c r="Z125" s="35"/>
      <c r="AA125" s="35"/>
      <c r="AB125" s="35"/>
      <c r="AC125" s="35"/>
      <c r="AD125" s="35"/>
      <c r="AE125" s="35"/>
      <c r="AT125" s="18" t="s">
        <v>72</v>
      </c>
      <c r="AU125" s="18" t="s">
        <v>162</v>
      </c>
      <c r="BK125" s="187">
        <f>BK126</f>
        <v>0</v>
      </c>
    </row>
    <row r="126" spans="1:65" s="12" customFormat="1" ht="25.95" customHeight="1">
      <c r="B126" s="188"/>
      <c r="C126" s="189"/>
      <c r="D126" s="190" t="s">
        <v>72</v>
      </c>
      <c r="E126" s="191" t="s">
        <v>1438</v>
      </c>
      <c r="F126" s="191" t="s">
        <v>106</v>
      </c>
      <c r="G126" s="189"/>
      <c r="H126" s="189"/>
      <c r="I126" s="192"/>
      <c r="J126" s="193">
        <f>BK126</f>
        <v>0</v>
      </c>
      <c r="K126" s="189"/>
      <c r="L126" s="194"/>
      <c r="M126" s="195"/>
      <c r="N126" s="196"/>
      <c r="O126" s="196"/>
      <c r="P126" s="197">
        <f>P127+P196+P237+P242+P251+P254+P309+P322</f>
        <v>0</v>
      </c>
      <c r="Q126" s="196"/>
      <c r="R126" s="197">
        <f>R127+R196+R237+R242+R251+R254+R309+R322</f>
        <v>0</v>
      </c>
      <c r="S126" s="196"/>
      <c r="T126" s="198">
        <f>T127+T196+T237+T242+T251+T254+T309+T322</f>
        <v>0</v>
      </c>
      <c r="AR126" s="199" t="s">
        <v>192</v>
      </c>
      <c r="AT126" s="200" t="s">
        <v>72</v>
      </c>
      <c r="AU126" s="200" t="s">
        <v>73</v>
      </c>
      <c r="AY126" s="199" t="s">
        <v>185</v>
      </c>
      <c r="BK126" s="201">
        <f>BK127+BK196+BK237+BK242+BK251+BK254+BK309+BK322</f>
        <v>0</v>
      </c>
    </row>
    <row r="127" spans="1:65" s="12" customFormat="1" ht="22.8" customHeight="1">
      <c r="B127" s="188"/>
      <c r="C127" s="189"/>
      <c r="D127" s="190" t="s">
        <v>72</v>
      </c>
      <c r="E127" s="202" t="s">
        <v>1440</v>
      </c>
      <c r="F127" s="202" t="s">
        <v>2467</v>
      </c>
      <c r="G127" s="189"/>
      <c r="H127" s="189"/>
      <c r="I127" s="192"/>
      <c r="J127" s="203">
        <f>BK127</f>
        <v>0</v>
      </c>
      <c r="K127" s="189"/>
      <c r="L127" s="194"/>
      <c r="M127" s="195"/>
      <c r="N127" s="196"/>
      <c r="O127" s="196"/>
      <c r="P127" s="197">
        <f>SUM(P128:P195)</f>
        <v>0</v>
      </c>
      <c r="Q127" s="196"/>
      <c r="R127" s="197">
        <f>SUM(R128:R195)</f>
        <v>0</v>
      </c>
      <c r="S127" s="196"/>
      <c r="T127" s="198">
        <f>SUM(T128:T195)</f>
        <v>0</v>
      </c>
      <c r="AR127" s="199" t="s">
        <v>192</v>
      </c>
      <c r="AT127" s="200" t="s">
        <v>72</v>
      </c>
      <c r="AU127" s="200" t="s">
        <v>81</v>
      </c>
      <c r="AY127" s="199" t="s">
        <v>185</v>
      </c>
      <c r="BK127" s="201">
        <f>SUM(BK128:BK195)</f>
        <v>0</v>
      </c>
    </row>
    <row r="128" spans="1:65" s="2" customFormat="1" ht="16.5" customHeight="1">
      <c r="A128" s="35"/>
      <c r="B128" s="36"/>
      <c r="C128" s="258" t="s">
        <v>81</v>
      </c>
      <c r="D128" s="258" t="s">
        <v>521</v>
      </c>
      <c r="E128" s="259" t="s">
        <v>2468</v>
      </c>
      <c r="F128" s="260" t="s">
        <v>2469</v>
      </c>
      <c r="G128" s="261" t="s">
        <v>316</v>
      </c>
      <c r="H128" s="262">
        <v>150</v>
      </c>
      <c r="I128" s="263"/>
      <c r="J128" s="264">
        <f>ROUND(I128*H128,2)</f>
        <v>0</v>
      </c>
      <c r="K128" s="260" t="s">
        <v>1</v>
      </c>
      <c r="L128" s="265"/>
      <c r="M128" s="266" t="s">
        <v>1</v>
      </c>
      <c r="N128" s="267" t="s">
        <v>38</v>
      </c>
      <c r="O128" s="72"/>
      <c r="P128" s="213">
        <f>O128*H128</f>
        <v>0</v>
      </c>
      <c r="Q128" s="213">
        <v>0</v>
      </c>
      <c r="R128" s="213">
        <f>Q128*H128</f>
        <v>0</v>
      </c>
      <c r="S128" s="213">
        <v>0</v>
      </c>
      <c r="T128" s="214">
        <f>S128*H128</f>
        <v>0</v>
      </c>
      <c r="U128" s="35"/>
      <c r="V128" s="35"/>
      <c r="W128" s="35"/>
      <c r="X128" s="35"/>
      <c r="Y128" s="35"/>
      <c r="Z128" s="35"/>
      <c r="AA128" s="35"/>
      <c r="AB128" s="35"/>
      <c r="AC128" s="35"/>
      <c r="AD128" s="35"/>
      <c r="AE128" s="35"/>
      <c r="AR128" s="215" t="s">
        <v>487</v>
      </c>
      <c r="AT128" s="215" t="s">
        <v>521</v>
      </c>
      <c r="AU128" s="215" t="s">
        <v>83</v>
      </c>
      <c r="AY128" s="18" t="s">
        <v>185</v>
      </c>
      <c r="BE128" s="216">
        <f>IF(N128="základní",J128,0)</f>
        <v>0</v>
      </c>
      <c r="BF128" s="216">
        <f>IF(N128="snížená",J128,0)</f>
        <v>0</v>
      </c>
      <c r="BG128" s="216">
        <f>IF(N128="zákl. přenesená",J128,0)</f>
        <v>0</v>
      </c>
      <c r="BH128" s="216">
        <f>IF(N128="sníž. přenesená",J128,0)</f>
        <v>0</v>
      </c>
      <c r="BI128" s="216">
        <f>IF(N128="nulová",J128,0)</f>
        <v>0</v>
      </c>
      <c r="BJ128" s="18" t="s">
        <v>81</v>
      </c>
      <c r="BK128" s="216">
        <f>ROUND(I128*H128,2)</f>
        <v>0</v>
      </c>
      <c r="BL128" s="18" t="s">
        <v>487</v>
      </c>
      <c r="BM128" s="215" t="s">
        <v>2470</v>
      </c>
    </row>
    <row r="129" spans="1:65" s="2" customFormat="1" ht="10.199999999999999">
      <c r="A129" s="35"/>
      <c r="B129" s="36"/>
      <c r="C129" s="37"/>
      <c r="D129" s="217" t="s">
        <v>194</v>
      </c>
      <c r="E129" s="37"/>
      <c r="F129" s="218" t="s">
        <v>2469</v>
      </c>
      <c r="G129" s="37"/>
      <c r="H129" s="37"/>
      <c r="I129" s="116"/>
      <c r="J129" s="37"/>
      <c r="K129" s="37"/>
      <c r="L129" s="40"/>
      <c r="M129" s="219"/>
      <c r="N129" s="220"/>
      <c r="O129" s="72"/>
      <c r="P129" s="72"/>
      <c r="Q129" s="72"/>
      <c r="R129" s="72"/>
      <c r="S129" s="72"/>
      <c r="T129" s="73"/>
      <c r="U129" s="35"/>
      <c r="V129" s="35"/>
      <c r="W129" s="35"/>
      <c r="X129" s="35"/>
      <c r="Y129" s="35"/>
      <c r="Z129" s="35"/>
      <c r="AA129" s="35"/>
      <c r="AB129" s="35"/>
      <c r="AC129" s="35"/>
      <c r="AD129" s="35"/>
      <c r="AE129" s="35"/>
      <c r="AT129" s="18" t="s">
        <v>194</v>
      </c>
      <c r="AU129" s="18" t="s">
        <v>83</v>
      </c>
    </row>
    <row r="130" spans="1:65" s="2" customFormat="1" ht="16.5" customHeight="1">
      <c r="A130" s="35"/>
      <c r="B130" s="36"/>
      <c r="C130" s="258" t="s">
        <v>83</v>
      </c>
      <c r="D130" s="258" t="s">
        <v>521</v>
      </c>
      <c r="E130" s="259" t="s">
        <v>2471</v>
      </c>
      <c r="F130" s="260" t="s">
        <v>2472</v>
      </c>
      <c r="G130" s="261" t="s">
        <v>83</v>
      </c>
      <c r="H130" s="262">
        <v>20</v>
      </c>
      <c r="I130" s="263"/>
      <c r="J130" s="264">
        <f>ROUND(I130*H130,2)</f>
        <v>0</v>
      </c>
      <c r="K130" s="260" t="s">
        <v>1</v>
      </c>
      <c r="L130" s="265"/>
      <c r="M130" s="266" t="s">
        <v>1</v>
      </c>
      <c r="N130" s="267" t="s">
        <v>38</v>
      </c>
      <c r="O130" s="72"/>
      <c r="P130" s="213">
        <f>O130*H130</f>
        <v>0</v>
      </c>
      <c r="Q130" s="213">
        <v>0</v>
      </c>
      <c r="R130" s="213">
        <f>Q130*H130</f>
        <v>0</v>
      </c>
      <c r="S130" s="213">
        <v>0</v>
      </c>
      <c r="T130" s="214">
        <f>S130*H130</f>
        <v>0</v>
      </c>
      <c r="U130" s="35"/>
      <c r="V130" s="35"/>
      <c r="W130" s="35"/>
      <c r="X130" s="35"/>
      <c r="Y130" s="35"/>
      <c r="Z130" s="35"/>
      <c r="AA130" s="35"/>
      <c r="AB130" s="35"/>
      <c r="AC130" s="35"/>
      <c r="AD130" s="35"/>
      <c r="AE130" s="35"/>
      <c r="AR130" s="215" t="s">
        <v>487</v>
      </c>
      <c r="AT130" s="215" t="s">
        <v>521</v>
      </c>
      <c r="AU130" s="215" t="s">
        <v>83</v>
      </c>
      <c r="AY130" s="18" t="s">
        <v>185</v>
      </c>
      <c r="BE130" s="216">
        <f>IF(N130="základní",J130,0)</f>
        <v>0</v>
      </c>
      <c r="BF130" s="216">
        <f>IF(N130="snížená",J130,0)</f>
        <v>0</v>
      </c>
      <c r="BG130" s="216">
        <f>IF(N130="zákl. přenesená",J130,0)</f>
        <v>0</v>
      </c>
      <c r="BH130" s="216">
        <f>IF(N130="sníž. přenesená",J130,0)</f>
        <v>0</v>
      </c>
      <c r="BI130" s="216">
        <f>IF(N130="nulová",J130,0)</f>
        <v>0</v>
      </c>
      <c r="BJ130" s="18" t="s">
        <v>81</v>
      </c>
      <c r="BK130" s="216">
        <f>ROUND(I130*H130,2)</f>
        <v>0</v>
      </c>
      <c r="BL130" s="18" t="s">
        <v>487</v>
      </c>
      <c r="BM130" s="215" t="s">
        <v>2473</v>
      </c>
    </row>
    <row r="131" spans="1:65" s="2" customFormat="1" ht="10.199999999999999">
      <c r="A131" s="35"/>
      <c r="B131" s="36"/>
      <c r="C131" s="37"/>
      <c r="D131" s="217" t="s">
        <v>194</v>
      </c>
      <c r="E131" s="37"/>
      <c r="F131" s="218" t="s">
        <v>2472</v>
      </c>
      <c r="G131" s="37"/>
      <c r="H131" s="37"/>
      <c r="I131" s="116"/>
      <c r="J131" s="37"/>
      <c r="K131" s="37"/>
      <c r="L131" s="40"/>
      <c r="M131" s="219"/>
      <c r="N131" s="220"/>
      <c r="O131" s="72"/>
      <c r="P131" s="72"/>
      <c r="Q131" s="72"/>
      <c r="R131" s="72"/>
      <c r="S131" s="72"/>
      <c r="T131" s="73"/>
      <c r="U131" s="35"/>
      <c r="V131" s="35"/>
      <c r="W131" s="35"/>
      <c r="X131" s="35"/>
      <c r="Y131" s="35"/>
      <c r="Z131" s="35"/>
      <c r="AA131" s="35"/>
      <c r="AB131" s="35"/>
      <c r="AC131" s="35"/>
      <c r="AD131" s="35"/>
      <c r="AE131" s="35"/>
      <c r="AT131" s="18" t="s">
        <v>194</v>
      </c>
      <c r="AU131" s="18" t="s">
        <v>83</v>
      </c>
    </row>
    <row r="132" spans="1:65" s="2" customFormat="1" ht="16.5" customHeight="1">
      <c r="A132" s="35"/>
      <c r="B132" s="36"/>
      <c r="C132" s="258" t="s">
        <v>202</v>
      </c>
      <c r="D132" s="258" t="s">
        <v>521</v>
      </c>
      <c r="E132" s="259" t="s">
        <v>2474</v>
      </c>
      <c r="F132" s="260" t="s">
        <v>2475</v>
      </c>
      <c r="G132" s="261" t="s">
        <v>316</v>
      </c>
      <c r="H132" s="262">
        <v>10</v>
      </c>
      <c r="I132" s="263"/>
      <c r="J132" s="264">
        <f>ROUND(I132*H132,2)</f>
        <v>0</v>
      </c>
      <c r="K132" s="260" t="s">
        <v>1</v>
      </c>
      <c r="L132" s="265"/>
      <c r="M132" s="266" t="s">
        <v>1</v>
      </c>
      <c r="N132" s="267" t="s">
        <v>38</v>
      </c>
      <c r="O132" s="72"/>
      <c r="P132" s="213">
        <f>O132*H132</f>
        <v>0</v>
      </c>
      <c r="Q132" s="213">
        <v>0</v>
      </c>
      <c r="R132" s="213">
        <f>Q132*H132</f>
        <v>0</v>
      </c>
      <c r="S132" s="213">
        <v>0</v>
      </c>
      <c r="T132" s="214">
        <f>S132*H132</f>
        <v>0</v>
      </c>
      <c r="U132" s="35"/>
      <c r="V132" s="35"/>
      <c r="W132" s="35"/>
      <c r="X132" s="35"/>
      <c r="Y132" s="35"/>
      <c r="Z132" s="35"/>
      <c r="AA132" s="35"/>
      <c r="AB132" s="35"/>
      <c r="AC132" s="35"/>
      <c r="AD132" s="35"/>
      <c r="AE132" s="35"/>
      <c r="AR132" s="215" t="s">
        <v>487</v>
      </c>
      <c r="AT132" s="215" t="s">
        <v>521</v>
      </c>
      <c r="AU132" s="215" t="s">
        <v>83</v>
      </c>
      <c r="AY132" s="18" t="s">
        <v>185</v>
      </c>
      <c r="BE132" s="216">
        <f>IF(N132="základní",J132,0)</f>
        <v>0</v>
      </c>
      <c r="BF132" s="216">
        <f>IF(N132="snížená",J132,0)</f>
        <v>0</v>
      </c>
      <c r="BG132" s="216">
        <f>IF(N132="zákl. přenesená",J132,0)</f>
        <v>0</v>
      </c>
      <c r="BH132" s="216">
        <f>IF(N132="sníž. přenesená",J132,0)</f>
        <v>0</v>
      </c>
      <c r="BI132" s="216">
        <f>IF(N132="nulová",J132,0)</f>
        <v>0</v>
      </c>
      <c r="BJ132" s="18" t="s">
        <v>81</v>
      </c>
      <c r="BK132" s="216">
        <f>ROUND(I132*H132,2)</f>
        <v>0</v>
      </c>
      <c r="BL132" s="18" t="s">
        <v>487</v>
      </c>
      <c r="BM132" s="215" t="s">
        <v>2476</v>
      </c>
    </row>
    <row r="133" spans="1:65" s="2" customFormat="1" ht="10.199999999999999">
      <c r="A133" s="35"/>
      <c r="B133" s="36"/>
      <c r="C133" s="37"/>
      <c r="D133" s="217" t="s">
        <v>194</v>
      </c>
      <c r="E133" s="37"/>
      <c r="F133" s="218" t="s">
        <v>2475</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194</v>
      </c>
      <c r="AU133" s="18" t="s">
        <v>83</v>
      </c>
    </row>
    <row r="134" spans="1:65" s="2" customFormat="1" ht="16.5" customHeight="1">
      <c r="A134" s="35"/>
      <c r="B134" s="36"/>
      <c r="C134" s="258" t="s">
        <v>192</v>
      </c>
      <c r="D134" s="258" t="s">
        <v>521</v>
      </c>
      <c r="E134" s="259" t="s">
        <v>2477</v>
      </c>
      <c r="F134" s="260" t="s">
        <v>2478</v>
      </c>
      <c r="G134" s="261" t="s">
        <v>316</v>
      </c>
      <c r="H134" s="262">
        <v>44</v>
      </c>
      <c r="I134" s="263"/>
      <c r="J134" s="264">
        <f>ROUND(I134*H134,2)</f>
        <v>0</v>
      </c>
      <c r="K134" s="260" t="s">
        <v>1</v>
      </c>
      <c r="L134" s="265"/>
      <c r="M134" s="266" t="s">
        <v>1</v>
      </c>
      <c r="N134" s="267" t="s">
        <v>38</v>
      </c>
      <c r="O134" s="72"/>
      <c r="P134" s="213">
        <f>O134*H134</f>
        <v>0</v>
      </c>
      <c r="Q134" s="213">
        <v>0</v>
      </c>
      <c r="R134" s="213">
        <f>Q134*H134</f>
        <v>0</v>
      </c>
      <c r="S134" s="213">
        <v>0</v>
      </c>
      <c r="T134" s="214">
        <f>S134*H134</f>
        <v>0</v>
      </c>
      <c r="U134" s="35"/>
      <c r="V134" s="35"/>
      <c r="W134" s="35"/>
      <c r="X134" s="35"/>
      <c r="Y134" s="35"/>
      <c r="Z134" s="35"/>
      <c r="AA134" s="35"/>
      <c r="AB134" s="35"/>
      <c r="AC134" s="35"/>
      <c r="AD134" s="35"/>
      <c r="AE134" s="35"/>
      <c r="AR134" s="215" t="s">
        <v>487</v>
      </c>
      <c r="AT134" s="215" t="s">
        <v>521</v>
      </c>
      <c r="AU134" s="215" t="s">
        <v>83</v>
      </c>
      <c r="AY134" s="18" t="s">
        <v>185</v>
      </c>
      <c r="BE134" s="216">
        <f>IF(N134="základní",J134,0)</f>
        <v>0</v>
      </c>
      <c r="BF134" s="216">
        <f>IF(N134="snížená",J134,0)</f>
        <v>0</v>
      </c>
      <c r="BG134" s="216">
        <f>IF(N134="zákl. přenesená",J134,0)</f>
        <v>0</v>
      </c>
      <c r="BH134" s="216">
        <f>IF(N134="sníž. přenesená",J134,0)</f>
        <v>0</v>
      </c>
      <c r="BI134" s="216">
        <f>IF(N134="nulová",J134,0)</f>
        <v>0</v>
      </c>
      <c r="BJ134" s="18" t="s">
        <v>81</v>
      </c>
      <c r="BK134" s="216">
        <f>ROUND(I134*H134,2)</f>
        <v>0</v>
      </c>
      <c r="BL134" s="18" t="s">
        <v>487</v>
      </c>
      <c r="BM134" s="215" t="s">
        <v>2479</v>
      </c>
    </row>
    <row r="135" spans="1:65" s="2" customFormat="1" ht="10.199999999999999">
      <c r="A135" s="35"/>
      <c r="B135" s="36"/>
      <c r="C135" s="37"/>
      <c r="D135" s="217" t="s">
        <v>194</v>
      </c>
      <c r="E135" s="37"/>
      <c r="F135" s="218" t="s">
        <v>2478</v>
      </c>
      <c r="G135" s="37"/>
      <c r="H135" s="37"/>
      <c r="I135" s="116"/>
      <c r="J135" s="37"/>
      <c r="K135" s="37"/>
      <c r="L135" s="40"/>
      <c r="M135" s="219"/>
      <c r="N135" s="220"/>
      <c r="O135" s="72"/>
      <c r="P135" s="72"/>
      <c r="Q135" s="72"/>
      <c r="R135" s="72"/>
      <c r="S135" s="72"/>
      <c r="T135" s="73"/>
      <c r="U135" s="35"/>
      <c r="V135" s="35"/>
      <c r="W135" s="35"/>
      <c r="X135" s="35"/>
      <c r="Y135" s="35"/>
      <c r="Z135" s="35"/>
      <c r="AA135" s="35"/>
      <c r="AB135" s="35"/>
      <c r="AC135" s="35"/>
      <c r="AD135" s="35"/>
      <c r="AE135" s="35"/>
      <c r="AT135" s="18" t="s">
        <v>194</v>
      </c>
      <c r="AU135" s="18" t="s">
        <v>83</v>
      </c>
    </row>
    <row r="136" spans="1:65" s="2" customFormat="1" ht="16.5" customHeight="1">
      <c r="A136" s="35"/>
      <c r="B136" s="36"/>
      <c r="C136" s="258" t="s">
        <v>220</v>
      </c>
      <c r="D136" s="258" t="s">
        <v>521</v>
      </c>
      <c r="E136" s="259" t="s">
        <v>2480</v>
      </c>
      <c r="F136" s="260" t="s">
        <v>2481</v>
      </c>
      <c r="G136" s="261" t="s">
        <v>990</v>
      </c>
      <c r="H136" s="262">
        <v>28</v>
      </c>
      <c r="I136" s="263"/>
      <c r="J136" s="264">
        <f>ROUND(I136*H136,2)</f>
        <v>0</v>
      </c>
      <c r="K136" s="260" t="s">
        <v>1</v>
      </c>
      <c r="L136" s="265"/>
      <c r="M136" s="266" t="s">
        <v>1</v>
      </c>
      <c r="N136" s="267" t="s">
        <v>38</v>
      </c>
      <c r="O136" s="72"/>
      <c r="P136" s="213">
        <f>O136*H136</f>
        <v>0</v>
      </c>
      <c r="Q136" s="213">
        <v>0</v>
      </c>
      <c r="R136" s="213">
        <f>Q136*H136</f>
        <v>0</v>
      </c>
      <c r="S136" s="213">
        <v>0</v>
      </c>
      <c r="T136" s="214">
        <f>S136*H136</f>
        <v>0</v>
      </c>
      <c r="U136" s="35"/>
      <c r="V136" s="35"/>
      <c r="W136" s="35"/>
      <c r="X136" s="35"/>
      <c r="Y136" s="35"/>
      <c r="Z136" s="35"/>
      <c r="AA136" s="35"/>
      <c r="AB136" s="35"/>
      <c r="AC136" s="35"/>
      <c r="AD136" s="35"/>
      <c r="AE136" s="35"/>
      <c r="AR136" s="215" t="s">
        <v>487</v>
      </c>
      <c r="AT136" s="215" t="s">
        <v>521</v>
      </c>
      <c r="AU136" s="215" t="s">
        <v>83</v>
      </c>
      <c r="AY136" s="18" t="s">
        <v>185</v>
      </c>
      <c r="BE136" s="216">
        <f>IF(N136="základní",J136,0)</f>
        <v>0</v>
      </c>
      <c r="BF136" s="216">
        <f>IF(N136="snížená",J136,0)</f>
        <v>0</v>
      </c>
      <c r="BG136" s="216">
        <f>IF(N136="zákl. přenesená",J136,0)</f>
        <v>0</v>
      </c>
      <c r="BH136" s="216">
        <f>IF(N136="sníž. přenesená",J136,0)</f>
        <v>0</v>
      </c>
      <c r="BI136" s="216">
        <f>IF(N136="nulová",J136,0)</f>
        <v>0</v>
      </c>
      <c r="BJ136" s="18" t="s">
        <v>81</v>
      </c>
      <c r="BK136" s="216">
        <f>ROUND(I136*H136,2)</f>
        <v>0</v>
      </c>
      <c r="BL136" s="18" t="s">
        <v>487</v>
      </c>
      <c r="BM136" s="215" t="s">
        <v>2482</v>
      </c>
    </row>
    <row r="137" spans="1:65" s="2" customFormat="1" ht="10.199999999999999">
      <c r="A137" s="35"/>
      <c r="B137" s="36"/>
      <c r="C137" s="37"/>
      <c r="D137" s="217" t="s">
        <v>194</v>
      </c>
      <c r="E137" s="37"/>
      <c r="F137" s="218" t="s">
        <v>2481</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194</v>
      </c>
      <c r="AU137" s="18" t="s">
        <v>83</v>
      </c>
    </row>
    <row r="138" spans="1:65" s="2" customFormat="1" ht="16.5" customHeight="1">
      <c r="A138" s="35"/>
      <c r="B138" s="36"/>
      <c r="C138" s="258" t="s">
        <v>227</v>
      </c>
      <c r="D138" s="258" t="s">
        <v>521</v>
      </c>
      <c r="E138" s="259" t="s">
        <v>2483</v>
      </c>
      <c r="F138" s="260" t="s">
        <v>2484</v>
      </c>
      <c r="G138" s="261" t="s">
        <v>990</v>
      </c>
      <c r="H138" s="262">
        <v>5</v>
      </c>
      <c r="I138" s="263"/>
      <c r="J138" s="264">
        <f>ROUND(I138*H138,2)</f>
        <v>0</v>
      </c>
      <c r="K138" s="260" t="s">
        <v>1</v>
      </c>
      <c r="L138" s="265"/>
      <c r="M138" s="266" t="s">
        <v>1</v>
      </c>
      <c r="N138" s="267" t="s">
        <v>38</v>
      </c>
      <c r="O138" s="72"/>
      <c r="P138" s="213">
        <f>O138*H138</f>
        <v>0</v>
      </c>
      <c r="Q138" s="213">
        <v>0</v>
      </c>
      <c r="R138" s="213">
        <f>Q138*H138</f>
        <v>0</v>
      </c>
      <c r="S138" s="213">
        <v>0</v>
      </c>
      <c r="T138" s="214">
        <f>S138*H138</f>
        <v>0</v>
      </c>
      <c r="U138" s="35"/>
      <c r="V138" s="35"/>
      <c r="W138" s="35"/>
      <c r="X138" s="35"/>
      <c r="Y138" s="35"/>
      <c r="Z138" s="35"/>
      <c r="AA138" s="35"/>
      <c r="AB138" s="35"/>
      <c r="AC138" s="35"/>
      <c r="AD138" s="35"/>
      <c r="AE138" s="35"/>
      <c r="AR138" s="215" t="s">
        <v>487</v>
      </c>
      <c r="AT138" s="215" t="s">
        <v>521</v>
      </c>
      <c r="AU138" s="215" t="s">
        <v>83</v>
      </c>
      <c r="AY138" s="18" t="s">
        <v>185</v>
      </c>
      <c r="BE138" s="216">
        <f>IF(N138="základní",J138,0)</f>
        <v>0</v>
      </c>
      <c r="BF138" s="216">
        <f>IF(N138="snížená",J138,0)</f>
        <v>0</v>
      </c>
      <c r="BG138" s="216">
        <f>IF(N138="zákl. přenesená",J138,0)</f>
        <v>0</v>
      </c>
      <c r="BH138" s="216">
        <f>IF(N138="sníž. přenesená",J138,0)</f>
        <v>0</v>
      </c>
      <c r="BI138" s="216">
        <f>IF(N138="nulová",J138,0)</f>
        <v>0</v>
      </c>
      <c r="BJ138" s="18" t="s">
        <v>81</v>
      </c>
      <c r="BK138" s="216">
        <f>ROUND(I138*H138,2)</f>
        <v>0</v>
      </c>
      <c r="BL138" s="18" t="s">
        <v>487</v>
      </c>
      <c r="BM138" s="215" t="s">
        <v>2485</v>
      </c>
    </row>
    <row r="139" spans="1:65" s="2" customFormat="1" ht="10.199999999999999">
      <c r="A139" s="35"/>
      <c r="B139" s="36"/>
      <c r="C139" s="37"/>
      <c r="D139" s="217" t="s">
        <v>194</v>
      </c>
      <c r="E139" s="37"/>
      <c r="F139" s="218" t="s">
        <v>2484</v>
      </c>
      <c r="G139" s="37"/>
      <c r="H139" s="37"/>
      <c r="I139" s="116"/>
      <c r="J139" s="37"/>
      <c r="K139" s="37"/>
      <c r="L139" s="40"/>
      <c r="M139" s="219"/>
      <c r="N139" s="220"/>
      <c r="O139" s="72"/>
      <c r="P139" s="72"/>
      <c r="Q139" s="72"/>
      <c r="R139" s="72"/>
      <c r="S139" s="72"/>
      <c r="T139" s="73"/>
      <c r="U139" s="35"/>
      <c r="V139" s="35"/>
      <c r="W139" s="35"/>
      <c r="X139" s="35"/>
      <c r="Y139" s="35"/>
      <c r="Z139" s="35"/>
      <c r="AA139" s="35"/>
      <c r="AB139" s="35"/>
      <c r="AC139" s="35"/>
      <c r="AD139" s="35"/>
      <c r="AE139" s="35"/>
      <c r="AT139" s="18" t="s">
        <v>194</v>
      </c>
      <c r="AU139" s="18" t="s">
        <v>83</v>
      </c>
    </row>
    <row r="140" spans="1:65" s="2" customFormat="1" ht="16.5" customHeight="1">
      <c r="A140" s="35"/>
      <c r="B140" s="36"/>
      <c r="C140" s="258" t="s">
        <v>235</v>
      </c>
      <c r="D140" s="258" t="s">
        <v>521</v>
      </c>
      <c r="E140" s="259" t="s">
        <v>2483</v>
      </c>
      <c r="F140" s="260" t="s">
        <v>2484</v>
      </c>
      <c r="G140" s="261" t="s">
        <v>990</v>
      </c>
      <c r="H140" s="262">
        <v>117</v>
      </c>
      <c r="I140" s="263"/>
      <c r="J140" s="264">
        <f>ROUND(I140*H140,2)</f>
        <v>0</v>
      </c>
      <c r="K140" s="260" t="s">
        <v>1</v>
      </c>
      <c r="L140" s="265"/>
      <c r="M140" s="266" t="s">
        <v>1</v>
      </c>
      <c r="N140" s="267" t="s">
        <v>38</v>
      </c>
      <c r="O140" s="72"/>
      <c r="P140" s="213">
        <f>O140*H140</f>
        <v>0</v>
      </c>
      <c r="Q140" s="213">
        <v>0</v>
      </c>
      <c r="R140" s="213">
        <f>Q140*H140</f>
        <v>0</v>
      </c>
      <c r="S140" s="213">
        <v>0</v>
      </c>
      <c r="T140" s="214">
        <f>S140*H140</f>
        <v>0</v>
      </c>
      <c r="U140" s="35"/>
      <c r="V140" s="35"/>
      <c r="W140" s="35"/>
      <c r="X140" s="35"/>
      <c r="Y140" s="35"/>
      <c r="Z140" s="35"/>
      <c r="AA140" s="35"/>
      <c r="AB140" s="35"/>
      <c r="AC140" s="35"/>
      <c r="AD140" s="35"/>
      <c r="AE140" s="35"/>
      <c r="AR140" s="215" t="s">
        <v>487</v>
      </c>
      <c r="AT140" s="215" t="s">
        <v>521</v>
      </c>
      <c r="AU140" s="215" t="s">
        <v>83</v>
      </c>
      <c r="AY140" s="18" t="s">
        <v>185</v>
      </c>
      <c r="BE140" s="216">
        <f>IF(N140="základní",J140,0)</f>
        <v>0</v>
      </c>
      <c r="BF140" s="216">
        <f>IF(N140="snížená",J140,0)</f>
        <v>0</v>
      </c>
      <c r="BG140" s="216">
        <f>IF(N140="zákl. přenesená",J140,0)</f>
        <v>0</v>
      </c>
      <c r="BH140" s="216">
        <f>IF(N140="sníž. přenesená",J140,0)</f>
        <v>0</v>
      </c>
      <c r="BI140" s="216">
        <f>IF(N140="nulová",J140,0)</f>
        <v>0</v>
      </c>
      <c r="BJ140" s="18" t="s">
        <v>81</v>
      </c>
      <c r="BK140" s="216">
        <f>ROUND(I140*H140,2)</f>
        <v>0</v>
      </c>
      <c r="BL140" s="18" t="s">
        <v>487</v>
      </c>
      <c r="BM140" s="215" t="s">
        <v>2486</v>
      </c>
    </row>
    <row r="141" spans="1:65" s="2" customFormat="1" ht="10.199999999999999">
      <c r="A141" s="35"/>
      <c r="B141" s="36"/>
      <c r="C141" s="37"/>
      <c r="D141" s="217" t="s">
        <v>194</v>
      </c>
      <c r="E141" s="37"/>
      <c r="F141" s="218" t="s">
        <v>2484</v>
      </c>
      <c r="G141" s="37"/>
      <c r="H141" s="37"/>
      <c r="I141" s="116"/>
      <c r="J141" s="37"/>
      <c r="K141" s="37"/>
      <c r="L141" s="40"/>
      <c r="M141" s="219"/>
      <c r="N141" s="220"/>
      <c r="O141" s="72"/>
      <c r="P141" s="72"/>
      <c r="Q141" s="72"/>
      <c r="R141" s="72"/>
      <c r="S141" s="72"/>
      <c r="T141" s="73"/>
      <c r="U141" s="35"/>
      <c r="V141" s="35"/>
      <c r="W141" s="35"/>
      <c r="X141" s="35"/>
      <c r="Y141" s="35"/>
      <c r="Z141" s="35"/>
      <c r="AA141" s="35"/>
      <c r="AB141" s="35"/>
      <c r="AC141" s="35"/>
      <c r="AD141" s="35"/>
      <c r="AE141" s="35"/>
      <c r="AT141" s="18" t="s">
        <v>194</v>
      </c>
      <c r="AU141" s="18" t="s">
        <v>83</v>
      </c>
    </row>
    <row r="142" spans="1:65" s="2" customFormat="1" ht="16.5" customHeight="1">
      <c r="A142" s="35"/>
      <c r="B142" s="36"/>
      <c r="C142" s="258" t="s">
        <v>226</v>
      </c>
      <c r="D142" s="258" t="s">
        <v>521</v>
      </c>
      <c r="E142" s="259" t="s">
        <v>2487</v>
      </c>
      <c r="F142" s="260" t="s">
        <v>2488</v>
      </c>
      <c r="G142" s="261" t="s">
        <v>990</v>
      </c>
      <c r="H142" s="262">
        <v>28</v>
      </c>
      <c r="I142" s="263"/>
      <c r="J142" s="264">
        <f>ROUND(I142*H142,2)</f>
        <v>0</v>
      </c>
      <c r="K142" s="260" t="s">
        <v>1</v>
      </c>
      <c r="L142" s="265"/>
      <c r="M142" s="266" t="s">
        <v>1</v>
      </c>
      <c r="N142" s="267" t="s">
        <v>38</v>
      </c>
      <c r="O142" s="72"/>
      <c r="P142" s="213">
        <f>O142*H142</f>
        <v>0</v>
      </c>
      <c r="Q142" s="213">
        <v>0</v>
      </c>
      <c r="R142" s="213">
        <f>Q142*H142</f>
        <v>0</v>
      </c>
      <c r="S142" s="213">
        <v>0</v>
      </c>
      <c r="T142" s="214">
        <f>S142*H142</f>
        <v>0</v>
      </c>
      <c r="U142" s="35"/>
      <c r="V142" s="35"/>
      <c r="W142" s="35"/>
      <c r="X142" s="35"/>
      <c r="Y142" s="35"/>
      <c r="Z142" s="35"/>
      <c r="AA142" s="35"/>
      <c r="AB142" s="35"/>
      <c r="AC142" s="35"/>
      <c r="AD142" s="35"/>
      <c r="AE142" s="35"/>
      <c r="AR142" s="215" t="s">
        <v>487</v>
      </c>
      <c r="AT142" s="215" t="s">
        <v>521</v>
      </c>
      <c r="AU142" s="215" t="s">
        <v>83</v>
      </c>
      <c r="AY142" s="18" t="s">
        <v>185</v>
      </c>
      <c r="BE142" s="216">
        <f>IF(N142="základní",J142,0)</f>
        <v>0</v>
      </c>
      <c r="BF142" s="216">
        <f>IF(N142="snížená",J142,0)</f>
        <v>0</v>
      </c>
      <c r="BG142" s="216">
        <f>IF(N142="zákl. přenesená",J142,0)</f>
        <v>0</v>
      </c>
      <c r="BH142" s="216">
        <f>IF(N142="sníž. přenesená",J142,0)</f>
        <v>0</v>
      </c>
      <c r="BI142" s="216">
        <f>IF(N142="nulová",J142,0)</f>
        <v>0</v>
      </c>
      <c r="BJ142" s="18" t="s">
        <v>81</v>
      </c>
      <c r="BK142" s="216">
        <f>ROUND(I142*H142,2)</f>
        <v>0</v>
      </c>
      <c r="BL142" s="18" t="s">
        <v>487</v>
      </c>
      <c r="BM142" s="215" t="s">
        <v>2489</v>
      </c>
    </row>
    <row r="143" spans="1:65" s="2" customFormat="1" ht="10.199999999999999">
      <c r="A143" s="35"/>
      <c r="B143" s="36"/>
      <c r="C143" s="37"/>
      <c r="D143" s="217" t="s">
        <v>194</v>
      </c>
      <c r="E143" s="37"/>
      <c r="F143" s="218" t="s">
        <v>2488</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194</v>
      </c>
      <c r="AU143" s="18" t="s">
        <v>83</v>
      </c>
    </row>
    <row r="144" spans="1:65" s="2" customFormat="1" ht="16.5" customHeight="1">
      <c r="A144" s="35"/>
      <c r="B144" s="36"/>
      <c r="C144" s="258" t="s">
        <v>248</v>
      </c>
      <c r="D144" s="258" t="s">
        <v>521</v>
      </c>
      <c r="E144" s="259" t="s">
        <v>2487</v>
      </c>
      <c r="F144" s="260" t="s">
        <v>2488</v>
      </c>
      <c r="G144" s="261" t="s">
        <v>990</v>
      </c>
      <c r="H144" s="262">
        <v>176</v>
      </c>
      <c r="I144" s="263"/>
      <c r="J144" s="264">
        <f>ROUND(I144*H144,2)</f>
        <v>0</v>
      </c>
      <c r="K144" s="260" t="s">
        <v>1</v>
      </c>
      <c r="L144" s="265"/>
      <c r="M144" s="266" t="s">
        <v>1</v>
      </c>
      <c r="N144" s="267" t="s">
        <v>38</v>
      </c>
      <c r="O144" s="72"/>
      <c r="P144" s="213">
        <f>O144*H144</f>
        <v>0</v>
      </c>
      <c r="Q144" s="213">
        <v>0</v>
      </c>
      <c r="R144" s="213">
        <f>Q144*H144</f>
        <v>0</v>
      </c>
      <c r="S144" s="213">
        <v>0</v>
      </c>
      <c r="T144" s="214">
        <f>S144*H144</f>
        <v>0</v>
      </c>
      <c r="U144" s="35"/>
      <c r="V144" s="35"/>
      <c r="W144" s="35"/>
      <c r="X144" s="35"/>
      <c r="Y144" s="35"/>
      <c r="Z144" s="35"/>
      <c r="AA144" s="35"/>
      <c r="AB144" s="35"/>
      <c r="AC144" s="35"/>
      <c r="AD144" s="35"/>
      <c r="AE144" s="35"/>
      <c r="AR144" s="215" t="s">
        <v>487</v>
      </c>
      <c r="AT144" s="215" t="s">
        <v>521</v>
      </c>
      <c r="AU144" s="215" t="s">
        <v>83</v>
      </c>
      <c r="AY144" s="18" t="s">
        <v>185</v>
      </c>
      <c r="BE144" s="216">
        <f>IF(N144="základní",J144,0)</f>
        <v>0</v>
      </c>
      <c r="BF144" s="216">
        <f>IF(N144="snížená",J144,0)</f>
        <v>0</v>
      </c>
      <c r="BG144" s="216">
        <f>IF(N144="zákl. přenesená",J144,0)</f>
        <v>0</v>
      </c>
      <c r="BH144" s="216">
        <f>IF(N144="sníž. přenesená",J144,0)</f>
        <v>0</v>
      </c>
      <c r="BI144" s="216">
        <f>IF(N144="nulová",J144,0)</f>
        <v>0</v>
      </c>
      <c r="BJ144" s="18" t="s">
        <v>81</v>
      </c>
      <c r="BK144" s="216">
        <f>ROUND(I144*H144,2)</f>
        <v>0</v>
      </c>
      <c r="BL144" s="18" t="s">
        <v>487</v>
      </c>
      <c r="BM144" s="215" t="s">
        <v>2490</v>
      </c>
    </row>
    <row r="145" spans="1:65" s="2" customFormat="1" ht="10.199999999999999">
      <c r="A145" s="35"/>
      <c r="B145" s="36"/>
      <c r="C145" s="37"/>
      <c r="D145" s="217" t="s">
        <v>194</v>
      </c>
      <c r="E145" s="37"/>
      <c r="F145" s="218" t="s">
        <v>2488</v>
      </c>
      <c r="G145" s="37"/>
      <c r="H145" s="37"/>
      <c r="I145" s="116"/>
      <c r="J145" s="37"/>
      <c r="K145" s="37"/>
      <c r="L145" s="40"/>
      <c r="M145" s="219"/>
      <c r="N145" s="220"/>
      <c r="O145" s="72"/>
      <c r="P145" s="72"/>
      <c r="Q145" s="72"/>
      <c r="R145" s="72"/>
      <c r="S145" s="72"/>
      <c r="T145" s="73"/>
      <c r="U145" s="35"/>
      <c r="V145" s="35"/>
      <c r="W145" s="35"/>
      <c r="X145" s="35"/>
      <c r="Y145" s="35"/>
      <c r="Z145" s="35"/>
      <c r="AA145" s="35"/>
      <c r="AB145" s="35"/>
      <c r="AC145" s="35"/>
      <c r="AD145" s="35"/>
      <c r="AE145" s="35"/>
      <c r="AT145" s="18" t="s">
        <v>194</v>
      </c>
      <c r="AU145" s="18" t="s">
        <v>83</v>
      </c>
    </row>
    <row r="146" spans="1:65" s="2" customFormat="1" ht="16.5" customHeight="1">
      <c r="A146" s="35"/>
      <c r="B146" s="36"/>
      <c r="C146" s="258" t="s">
        <v>254</v>
      </c>
      <c r="D146" s="258" t="s">
        <v>521</v>
      </c>
      <c r="E146" s="259" t="s">
        <v>2491</v>
      </c>
      <c r="F146" s="260" t="s">
        <v>2492</v>
      </c>
      <c r="G146" s="261" t="s">
        <v>990</v>
      </c>
      <c r="H146" s="262">
        <v>1</v>
      </c>
      <c r="I146" s="263"/>
      <c r="J146" s="264">
        <f>ROUND(I146*H146,2)</f>
        <v>0</v>
      </c>
      <c r="K146" s="260" t="s">
        <v>1</v>
      </c>
      <c r="L146" s="265"/>
      <c r="M146" s="266" t="s">
        <v>1</v>
      </c>
      <c r="N146" s="267" t="s">
        <v>38</v>
      </c>
      <c r="O146" s="72"/>
      <c r="P146" s="213">
        <f>O146*H146</f>
        <v>0</v>
      </c>
      <c r="Q146" s="213">
        <v>0</v>
      </c>
      <c r="R146" s="213">
        <f>Q146*H146</f>
        <v>0</v>
      </c>
      <c r="S146" s="213">
        <v>0</v>
      </c>
      <c r="T146" s="214">
        <f>S146*H146</f>
        <v>0</v>
      </c>
      <c r="U146" s="35"/>
      <c r="V146" s="35"/>
      <c r="W146" s="35"/>
      <c r="X146" s="35"/>
      <c r="Y146" s="35"/>
      <c r="Z146" s="35"/>
      <c r="AA146" s="35"/>
      <c r="AB146" s="35"/>
      <c r="AC146" s="35"/>
      <c r="AD146" s="35"/>
      <c r="AE146" s="35"/>
      <c r="AR146" s="215" t="s">
        <v>487</v>
      </c>
      <c r="AT146" s="215" t="s">
        <v>521</v>
      </c>
      <c r="AU146" s="215" t="s">
        <v>83</v>
      </c>
      <c r="AY146" s="18" t="s">
        <v>185</v>
      </c>
      <c r="BE146" s="216">
        <f>IF(N146="základní",J146,0)</f>
        <v>0</v>
      </c>
      <c r="BF146" s="216">
        <f>IF(N146="snížená",J146,0)</f>
        <v>0</v>
      </c>
      <c r="BG146" s="216">
        <f>IF(N146="zákl. přenesená",J146,0)</f>
        <v>0</v>
      </c>
      <c r="BH146" s="216">
        <f>IF(N146="sníž. přenesená",J146,0)</f>
        <v>0</v>
      </c>
      <c r="BI146" s="216">
        <f>IF(N146="nulová",J146,0)</f>
        <v>0</v>
      </c>
      <c r="BJ146" s="18" t="s">
        <v>81</v>
      </c>
      <c r="BK146" s="216">
        <f>ROUND(I146*H146,2)</f>
        <v>0</v>
      </c>
      <c r="BL146" s="18" t="s">
        <v>487</v>
      </c>
      <c r="BM146" s="215" t="s">
        <v>2493</v>
      </c>
    </row>
    <row r="147" spans="1:65" s="2" customFormat="1" ht="10.199999999999999">
      <c r="A147" s="35"/>
      <c r="B147" s="36"/>
      <c r="C147" s="37"/>
      <c r="D147" s="217" t="s">
        <v>194</v>
      </c>
      <c r="E147" s="37"/>
      <c r="F147" s="218" t="s">
        <v>2492</v>
      </c>
      <c r="G147" s="37"/>
      <c r="H147" s="37"/>
      <c r="I147" s="116"/>
      <c r="J147" s="37"/>
      <c r="K147" s="37"/>
      <c r="L147" s="40"/>
      <c r="M147" s="219"/>
      <c r="N147" s="220"/>
      <c r="O147" s="72"/>
      <c r="P147" s="72"/>
      <c r="Q147" s="72"/>
      <c r="R147" s="72"/>
      <c r="S147" s="72"/>
      <c r="T147" s="73"/>
      <c r="U147" s="35"/>
      <c r="V147" s="35"/>
      <c r="W147" s="35"/>
      <c r="X147" s="35"/>
      <c r="Y147" s="35"/>
      <c r="Z147" s="35"/>
      <c r="AA147" s="35"/>
      <c r="AB147" s="35"/>
      <c r="AC147" s="35"/>
      <c r="AD147" s="35"/>
      <c r="AE147" s="35"/>
      <c r="AT147" s="18" t="s">
        <v>194</v>
      </c>
      <c r="AU147" s="18" t="s">
        <v>83</v>
      </c>
    </row>
    <row r="148" spans="1:65" s="2" customFormat="1" ht="16.5" customHeight="1">
      <c r="A148" s="35"/>
      <c r="B148" s="36"/>
      <c r="C148" s="258" t="s">
        <v>260</v>
      </c>
      <c r="D148" s="258" t="s">
        <v>521</v>
      </c>
      <c r="E148" s="259" t="s">
        <v>2494</v>
      </c>
      <c r="F148" s="260" t="s">
        <v>2495</v>
      </c>
      <c r="G148" s="261" t="s">
        <v>990</v>
      </c>
      <c r="H148" s="262">
        <v>12</v>
      </c>
      <c r="I148" s="263"/>
      <c r="J148" s="264">
        <f>ROUND(I148*H148,2)</f>
        <v>0</v>
      </c>
      <c r="K148" s="260" t="s">
        <v>1</v>
      </c>
      <c r="L148" s="265"/>
      <c r="M148" s="266" t="s">
        <v>1</v>
      </c>
      <c r="N148" s="267" t="s">
        <v>38</v>
      </c>
      <c r="O148" s="72"/>
      <c r="P148" s="213">
        <f>O148*H148</f>
        <v>0</v>
      </c>
      <c r="Q148" s="213">
        <v>0</v>
      </c>
      <c r="R148" s="213">
        <f>Q148*H148</f>
        <v>0</v>
      </c>
      <c r="S148" s="213">
        <v>0</v>
      </c>
      <c r="T148" s="214">
        <f>S148*H148</f>
        <v>0</v>
      </c>
      <c r="U148" s="35"/>
      <c r="V148" s="35"/>
      <c r="W148" s="35"/>
      <c r="X148" s="35"/>
      <c r="Y148" s="35"/>
      <c r="Z148" s="35"/>
      <c r="AA148" s="35"/>
      <c r="AB148" s="35"/>
      <c r="AC148" s="35"/>
      <c r="AD148" s="35"/>
      <c r="AE148" s="35"/>
      <c r="AR148" s="215" t="s">
        <v>487</v>
      </c>
      <c r="AT148" s="215" t="s">
        <v>521</v>
      </c>
      <c r="AU148" s="215" t="s">
        <v>83</v>
      </c>
      <c r="AY148" s="18" t="s">
        <v>185</v>
      </c>
      <c r="BE148" s="216">
        <f>IF(N148="základní",J148,0)</f>
        <v>0</v>
      </c>
      <c r="BF148" s="216">
        <f>IF(N148="snížená",J148,0)</f>
        <v>0</v>
      </c>
      <c r="BG148" s="216">
        <f>IF(N148="zákl. přenesená",J148,0)</f>
        <v>0</v>
      </c>
      <c r="BH148" s="216">
        <f>IF(N148="sníž. přenesená",J148,0)</f>
        <v>0</v>
      </c>
      <c r="BI148" s="216">
        <f>IF(N148="nulová",J148,0)</f>
        <v>0</v>
      </c>
      <c r="BJ148" s="18" t="s">
        <v>81</v>
      </c>
      <c r="BK148" s="216">
        <f>ROUND(I148*H148,2)</f>
        <v>0</v>
      </c>
      <c r="BL148" s="18" t="s">
        <v>487</v>
      </c>
      <c r="BM148" s="215" t="s">
        <v>2496</v>
      </c>
    </row>
    <row r="149" spans="1:65" s="2" customFormat="1" ht="10.199999999999999">
      <c r="A149" s="35"/>
      <c r="B149" s="36"/>
      <c r="C149" s="37"/>
      <c r="D149" s="217" t="s">
        <v>194</v>
      </c>
      <c r="E149" s="37"/>
      <c r="F149" s="218" t="s">
        <v>2495</v>
      </c>
      <c r="G149" s="37"/>
      <c r="H149" s="37"/>
      <c r="I149" s="116"/>
      <c r="J149" s="37"/>
      <c r="K149" s="37"/>
      <c r="L149" s="40"/>
      <c r="M149" s="219"/>
      <c r="N149" s="220"/>
      <c r="O149" s="72"/>
      <c r="P149" s="72"/>
      <c r="Q149" s="72"/>
      <c r="R149" s="72"/>
      <c r="S149" s="72"/>
      <c r="T149" s="73"/>
      <c r="U149" s="35"/>
      <c r="V149" s="35"/>
      <c r="W149" s="35"/>
      <c r="X149" s="35"/>
      <c r="Y149" s="35"/>
      <c r="Z149" s="35"/>
      <c r="AA149" s="35"/>
      <c r="AB149" s="35"/>
      <c r="AC149" s="35"/>
      <c r="AD149" s="35"/>
      <c r="AE149" s="35"/>
      <c r="AT149" s="18" t="s">
        <v>194</v>
      </c>
      <c r="AU149" s="18" t="s">
        <v>83</v>
      </c>
    </row>
    <row r="150" spans="1:65" s="2" customFormat="1" ht="16.5" customHeight="1">
      <c r="A150" s="35"/>
      <c r="B150" s="36"/>
      <c r="C150" s="258" t="s">
        <v>268</v>
      </c>
      <c r="D150" s="258" t="s">
        <v>521</v>
      </c>
      <c r="E150" s="259" t="s">
        <v>2497</v>
      </c>
      <c r="F150" s="260" t="s">
        <v>2498</v>
      </c>
      <c r="G150" s="261" t="s">
        <v>990</v>
      </c>
      <c r="H150" s="262">
        <v>26</v>
      </c>
      <c r="I150" s="263"/>
      <c r="J150" s="264">
        <f>ROUND(I150*H150,2)</f>
        <v>0</v>
      </c>
      <c r="K150" s="260" t="s">
        <v>1</v>
      </c>
      <c r="L150" s="265"/>
      <c r="M150" s="266" t="s">
        <v>1</v>
      </c>
      <c r="N150" s="267" t="s">
        <v>38</v>
      </c>
      <c r="O150" s="72"/>
      <c r="P150" s="213">
        <f>O150*H150</f>
        <v>0</v>
      </c>
      <c r="Q150" s="213">
        <v>0</v>
      </c>
      <c r="R150" s="213">
        <f>Q150*H150</f>
        <v>0</v>
      </c>
      <c r="S150" s="213">
        <v>0</v>
      </c>
      <c r="T150" s="214">
        <f>S150*H150</f>
        <v>0</v>
      </c>
      <c r="U150" s="35"/>
      <c r="V150" s="35"/>
      <c r="W150" s="35"/>
      <c r="X150" s="35"/>
      <c r="Y150" s="35"/>
      <c r="Z150" s="35"/>
      <c r="AA150" s="35"/>
      <c r="AB150" s="35"/>
      <c r="AC150" s="35"/>
      <c r="AD150" s="35"/>
      <c r="AE150" s="35"/>
      <c r="AR150" s="215" t="s">
        <v>487</v>
      </c>
      <c r="AT150" s="215" t="s">
        <v>521</v>
      </c>
      <c r="AU150" s="215" t="s">
        <v>83</v>
      </c>
      <c r="AY150" s="18" t="s">
        <v>185</v>
      </c>
      <c r="BE150" s="216">
        <f>IF(N150="základní",J150,0)</f>
        <v>0</v>
      </c>
      <c r="BF150" s="216">
        <f>IF(N150="snížená",J150,0)</f>
        <v>0</v>
      </c>
      <c r="BG150" s="216">
        <f>IF(N150="zákl. přenesená",J150,0)</f>
        <v>0</v>
      </c>
      <c r="BH150" s="216">
        <f>IF(N150="sníž. přenesená",J150,0)</f>
        <v>0</v>
      </c>
      <c r="BI150" s="216">
        <f>IF(N150="nulová",J150,0)</f>
        <v>0</v>
      </c>
      <c r="BJ150" s="18" t="s">
        <v>81</v>
      </c>
      <c r="BK150" s="216">
        <f>ROUND(I150*H150,2)</f>
        <v>0</v>
      </c>
      <c r="BL150" s="18" t="s">
        <v>487</v>
      </c>
      <c r="BM150" s="215" t="s">
        <v>2499</v>
      </c>
    </row>
    <row r="151" spans="1:65" s="2" customFormat="1" ht="10.199999999999999">
      <c r="A151" s="35"/>
      <c r="B151" s="36"/>
      <c r="C151" s="37"/>
      <c r="D151" s="217" t="s">
        <v>194</v>
      </c>
      <c r="E151" s="37"/>
      <c r="F151" s="218" t="s">
        <v>2498</v>
      </c>
      <c r="G151" s="37"/>
      <c r="H151" s="37"/>
      <c r="I151" s="116"/>
      <c r="J151" s="37"/>
      <c r="K151" s="37"/>
      <c r="L151" s="40"/>
      <c r="M151" s="219"/>
      <c r="N151" s="220"/>
      <c r="O151" s="72"/>
      <c r="P151" s="72"/>
      <c r="Q151" s="72"/>
      <c r="R151" s="72"/>
      <c r="S151" s="72"/>
      <c r="T151" s="73"/>
      <c r="U151" s="35"/>
      <c r="V151" s="35"/>
      <c r="W151" s="35"/>
      <c r="X151" s="35"/>
      <c r="Y151" s="35"/>
      <c r="Z151" s="35"/>
      <c r="AA151" s="35"/>
      <c r="AB151" s="35"/>
      <c r="AC151" s="35"/>
      <c r="AD151" s="35"/>
      <c r="AE151" s="35"/>
      <c r="AT151" s="18" t="s">
        <v>194</v>
      </c>
      <c r="AU151" s="18" t="s">
        <v>83</v>
      </c>
    </row>
    <row r="152" spans="1:65" s="2" customFormat="1" ht="16.5" customHeight="1">
      <c r="A152" s="35"/>
      <c r="B152" s="36"/>
      <c r="C152" s="258" t="s">
        <v>274</v>
      </c>
      <c r="D152" s="258" t="s">
        <v>521</v>
      </c>
      <c r="E152" s="259" t="s">
        <v>2500</v>
      </c>
      <c r="F152" s="260" t="s">
        <v>2501</v>
      </c>
      <c r="G152" s="261" t="s">
        <v>990</v>
      </c>
      <c r="H152" s="262">
        <v>1</v>
      </c>
      <c r="I152" s="263"/>
      <c r="J152" s="264">
        <f>ROUND(I152*H152,2)</f>
        <v>0</v>
      </c>
      <c r="K152" s="260" t="s">
        <v>1</v>
      </c>
      <c r="L152" s="265"/>
      <c r="M152" s="266" t="s">
        <v>1</v>
      </c>
      <c r="N152" s="267" t="s">
        <v>38</v>
      </c>
      <c r="O152" s="72"/>
      <c r="P152" s="213">
        <f>O152*H152</f>
        <v>0</v>
      </c>
      <c r="Q152" s="213">
        <v>0</v>
      </c>
      <c r="R152" s="213">
        <f>Q152*H152</f>
        <v>0</v>
      </c>
      <c r="S152" s="213">
        <v>0</v>
      </c>
      <c r="T152" s="214">
        <f>S152*H152</f>
        <v>0</v>
      </c>
      <c r="U152" s="35"/>
      <c r="V152" s="35"/>
      <c r="W152" s="35"/>
      <c r="X152" s="35"/>
      <c r="Y152" s="35"/>
      <c r="Z152" s="35"/>
      <c r="AA152" s="35"/>
      <c r="AB152" s="35"/>
      <c r="AC152" s="35"/>
      <c r="AD152" s="35"/>
      <c r="AE152" s="35"/>
      <c r="AR152" s="215" t="s">
        <v>487</v>
      </c>
      <c r="AT152" s="215" t="s">
        <v>521</v>
      </c>
      <c r="AU152" s="215" t="s">
        <v>83</v>
      </c>
      <c r="AY152" s="18" t="s">
        <v>185</v>
      </c>
      <c r="BE152" s="216">
        <f>IF(N152="základní",J152,0)</f>
        <v>0</v>
      </c>
      <c r="BF152" s="216">
        <f>IF(N152="snížená",J152,0)</f>
        <v>0</v>
      </c>
      <c r="BG152" s="216">
        <f>IF(N152="zákl. přenesená",J152,0)</f>
        <v>0</v>
      </c>
      <c r="BH152" s="216">
        <f>IF(N152="sníž. přenesená",J152,0)</f>
        <v>0</v>
      </c>
      <c r="BI152" s="216">
        <f>IF(N152="nulová",J152,0)</f>
        <v>0</v>
      </c>
      <c r="BJ152" s="18" t="s">
        <v>81</v>
      </c>
      <c r="BK152" s="216">
        <f>ROUND(I152*H152,2)</f>
        <v>0</v>
      </c>
      <c r="BL152" s="18" t="s">
        <v>487</v>
      </c>
      <c r="BM152" s="215" t="s">
        <v>2502</v>
      </c>
    </row>
    <row r="153" spans="1:65" s="2" customFormat="1" ht="10.199999999999999">
      <c r="A153" s="35"/>
      <c r="B153" s="36"/>
      <c r="C153" s="37"/>
      <c r="D153" s="217" t="s">
        <v>194</v>
      </c>
      <c r="E153" s="37"/>
      <c r="F153" s="218" t="s">
        <v>2501</v>
      </c>
      <c r="G153" s="37"/>
      <c r="H153" s="37"/>
      <c r="I153" s="116"/>
      <c r="J153" s="37"/>
      <c r="K153" s="37"/>
      <c r="L153" s="40"/>
      <c r="M153" s="219"/>
      <c r="N153" s="220"/>
      <c r="O153" s="72"/>
      <c r="P153" s="72"/>
      <c r="Q153" s="72"/>
      <c r="R153" s="72"/>
      <c r="S153" s="72"/>
      <c r="T153" s="73"/>
      <c r="U153" s="35"/>
      <c r="V153" s="35"/>
      <c r="W153" s="35"/>
      <c r="X153" s="35"/>
      <c r="Y153" s="35"/>
      <c r="Z153" s="35"/>
      <c r="AA153" s="35"/>
      <c r="AB153" s="35"/>
      <c r="AC153" s="35"/>
      <c r="AD153" s="35"/>
      <c r="AE153" s="35"/>
      <c r="AT153" s="18" t="s">
        <v>194</v>
      </c>
      <c r="AU153" s="18" t="s">
        <v>83</v>
      </c>
    </row>
    <row r="154" spans="1:65" s="2" customFormat="1" ht="16.5" customHeight="1">
      <c r="A154" s="35"/>
      <c r="B154" s="36"/>
      <c r="C154" s="258" t="s">
        <v>282</v>
      </c>
      <c r="D154" s="258" t="s">
        <v>521</v>
      </c>
      <c r="E154" s="259" t="s">
        <v>2503</v>
      </c>
      <c r="F154" s="260" t="s">
        <v>2504</v>
      </c>
      <c r="G154" s="261" t="s">
        <v>990</v>
      </c>
      <c r="H154" s="262">
        <v>1</v>
      </c>
      <c r="I154" s="263"/>
      <c r="J154" s="264">
        <f>ROUND(I154*H154,2)</f>
        <v>0</v>
      </c>
      <c r="K154" s="260" t="s">
        <v>1</v>
      </c>
      <c r="L154" s="265"/>
      <c r="M154" s="266" t="s">
        <v>1</v>
      </c>
      <c r="N154" s="267" t="s">
        <v>38</v>
      </c>
      <c r="O154" s="72"/>
      <c r="P154" s="213">
        <f>O154*H154</f>
        <v>0</v>
      </c>
      <c r="Q154" s="213">
        <v>0</v>
      </c>
      <c r="R154" s="213">
        <f>Q154*H154</f>
        <v>0</v>
      </c>
      <c r="S154" s="213">
        <v>0</v>
      </c>
      <c r="T154" s="214">
        <f>S154*H154</f>
        <v>0</v>
      </c>
      <c r="U154" s="35"/>
      <c r="V154" s="35"/>
      <c r="W154" s="35"/>
      <c r="X154" s="35"/>
      <c r="Y154" s="35"/>
      <c r="Z154" s="35"/>
      <c r="AA154" s="35"/>
      <c r="AB154" s="35"/>
      <c r="AC154" s="35"/>
      <c r="AD154" s="35"/>
      <c r="AE154" s="35"/>
      <c r="AR154" s="215" t="s">
        <v>487</v>
      </c>
      <c r="AT154" s="215" t="s">
        <v>521</v>
      </c>
      <c r="AU154" s="215" t="s">
        <v>83</v>
      </c>
      <c r="AY154" s="18" t="s">
        <v>185</v>
      </c>
      <c r="BE154" s="216">
        <f>IF(N154="základní",J154,0)</f>
        <v>0</v>
      </c>
      <c r="BF154" s="216">
        <f>IF(N154="snížená",J154,0)</f>
        <v>0</v>
      </c>
      <c r="BG154" s="216">
        <f>IF(N154="zákl. přenesená",J154,0)</f>
        <v>0</v>
      </c>
      <c r="BH154" s="216">
        <f>IF(N154="sníž. přenesená",J154,0)</f>
        <v>0</v>
      </c>
      <c r="BI154" s="216">
        <f>IF(N154="nulová",J154,0)</f>
        <v>0</v>
      </c>
      <c r="BJ154" s="18" t="s">
        <v>81</v>
      </c>
      <c r="BK154" s="216">
        <f>ROUND(I154*H154,2)</f>
        <v>0</v>
      </c>
      <c r="BL154" s="18" t="s">
        <v>487</v>
      </c>
      <c r="BM154" s="215" t="s">
        <v>2505</v>
      </c>
    </row>
    <row r="155" spans="1:65" s="2" customFormat="1" ht="10.199999999999999">
      <c r="A155" s="35"/>
      <c r="B155" s="36"/>
      <c r="C155" s="37"/>
      <c r="D155" s="217" t="s">
        <v>194</v>
      </c>
      <c r="E155" s="37"/>
      <c r="F155" s="218" t="s">
        <v>2504</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194</v>
      </c>
      <c r="AU155" s="18" t="s">
        <v>83</v>
      </c>
    </row>
    <row r="156" spans="1:65" s="2" customFormat="1" ht="16.5" customHeight="1">
      <c r="A156" s="35"/>
      <c r="B156" s="36"/>
      <c r="C156" s="258" t="s">
        <v>8</v>
      </c>
      <c r="D156" s="258" t="s">
        <v>521</v>
      </c>
      <c r="E156" s="259" t="s">
        <v>2506</v>
      </c>
      <c r="F156" s="260" t="s">
        <v>2507</v>
      </c>
      <c r="G156" s="261" t="s">
        <v>990</v>
      </c>
      <c r="H156" s="262">
        <v>1</v>
      </c>
      <c r="I156" s="263"/>
      <c r="J156" s="264">
        <f>ROUND(I156*H156,2)</f>
        <v>0</v>
      </c>
      <c r="K156" s="260" t="s">
        <v>1</v>
      </c>
      <c r="L156" s="265"/>
      <c r="M156" s="266" t="s">
        <v>1</v>
      </c>
      <c r="N156" s="267" t="s">
        <v>38</v>
      </c>
      <c r="O156" s="72"/>
      <c r="P156" s="213">
        <f>O156*H156</f>
        <v>0</v>
      </c>
      <c r="Q156" s="213">
        <v>0</v>
      </c>
      <c r="R156" s="213">
        <f>Q156*H156</f>
        <v>0</v>
      </c>
      <c r="S156" s="213">
        <v>0</v>
      </c>
      <c r="T156" s="214">
        <f>S156*H156</f>
        <v>0</v>
      </c>
      <c r="U156" s="35"/>
      <c r="V156" s="35"/>
      <c r="W156" s="35"/>
      <c r="X156" s="35"/>
      <c r="Y156" s="35"/>
      <c r="Z156" s="35"/>
      <c r="AA156" s="35"/>
      <c r="AB156" s="35"/>
      <c r="AC156" s="35"/>
      <c r="AD156" s="35"/>
      <c r="AE156" s="35"/>
      <c r="AR156" s="215" t="s">
        <v>487</v>
      </c>
      <c r="AT156" s="215" t="s">
        <v>521</v>
      </c>
      <c r="AU156" s="215" t="s">
        <v>83</v>
      </c>
      <c r="AY156" s="18" t="s">
        <v>185</v>
      </c>
      <c r="BE156" s="216">
        <f>IF(N156="základní",J156,0)</f>
        <v>0</v>
      </c>
      <c r="BF156" s="216">
        <f>IF(N156="snížená",J156,0)</f>
        <v>0</v>
      </c>
      <c r="BG156" s="216">
        <f>IF(N156="zákl. přenesená",J156,0)</f>
        <v>0</v>
      </c>
      <c r="BH156" s="216">
        <f>IF(N156="sníž. přenesená",J156,0)</f>
        <v>0</v>
      </c>
      <c r="BI156" s="216">
        <f>IF(N156="nulová",J156,0)</f>
        <v>0</v>
      </c>
      <c r="BJ156" s="18" t="s">
        <v>81</v>
      </c>
      <c r="BK156" s="216">
        <f>ROUND(I156*H156,2)</f>
        <v>0</v>
      </c>
      <c r="BL156" s="18" t="s">
        <v>487</v>
      </c>
      <c r="BM156" s="215" t="s">
        <v>2508</v>
      </c>
    </row>
    <row r="157" spans="1:65" s="2" customFormat="1" ht="10.199999999999999">
      <c r="A157" s="35"/>
      <c r="B157" s="36"/>
      <c r="C157" s="37"/>
      <c r="D157" s="217" t="s">
        <v>194</v>
      </c>
      <c r="E157" s="37"/>
      <c r="F157" s="218" t="s">
        <v>2507</v>
      </c>
      <c r="G157" s="37"/>
      <c r="H157" s="37"/>
      <c r="I157" s="116"/>
      <c r="J157" s="37"/>
      <c r="K157" s="37"/>
      <c r="L157" s="40"/>
      <c r="M157" s="219"/>
      <c r="N157" s="220"/>
      <c r="O157" s="72"/>
      <c r="P157" s="72"/>
      <c r="Q157" s="72"/>
      <c r="R157" s="72"/>
      <c r="S157" s="72"/>
      <c r="T157" s="73"/>
      <c r="U157" s="35"/>
      <c r="V157" s="35"/>
      <c r="W157" s="35"/>
      <c r="X157" s="35"/>
      <c r="Y157" s="35"/>
      <c r="Z157" s="35"/>
      <c r="AA157" s="35"/>
      <c r="AB157" s="35"/>
      <c r="AC157" s="35"/>
      <c r="AD157" s="35"/>
      <c r="AE157" s="35"/>
      <c r="AT157" s="18" t="s">
        <v>194</v>
      </c>
      <c r="AU157" s="18" t="s">
        <v>83</v>
      </c>
    </row>
    <row r="158" spans="1:65" s="2" customFormat="1" ht="16.5" customHeight="1">
      <c r="A158" s="35"/>
      <c r="B158" s="36"/>
      <c r="C158" s="258" t="s">
        <v>296</v>
      </c>
      <c r="D158" s="258" t="s">
        <v>521</v>
      </c>
      <c r="E158" s="259" t="s">
        <v>2509</v>
      </c>
      <c r="F158" s="260" t="s">
        <v>2510</v>
      </c>
      <c r="G158" s="261" t="s">
        <v>990</v>
      </c>
      <c r="H158" s="262">
        <v>25</v>
      </c>
      <c r="I158" s="263"/>
      <c r="J158" s="264">
        <f>ROUND(I158*H158,2)</f>
        <v>0</v>
      </c>
      <c r="K158" s="260" t="s">
        <v>1</v>
      </c>
      <c r="L158" s="265"/>
      <c r="M158" s="266" t="s">
        <v>1</v>
      </c>
      <c r="N158" s="267" t="s">
        <v>38</v>
      </c>
      <c r="O158" s="72"/>
      <c r="P158" s="213">
        <f>O158*H158</f>
        <v>0</v>
      </c>
      <c r="Q158" s="213">
        <v>0</v>
      </c>
      <c r="R158" s="213">
        <f>Q158*H158</f>
        <v>0</v>
      </c>
      <c r="S158" s="213">
        <v>0</v>
      </c>
      <c r="T158" s="214">
        <f>S158*H158</f>
        <v>0</v>
      </c>
      <c r="U158" s="35"/>
      <c r="V158" s="35"/>
      <c r="W158" s="35"/>
      <c r="X158" s="35"/>
      <c r="Y158" s="35"/>
      <c r="Z158" s="35"/>
      <c r="AA158" s="35"/>
      <c r="AB158" s="35"/>
      <c r="AC158" s="35"/>
      <c r="AD158" s="35"/>
      <c r="AE158" s="35"/>
      <c r="AR158" s="215" t="s">
        <v>487</v>
      </c>
      <c r="AT158" s="215" t="s">
        <v>521</v>
      </c>
      <c r="AU158" s="215" t="s">
        <v>83</v>
      </c>
      <c r="AY158" s="18" t="s">
        <v>185</v>
      </c>
      <c r="BE158" s="216">
        <f>IF(N158="základní",J158,0)</f>
        <v>0</v>
      </c>
      <c r="BF158" s="216">
        <f>IF(N158="snížená",J158,0)</f>
        <v>0</v>
      </c>
      <c r="BG158" s="216">
        <f>IF(N158="zákl. přenesená",J158,0)</f>
        <v>0</v>
      </c>
      <c r="BH158" s="216">
        <f>IF(N158="sníž. přenesená",J158,0)</f>
        <v>0</v>
      </c>
      <c r="BI158" s="216">
        <f>IF(N158="nulová",J158,0)</f>
        <v>0</v>
      </c>
      <c r="BJ158" s="18" t="s">
        <v>81</v>
      </c>
      <c r="BK158" s="216">
        <f>ROUND(I158*H158,2)</f>
        <v>0</v>
      </c>
      <c r="BL158" s="18" t="s">
        <v>487</v>
      </c>
      <c r="BM158" s="215" t="s">
        <v>2511</v>
      </c>
    </row>
    <row r="159" spans="1:65" s="2" customFormat="1" ht="10.199999999999999">
      <c r="A159" s="35"/>
      <c r="B159" s="36"/>
      <c r="C159" s="37"/>
      <c r="D159" s="217" t="s">
        <v>194</v>
      </c>
      <c r="E159" s="37"/>
      <c r="F159" s="218" t="s">
        <v>2510</v>
      </c>
      <c r="G159" s="37"/>
      <c r="H159" s="37"/>
      <c r="I159" s="116"/>
      <c r="J159" s="37"/>
      <c r="K159" s="37"/>
      <c r="L159" s="40"/>
      <c r="M159" s="219"/>
      <c r="N159" s="220"/>
      <c r="O159" s="72"/>
      <c r="P159" s="72"/>
      <c r="Q159" s="72"/>
      <c r="R159" s="72"/>
      <c r="S159" s="72"/>
      <c r="T159" s="73"/>
      <c r="U159" s="35"/>
      <c r="V159" s="35"/>
      <c r="W159" s="35"/>
      <c r="X159" s="35"/>
      <c r="Y159" s="35"/>
      <c r="Z159" s="35"/>
      <c r="AA159" s="35"/>
      <c r="AB159" s="35"/>
      <c r="AC159" s="35"/>
      <c r="AD159" s="35"/>
      <c r="AE159" s="35"/>
      <c r="AT159" s="18" t="s">
        <v>194</v>
      </c>
      <c r="AU159" s="18" t="s">
        <v>83</v>
      </c>
    </row>
    <row r="160" spans="1:65" s="2" customFormat="1" ht="16.5" customHeight="1">
      <c r="A160" s="35"/>
      <c r="B160" s="36"/>
      <c r="C160" s="258" t="s">
        <v>305</v>
      </c>
      <c r="D160" s="258" t="s">
        <v>521</v>
      </c>
      <c r="E160" s="259" t="s">
        <v>2512</v>
      </c>
      <c r="F160" s="260" t="s">
        <v>2513</v>
      </c>
      <c r="G160" s="261" t="s">
        <v>990</v>
      </c>
      <c r="H160" s="262">
        <v>12</v>
      </c>
      <c r="I160" s="263"/>
      <c r="J160" s="264">
        <f>ROUND(I160*H160,2)</f>
        <v>0</v>
      </c>
      <c r="K160" s="260" t="s">
        <v>1</v>
      </c>
      <c r="L160" s="265"/>
      <c r="M160" s="266" t="s">
        <v>1</v>
      </c>
      <c r="N160" s="267" t="s">
        <v>38</v>
      </c>
      <c r="O160" s="72"/>
      <c r="P160" s="213">
        <f>O160*H160</f>
        <v>0</v>
      </c>
      <c r="Q160" s="213">
        <v>0</v>
      </c>
      <c r="R160" s="213">
        <f>Q160*H160</f>
        <v>0</v>
      </c>
      <c r="S160" s="213">
        <v>0</v>
      </c>
      <c r="T160" s="214">
        <f>S160*H160</f>
        <v>0</v>
      </c>
      <c r="U160" s="35"/>
      <c r="V160" s="35"/>
      <c r="W160" s="35"/>
      <c r="X160" s="35"/>
      <c r="Y160" s="35"/>
      <c r="Z160" s="35"/>
      <c r="AA160" s="35"/>
      <c r="AB160" s="35"/>
      <c r="AC160" s="35"/>
      <c r="AD160" s="35"/>
      <c r="AE160" s="35"/>
      <c r="AR160" s="215" t="s">
        <v>487</v>
      </c>
      <c r="AT160" s="215" t="s">
        <v>521</v>
      </c>
      <c r="AU160" s="215" t="s">
        <v>83</v>
      </c>
      <c r="AY160" s="18" t="s">
        <v>185</v>
      </c>
      <c r="BE160" s="216">
        <f>IF(N160="základní",J160,0)</f>
        <v>0</v>
      </c>
      <c r="BF160" s="216">
        <f>IF(N160="snížená",J160,0)</f>
        <v>0</v>
      </c>
      <c r="BG160" s="216">
        <f>IF(N160="zákl. přenesená",J160,0)</f>
        <v>0</v>
      </c>
      <c r="BH160" s="216">
        <f>IF(N160="sníž. přenesená",J160,0)</f>
        <v>0</v>
      </c>
      <c r="BI160" s="216">
        <f>IF(N160="nulová",J160,0)</f>
        <v>0</v>
      </c>
      <c r="BJ160" s="18" t="s">
        <v>81</v>
      </c>
      <c r="BK160" s="216">
        <f>ROUND(I160*H160,2)</f>
        <v>0</v>
      </c>
      <c r="BL160" s="18" t="s">
        <v>487</v>
      </c>
      <c r="BM160" s="215" t="s">
        <v>2514</v>
      </c>
    </row>
    <row r="161" spans="1:65" s="2" customFormat="1" ht="10.199999999999999">
      <c r="A161" s="35"/>
      <c r="B161" s="36"/>
      <c r="C161" s="37"/>
      <c r="D161" s="217" t="s">
        <v>194</v>
      </c>
      <c r="E161" s="37"/>
      <c r="F161" s="218" t="s">
        <v>2513</v>
      </c>
      <c r="G161" s="37"/>
      <c r="H161" s="37"/>
      <c r="I161" s="116"/>
      <c r="J161" s="37"/>
      <c r="K161" s="37"/>
      <c r="L161" s="40"/>
      <c r="M161" s="219"/>
      <c r="N161" s="220"/>
      <c r="O161" s="72"/>
      <c r="P161" s="72"/>
      <c r="Q161" s="72"/>
      <c r="R161" s="72"/>
      <c r="S161" s="72"/>
      <c r="T161" s="73"/>
      <c r="U161" s="35"/>
      <c r="V161" s="35"/>
      <c r="W161" s="35"/>
      <c r="X161" s="35"/>
      <c r="Y161" s="35"/>
      <c r="Z161" s="35"/>
      <c r="AA161" s="35"/>
      <c r="AB161" s="35"/>
      <c r="AC161" s="35"/>
      <c r="AD161" s="35"/>
      <c r="AE161" s="35"/>
      <c r="AT161" s="18" t="s">
        <v>194</v>
      </c>
      <c r="AU161" s="18" t="s">
        <v>83</v>
      </c>
    </row>
    <row r="162" spans="1:65" s="2" customFormat="1" ht="16.5" customHeight="1">
      <c r="A162" s="35"/>
      <c r="B162" s="36"/>
      <c r="C162" s="258" t="s">
        <v>313</v>
      </c>
      <c r="D162" s="258" t="s">
        <v>521</v>
      </c>
      <c r="E162" s="259" t="s">
        <v>2515</v>
      </c>
      <c r="F162" s="260" t="s">
        <v>2516</v>
      </c>
      <c r="G162" s="261" t="s">
        <v>990</v>
      </c>
      <c r="H162" s="262">
        <v>21</v>
      </c>
      <c r="I162" s="263"/>
      <c r="J162" s="264">
        <f>ROUND(I162*H162,2)</f>
        <v>0</v>
      </c>
      <c r="K162" s="260" t="s">
        <v>1</v>
      </c>
      <c r="L162" s="265"/>
      <c r="M162" s="266" t="s">
        <v>1</v>
      </c>
      <c r="N162" s="267" t="s">
        <v>38</v>
      </c>
      <c r="O162" s="72"/>
      <c r="P162" s="213">
        <f>O162*H162</f>
        <v>0</v>
      </c>
      <c r="Q162" s="213">
        <v>0</v>
      </c>
      <c r="R162" s="213">
        <f>Q162*H162</f>
        <v>0</v>
      </c>
      <c r="S162" s="213">
        <v>0</v>
      </c>
      <c r="T162" s="214">
        <f>S162*H162</f>
        <v>0</v>
      </c>
      <c r="U162" s="35"/>
      <c r="V162" s="35"/>
      <c r="W162" s="35"/>
      <c r="X162" s="35"/>
      <c r="Y162" s="35"/>
      <c r="Z162" s="35"/>
      <c r="AA162" s="35"/>
      <c r="AB162" s="35"/>
      <c r="AC162" s="35"/>
      <c r="AD162" s="35"/>
      <c r="AE162" s="35"/>
      <c r="AR162" s="215" t="s">
        <v>487</v>
      </c>
      <c r="AT162" s="215" t="s">
        <v>521</v>
      </c>
      <c r="AU162" s="215" t="s">
        <v>83</v>
      </c>
      <c r="AY162" s="18" t="s">
        <v>185</v>
      </c>
      <c r="BE162" s="216">
        <f>IF(N162="základní",J162,0)</f>
        <v>0</v>
      </c>
      <c r="BF162" s="216">
        <f>IF(N162="snížená",J162,0)</f>
        <v>0</v>
      </c>
      <c r="BG162" s="216">
        <f>IF(N162="zákl. přenesená",J162,0)</f>
        <v>0</v>
      </c>
      <c r="BH162" s="216">
        <f>IF(N162="sníž. přenesená",J162,0)</f>
        <v>0</v>
      </c>
      <c r="BI162" s="216">
        <f>IF(N162="nulová",J162,0)</f>
        <v>0</v>
      </c>
      <c r="BJ162" s="18" t="s">
        <v>81</v>
      </c>
      <c r="BK162" s="216">
        <f>ROUND(I162*H162,2)</f>
        <v>0</v>
      </c>
      <c r="BL162" s="18" t="s">
        <v>487</v>
      </c>
      <c r="BM162" s="215" t="s">
        <v>2517</v>
      </c>
    </row>
    <row r="163" spans="1:65" s="2" customFormat="1" ht="10.199999999999999">
      <c r="A163" s="35"/>
      <c r="B163" s="36"/>
      <c r="C163" s="37"/>
      <c r="D163" s="217" t="s">
        <v>194</v>
      </c>
      <c r="E163" s="37"/>
      <c r="F163" s="218" t="s">
        <v>2516</v>
      </c>
      <c r="G163" s="37"/>
      <c r="H163" s="37"/>
      <c r="I163" s="116"/>
      <c r="J163" s="37"/>
      <c r="K163" s="37"/>
      <c r="L163" s="40"/>
      <c r="M163" s="219"/>
      <c r="N163" s="220"/>
      <c r="O163" s="72"/>
      <c r="P163" s="72"/>
      <c r="Q163" s="72"/>
      <c r="R163" s="72"/>
      <c r="S163" s="72"/>
      <c r="T163" s="73"/>
      <c r="U163" s="35"/>
      <c r="V163" s="35"/>
      <c r="W163" s="35"/>
      <c r="X163" s="35"/>
      <c r="Y163" s="35"/>
      <c r="Z163" s="35"/>
      <c r="AA163" s="35"/>
      <c r="AB163" s="35"/>
      <c r="AC163" s="35"/>
      <c r="AD163" s="35"/>
      <c r="AE163" s="35"/>
      <c r="AT163" s="18" t="s">
        <v>194</v>
      </c>
      <c r="AU163" s="18" t="s">
        <v>83</v>
      </c>
    </row>
    <row r="164" spans="1:65" s="2" customFormat="1" ht="16.5" customHeight="1">
      <c r="A164" s="35"/>
      <c r="B164" s="36"/>
      <c r="C164" s="258" t="s">
        <v>322</v>
      </c>
      <c r="D164" s="258" t="s">
        <v>521</v>
      </c>
      <c r="E164" s="259" t="s">
        <v>2518</v>
      </c>
      <c r="F164" s="260" t="s">
        <v>2519</v>
      </c>
      <c r="G164" s="261" t="s">
        <v>990</v>
      </c>
      <c r="H164" s="262">
        <v>17</v>
      </c>
      <c r="I164" s="263"/>
      <c r="J164" s="264">
        <f>ROUND(I164*H164,2)</f>
        <v>0</v>
      </c>
      <c r="K164" s="260" t="s">
        <v>1</v>
      </c>
      <c r="L164" s="265"/>
      <c r="M164" s="266" t="s">
        <v>1</v>
      </c>
      <c r="N164" s="267" t="s">
        <v>38</v>
      </c>
      <c r="O164" s="72"/>
      <c r="P164" s="213">
        <f>O164*H164</f>
        <v>0</v>
      </c>
      <c r="Q164" s="213">
        <v>0</v>
      </c>
      <c r="R164" s="213">
        <f>Q164*H164</f>
        <v>0</v>
      </c>
      <c r="S164" s="213">
        <v>0</v>
      </c>
      <c r="T164" s="214">
        <f>S164*H164</f>
        <v>0</v>
      </c>
      <c r="U164" s="35"/>
      <c r="V164" s="35"/>
      <c r="W164" s="35"/>
      <c r="X164" s="35"/>
      <c r="Y164" s="35"/>
      <c r="Z164" s="35"/>
      <c r="AA164" s="35"/>
      <c r="AB164" s="35"/>
      <c r="AC164" s="35"/>
      <c r="AD164" s="35"/>
      <c r="AE164" s="35"/>
      <c r="AR164" s="215" t="s">
        <v>487</v>
      </c>
      <c r="AT164" s="215" t="s">
        <v>521</v>
      </c>
      <c r="AU164" s="215" t="s">
        <v>83</v>
      </c>
      <c r="AY164" s="18" t="s">
        <v>185</v>
      </c>
      <c r="BE164" s="216">
        <f>IF(N164="základní",J164,0)</f>
        <v>0</v>
      </c>
      <c r="BF164" s="216">
        <f>IF(N164="snížená",J164,0)</f>
        <v>0</v>
      </c>
      <c r="BG164" s="216">
        <f>IF(N164="zákl. přenesená",J164,0)</f>
        <v>0</v>
      </c>
      <c r="BH164" s="216">
        <f>IF(N164="sníž. přenesená",J164,0)</f>
        <v>0</v>
      </c>
      <c r="BI164" s="216">
        <f>IF(N164="nulová",J164,0)</f>
        <v>0</v>
      </c>
      <c r="BJ164" s="18" t="s">
        <v>81</v>
      </c>
      <c r="BK164" s="216">
        <f>ROUND(I164*H164,2)</f>
        <v>0</v>
      </c>
      <c r="BL164" s="18" t="s">
        <v>487</v>
      </c>
      <c r="BM164" s="215" t="s">
        <v>2520</v>
      </c>
    </row>
    <row r="165" spans="1:65" s="2" customFormat="1" ht="10.199999999999999">
      <c r="A165" s="35"/>
      <c r="B165" s="36"/>
      <c r="C165" s="37"/>
      <c r="D165" s="217" t="s">
        <v>194</v>
      </c>
      <c r="E165" s="37"/>
      <c r="F165" s="218" t="s">
        <v>2519</v>
      </c>
      <c r="G165" s="37"/>
      <c r="H165" s="37"/>
      <c r="I165" s="116"/>
      <c r="J165" s="37"/>
      <c r="K165" s="37"/>
      <c r="L165" s="40"/>
      <c r="M165" s="219"/>
      <c r="N165" s="220"/>
      <c r="O165" s="72"/>
      <c r="P165" s="72"/>
      <c r="Q165" s="72"/>
      <c r="R165" s="72"/>
      <c r="S165" s="72"/>
      <c r="T165" s="73"/>
      <c r="U165" s="35"/>
      <c r="V165" s="35"/>
      <c r="W165" s="35"/>
      <c r="X165" s="35"/>
      <c r="Y165" s="35"/>
      <c r="Z165" s="35"/>
      <c r="AA165" s="35"/>
      <c r="AB165" s="35"/>
      <c r="AC165" s="35"/>
      <c r="AD165" s="35"/>
      <c r="AE165" s="35"/>
      <c r="AT165" s="18" t="s">
        <v>194</v>
      </c>
      <c r="AU165" s="18" t="s">
        <v>83</v>
      </c>
    </row>
    <row r="166" spans="1:65" s="2" customFormat="1" ht="16.5" customHeight="1">
      <c r="A166" s="35"/>
      <c r="B166" s="36"/>
      <c r="C166" s="258" t="s">
        <v>335</v>
      </c>
      <c r="D166" s="258" t="s">
        <v>521</v>
      </c>
      <c r="E166" s="259" t="s">
        <v>2521</v>
      </c>
      <c r="F166" s="260" t="s">
        <v>2522</v>
      </c>
      <c r="G166" s="261" t="s">
        <v>990</v>
      </c>
      <c r="H166" s="262">
        <v>4</v>
      </c>
      <c r="I166" s="263"/>
      <c r="J166" s="264">
        <f>ROUND(I166*H166,2)</f>
        <v>0</v>
      </c>
      <c r="K166" s="260" t="s">
        <v>1</v>
      </c>
      <c r="L166" s="265"/>
      <c r="M166" s="266" t="s">
        <v>1</v>
      </c>
      <c r="N166" s="267" t="s">
        <v>38</v>
      </c>
      <c r="O166" s="72"/>
      <c r="P166" s="213">
        <f>O166*H166</f>
        <v>0</v>
      </c>
      <c r="Q166" s="213">
        <v>0</v>
      </c>
      <c r="R166" s="213">
        <f>Q166*H166</f>
        <v>0</v>
      </c>
      <c r="S166" s="213">
        <v>0</v>
      </c>
      <c r="T166" s="214">
        <f>S166*H166</f>
        <v>0</v>
      </c>
      <c r="U166" s="35"/>
      <c r="V166" s="35"/>
      <c r="W166" s="35"/>
      <c r="X166" s="35"/>
      <c r="Y166" s="35"/>
      <c r="Z166" s="35"/>
      <c r="AA166" s="35"/>
      <c r="AB166" s="35"/>
      <c r="AC166" s="35"/>
      <c r="AD166" s="35"/>
      <c r="AE166" s="35"/>
      <c r="AR166" s="215" t="s">
        <v>487</v>
      </c>
      <c r="AT166" s="215" t="s">
        <v>521</v>
      </c>
      <c r="AU166" s="215" t="s">
        <v>83</v>
      </c>
      <c r="AY166" s="18" t="s">
        <v>185</v>
      </c>
      <c r="BE166" s="216">
        <f>IF(N166="základní",J166,0)</f>
        <v>0</v>
      </c>
      <c r="BF166" s="216">
        <f>IF(N166="snížená",J166,0)</f>
        <v>0</v>
      </c>
      <c r="BG166" s="216">
        <f>IF(N166="zákl. přenesená",J166,0)</f>
        <v>0</v>
      </c>
      <c r="BH166" s="216">
        <f>IF(N166="sníž. přenesená",J166,0)</f>
        <v>0</v>
      </c>
      <c r="BI166" s="216">
        <f>IF(N166="nulová",J166,0)</f>
        <v>0</v>
      </c>
      <c r="BJ166" s="18" t="s">
        <v>81</v>
      </c>
      <c r="BK166" s="216">
        <f>ROUND(I166*H166,2)</f>
        <v>0</v>
      </c>
      <c r="BL166" s="18" t="s">
        <v>487</v>
      </c>
      <c r="BM166" s="215" t="s">
        <v>2523</v>
      </c>
    </row>
    <row r="167" spans="1:65" s="2" customFormat="1" ht="10.199999999999999">
      <c r="A167" s="35"/>
      <c r="B167" s="36"/>
      <c r="C167" s="37"/>
      <c r="D167" s="217" t="s">
        <v>194</v>
      </c>
      <c r="E167" s="37"/>
      <c r="F167" s="218" t="s">
        <v>2522</v>
      </c>
      <c r="G167" s="37"/>
      <c r="H167" s="37"/>
      <c r="I167" s="116"/>
      <c r="J167" s="37"/>
      <c r="K167" s="37"/>
      <c r="L167" s="40"/>
      <c r="M167" s="219"/>
      <c r="N167" s="220"/>
      <c r="O167" s="72"/>
      <c r="P167" s="72"/>
      <c r="Q167" s="72"/>
      <c r="R167" s="72"/>
      <c r="S167" s="72"/>
      <c r="T167" s="73"/>
      <c r="U167" s="35"/>
      <c r="V167" s="35"/>
      <c r="W167" s="35"/>
      <c r="X167" s="35"/>
      <c r="Y167" s="35"/>
      <c r="Z167" s="35"/>
      <c r="AA167" s="35"/>
      <c r="AB167" s="35"/>
      <c r="AC167" s="35"/>
      <c r="AD167" s="35"/>
      <c r="AE167" s="35"/>
      <c r="AT167" s="18" t="s">
        <v>194</v>
      </c>
      <c r="AU167" s="18" t="s">
        <v>83</v>
      </c>
    </row>
    <row r="168" spans="1:65" s="2" customFormat="1" ht="16.5" customHeight="1">
      <c r="A168" s="35"/>
      <c r="B168" s="36"/>
      <c r="C168" s="258" t="s">
        <v>7</v>
      </c>
      <c r="D168" s="258" t="s">
        <v>521</v>
      </c>
      <c r="E168" s="259" t="s">
        <v>2524</v>
      </c>
      <c r="F168" s="260" t="s">
        <v>2525</v>
      </c>
      <c r="G168" s="261" t="s">
        <v>990</v>
      </c>
      <c r="H168" s="262">
        <v>21</v>
      </c>
      <c r="I168" s="263"/>
      <c r="J168" s="264">
        <f>ROUND(I168*H168,2)</f>
        <v>0</v>
      </c>
      <c r="K168" s="260" t="s">
        <v>1</v>
      </c>
      <c r="L168" s="265"/>
      <c r="M168" s="266" t="s">
        <v>1</v>
      </c>
      <c r="N168" s="267" t="s">
        <v>38</v>
      </c>
      <c r="O168" s="72"/>
      <c r="P168" s="213">
        <f>O168*H168</f>
        <v>0</v>
      </c>
      <c r="Q168" s="213">
        <v>0</v>
      </c>
      <c r="R168" s="213">
        <f>Q168*H168</f>
        <v>0</v>
      </c>
      <c r="S168" s="213">
        <v>0</v>
      </c>
      <c r="T168" s="214">
        <f>S168*H168</f>
        <v>0</v>
      </c>
      <c r="U168" s="35"/>
      <c r="V168" s="35"/>
      <c r="W168" s="35"/>
      <c r="X168" s="35"/>
      <c r="Y168" s="35"/>
      <c r="Z168" s="35"/>
      <c r="AA168" s="35"/>
      <c r="AB168" s="35"/>
      <c r="AC168" s="35"/>
      <c r="AD168" s="35"/>
      <c r="AE168" s="35"/>
      <c r="AR168" s="215" t="s">
        <v>487</v>
      </c>
      <c r="AT168" s="215" t="s">
        <v>521</v>
      </c>
      <c r="AU168" s="215" t="s">
        <v>83</v>
      </c>
      <c r="AY168" s="18" t="s">
        <v>185</v>
      </c>
      <c r="BE168" s="216">
        <f>IF(N168="základní",J168,0)</f>
        <v>0</v>
      </c>
      <c r="BF168" s="216">
        <f>IF(N168="snížená",J168,0)</f>
        <v>0</v>
      </c>
      <c r="BG168" s="216">
        <f>IF(N168="zákl. přenesená",J168,0)</f>
        <v>0</v>
      </c>
      <c r="BH168" s="216">
        <f>IF(N168="sníž. přenesená",J168,0)</f>
        <v>0</v>
      </c>
      <c r="BI168" s="216">
        <f>IF(N168="nulová",J168,0)</f>
        <v>0</v>
      </c>
      <c r="BJ168" s="18" t="s">
        <v>81</v>
      </c>
      <c r="BK168" s="216">
        <f>ROUND(I168*H168,2)</f>
        <v>0</v>
      </c>
      <c r="BL168" s="18" t="s">
        <v>487</v>
      </c>
      <c r="BM168" s="215" t="s">
        <v>2526</v>
      </c>
    </row>
    <row r="169" spans="1:65" s="2" customFormat="1" ht="10.199999999999999">
      <c r="A169" s="35"/>
      <c r="B169" s="36"/>
      <c r="C169" s="37"/>
      <c r="D169" s="217" t="s">
        <v>194</v>
      </c>
      <c r="E169" s="37"/>
      <c r="F169" s="218" t="s">
        <v>2525</v>
      </c>
      <c r="G169" s="37"/>
      <c r="H169" s="37"/>
      <c r="I169" s="116"/>
      <c r="J169" s="37"/>
      <c r="K169" s="37"/>
      <c r="L169" s="40"/>
      <c r="M169" s="219"/>
      <c r="N169" s="220"/>
      <c r="O169" s="72"/>
      <c r="P169" s="72"/>
      <c r="Q169" s="72"/>
      <c r="R169" s="72"/>
      <c r="S169" s="72"/>
      <c r="T169" s="73"/>
      <c r="U169" s="35"/>
      <c r="V169" s="35"/>
      <c r="W169" s="35"/>
      <c r="X169" s="35"/>
      <c r="Y169" s="35"/>
      <c r="Z169" s="35"/>
      <c r="AA169" s="35"/>
      <c r="AB169" s="35"/>
      <c r="AC169" s="35"/>
      <c r="AD169" s="35"/>
      <c r="AE169" s="35"/>
      <c r="AT169" s="18" t="s">
        <v>194</v>
      </c>
      <c r="AU169" s="18" t="s">
        <v>83</v>
      </c>
    </row>
    <row r="170" spans="1:65" s="2" customFormat="1" ht="21.75" customHeight="1">
      <c r="A170" s="35"/>
      <c r="B170" s="36"/>
      <c r="C170" s="258" t="s">
        <v>347</v>
      </c>
      <c r="D170" s="258" t="s">
        <v>521</v>
      </c>
      <c r="E170" s="259" t="s">
        <v>2527</v>
      </c>
      <c r="F170" s="260" t="s">
        <v>2528</v>
      </c>
      <c r="G170" s="261" t="s">
        <v>316</v>
      </c>
      <c r="H170" s="262">
        <v>440</v>
      </c>
      <c r="I170" s="263"/>
      <c r="J170" s="264">
        <f>ROUND(I170*H170,2)</f>
        <v>0</v>
      </c>
      <c r="K170" s="260" t="s">
        <v>1</v>
      </c>
      <c r="L170" s="265"/>
      <c r="M170" s="266" t="s">
        <v>1</v>
      </c>
      <c r="N170" s="267" t="s">
        <v>38</v>
      </c>
      <c r="O170" s="72"/>
      <c r="P170" s="213">
        <f>O170*H170</f>
        <v>0</v>
      </c>
      <c r="Q170" s="213">
        <v>0</v>
      </c>
      <c r="R170" s="213">
        <f>Q170*H170</f>
        <v>0</v>
      </c>
      <c r="S170" s="213">
        <v>0</v>
      </c>
      <c r="T170" s="214">
        <f>S170*H170</f>
        <v>0</v>
      </c>
      <c r="U170" s="35"/>
      <c r="V170" s="35"/>
      <c r="W170" s="35"/>
      <c r="X170" s="35"/>
      <c r="Y170" s="35"/>
      <c r="Z170" s="35"/>
      <c r="AA170" s="35"/>
      <c r="AB170" s="35"/>
      <c r="AC170" s="35"/>
      <c r="AD170" s="35"/>
      <c r="AE170" s="35"/>
      <c r="AR170" s="215" t="s">
        <v>487</v>
      </c>
      <c r="AT170" s="215" t="s">
        <v>521</v>
      </c>
      <c r="AU170" s="215" t="s">
        <v>83</v>
      </c>
      <c r="AY170" s="18" t="s">
        <v>185</v>
      </c>
      <c r="BE170" s="216">
        <f>IF(N170="základní",J170,0)</f>
        <v>0</v>
      </c>
      <c r="BF170" s="216">
        <f>IF(N170="snížená",J170,0)</f>
        <v>0</v>
      </c>
      <c r="BG170" s="216">
        <f>IF(N170="zákl. přenesená",J170,0)</f>
        <v>0</v>
      </c>
      <c r="BH170" s="216">
        <f>IF(N170="sníž. přenesená",J170,0)</f>
        <v>0</v>
      </c>
      <c r="BI170" s="216">
        <f>IF(N170="nulová",J170,0)</f>
        <v>0</v>
      </c>
      <c r="BJ170" s="18" t="s">
        <v>81</v>
      </c>
      <c r="BK170" s="216">
        <f>ROUND(I170*H170,2)</f>
        <v>0</v>
      </c>
      <c r="BL170" s="18" t="s">
        <v>487</v>
      </c>
      <c r="BM170" s="215" t="s">
        <v>2529</v>
      </c>
    </row>
    <row r="171" spans="1:65" s="2" customFormat="1" ht="10.199999999999999">
      <c r="A171" s="35"/>
      <c r="B171" s="36"/>
      <c r="C171" s="37"/>
      <c r="D171" s="217" t="s">
        <v>194</v>
      </c>
      <c r="E171" s="37"/>
      <c r="F171" s="218" t="s">
        <v>2528</v>
      </c>
      <c r="G171" s="37"/>
      <c r="H171" s="37"/>
      <c r="I171" s="116"/>
      <c r="J171" s="37"/>
      <c r="K171" s="37"/>
      <c r="L171" s="40"/>
      <c r="M171" s="219"/>
      <c r="N171" s="220"/>
      <c r="O171" s="72"/>
      <c r="P171" s="72"/>
      <c r="Q171" s="72"/>
      <c r="R171" s="72"/>
      <c r="S171" s="72"/>
      <c r="T171" s="73"/>
      <c r="U171" s="35"/>
      <c r="V171" s="35"/>
      <c r="W171" s="35"/>
      <c r="X171" s="35"/>
      <c r="Y171" s="35"/>
      <c r="Z171" s="35"/>
      <c r="AA171" s="35"/>
      <c r="AB171" s="35"/>
      <c r="AC171" s="35"/>
      <c r="AD171" s="35"/>
      <c r="AE171" s="35"/>
      <c r="AT171" s="18" t="s">
        <v>194</v>
      </c>
      <c r="AU171" s="18" t="s">
        <v>83</v>
      </c>
    </row>
    <row r="172" spans="1:65" s="2" customFormat="1" ht="16.5" customHeight="1">
      <c r="A172" s="35"/>
      <c r="B172" s="36"/>
      <c r="C172" s="258" t="s">
        <v>355</v>
      </c>
      <c r="D172" s="258" t="s">
        <v>521</v>
      </c>
      <c r="E172" s="259" t="s">
        <v>2530</v>
      </c>
      <c r="F172" s="260" t="s">
        <v>2531</v>
      </c>
      <c r="G172" s="261" t="s">
        <v>990</v>
      </c>
      <c r="H172" s="262">
        <v>21</v>
      </c>
      <c r="I172" s="263"/>
      <c r="J172" s="264">
        <f>ROUND(I172*H172,2)</f>
        <v>0</v>
      </c>
      <c r="K172" s="260" t="s">
        <v>1</v>
      </c>
      <c r="L172" s="265"/>
      <c r="M172" s="266" t="s">
        <v>1</v>
      </c>
      <c r="N172" s="267" t="s">
        <v>38</v>
      </c>
      <c r="O172" s="72"/>
      <c r="P172" s="213">
        <f>O172*H172</f>
        <v>0</v>
      </c>
      <c r="Q172" s="213">
        <v>0</v>
      </c>
      <c r="R172" s="213">
        <f>Q172*H172</f>
        <v>0</v>
      </c>
      <c r="S172" s="213">
        <v>0</v>
      </c>
      <c r="T172" s="214">
        <f>S172*H172</f>
        <v>0</v>
      </c>
      <c r="U172" s="35"/>
      <c r="V172" s="35"/>
      <c r="W172" s="35"/>
      <c r="X172" s="35"/>
      <c r="Y172" s="35"/>
      <c r="Z172" s="35"/>
      <c r="AA172" s="35"/>
      <c r="AB172" s="35"/>
      <c r="AC172" s="35"/>
      <c r="AD172" s="35"/>
      <c r="AE172" s="35"/>
      <c r="AR172" s="215" t="s">
        <v>487</v>
      </c>
      <c r="AT172" s="215" t="s">
        <v>521</v>
      </c>
      <c r="AU172" s="215" t="s">
        <v>83</v>
      </c>
      <c r="AY172" s="18" t="s">
        <v>185</v>
      </c>
      <c r="BE172" s="216">
        <f>IF(N172="základní",J172,0)</f>
        <v>0</v>
      </c>
      <c r="BF172" s="216">
        <f>IF(N172="snížená",J172,0)</f>
        <v>0</v>
      </c>
      <c r="BG172" s="216">
        <f>IF(N172="zákl. přenesená",J172,0)</f>
        <v>0</v>
      </c>
      <c r="BH172" s="216">
        <f>IF(N172="sníž. přenesená",J172,0)</f>
        <v>0</v>
      </c>
      <c r="BI172" s="216">
        <f>IF(N172="nulová",J172,0)</f>
        <v>0</v>
      </c>
      <c r="BJ172" s="18" t="s">
        <v>81</v>
      </c>
      <c r="BK172" s="216">
        <f>ROUND(I172*H172,2)</f>
        <v>0</v>
      </c>
      <c r="BL172" s="18" t="s">
        <v>487</v>
      </c>
      <c r="BM172" s="215" t="s">
        <v>2532</v>
      </c>
    </row>
    <row r="173" spans="1:65" s="2" customFormat="1" ht="10.199999999999999">
      <c r="A173" s="35"/>
      <c r="B173" s="36"/>
      <c r="C173" s="37"/>
      <c r="D173" s="217" t="s">
        <v>194</v>
      </c>
      <c r="E173" s="37"/>
      <c r="F173" s="218" t="s">
        <v>2531</v>
      </c>
      <c r="G173" s="37"/>
      <c r="H173" s="37"/>
      <c r="I173" s="116"/>
      <c r="J173" s="37"/>
      <c r="K173" s="37"/>
      <c r="L173" s="40"/>
      <c r="M173" s="219"/>
      <c r="N173" s="220"/>
      <c r="O173" s="72"/>
      <c r="P173" s="72"/>
      <c r="Q173" s="72"/>
      <c r="R173" s="72"/>
      <c r="S173" s="72"/>
      <c r="T173" s="73"/>
      <c r="U173" s="35"/>
      <c r="V173" s="35"/>
      <c r="W173" s="35"/>
      <c r="X173" s="35"/>
      <c r="Y173" s="35"/>
      <c r="Z173" s="35"/>
      <c r="AA173" s="35"/>
      <c r="AB173" s="35"/>
      <c r="AC173" s="35"/>
      <c r="AD173" s="35"/>
      <c r="AE173" s="35"/>
      <c r="AT173" s="18" t="s">
        <v>194</v>
      </c>
      <c r="AU173" s="18" t="s">
        <v>83</v>
      </c>
    </row>
    <row r="174" spans="1:65" s="2" customFormat="1" ht="16.5" customHeight="1">
      <c r="A174" s="35"/>
      <c r="B174" s="36"/>
      <c r="C174" s="258" t="s">
        <v>363</v>
      </c>
      <c r="D174" s="258" t="s">
        <v>521</v>
      </c>
      <c r="E174" s="259" t="s">
        <v>2533</v>
      </c>
      <c r="F174" s="260" t="s">
        <v>2534</v>
      </c>
      <c r="G174" s="261" t="s">
        <v>990</v>
      </c>
      <c r="H174" s="262">
        <v>42</v>
      </c>
      <c r="I174" s="263"/>
      <c r="J174" s="264">
        <f>ROUND(I174*H174,2)</f>
        <v>0</v>
      </c>
      <c r="K174" s="260" t="s">
        <v>1</v>
      </c>
      <c r="L174" s="265"/>
      <c r="M174" s="266" t="s">
        <v>1</v>
      </c>
      <c r="N174" s="267" t="s">
        <v>38</v>
      </c>
      <c r="O174" s="72"/>
      <c r="P174" s="213">
        <f>O174*H174</f>
        <v>0</v>
      </c>
      <c r="Q174" s="213">
        <v>0</v>
      </c>
      <c r="R174" s="213">
        <f>Q174*H174</f>
        <v>0</v>
      </c>
      <c r="S174" s="213">
        <v>0</v>
      </c>
      <c r="T174" s="214">
        <f>S174*H174</f>
        <v>0</v>
      </c>
      <c r="U174" s="35"/>
      <c r="V174" s="35"/>
      <c r="W174" s="35"/>
      <c r="X174" s="35"/>
      <c r="Y174" s="35"/>
      <c r="Z174" s="35"/>
      <c r="AA174" s="35"/>
      <c r="AB174" s="35"/>
      <c r="AC174" s="35"/>
      <c r="AD174" s="35"/>
      <c r="AE174" s="35"/>
      <c r="AR174" s="215" t="s">
        <v>487</v>
      </c>
      <c r="AT174" s="215" t="s">
        <v>521</v>
      </c>
      <c r="AU174" s="215" t="s">
        <v>83</v>
      </c>
      <c r="AY174" s="18" t="s">
        <v>185</v>
      </c>
      <c r="BE174" s="216">
        <f>IF(N174="základní",J174,0)</f>
        <v>0</v>
      </c>
      <c r="BF174" s="216">
        <f>IF(N174="snížená",J174,0)</f>
        <v>0</v>
      </c>
      <c r="BG174" s="216">
        <f>IF(N174="zákl. přenesená",J174,0)</f>
        <v>0</v>
      </c>
      <c r="BH174" s="216">
        <f>IF(N174="sníž. přenesená",J174,0)</f>
        <v>0</v>
      </c>
      <c r="BI174" s="216">
        <f>IF(N174="nulová",J174,0)</f>
        <v>0</v>
      </c>
      <c r="BJ174" s="18" t="s">
        <v>81</v>
      </c>
      <c r="BK174" s="216">
        <f>ROUND(I174*H174,2)</f>
        <v>0</v>
      </c>
      <c r="BL174" s="18" t="s">
        <v>487</v>
      </c>
      <c r="BM174" s="215" t="s">
        <v>2535</v>
      </c>
    </row>
    <row r="175" spans="1:65" s="2" customFormat="1" ht="10.199999999999999">
      <c r="A175" s="35"/>
      <c r="B175" s="36"/>
      <c r="C175" s="37"/>
      <c r="D175" s="217" t="s">
        <v>194</v>
      </c>
      <c r="E175" s="37"/>
      <c r="F175" s="218" t="s">
        <v>2534</v>
      </c>
      <c r="G175" s="37"/>
      <c r="H175" s="37"/>
      <c r="I175" s="116"/>
      <c r="J175" s="37"/>
      <c r="K175" s="37"/>
      <c r="L175" s="40"/>
      <c r="M175" s="219"/>
      <c r="N175" s="220"/>
      <c r="O175" s="72"/>
      <c r="P175" s="72"/>
      <c r="Q175" s="72"/>
      <c r="R175" s="72"/>
      <c r="S175" s="72"/>
      <c r="T175" s="73"/>
      <c r="U175" s="35"/>
      <c r="V175" s="35"/>
      <c r="W175" s="35"/>
      <c r="X175" s="35"/>
      <c r="Y175" s="35"/>
      <c r="Z175" s="35"/>
      <c r="AA175" s="35"/>
      <c r="AB175" s="35"/>
      <c r="AC175" s="35"/>
      <c r="AD175" s="35"/>
      <c r="AE175" s="35"/>
      <c r="AT175" s="18" t="s">
        <v>194</v>
      </c>
      <c r="AU175" s="18" t="s">
        <v>83</v>
      </c>
    </row>
    <row r="176" spans="1:65" s="2" customFormat="1" ht="16.5" customHeight="1">
      <c r="A176" s="35"/>
      <c r="B176" s="36"/>
      <c r="C176" s="258" t="s">
        <v>378</v>
      </c>
      <c r="D176" s="258" t="s">
        <v>521</v>
      </c>
      <c r="E176" s="259" t="s">
        <v>2536</v>
      </c>
      <c r="F176" s="260" t="s">
        <v>2537</v>
      </c>
      <c r="G176" s="261" t="s">
        <v>316</v>
      </c>
      <c r="H176" s="262">
        <v>25</v>
      </c>
      <c r="I176" s="263"/>
      <c r="J176" s="264">
        <f>ROUND(I176*H176,2)</f>
        <v>0</v>
      </c>
      <c r="K176" s="260" t="s">
        <v>1</v>
      </c>
      <c r="L176" s="265"/>
      <c r="M176" s="266" t="s">
        <v>1</v>
      </c>
      <c r="N176" s="267" t="s">
        <v>38</v>
      </c>
      <c r="O176" s="72"/>
      <c r="P176" s="213">
        <f>O176*H176</f>
        <v>0</v>
      </c>
      <c r="Q176" s="213">
        <v>0</v>
      </c>
      <c r="R176" s="213">
        <f>Q176*H176</f>
        <v>0</v>
      </c>
      <c r="S176" s="213">
        <v>0</v>
      </c>
      <c r="T176" s="214">
        <f>S176*H176</f>
        <v>0</v>
      </c>
      <c r="U176" s="35"/>
      <c r="V176" s="35"/>
      <c r="W176" s="35"/>
      <c r="X176" s="35"/>
      <c r="Y176" s="35"/>
      <c r="Z176" s="35"/>
      <c r="AA176" s="35"/>
      <c r="AB176" s="35"/>
      <c r="AC176" s="35"/>
      <c r="AD176" s="35"/>
      <c r="AE176" s="35"/>
      <c r="AR176" s="215" t="s">
        <v>487</v>
      </c>
      <c r="AT176" s="215" t="s">
        <v>521</v>
      </c>
      <c r="AU176" s="215" t="s">
        <v>83</v>
      </c>
      <c r="AY176" s="18" t="s">
        <v>185</v>
      </c>
      <c r="BE176" s="216">
        <f>IF(N176="základní",J176,0)</f>
        <v>0</v>
      </c>
      <c r="BF176" s="216">
        <f>IF(N176="snížená",J176,0)</f>
        <v>0</v>
      </c>
      <c r="BG176" s="216">
        <f>IF(N176="zákl. přenesená",J176,0)</f>
        <v>0</v>
      </c>
      <c r="BH176" s="216">
        <f>IF(N176="sníž. přenesená",J176,0)</f>
        <v>0</v>
      </c>
      <c r="BI176" s="216">
        <f>IF(N176="nulová",J176,0)</f>
        <v>0</v>
      </c>
      <c r="BJ176" s="18" t="s">
        <v>81</v>
      </c>
      <c r="BK176" s="216">
        <f>ROUND(I176*H176,2)</f>
        <v>0</v>
      </c>
      <c r="BL176" s="18" t="s">
        <v>487</v>
      </c>
      <c r="BM176" s="215" t="s">
        <v>2538</v>
      </c>
    </row>
    <row r="177" spans="1:65" s="2" customFormat="1" ht="10.199999999999999">
      <c r="A177" s="35"/>
      <c r="B177" s="36"/>
      <c r="C177" s="37"/>
      <c r="D177" s="217" t="s">
        <v>194</v>
      </c>
      <c r="E177" s="37"/>
      <c r="F177" s="218" t="s">
        <v>2537</v>
      </c>
      <c r="G177" s="37"/>
      <c r="H177" s="37"/>
      <c r="I177" s="116"/>
      <c r="J177" s="37"/>
      <c r="K177" s="37"/>
      <c r="L177" s="40"/>
      <c r="M177" s="219"/>
      <c r="N177" s="220"/>
      <c r="O177" s="72"/>
      <c r="P177" s="72"/>
      <c r="Q177" s="72"/>
      <c r="R177" s="72"/>
      <c r="S177" s="72"/>
      <c r="T177" s="73"/>
      <c r="U177" s="35"/>
      <c r="V177" s="35"/>
      <c r="W177" s="35"/>
      <c r="X177" s="35"/>
      <c r="Y177" s="35"/>
      <c r="Z177" s="35"/>
      <c r="AA177" s="35"/>
      <c r="AB177" s="35"/>
      <c r="AC177" s="35"/>
      <c r="AD177" s="35"/>
      <c r="AE177" s="35"/>
      <c r="AT177" s="18" t="s">
        <v>194</v>
      </c>
      <c r="AU177" s="18" t="s">
        <v>83</v>
      </c>
    </row>
    <row r="178" spans="1:65" s="2" customFormat="1" ht="16.5" customHeight="1">
      <c r="A178" s="35"/>
      <c r="B178" s="36"/>
      <c r="C178" s="258" t="s">
        <v>384</v>
      </c>
      <c r="D178" s="258" t="s">
        <v>521</v>
      </c>
      <c r="E178" s="259" t="s">
        <v>2539</v>
      </c>
      <c r="F178" s="260" t="s">
        <v>2540</v>
      </c>
      <c r="G178" s="261" t="s">
        <v>316</v>
      </c>
      <c r="H178" s="262">
        <v>15</v>
      </c>
      <c r="I178" s="263"/>
      <c r="J178" s="264">
        <f>ROUND(I178*H178,2)</f>
        <v>0</v>
      </c>
      <c r="K178" s="260" t="s">
        <v>1</v>
      </c>
      <c r="L178" s="265"/>
      <c r="M178" s="266" t="s">
        <v>1</v>
      </c>
      <c r="N178" s="267" t="s">
        <v>38</v>
      </c>
      <c r="O178" s="72"/>
      <c r="P178" s="213">
        <f>O178*H178</f>
        <v>0</v>
      </c>
      <c r="Q178" s="213">
        <v>0</v>
      </c>
      <c r="R178" s="213">
        <f>Q178*H178</f>
        <v>0</v>
      </c>
      <c r="S178" s="213">
        <v>0</v>
      </c>
      <c r="T178" s="214">
        <f>S178*H178</f>
        <v>0</v>
      </c>
      <c r="U178" s="35"/>
      <c r="V178" s="35"/>
      <c r="W178" s="35"/>
      <c r="X178" s="35"/>
      <c r="Y178" s="35"/>
      <c r="Z178" s="35"/>
      <c r="AA178" s="35"/>
      <c r="AB178" s="35"/>
      <c r="AC178" s="35"/>
      <c r="AD178" s="35"/>
      <c r="AE178" s="35"/>
      <c r="AR178" s="215" t="s">
        <v>487</v>
      </c>
      <c r="AT178" s="215" t="s">
        <v>521</v>
      </c>
      <c r="AU178" s="215" t="s">
        <v>83</v>
      </c>
      <c r="AY178" s="18" t="s">
        <v>185</v>
      </c>
      <c r="BE178" s="216">
        <f>IF(N178="základní",J178,0)</f>
        <v>0</v>
      </c>
      <c r="BF178" s="216">
        <f>IF(N178="snížená",J178,0)</f>
        <v>0</v>
      </c>
      <c r="BG178" s="216">
        <f>IF(N178="zákl. přenesená",J178,0)</f>
        <v>0</v>
      </c>
      <c r="BH178" s="216">
        <f>IF(N178="sníž. přenesená",J178,0)</f>
        <v>0</v>
      </c>
      <c r="BI178" s="216">
        <f>IF(N178="nulová",J178,0)</f>
        <v>0</v>
      </c>
      <c r="BJ178" s="18" t="s">
        <v>81</v>
      </c>
      <c r="BK178" s="216">
        <f>ROUND(I178*H178,2)</f>
        <v>0</v>
      </c>
      <c r="BL178" s="18" t="s">
        <v>487</v>
      </c>
      <c r="BM178" s="215" t="s">
        <v>2541</v>
      </c>
    </row>
    <row r="179" spans="1:65" s="2" customFormat="1" ht="10.199999999999999">
      <c r="A179" s="35"/>
      <c r="B179" s="36"/>
      <c r="C179" s="37"/>
      <c r="D179" s="217" t="s">
        <v>194</v>
      </c>
      <c r="E179" s="37"/>
      <c r="F179" s="218" t="s">
        <v>2540</v>
      </c>
      <c r="G179" s="37"/>
      <c r="H179" s="37"/>
      <c r="I179" s="116"/>
      <c r="J179" s="37"/>
      <c r="K179" s="37"/>
      <c r="L179" s="40"/>
      <c r="M179" s="219"/>
      <c r="N179" s="220"/>
      <c r="O179" s="72"/>
      <c r="P179" s="72"/>
      <c r="Q179" s="72"/>
      <c r="R179" s="72"/>
      <c r="S179" s="72"/>
      <c r="T179" s="73"/>
      <c r="U179" s="35"/>
      <c r="V179" s="35"/>
      <c r="W179" s="35"/>
      <c r="X179" s="35"/>
      <c r="Y179" s="35"/>
      <c r="Z179" s="35"/>
      <c r="AA179" s="35"/>
      <c r="AB179" s="35"/>
      <c r="AC179" s="35"/>
      <c r="AD179" s="35"/>
      <c r="AE179" s="35"/>
      <c r="AT179" s="18" t="s">
        <v>194</v>
      </c>
      <c r="AU179" s="18" t="s">
        <v>83</v>
      </c>
    </row>
    <row r="180" spans="1:65" s="2" customFormat="1" ht="16.5" customHeight="1">
      <c r="A180" s="35"/>
      <c r="B180" s="36"/>
      <c r="C180" s="258" t="s">
        <v>389</v>
      </c>
      <c r="D180" s="258" t="s">
        <v>521</v>
      </c>
      <c r="E180" s="259" t="s">
        <v>2542</v>
      </c>
      <c r="F180" s="260" t="s">
        <v>2543</v>
      </c>
      <c r="G180" s="261" t="s">
        <v>316</v>
      </c>
      <c r="H180" s="262">
        <v>190</v>
      </c>
      <c r="I180" s="263"/>
      <c r="J180" s="264">
        <f>ROUND(I180*H180,2)</f>
        <v>0</v>
      </c>
      <c r="K180" s="260" t="s">
        <v>1</v>
      </c>
      <c r="L180" s="265"/>
      <c r="M180" s="266" t="s">
        <v>1</v>
      </c>
      <c r="N180" s="267" t="s">
        <v>38</v>
      </c>
      <c r="O180" s="72"/>
      <c r="P180" s="213">
        <f>O180*H180</f>
        <v>0</v>
      </c>
      <c r="Q180" s="213">
        <v>0</v>
      </c>
      <c r="R180" s="213">
        <f>Q180*H180</f>
        <v>0</v>
      </c>
      <c r="S180" s="213">
        <v>0</v>
      </c>
      <c r="T180" s="214">
        <f>S180*H180</f>
        <v>0</v>
      </c>
      <c r="U180" s="35"/>
      <c r="V180" s="35"/>
      <c r="W180" s="35"/>
      <c r="X180" s="35"/>
      <c r="Y180" s="35"/>
      <c r="Z180" s="35"/>
      <c r="AA180" s="35"/>
      <c r="AB180" s="35"/>
      <c r="AC180" s="35"/>
      <c r="AD180" s="35"/>
      <c r="AE180" s="35"/>
      <c r="AR180" s="215" t="s">
        <v>487</v>
      </c>
      <c r="AT180" s="215" t="s">
        <v>521</v>
      </c>
      <c r="AU180" s="215" t="s">
        <v>83</v>
      </c>
      <c r="AY180" s="18" t="s">
        <v>185</v>
      </c>
      <c r="BE180" s="216">
        <f>IF(N180="základní",J180,0)</f>
        <v>0</v>
      </c>
      <c r="BF180" s="216">
        <f>IF(N180="snížená",J180,0)</f>
        <v>0</v>
      </c>
      <c r="BG180" s="216">
        <f>IF(N180="zákl. přenesená",J180,0)</f>
        <v>0</v>
      </c>
      <c r="BH180" s="216">
        <f>IF(N180="sníž. přenesená",J180,0)</f>
        <v>0</v>
      </c>
      <c r="BI180" s="216">
        <f>IF(N180="nulová",J180,0)</f>
        <v>0</v>
      </c>
      <c r="BJ180" s="18" t="s">
        <v>81</v>
      </c>
      <c r="BK180" s="216">
        <f>ROUND(I180*H180,2)</f>
        <v>0</v>
      </c>
      <c r="BL180" s="18" t="s">
        <v>487</v>
      </c>
      <c r="BM180" s="215" t="s">
        <v>2544</v>
      </c>
    </row>
    <row r="181" spans="1:65" s="2" customFormat="1" ht="10.199999999999999">
      <c r="A181" s="35"/>
      <c r="B181" s="36"/>
      <c r="C181" s="37"/>
      <c r="D181" s="217" t="s">
        <v>194</v>
      </c>
      <c r="E181" s="37"/>
      <c r="F181" s="218" t="s">
        <v>2543</v>
      </c>
      <c r="G181" s="37"/>
      <c r="H181" s="37"/>
      <c r="I181" s="116"/>
      <c r="J181" s="37"/>
      <c r="K181" s="37"/>
      <c r="L181" s="40"/>
      <c r="M181" s="219"/>
      <c r="N181" s="220"/>
      <c r="O181" s="72"/>
      <c r="P181" s="72"/>
      <c r="Q181" s="72"/>
      <c r="R181" s="72"/>
      <c r="S181" s="72"/>
      <c r="T181" s="73"/>
      <c r="U181" s="35"/>
      <c r="V181" s="35"/>
      <c r="W181" s="35"/>
      <c r="X181" s="35"/>
      <c r="Y181" s="35"/>
      <c r="Z181" s="35"/>
      <c r="AA181" s="35"/>
      <c r="AB181" s="35"/>
      <c r="AC181" s="35"/>
      <c r="AD181" s="35"/>
      <c r="AE181" s="35"/>
      <c r="AT181" s="18" t="s">
        <v>194</v>
      </c>
      <c r="AU181" s="18" t="s">
        <v>83</v>
      </c>
    </row>
    <row r="182" spans="1:65" s="2" customFormat="1" ht="16.5" customHeight="1">
      <c r="A182" s="35"/>
      <c r="B182" s="36"/>
      <c r="C182" s="258" t="s">
        <v>394</v>
      </c>
      <c r="D182" s="258" t="s">
        <v>521</v>
      </c>
      <c r="E182" s="259" t="s">
        <v>2545</v>
      </c>
      <c r="F182" s="260" t="s">
        <v>2546</v>
      </c>
      <c r="G182" s="261" t="s">
        <v>316</v>
      </c>
      <c r="H182" s="262">
        <v>30</v>
      </c>
      <c r="I182" s="263"/>
      <c r="J182" s="264">
        <f>ROUND(I182*H182,2)</f>
        <v>0</v>
      </c>
      <c r="K182" s="260" t="s">
        <v>1</v>
      </c>
      <c r="L182" s="265"/>
      <c r="M182" s="266" t="s">
        <v>1</v>
      </c>
      <c r="N182" s="267" t="s">
        <v>38</v>
      </c>
      <c r="O182" s="72"/>
      <c r="P182" s="213">
        <f>O182*H182</f>
        <v>0</v>
      </c>
      <c r="Q182" s="213">
        <v>0</v>
      </c>
      <c r="R182" s="213">
        <f>Q182*H182</f>
        <v>0</v>
      </c>
      <c r="S182" s="213">
        <v>0</v>
      </c>
      <c r="T182" s="214">
        <f>S182*H182</f>
        <v>0</v>
      </c>
      <c r="U182" s="35"/>
      <c r="V182" s="35"/>
      <c r="W182" s="35"/>
      <c r="X182" s="35"/>
      <c r="Y182" s="35"/>
      <c r="Z182" s="35"/>
      <c r="AA182" s="35"/>
      <c r="AB182" s="35"/>
      <c r="AC182" s="35"/>
      <c r="AD182" s="35"/>
      <c r="AE182" s="35"/>
      <c r="AR182" s="215" t="s">
        <v>487</v>
      </c>
      <c r="AT182" s="215" t="s">
        <v>521</v>
      </c>
      <c r="AU182" s="215" t="s">
        <v>83</v>
      </c>
      <c r="AY182" s="18" t="s">
        <v>185</v>
      </c>
      <c r="BE182" s="216">
        <f>IF(N182="základní",J182,0)</f>
        <v>0</v>
      </c>
      <c r="BF182" s="216">
        <f>IF(N182="snížená",J182,0)</f>
        <v>0</v>
      </c>
      <c r="BG182" s="216">
        <f>IF(N182="zákl. přenesená",J182,0)</f>
        <v>0</v>
      </c>
      <c r="BH182" s="216">
        <f>IF(N182="sníž. přenesená",J182,0)</f>
        <v>0</v>
      </c>
      <c r="BI182" s="216">
        <f>IF(N182="nulová",J182,0)</f>
        <v>0</v>
      </c>
      <c r="BJ182" s="18" t="s">
        <v>81</v>
      </c>
      <c r="BK182" s="216">
        <f>ROUND(I182*H182,2)</f>
        <v>0</v>
      </c>
      <c r="BL182" s="18" t="s">
        <v>487</v>
      </c>
      <c r="BM182" s="215" t="s">
        <v>2547</v>
      </c>
    </row>
    <row r="183" spans="1:65" s="2" customFormat="1" ht="10.199999999999999">
      <c r="A183" s="35"/>
      <c r="B183" s="36"/>
      <c r="C183" s="37"/>
      <c r="D183" s="217" t="s">
        <v>194</v>
      </c>
      <c r="E183" s="37"/>
      <c r="F183" s="218" t="s">
        <v>2546</v>
      </c>
      <c r="G183" s="37"/>
      <c r="H183" s="37"/>
      <c r="I183" s="116"/>
      <c r="J183" s="37"/>
      <c r="K183" s="37"/>
      <c r="L183" s="40"/>
      <c r="M183" s="219"/>
      <c r="N183" s="220"/>
      <c r="O183" s="72"/>
      <c r="P183" s="72"/>
      <c r="Q183" s="72"/>
      <c r="R183" s="72"/>
      <c r="S183" s="72"/>
      <c r="T183" s="73"/>
      <c r="U183" s="35"/>
      <c r="V183" s="35"/>
      <c r="W183" s="35"/>
      <c r="X183" s="35"/>
      <c r="Y183" s="35"/>
      <c r="Z183" s="35"/>
      <c r="AA183" s="35"/>
      <c r="AB183" s="35"/>
      <c r="AC183" s="35"/>
      <c r="AD183" s="35"/>
      <c r="AE183" s="35"/>
      <c r="AT183" s="18" t="s">
        <v>194</v>
      </c>
      <c r="AU183" s="18" t="s">
        <v>83</v>
      </c>
    </row>
    <row r="184" spans="1:65" s="2" customFormat="1" ht="16.5" customHeight="1">
      <c r="A184" s="35"/>
      <c r="B184" s="36"/>
      <c r="C184" s="258" t="s">
        <v>399</v>
      </c>
      <c r="D184" s="258" t="s">
        <v>521</v>
      </c>
      <c r="E184" s="259" t="s">
        <v>2548</v>
      </c>
      <c r="F184" s="260" t="s">
        <v>2549</v>
      </c>
      <c r="G184" s="261" t="s">
        <v>316</v>
      </c>
      <c r="H184" s="262">
        <v>45</v>
      </c>
      <c r="I184" s="263"/>
      <c r="J184" s="264">
        <f>ROUND(I184*H184,2)</f>
        <v>0</v>
      </c>
      <c r="K184" s="260" t="s">
        <v>1</v>
      </c>
      <c r="L184" s="265"/>
      <c r="M184" s="266" t="s">
        <v>1</v>
      </c>
      <c r="N184" s="267" t="s">
        <v>38</v>
      </c>
      <c r="O184" s="72"/>
      <c r="P184" s="213">
        <f>O184*H184</f>
        <v>0</v>
      </c>
      <c r="Q184" s="213">
        <v>0</v>
      </c>
      <c r="R184" s="213">
        <f>Q184*H184</f>
        <v>0</v>
      </c>
      <c r="S184" s="213">
        <v>0</v>
      </c>
      <c r="T184" s="214">
        <f>S184*H184</f>
        <v>0</v>
      </c>
      <c r="U184" s="35"/>
      <c r="V184" s="35"/>
      <c r="W184" s="35"/>
      <c r="X184" s="35"/>
      <c r="Y184" s="35"/>
      <c r="Z184" s="35"/>
      <c r="AA184" s="35"/>
      <c r="AB184" s="35"/>
      <c r="AC184" s="35"/>
      <c r="AD184" s="35"/>
      <c r="AE184" s="35"/>
      <c r="AR184" s="215" t="s">
        <v>487</v>
      </c>
      <c r="AT184" s="215" t="s">
        <v>521</v>
      </c>
      <c r="AU184" s="215" t="s">
        <v>83</v>
      </c>
      <c r="AY184" s="18" t="s">
        <v>185</v>
      </c>
      <c r="BE184" s="216">
        <f>IF(N184="základní",J184,0)</f>
        <v>0</v>
      </c>
      <c r="BF184" s="216">
        <f>IF(N184="snížená",J184,0)</f>
        <v>0</v>
      </c>
      <c r="BG184" s="216">
        <f>IF(N184="zákl. přenesená",J184,0)</f>
        <v>0</v>
      </c>
      <c r="BH184" s="216">
        <f>IF(N184="sníž. přenesená",J184,0)</f>
        <v>0</v>
      </c>
      <c r="BI184" s="216">
        <f>IF(N184="nulová",J184,0)</f>
        <v>0</v>
      </c>
      <c r="BJ184" s="18" t="s">
        <v>81</v>
      </c>
      <c r="BK184" s="216">
        <f>ROUND(I184*H184,2)</f>
        <v>0</v>
      </c>
      <c r="BL184" s="18" t="s">
        <v>487</v>
      </c>
      <c r="BM184" s="215" t="s">
        <v>2550</v>
      </c>
    </row>
    <row r="185" spans="1:65" s="2" customFormat="1" ht="10.199999999999999">
      <c r="A185" s="35"/>
      <c r="B185" s="36"/>
      <c r="C185" s="37"/>
      <c r="D185" s="217" t="s">
        <v>194</v>
      </c>
      <c r="E185" s="37"/>
      <c r="F185" s="218" t="s">
        <v>2549</v>
      </c>
      <c r="G185" s="37"/>
      <c r="H185" s="37"/>
      <c r="I185" s="116"/>
      <c r="J185" s="37"/>
      <c r="K185" s="37"/>
      <c r="L185" s="40"/>
      <c r="M185" s="219"/>
      <c r="N185" s="220"/>
      <c r="O185" s="72"/>
      <c r="P185" s="72"/>
      <c r="Q185" s="72"/>
      <c r="R185" s="72"/>
      <c r="S185" s="72"/>
      <c r="T185" s="73"/>
      <c r="U185" s="35"/>
      <c r="V185" s="35"/>
      <c r="W185" s="35"/>
      <c r="X185" s="35"/>
      <c r="Y185" s="35"/>
      <c r="Z185" s="35"/>
      <c r="AA185" s="35"/>
      <c r="AB185" s="35"/>
      <c r="AC185" s="35"/>
      <c r="AD185" s="35"/>
      <c r="AE185" s="35"/>
      <c r="AT185" s="18" t="s">
        <v>194</v>
      </c>
      <c r="AU185" s="18" t="s">
        <v>83</v>
      </c>
    </row>
    <row r="186" spans="1:65" s="2" customFormat="1" ht="16.5" customHeight="1">
      <c r="A186" s="35"/>
      <c r="B186" s="36"/>
      <c r="C186" s="258" t="s">
        <v>404</v>
      </c>
      <c r="D186" s="258" t="s">
        <v>521</v>
      </c>
      <c r="E186" s="259" t="s">
        <v>2548</v>
      </c>
      <c r="F186" s="260" t="s">
        <v>2549</v>
      </c>
      <c r="G186" s="261" t="s">
        <v>316</v>
      </c>
      <c r="H186" s="262">
        <v>320</v>
      </c>
      <c r="I186" s="263"/>
      <c r="J186" s="264">
        <f>ROUND(I186*H186,2)</f>
        <v>0</v>
      </c>
      <c r="K186" s="260" t="s">
        <v>1</v>
      </c>
      <c r="L186" s="265"/>
      <c r="M186" s="266" t="s">
        <v>1</v>
      </c>
      <c r="N186" s="267" t="s">
        <v>38</v>
      </c>
      <c r="O186" s="72"/>
      <c r="P186" s="213">
        <f>O186*H186</f>
        <v>0</v>
      </c>
      <c r="Q186" s="213">
        <v>0</v>
      </c>
      <c r="R186" s="213">
        <f>Q186*H186</f>
        <v>0</v>
      </c>
      <c r="S186" s="213">
        <v>0</v>
      </c>
      <c r="T186" s="214">
        <f>S186*H186</f>
        <v>0</v>
      </c>
      <c r="U186" s="35"/>
      <c r="V186" s="35"/>
      <c r="W186" s="35"/>
      <c r="X186" s="35"/>
      <c r="Y186" s="35"/>
      <c r="Z186" s="35"/>
      <c r="AA186" s="35"/>
      <c r="AB186" s="35"/>
      <c r="AC186" s="35"/>
      <c r="AD186" s="35"/>
      <c r="AE186" s="35"/>
      <c r="AR186" s="215" t="s">
        <v>487</v>
      </c>
      <c r="AT186" s="215" t="s">
        <v>521</v>
      </c>
      <c r="AU186" s="215" t="s">
        <v>83</v>
      </c>
      <c r="AY186" s="18" t="s">
        <v>185</v>
      </c>
      <c r="BE186" s="216">
        <f>IF(N186="základní",J186,0)</f>
        <v>0</v>
      </c>
      <c r="BF186" s="216">
        <f>IF(N186="snížená",J186,0)</f>
        <v>0</v>
      </c>
      <c r="BG186" s="216">
        <f>IF(N186="zákl. přenesená",J186,0)</f>
        <v>0</v>
      </c>
      <c r="BH186" s="216">
        <f>IF(N186="sníž. přenesená",J186,0)</f>
        <v>0</v>
      </c>
      <c r="BI186" s="216">
        <f>IF(N186="nulová",J186,0)</f>
        <v>0</v>
      </c>
      <c r="BJ186" s="18" t="s">
        <v>81</v>
      </c>
      <c r="BK186" s="216">
        <f>ROUND(I186*H186,2)</f>
        <v>0</v>
      </c>
      <c r="BL186" s="18" t="s">
        <v>487</v>
      </c>
      <c r="BM186" s="215" t="s">
        <v>2551</v>
      </c>
    </row>
    <row r="187" spans="1:65" s="2" customFormat="1" ht="10.199999999999999">
      <c r="A187" s="35"/>
      <c r="B187" s="36"/>
      <c r="C187" s="37"/>
      <c r="D187" s="217" t="s">
        <v>194</v>
      </c>
      <c r="E187" s="37"/>
      <c r="F187" s="218" t="s">
        <v>2549</v>
      </c>
      <c r="G187" s="37"/>
      <c r="H187" s="37"/>
      <c r="I187" s="116"/>
      <c r="J187" s="37"/>
      <c r="K187" s="37"/>
      <c r="L187" s="40"/>
      <c r="M187" s="219"/>
      <c r="N187" s="220"/>
      <c r="O187" s="72"/>
      <c r="P187" s="72"/>
      <c r="Q187" s="72"/>
      <c r="R187" s="72"/>
      <c r="S187" s="72"/>
      <c r="T187" s="73"/>
      <c r="U187" s="35"/>
      <c r="V187" s="35"/>
      <c r="W187" s="35"/>
      <c r="X187" s="35"/>
      <c r="Y187" s="35"/>
      <c r="Z187" s="35"/>
      <c r="AA187" s="35"/>
      <c r="AB187" s="35"/>
      <c r="AC187" s="35"/>
      <c r="AD187" s="35"/>
      <c r="AE187" s="35"/>
      <c r="AT187" s="18" t="s">
        <v>194</v>
      </c>
      <c r="AU187" s="18" t="s">
        <v>83</v>
      </c>
    </row>
    <row r="188" spans="1:65" s="2" customFormat="1" ht="16.5" customHeight="1">
      <c r="A188" s="35"/>
      <c r="B188" s="36"/>
      <c r="C188" s="258" t="s">
        <v>410</v>
      </c>
      <c r="D188" s="258" t="s">
        <v>521</v>
      </c>
      <c r="E188" s="259" t="s">
        <v>2552</v>
      </c>
      <c r="F188" s="260" t="s">
        <v>2553</v>
      </c>
      <c r="G188" s="261" t="s">
        <v>316</v>
      </c>
      <c r="H188" s="262">
        <v>650</v>
      </c>
      <c r="I188" s="263"/>
      <c r="J188" s="264">
        <f>ROUND(I188*H188,2)</f>
        <v>0</v>
      </c>
      <c r="K188" s="260" t="s">
        <v>1</v>
      </c>
      <c r="L188" s="265"/>
      <c r="M188" s="266" t="s">
        <v>1</v>
      </c>
      <c r="N188" s="267" t="s">
        <v>38</v>
      </c>
      <c r="O188" s="72"/>
      <c r="P188" s="213">
        <f>O188*H188</f>
        <v>0</v>
      </c>
      <c r="Q188" s="213">
        <v>0</v>
      </c>
      <c r="R188" s="213">
        <f>Q188*H188</f>
        <v>0</v>
      </c>
      <c r="S188" s="213">
        <v>0</v>
      </c>
      <c r="T188" s="214">
        <f>S188*H188</f>
        <v>0</v>
      </c>
      <c r="U188" s="35"/>
      <c r="V188" s="35"/>
      <c r="W188" s="35"/>
      <c r="X188" s="35"/>
      <c r="Y188" s="35"/>
      <c r="Z188" s="35"/>
      <c r="AA188" s="35"/>
      <c r="AB188" s="35"/>
      <c r="AC188" s="35"/>
      <c r="AD188" s="35"/>
      <c r="AE188" s="35"/>
      <c r="AR188" s="215" t="s">
        <v>487</v>
      </c>
      <c r="AT188" s="215" t="s">
        <v>521</v>
      </c>
      <c r="AU188" s="215" t="s">
        <v>83</v>
      </c>
      <c r="AY188" s="18" t="s">
        <v>185</v>
      </c>
      <c r="BE188" s="216">
        <f>IF(N188="základní",J188,0)</f>
        <v>0</v>
      </c>
      <c r="BF188" s="216">
        <f>IF(N188="snížená",J188,0)</f>
        <v>0</v>
      </c>
      <c r="BG188" s="216">
        <f>IF(N188="zákl. přenesená",J188,0)</f>
        <v>0</v>
      </c>
      <c r="BH188" s="216">
        <f>IF(N188="sníž. přenesená",J188,0)</f>
        <v>0</v>
      </c>
      <c r="BI188" s="216">
        <f>IF(N188="nulová",J188,0)</f>
        <v>0</v>
      </c>
      <c r="BJ188" s="18" t="s">
        <v>81</v>
      </c>
      <c r="BK188" s="216">
        <f>ROUND(I188*H188,2)</f>
        <v>0</v>
      </c>
      <c r="BL188" s="18" t="s">
        <v>487</v>
      </c>
      <c r="BM188" s="215" t="s">
        <v>2554</v>
      </c>
    </row>
    <row r="189" spans="1:65" s="2" customFormat="1" ht="10.199999999999999">
      <c r="A189" s="35"/>
      <c r="B189" s="36"/>
      <c r="C189" s="37"/>
      <c r="D189" s="217" t="s">
        <v>194</v>
      </c>
      <c r="E189" s="37"/>
      <c r="F189" s="218" t="s">
        <v>2553</v>
      </c>
      <c r="G189" s="37"/>
      <c r="H189" s="37"/>
      <c r="I189" s="116"/>
      <c r="J189" s="37"/>
      <c r="K189" s="37"/>
      <c r="L189" s="40"/>
      <c r="M189" s="219"/>
      <c r="N189" s="220"/>
      <c r="O189" s="72"/>
      <c r="P189" s="72"/>
      <c r="Q189" s="72"/>
      <c r="R189" s="72"/>
      <c r="S189" s="72"/>
      <c r="T189" s="73"/>
      <c r="U189" s="35"/>
      <c r="V189" s="35"/>
      <c r="W189" s="35"/>
      <c r="X189" s="35"/>
      <c r="Y189" s="35"/>
      <c r="Z189" s="35"/>
      <c r="AA189" s="35"/>
      <c r="AB189" s="35"/>
      <c r="AC189" s="35"/>
      <c r="AD189" s="35"/>
      <c r="AE189" s="35"/>
      <c r="AT189" s="18" t="s">
        <v>194</v>
      </c>
      <c r="AU189" s="18" t="s">
        <v>83</v>
      </c>
    </row>
    <row r="190" spans="1:65" s="2" customFormat="1" ht="16.5" customHeight="1">
      <c r="A190" s="35"/>
      <c r="B190" s="36"/>
      <c r="C190" s="258" t="s">
        <v>416</v>
      </c>
      <c r="D190" s="258" t="s">
        <v>521</v>
      </c>
      <c r="E190" s="259" t="s">
        <v>2555</v>
      </c>
      <c r="F190" s="260" t="s">
        <v>2556</v>
      </c>
      <c r="G190" s="261" t="s">
        <v>316</v>
      </c>
      <c r="H190" s="262">
        <v>35</v>
      </c>
      <c r="I190" s="263"/>
      <c r="J190" s="264">
        <f>ROUND(I190*H190,2)</f>
        <v>0</v>
      </c>
      <c r="K190" s="260" t="s">
        <v>1</v>
      </c>
      <c r="L190" s="265"/>
      <c r="M190" s="266" t="s">
        <v>1</v>
      </c>
      <c r="N190" s="267" t="s">
        <v>38</v>
      </c>
      <c r="O190" s="72"/>
      <c r="P190" s="213">
        <f>O190*H190</f>
        <v>0</v>
      </c>
      <c r="Q190" s="213">
        <v>0</v>
      </c>
      <c r="R190" s="213">
        <f>Q190*H190</f>
        <v>0</v>
      </c>
      <c r="S190" s="213">
        <v>0</v>
      </c>
      <c r="T190" s="214">
        <f>S190*H190</f>
        <v>0</v>
      </c>
      <c r="U190" s="35"/>
      <c r="V190" s="35"/>
      <c r="W190" s="35"/>
      <c r="X190" s="35"/>
      <c r="Y190" s="35"/>
      <c r="Z190" s="35"/>
      <c r="AA190" s="35"/>
      <c r="AB190" s="35"/>
      <c r="AC190" s="35"/>
      <c r="AD190" s="35"/>
      <c r="AE190" s="35"/>
      <c r="AR190" s="215" t="s">
        <v>487</v>
      </c>
      <c r="AT190" s="215" t="s">
        <v>521</v>
      </c>
      <c r="AU190" s="215" t="s">
        <v>83</v>
      </c>
      <c r="AY190" s="18" t="s">
        <v>185</v>
      </c>
      <c r="BE190" s="216">
        <f>IF(N190="základní",J190,0)</f>
        <v>0</v>
      </c>
      <c r="BF190" s="216">
        <f>IF(N190="snížená",J190,0)</f>
        <v>0</v>
      </c>
      <c r="BG190" s="216">
        <f>IF(N190="zákl. přenesená",J190,0)</f>
        <v>0</v>
      </c>
      <c r="BH190" s="216">
        <f>IF(N190="sníž. přenesená",J190,0)</f>
        <v>0</v>
      </c>
      <c r="BI190" s="216">
        <f>IF(N190="nulová",J190,0)</f>
        <v>0</v>
      </c>
      <c r="BJ190" s="18" t="s">
        <v>81</v>
      </c>
      <c r="BK190" s="216">
        <f>ROUND(I190*H190,2)</f>
        <v>0</v>
      </c>
      <c r="BL190" s="18" t="s">
        <v>487</v>
      </c>
      <c r="BM190" s="215" t="s">
        <v>2557</v>
      </c>
    </row>
    <row r="191" spans="1:65" s="2" customFormat="1" ht="10.199999999999999">
      <c r="A191" s="35"/>
      <c r="B191" s="36"/>
      <c r="C191" s="37"/>
      <c r="D191" s="217" t="s">
        <v>194</v>
      </c>
      <c r="E191" s="37"/>
      <c r="F191" s="218" t="s">
        <v>2556</v>
      </c>
      <c r="G191" s="37"/>
      <c r="H191" s="37"/>
      <c r="I191" s="116"/>
      <c r="J191" s="37"/>
      <c r="K191" s="37"/>
      <c r="L191" s="40"/>
      <c r="M191" s="219"/>
      <c r="N191" s="220"/>
      <c r="O191" s="72"/>
      <c r="P191" s="72"/>
      <c r="Q191" s="72"/>
      <c r="R191" s="72"/>
      <c r="S191" s="72"/>
      <c r="T191" s="73"/>
      <c r="U191" s="35"/>
      <c r="V191" s="35"/>
      <c r="W191" s="35"/>
      <c r="X191" s="35"/>
      <c r="Y191" s="35"/>
      <c r="Z191" s="35"/>
      <c r="AA191" s="35"/>
      <c r="AB191" s="35"/>
      <c r="AC191" s="35"/>
      <c r="AD191" s="35"/>
      <c r="AE191" s="35"/>
      <c r="AT191" s="18" t="s">
        <v>194</v>
      </c>
      <c r="AU191" s="18" t="s">
        <v>83</v>
      </c>
    </row>
    <row r="192" spans="1:65" s="2" customFormat="1" ht="16.5" customHeight="1">
      <c r="A192" s="35"/>
      <c r="B192" s="36"/>
      <c r="C192" s="258" t="s">
        <v>422</v>
      </c>
      <c r="D192" s="258" t="s">
        <v>521</v>
      </c>
      <c r="E192" s="259" t="s">
        <v>2558</v>
      </c>
      <c r="F192" s="260" t="s">
        <v>2559</v>
      </c>
      <c r="G192" s="261" t="s">
        <v>990</v>
      </c>
      <c r="H192" s="262">
        <v>4</v>
      </c>
      <c r="I192" s="263"/>
      <c r="J192" s="264">
        <f>ROUND(I192*H192,2)</f>
        <v>0</v>
      </c>
      <c r="K192" s="260" t="s">
        <v>1</v>
      </c>
      <c r="L192" s="265"/>
      <c r="M192" s="266" t="s">
        <v>1</v>
      </c>
      <c r="N192" s="267" t="s">
        <v>38</v>
      </c>
      <c r="O192" s="72"/>
      <c r="P192" s="213">
        <f>O192*H192</f>
        <v>0</v>
      </c>
      <c r="Q192" s="213">
        <v>0</v>
      </c>
      <c r="R192" s="213">
        <f>Q192*H192</f>
        <v>0</v>
      </c>
      <c r="S192" s="213">
        <v>0</v>
      </c>
      <c r="T192" s="214">
        <f>S192*H192</f>
        <v>0</v>
      </c>
      <c r="U192" s="35"/>
      <c r="V192" s="35"/>
      <c r="W192" s="35"/>
      <c r="X192" s="35"/>
      <c r="Y192" s="35"/>
      <c r="Z192" s="35"/>
      <c r="AA192" s="35"/>
      <c r="AB192" s="35"/>
      <c r="AC192" s="35"/>
      <c r="AD192" s="35"/>
      <c r="AE192" s="35"/>
      <c r="AR192" s="215" t="s">
        <v>487</v>
      </c>
      <c r="AT192" s="215" t="s">
        <v>521</v>
      </c>
      <c r="AU192" s="215" t="s">
        <v>83</v>
      </c>
      <c r="AY192" s="18" t="s">
        <v>185</v>
      </c>
      <c r="BE192" s="216">
        <f>IF(N192="základní",J192,0)</f>
        <v>0</v>
      </c>
      <c r="BF192" s="216">
        <f>IF(N192="snížená",J192,0)</f>
        <v>0</v>
      </c>
      <c r="BG192" s="216">
        <f>IF(N192="zákl. přenesená",J192,0)</f>
        <v>0</v>
      </c>
      <c r="BH192" s="216">
        <f>IF(N192="sníž. přenesená",J192,0)</f>
        <v>0</v>
      </c>
      <c r="BI192" s="216">
        <f>IF(N192="nulová",J192,0)</f>
        <v>0</v>
      </c>
      <c r="BJ192" s="18" t="s">
        <v>81</v>
      </c>
      <c r="BK192" s="216">
        <f>ROUND(I192*H192,2)</f>
        <v>0</v>
      </c>
      <c r="BL192" s="18" t="s">
        <v>487</v>
      </c>
      <c r="BM192" s="215" t="s">
        <v>2560</v>
      </c>
    </row>
    <row r="193" spans="1:65" s="2" customFormat="1" ht="10.199999999999999">
      <c r="A193" s="35"/>
      <c r="B193" s="36"/>
      <c r="C193" s="37"/>
      <c r="D193" s="217" t="s">
        <v>194</v>
      </c>
      <c r="E193" s="37"/>
      <c r="F193" s="218" t="s">
        <v>2559</v>
      </c>
      <c r="G193" s="37"/>
      <c r="H193" s="37"/>
      <c r="I193" s="116"/>
      <c r="J193" s="37"/>
      <c r="K193" s="37"/>
      <c r="L193" s="40"/>
      <c r="M193" s="219"/>
      <c r="N193" s="220"/>
      <c r="O193" s="72"/>
      <c r="P193" s="72"/>
      <c r="Q193" s="72"/>
      <c r="R193" s="72"/>
      <c r="S193" s="72"/>
      <c r="T193" s="73"/>
      <c r="U193" s="35"/>
      <c r="V193" s="35"/>
      <c r="W193" s="35"/>
      <c r="X193" s="35"/>
      <c r="Y193" s="35"/>
      <c r="Z193" s="35"/>
      <c r="AA193" s="35"/>
      <c r="AB193" s="35"/>
      <c r="AC193" s="35"/>
      <c r="AD193" s="35"/>
      <c r="AE193" s="35"/>
      <c r="AT193" s="18" t="s">
        <v>194</v>
      </c>
      <c r="AU193" s="18" t="s">
        <v>83</v>
      </c>
    </row>
    <row r="194" spans="1:65" s="2" customFormat="1" ht="16.5" customHeight="1">
      <c r="A194" s="35"/>
      <c r="B194" s="36"/>
      <c r="C194" s="258" t="s">
        <v>427</v>
      </c>
      <c r="D194" s="258" t="s">
        <v>521</v>
      </c>
      <c r="E194" s="259" t="s">
        <v>2561</v>
      </c>
      <c r="F194" s="260" t="s">
        <v>2562</v>
      </c>
      <c r="G194" s="261" t="s">
        <v>2164</v>
      </c>
      <c r="H194" s="262">
        <v>4</v>
      </c>
      <c r="I194" s="263"/>
      <c r="J194" s="264">
        <f>ROUND(I194*H194,2)</f>
        <v>0</v>
      </c>
      <c r="K194" s="260" t="s">
        <v>1</v>
      </c>
      <c r="L194" s="265"/>
      <c r="M194" s="266" t="s">
        <v>1</v>
      </c>
      <c r="N194" s="267" t="s">
        <v>38</v>
      </c>
      <c r="O194" s="72"/>
      <c r="P194" s="213">
        <f>O194*H194</f>
        <v>0</v>
      </c>
      <c r="Q194" s="213">
        <v>0</v>
      </c>
      <c r="R194" s="213">
        <f>Q194*H194</f>
        <v>0</v>
      </c>
      <c r="S194" s="213">
        <v>0</v>
      </c>
      <c r="T194" s="214">
        <f>S194*H194</f>
        <v>0</v>
      </c>
      <c r="U194" s="35"/>
      <c r="V194" s="35"/>
      <c r="W194" s="35"/>
      <c r="X194" s="35"/>
      <c r="Y194" s="35"/>
      <c r="Z194" s="35"/>
      <c r="AA194" s="35"/>
      <c r="AB194" s="35"/>
      <c r="AC194" s="35"/>
      <c r="AD194" s="35"/>
      <c r="AE194" s="35"/>
      <c r="AR194" s="215" t="s">
        <v>487</v>
      </c>
      <c r="AT194" s="215" t="s">
        <v>521</v>
      </c>
      <c r="AU194" s="215" t="s">
        <v>83</v>
      </c>
      <c r="AY194" s="18" t="s">
        <v>185</v>
      </c>
      <c r="BE194" s="216">
        <f>IF(N194="základní",J194,0)</f>
        <v>0</v>
      </c>
      <c r="BF194" s="216">
        <f>IF(N194="snížená",J194,0)</f>
        <v>0</v>
      </c>
      <c r="BG194" s="216">
        <f>IF(N194="zákl. přenesená",J194,0)</f>
        <v>0</v>
      </c>
      <c r="BH194" s="216">
        <f>IF(N194="sníž. přenesená",J194,0)</f>
        <v>0</v>
      </c>
      <c r="BI194" s="216">
        <f>IF(N194="nulová",J194,0)</f>
        <v>0</v>
      </c>
      <c r="BJ194" s="18" t="s">
        <v>81</v>
      </c>
      <c r="BK194" s="216">
        <f>ROUND(I194*H194,2)</f>
        <v>0</v>
      </c>
      <c r="BL194" s="18" t="s">
        <v>487</v>
      </c>
      <c r="BM194" s="215" t="s">
        <v>2563</v>
      </c>
    </row>
    <row r="195" spans="1:65" s="2" customFormat="1" ht="10.199999999999999">
      <c r="A195" s="35"/>
      <c r="B195" s="36"/>
      <c r="C195" s="37"/>
      <c r="D195" s="217" t="s">
        <v>194</v>
      </c>
      <c r="E195" s="37"/>
      <c r="F195" s="218" t="s">
        <v>2562</v>
      </c>
      <c r="G195" s="37"/>
      <c r="H195" s="37"/>
      <c r="I195" s="116"/>
      <c r="J195" s="37"/>
      <c r="K195" s="37"/>
      <c r="L195" s="40"/>
      <c r="M195" s="219"/>
      <c r="N195" s="220"/>
      <c r="O195" s="72"/>
      <c r="P195" s="72"/>
      <c r="Q195" s="72"/>
      <c r="R195" s="72"/>
      <c r="S195" s="72"/>
      <c r="T195" s="73"/>
      <c r="U195" s="35"/>
      <c r="V195" s="35"/>
      <c r="W195" s="35"/>
      <c r="X195" s="35"/>
      <c r="Y195" s="35"/>
      <c r="Z195" s="35"/>
      <c r="AA195" s="35"/>
      <c r="AB195" s="35"/>
      <c r="AC195" s="35"/>
      <c r="AD195" s="35"/>
      <c r="AE195" s="35"/>
      <c r="AT195" s="18" t="s">
        <v>194</v>
      </c>
      <c r="AU195" s="18" t="s">
        <v>83</v>
      </c>
    </row>
    <row r="196" spans="1:65" s="12" customFormat="1" ht="22.8" customHeight="1">
      <c r="B196" s="188"/>
      <c r="C196" s="189"/>
      <c r="D196" s="190" t="s">
        <v>72</v>
      </c>
      <c r="E196" s="202" t="s">
        <v>1487</v>
      </c>
      <c r="F196" s="202" t="s">
        <v>2564</v>
      </c>
      <c r="G196" s="189"/>
      <c r="H196" s="189"/>
      <c r="I196" s="192"/>
      <c r="J196" s="203">
        <f>BK196</f>
        <v>0</v>
      </c>
      <c r="K196" s="189"/>
      <c r="L196" s="194"/>
      <c r="M196" s="195"/>
      <c r="N196" s="196"/>
      <c r="O196" s="196"/>
      <c r="P196" s="197">
        <f>SUM(P197:P236)</f>
        <v>0</v>
      </c>
      <c r="Q196" s="196"/>
      <c r="R196" s="197">
        <f>SUM(R197:R236)</f>
        <v>0</v>
      </c>
      <c r="S196" s="196"/>
      <c r="T196" s="198">
        <f>SUM(T197:T236)</f>
        <v>0</v>
      </c>
      <c r="AR196" s="199" t="s">
        <v>192</v>
      </c>
      <c r="AT196" s="200" t="s">
        <v>72</v>
      </c>
      <c r="AU196" s="200" t="s">
        <v>81</v>
      </c>
      <c r="AY196" s="199" t="s">
        <v>185</v>
      </c>
      <c r="BK196" s="201">
        <f>SUM(BK197:BK236)</f>
        <v>0</v>
      </c>
    </row>
    <row r="197" spans="1:65" s="2" customFormat="1" ht="16.5" customHeight="1">
      <c r="A197" s="35"/>
      <c r="B197" s="36"/>
      <c r="C197" s="258" t="s">
        <v>432</v>
      </c>
      <c r="D197" s="258" t="s">
        <v>521</v>
      </c>
      <c r="E197" s="259" t="s">
        <v>2565</v>
      </c>
      <c r="F197" s="260" t="s">
        <v>2566</v>
      </c>
      <c r="G197" s="261" t="s">
        <v>2567</v>
      </c>
      <c r="H197" s="262">
        <v>0.56000000000000005</v>
      </c>
      <c r="I197" s="263"/>
      <c r="J197" s="264">
        <f>ROUND(I197*H197,2)</f>
        <v>0</v>
      </c>
      <c r="K197" s="260" t="s">
        <v>1</v>
      </c>
      <c r="L197" s="265"/>
      <c r="M197" s="266" t="s">
        <v>1</v>
      </c>
      <c r="N197" s="267" t="s">
        <v>38</v>
      </c>
      <c r="O197" s="72"/>
      <c r="P197" s="213">
        <f>O197*H197</f>
        <v>0</v>
      </c>
      <c r="Q197" s="213">
        <v>0</v>
      </c>
      <c r="R197" s="213">
        <f>Q197*H197</f>
        <v>0</v>
      </c>
      <c r="S197" s="213">
        <v>0</v>
      </c>
      <c r="T197" s="214">
        <f>S197*H197</f>
        <v>0</v>
      </c>
      <c r="U197" s="35"/>
      <c r="V197" s="35"/>
      <c r="W197" s="35"/>
      <c r="X197" s="35"/>
      <c r="Y197" s="35"/>
      <c r="Z197" s="35"/>
      <c r="AA197" s="35"/>
      <c r="AB197" s="35"/>
      <c r="AC197" s="35"/>
      <c r="AD197" s="35"/>
      <c r="AE197" s="35"/>
      <c r="AR197" s="215" t="s">
        <v>487</v>
      </c>
      <c r="AT197" s="215" t="s">
        <v>521</v>
      </c>
      <c r="AU197" s="215" t="s">
        <v>83</v>
      </c>
      <c r="AY197" s="18" t="s">
        <v>185</v>
      </c>
      <c r="BE197" s="216">
        <f>IF(N197="základní",J197,0)</f>
        <v>0</v>
      </c>
      <c r="BF197" s="216">
        <f>IF(N197="snížená",J197,0)</f>
        <v>0</v>
      </c>
      <c r="BG197" s="216">
        <f>IF(N197="zákl. přenesená",J197,0)</f>
        <v>0</v>
      </c>
      <c r="BH197" s="216">
        <f>IF(N197="sníž. přenesená",J197,0)</f>
        <v>0</v>
      </c>
      <c r="BI197" s="216">
        <f>IF(N197="nulová",J197,0)</f>
        <v>0</v>
      </c>
      <c r="BJ197" s="18" t="s">
        <v>81</v>
      </c>
      <c r="BK197" s="216">
        <f>ROUND(I197*H197,2)</f>
        <v>0</v>
      </c>
      <c r="BL197" s="18" t="s">
        <v>487</v>
      </c>
      <c r="BM197" s="215" t="s">
        <v>2568</v>
      </c>
    </row>
    <row r="198" spans="1:65" s="2" customFormat="1" ht="10.199999999999999">
      <c r="A198" s="35"/>
      <c r="B198" s="36"/>
      <c r="C198" s="37"/>
      <c r="D198" s="217" t="s">
        <v>194</v>
      </c>
      <c r="E198" s="37"/>
      <c r="F198" s="218" t="s">
        <v>2566</v>
      </c>
      <c r="G198" s="37"/>
      <c r="H198" s="37"/>
      <c r="I198" s="116"/>
      <c r="J198" s="37"/>
      <c r="K198" s="37"/>
      <c r="L198" s="40"/>
      <c r="M198" s="219"/>
      <c r="N198" s="220"/>
      <c r="O198" s="72"/>
      <c r="P198" s="72"/>
      <c r="Q198" s="72"/>
      <c r="R198" s="72"/>
      <c r="S198" s="72"/>
      <c r="T198" s="73"/>
      <c r="U198" s="35"/>
      <c r="V198" s="35"/>
      <c r="W198" s="35"/>
      <c r="X198" s="35"/>
      <c r="Y198" s="35"/>
      <c r="Z198" s="35"/>
      <c r="AA198" s="35"/>
      <c r="AB198" s="35"/>
      <c r="AC198" s="35"/>
      <c r="AD198" s="35"/>
      <c r="AE198" s="35"/>
      <c r="AT198" s="18" t="s">
        <v>194</v>
      </c>
      <c r="AU198" s="18" t="s">
        <v>83</v>
      </c>
    </row>
    <row r="199" spans="1:65" s="2" customFormat="1" ht="16.5" customHeight="1">
      <c r="A199" s="35"/>
      <c r="B199" s="36"/>
      <c r="C199" s="204" t="s">
        <v>438</v>
      </c>
      <c r="D199" s="204" t="s">
        <v>187</v>
      </c>
      <c r="E199" s="205" t="s">
        <v>2569</v>
      </c>
      <c r="F199" s="206" t="s">
        <v>2570</v>
      </c>
      <c r="G199" s="207" t="s">
        <v>325</v>
      </c>
      <c r="H199" s="208">
        <v>13.5</v>
      </c>
      <c r="I199" s="209"/>
      <c r="J199" s="210">
        <f>ROUND(I199*H199,2)</f>
        <v>0</v>
      </c>
      <c r="K199" s="206" t="s">
        <v>1</v>
      </c>
      <c r="L199" s="40"/>
      <c r="M199" s="211" t="s">
        <v>1</v>
      </c>
      <c r="N199" s="212" t="s">
        <v>38</v>
      </c>
      <c r="O199" s="72"/>
      <c r="P199" s="213">
        <f>O199*H199</f>
        <v>0</v>
      </c>
      <c r="Q199" s="213">
        <v>0</v>
      </c>
      <c r="R199" s="213">
        <f>Q199*H199</f>
        <v>0</v>
      </c>
      <c r="S199" s="213">
        <v>0</v>
      </c>
      <c r="T199" s="214">
        <f>S199*H199</f>
        <v>0</v>
      </c>
      <c r="U199" s="35"/>
      <c r="V199" s="35"/>
      <c r="W199" s="35"/>
      <c r="X199" s="35"/>
      <c r="Y199" s="35"/>
      <c r="Z199" s="35"/>
      <c r="AA199" s="35"/>
      <c r="AB199" s="35"/>
      <c r="AC199" s="35"/>
      <c r="AD199" s="35"/>
      <c r="AE199" s="35"/>
      <c r="AR199" s="215" t="s">
        <v>487</v>
      </c>
      <c r="AT199" s="215" t="s">
        <v>187</v>
      </c>
      <c r="AU199" s="215" t="s">
        <v>83</v>
      </c>
      <c r="AY199" s="18" t="s">
        <v>185</v>
      </c>
      <c r="BE199" s="216">
        <f>IF(N199="základní",J199,0)</f>
        <v>0</v>
      </c>
      <c r="BF199" s="216">
        <f>IF(N199="snížená",J199,0)</f>
        <v>0</v>
      </c>
      <c r="BG199" s="216">
        <f>IF(N199="zákl. přenesená",J199,0)</f>
        <v>0</v>
      </c>
      <c r="BH199" s="216">
        <f>IF(N199="sníž. přenesená",J199,0)</f>
        <v>0</v>
      </c>
      <c r="BI199" s="216">
        <f>IF(N199="nulová",J199,0)</f>
        <v>0</v>
      </c>
      <c r="BJ199" s="18" t="s">
        <v>81</v>
      </c>
      <c r="BK199" s="216">
        <f>ROUND(I199*H199,2)</f>
        <v>0</v>
      </c>
      <c r="BL199" s="18" t="s">
        <v>487</v>
      </c>
      <c r="BM199" s="215" t="s">
        <v>2571</v>
      </c>
    </row>
    <row r="200" spans="1:65" s="2" customFormat="1" ht="10.199999999999999">
      <c r="A200" s="35"/>
      <c r="B200" s="36"/>
      <c r="C200" s="37"/>
      <c r="D200" s="217" t="s">
        <v>194</v>
      </c>
      <c r="E200" s="37"/>
      <c r="F200" s="218" t="s">
        <v>2570</v>
      </c>
      <c r="G200" s="37"/>
      <c r="H200" s="37"/>
      <c r="I200" s="116"/>
      <c r="J200" s="37"/>
      <c r="K200" s="37"/>
      <c r="L200" s="40"/>
      <c r="M200" s="219"/>
      <c r="N200" s="220"/>
      <c r="O200" s="72"/>
      <c r="P200" s="72"/>
      <c r="Q200" s="72"/>
      <c r="R200" s="72"/>
      <c r="S200" s="72"/>
      <c r="T200" s="73"/>
      <c r="U200" s="35"/>
      <c r="V200" s="35"/>
      <c r="W200" s="35"/>
      <c r="X200" s="35"/>
      <c r="Y200" s="35"/>
      <c r="Z200" s="35"/>
      <c r="AA200" s="35"/>
      <c r="AB200" s="35"/>
      <c r="AC200" s="35"/>
      <c r="AD200" s="35"/>
      <c r="AE200" s="35"/>
      <c r="AT200" s="18" t="s">
        <v>194</v>
      </c>
      <c r="AU200" s="18" t="s">
        <v>83</v>
      </c>
    </row>
    <row r="201" spans="1:65" s="2" customFormat="1" ht="16.5" customHeight="1">
      <c r="A201" s="35"/>
      <c r="B201" s="36"/>
      <c r="C201" s="204" t="s">
        <v>446</v>
      </c>
      <c r="D201" s="204" t="s">
        <v>187</v>
      </c>
      <c r="E201" s="205" t="s">
        <v>2569</v>
      </c>
      <c r="F201" s="206" t="s">
        <v>2570</v>
      </c>
      <c r="G201" s="207" t="s">
        <v>325</v>
      </c>
      <c r="H201" s="208">
        <v>3.5</v>
      </c>
      <c r="I201" s="209"/>
      <c r="J201" s="210">
        <f>ROUND(I201*H201,2)</f>
        <v>0</v>
      </c>
      <c r="K201" s="206" t="s">
        <v>1</v>
      </c>
      <c r="L201" s="40"/>
      <c r="M201" s="211" t="s">
        <v>1</v>
      </c>
      <c r="N201" s="212" t="s">
        <v>38</v>
      </c>
      <c r="O201" s="72"/>
      <c r="P201" s="213">
        <f>O201*H201</f>
        <v>0</v>
      </c>
      <c r="Q201" s="213">
        <v>0</v>
      </c>
      <c r="R201" s="213">
        <f>Q201*H201</f>
        <v>0</v>
      </c>
      <c r="S201" s="213">
        <v>0</v>
      </c>
      <c r="T201" s="214">
        <f>S201*H201</f>
        <v>0</v>
      </c>
      <c r="U201" s="35"/>
      <c r="V201" s="35"/>
      <c r="W201" s="35"/>
      <c r="X201" s="35"/>
      <c r="Y201" s="35"/>
      <c r="Z201" s="35"/>
      <c r="AA201" s="35"/>
      <c r="AB201" s="35"/>
      <c r="AC201" s="35"/>
      <c r="AD201" s="35"/>
      <c r="AE201" s="35"/>
      <c r="AR201" s="215" t="s">
        <v>487</v>
      </c>
      <c r="AT201" s="215" t="s">
        <v>187</v>
      </c>
      <c r="AU201" s="215" t="s">
        <v>83</v>
      </c>
      <c r="AY201" s="18" t="s">
        <v>185</v>
      </c>
      <c r="BE201" s="216">
        <f>IF(N201="základní",J201,0)</f>
        <v>0</v>
      </c>
      <c r="BF201" s="216">
        <f>IF(N201="snížená",J201,0)</f>
        <v>0</v>
      </c>
      <c r="BG201" s="216">
        <f>IF(N201="zákl. přenesená",J201,0)</f>
        <v>0</v>
      </c>
      <c r="BH201" s="216">
        <f>IF(N201="sníž. přenesená",J201,0)</f>
        <v>0</v>
      </c>
      <c r="BI201" s="216">
        <f>IF(N201="nulová",J201,0)</f>
        <v>0</v>
      </c>
      <c r="BJ201" s="18" t="s">
        <v>81</v>
      </c>
      <c r="BK201" s="216">
        <f>ROUND(I201*H201,2)</f>
        <v>0</v>
      </c>
      <c r="BL201" s="18" t="s">
        <v>487</v>
      </c>
      <c r="BM201" s="215" t="s">
        <v>2572</v>
      </c>
    </row>
    <row r="202" spans="1:65" s="2" customFormat="1" ht="10.199999999999999">
      <c r="A202" s="35"/>
      <c r="B202" s="36"/>
      <c r="C202" s="37"/>
      <c r="D202" s="217" t="s">
        <v>194</v>
      </c>
      <c r="E202" s="37"/>
      <c r="F202" s="218" t="s">
        <v>2570</v>
      </c>
      <c r="G202" s="37"/>
      <c r="H202" s="37"/>
      <c r="I202" s="116"/>
      <c r="J202" s="37"/>
      <c r="K202" s="37"/>
      <c r="L202" s="40"/>
      <c r="M202" s="219"/>
      <c r="N202" s="220"/>
      <c r="O202" s="72"/>
      <c r="P202" s="72"/>
      <c r="Q202" s="72"/>
      <c r="R202" s="72"/>
      <c r="S202" s="72"/>
      <c r="T202" s="73"/>
      <c r="U202" s="35"/>
      <c r="V202" s="35"/>
      <c r="W202" s="35"/>
      <c r="X202" s="35"/>
      <c r="Y202" s="35"/>
      <c r="Z202" s="35"/>
      <c r="AA202" s="35"/>
      <c r="AB202" s="35"/>
      <c r="AC202" s="35"/>
      <c r="AD202" s="35"/>
      <c r="AE202" s="35"/>
      <c r="AT202" s="18" t="s">
        <v>194</v>
      </c>
      <c r="AU202" s="18" t="s">
        <v>83</v>
      </c>
    </row>
    <row r="203" spans="1:65" s="2" customFormat="1" ht="21.75" customHeight="1">
      <c r="A203" s="35"/>
      <c r="B203" s="36"/>
      <c r="C203" s="204" t="s">
        <v>458</v>
      </c>
      <c r="D203" s="204" t="s">
        <v>187</v>
      </c>
      <c r="E203" s="205" t="s">
        <v>2573</v>
      </c>
      <c r="F203" s="206" t="s">
        <v>2574</v>
      </c>
      <c r="G203" s="207" t="s">
        <v>325</v>
      </c>
      <c r="H203" s="208">
        <v>7</v>
      </c>
      <c r="I203" s="209"/>
      <c r="J203" s="210">
        <f>ROUND(I203*H203,2)</f>
        <v>0</v>
      </c>
      <c r="K203" s="206" t="s">
        <v>1</v>
      </c>
      <c r="L203" s="40"/>
      <c r="M203" s="211" t="s">
        <v>1</v>
      </c>
      <c r="N203" s="212" t="s">
        <v>38</v>
      </c>
      <c r="O203" s="72"/>
      <c r="P203" s="213">
        <f>O203*H203</f>
        <v>0</v>
      </c>
      <c r="Q203" s="213">
        <v>0</v>
      </c>
      <c r="R203" s="213">
        <f>Q203*H203</f>
        <v>0</v>
      </c>
      <c r="S203" s="213">
        <v>0</v>
      </c>
      <c r="T203" s="214">
        <f>S203*H203</f>
        <v>0</v>
      </c>
      <c r="U203" s="35"/>
      <c r="V203" s="35"/>
      <c r="W203" s="35"/>
      <c r="X203" s="35"/>
      <c r="Y203" s="35"/>
      <c r="Z203" s="35"/>
      <c r="AA203" s="35"/>
      <c r="AB203" s="35"/>
      <c r="AC203" s="35"/>
      <c r="AD203" s="35"/>
      <c r="AE203" s="35"/>
      <c r="AR203" s="215" t="s">
        <v>487</v>
      </c>
      <c r="AT203" s="215" t="s">
        <v>187</v>
      </c>
      <c r="AU203" s="215" t="s">
        <v>83</v>
      </c>
      <c r="AY203" s="18" t="s">
        <v>185</v>
      </c>
      <c r="BE203" s="216">
        <f>IF(N203="základní",J203,0)</f>
        <v>0</v>
      </c>
      <c r="BF203" s="216">
        <f>IF(N203="snížená",J203,0)</f>
        <v>0</v>
      </c>
      <c r="BG203" s="216">
        <f>IF(N203="zákl. přenesená",J203,0)</f>
        <v>0</v>
      </c>
      <c r="BH203" s="216">
        <f>IF(N203="sníž. přenesená",J203,0)</f>
        <v>0</v>
      </c>
      <c r="BI203" s="216">
        <f>IF(N203="nulová",J203,0)</f>
        <v>0</v>
      </c>
      <c r="BJ203" s="18" t="s">
        <v>81</v>
      </c>
      <c r="BK203" s="216">
        <f>ROUND(I203*H203,2)</f>
        <v>0</v>
      </c>
      <c r="BL203" s="18" t="s">
        <v>487</v>
      </c>
      <c r="BM203" s="215" t="s">
        <v>2575</v>
      </c>
    </row>
    <row r="204" spans="1:65" s="2" customFormat="1" ht="19.2">
      <c r="A204" s="35"/>
      <c r="B204" s="36"/>
      <c r="C204" s="37"/>
      <c r="D204" s="217" t="s">
        <v>194</v>
      </c>
      <c r="E204" s="37"/>
      <c r="F204" s="218" t="s">
        <v>2574</v>
      </c>
      <c r="G204" s="37"/>
      <c r="H204" s="37"/>
      <c r="I204" s="116"/>
      <c r="J204" s="37"/>
      <c r="K204" s="37"/>
      <c r="L204" s="40"/>
      <c r="M204" s="219"/>
      <c r="N204" s="220"/>
      <c r="O204" s="72"/>
      <c r="P204" s="72"/>
      <c r="Q204" s="72"/>
      <c r="R204" s="72"/>
      <c r="S204" s="72"/>
      <c r="T204" s="73"/>
      <c r="U204" s="35"/>
      <c r="V204" s="35"/>
      <c r="W204" s="35"/>
      <c r="X204" s="35"/>
      <c r="Y204" s="35"/>
      <c r="Z204" s="35"/>
      <c r="AA204" s="35"/>
      <c r="AB204" s="35"/>
      <c r="AC204" s="35"/>
      <c r="AD204" s="35"/>
      <c r="AE204" s="35"/>
      <c r="AT204" s="18" t="s">
        <v>194</v>
      </c>
      <c r="AU204" s="18" t="s">
        <v>83</v>
      </c>
    </row>
    <row r="205" spans="1:65" s="2" customFormat="1" ht="21.75" customHeight="1">
      <c r="A205" s="35"/>
      <c r="B205" s="36"/>
      <c r="C205" s="204" t="s">
        <v>466</v>
      </c>
      <c r="D205" s="204" t="s">
        <v>187</v>
      </c>
      <c r="E205" s="205" t="s">
        <v>2576</v>
      </c>
      <c r="F205" s="206" t="s">
        <v>2577</v>
      </c>
      <c r="G205" s="207" t="s">
        <v>325</v>
      </c>
      <c r="H205" s="208">
        <v>1</v>
      </c>
      <c r="I205" s="209"/>
      <c r="J205" s="210">
        <f>ROUND(I205*H205,2)</f>
        <v>0</v>
      </c>
      <c r="K205" s="206" t="s">
        <v>1</v>
      </c>
      <c r="L205" s="40"/>
      <c r="M205" s="211" t="s">
        <v>1</v>
      </c>
      <c r="N205" s="212" t="s">
        <v>38</v>
      </c>
      <c r="O205" s="72"/>
      <c r="P205" s="213">
        <f>O205*H205</f>
        <v>0</v>
      </c>
      <c r="Q205" s="213">
        <v>0</v>
      </c>
      <c r="R205" s="213">
        <f>Q205*H205</f>
        <v>0</v>
      </c>
      <c r="S205" s="213">
        <v>0</v>
      </c>
      <c r="T205" s="214">
        <f>S205*H205</f>
        <v>0</v>
      </c>
      <c r="U205" s="35"/>
      <c r="V205" s="35"/>
      <c r="W205" s="35"/>
      <c r="X205" s="35"/>
      <c r="Y205" s="35"/>
      <c r="Z205" s="35"/>
      <c r="AA205" s="35"/>
      <c r="AB205" s="35"/>
      <c r="AC205" s="35"/>
      <c r="AD205" s="35"/>
      <c r="AE205" s="35"/>
      <c r="AR205" s="215" t="s">
        <v>487</v>
      </c>
      <c r="AT205" s="215" t="s">
        <v>187</v>
      </c>
      <c r="AU205" s="215" t="s">
        <v>83</v>
      </c>
      <c r="AY205" s="18" t="s">
        <v>185</v>
      </c>
      <c r="BE205" s="216">
        <f>IF(N205="základní",J205,0)</f>
        <v>0</v>
      </c>
      <c r="BF205" s="216">
        <f>IF(N205="snížená",J205,0)</f>
        <v>0</v>
      </c>
      <c r="BG205" s="216">
        <f>IF(N205="zákl. přenesená",J205,0)</f>
        <v>0</v>
      </c>
      <c r="BH205" s="216">
        <f>IF(N205="sníž. přenesená",J205,0)</f>
        <v>0</v>
      </c>
      <c r="BI205" s="216">
        <f>IF(N205="nulová",J205,0)</f>
        <v>0</v>
      </c>
      <c r="BJ205" s="18" t="s">
        <v>81</v>
      </c>
      <c r="BK205" s="216">
        <f>ROUND(I205*H205,2)</f>
        <v>0</v>
      </c>
      <c r="BL205" s="18" t="s">
        <v>487</v>
      </c>
      <c r="BM205" s="215" t="s">
        <v>2578</v>
      </c>
    </row>
    <row r="206" spans="1:65" s="2" customFormat="1" ht="19.2">
      <c r="A206" s="35"/>
      <c r="B206" s="36"/>
      <c r="C206" s="37"/>
      <c r="D206" s="217" t="s">
        <v>194</v>
      </c>
      <c r="E206" s="37"/>
      <c r="F206" s="218" t="s">
        <v>2574</v>
      </c>
      <c r="G206" s="37"/>
      <c r="H206" s="37"/>
      <c r="I206" s="116"/>
      <c r="J206" s="37"/>
      <c r="K206" s="37"/>
      <c r="L206" s="40"/>
      <c r="M206" s="219"/>
      <c r="N206" s="220"/>
      <c r="O206" s="72"/>
      <c r="P206" s="72"/>
      <c r="Q206" s="72"/>
      <c r="R206" s="72"/>
      <c r="S206" s="72"/>
      <c r="T206" s="73"/>
      <c r="U206" s="35"/>
      <c r="V206" s="35"/>
      <c r="W206" s="35"/>
      <c r="X206" s="35"/>
      <c r="Y206" s="35"/>
      <c r="Z206" s="35"/>
      <c r="AA206" s="35"/>
      <c r="AB206" s="35"/>
      <c r="AC206" s="35"/>
      <c r="AD206" s="35"/>
      <c r="AE206" s="35"/>
      <c r="AT206" s="18" t="s">
        <v>194</v>
      </c>
      <c r="AU206" s="18" t="s">
        <v>83</v>
      </c>
    </row>
    <row r="207" spans="1:65" s="2" customFormat="1" ht="16.5" customHeight="1">
      <c r="A207" s="35"/>
      <c r="B207" s="36"/>
      <c r="C207" s="204" t="s">
        <v>234</v>
      </c>
      <c r="D207" s="204" t="s">
        <v>187</v>
      </c>
      <c r="E207" s="205" t="s">
        <v>2579</v>
      </c>
      <c r="F207" s="206" t="s">
        <v>2580</v>
      </c>
      <c r="G207" s="207" t="s">
        <v>325</v>
      </c>
      <c r="H207" s="208">
        <v>7</v>
      </c>
      <c r="I207" s="209"/>
      <c r="J207" s="210">
        <f>ROUND(I207*H207,2)</f>
        <v>0</v>
      </c>
      <c r="K207" s="206" t="s">
        <v>1</v>
      </c>
      <c r="L207" s="40"/>
      <c r="M207" s="211" t="s">
        <v>1</v>
      </c>
      <c r="N207" s="212" t="s">
        <v>38</v>
      </c>
      <c r="O207" s="72"/>
      <c r="P207" s="213">
        <f>O207*H207</f>
        <v>0</v>
      </c>
      <c r="Q207" s="213">
        <v>0</v>
      </c>
      <c r="R207" s="213">
        <f>Q207*H207</f>
        <v>0</v>
      </c>
      <c r="S207" s="213">
        <v>0</v>
      </c>
      <c r="T207" s="214">
        <f>S207*H207</f>
        <v>0</v>
      </c>
      <c r="U207" s="35"/>
      <c r="V207" s="35"/>
      <c r="W207" s="35"/>
      <c r="X207" s="35"/>
      <c r="Y207" s="35"/>
      <c r="Z207" s="35"/>
      <c r="AA207" s="35"/>
      <c r="AB207" s="35"/>
      <c r="AC207" s="35"/>
      <c r="AD207" s="35"/>
      <c r="AE207" s="35"/>
      <c r="AR207" s="215" t="s">
        <v>487</v>
      </c>
      <c r="AT207" s="215" t="s">
        <v>187</v>
      </c>
      <c r="AU207" s="215" t="s">
        <v>83</v>
      </c>
      <c r="AY207" s="18" t="s">
        <v>185</v>
      </c>
      <c r="BE207" s="216">
        <f>IF(N207="základní",J207,0)</f>
        <v>0</v>
      </c>
      <c r="BF207" s="216">
        <f>IF(N207="snížená",J207,0)</f>
        <v>0</v>
      </c>
      <c r="BG207" s="216">
        <f>IF(N207="zákl. přenesená",J207,0)</f>
        <v>0</v>
      </c>
      <c r="BH207" s="216">
        <f>IF(N207="sníž. přenesená",J207,0)</f>
        <v>0</v>
      </c>
      <c r="BI207" s="216">
        <f>IF(N207="nulová",J207,0)</f>
        <v>0</v>
      </c>
      <c r="BJ207" s="18" t="s">
        <v>81</v>
      </c>
      <c r="BK207" s="216">
        <f>ROUND(I207*H207,2)</f>
        <v>0</v>
      </c>
      <c r="BL207" s="18" t="s">
        <v>487</v>
      </c>
      <c r="BM207" s="215" t="s">
        <v>2581</v>
      </c>
    </row>
    <row r="208" spans="1:65" s="2" customFormat="1" ht="10.199999999999999">
      <c r="A208" s="35"/>
      <c r="B208" s="36"/>
      <c r="C208" s="37"/>
      <c r="D208" s="217" t="s">
        <v>194</v>
      </c>
      <c r="E208" s="37"/>
      <c r="F208" s="218" t="s">
        <v>2580</v>
      </c>
      <c r="G208" s="37"/>
      <c r="H208" s="37"/>
      <c r="I208" s="116"/>
      <c r="J208" s="37"/>
      <c r="K208" s="37"/>
      <c r="L208" s="40"/>
      <c r="M208" s="219"/>
      <c r="N208" s="220"/>
      <c r="O208" s="72"/>
      <c r="P208" s="72"/>
      <c r="Q208" s="72"/>
      <c r="R208" s="72"/>
      <c r="S208" s="72"/>
      <c r="T208" s="73"/>
      <c r="U208" s="35"/>
      <c r="V208" s="35"/>
      <c r="W208" s="35"/>
      <c r="X208" s="35"/>
      <c r="Y208" s="35"/>
      <c r="Z208" s="35"/>
      <c r="AA208" s="35"/>
      <c r="AB208" s="35"/>
      <c r="AC208" s="35"/>
      <c r="AD208" s="35"/>
      <c r="AE208" s="35"/>
      <c r="AT208" s="18" t="s">
        <v>194</v>
      </c>
      <c r="AU208" s="18" t="s">
        <v>83</v>
      </c>
    </row>
    <row r="209" spans="1:65" s="2" customFormat="1" ht="16.5" customHeight="1">
      <c r="A209" s="35"/>
      <c r="B209" s="36"/>
      <c r="C209" s="204" t="s">
        <v>476</v>
      </c>
      <c r="D209" s="204" t="s">
        <v>187</v>
      </c>
      <c r="E209" s="205" t="s">
        <v>2582</v>
      </c>
      <c r="F209" s="206" t="s">
        <v>2583</v>
      </c>
      <c r="G209" s="207" t="s">
        <v>325</v>
      </c>
      <c r="H209" s="208">
        <v>2.5</v>
      </c>
      <c r="I209" s="209"/>
      <c r="J209" s="210">
        <f>ROUND(I209*H209,2)</f>
        <v>0</v>
      </c>
      <c r="K209" s="206" t="s">
        <v>1</v>
      </c>
      <c r="L209" s="40"/>
      <c r="M209" s="211" t="s">
        <v>1</v>
      </c>
      <c r="N209" s="212" t="s">
        <v>38</v>
      </c>
      <c r="O209" s="72"/>
      <c r="P209" s="213">
        <f>O209*H209</f>
        <v>0</v>
      </c>
      <c r="Q209" s="213">
        <v>0</v>
      </c>
      <c r="R209" s="213">
        <f>Q209*H209</f>
        <v>0</v>
      </c>
      <c r="S209" s="213">
        <v>0</v>
      </c>
      <c r="T209" s="214">
        <f>S209*H209</f>
        <v>0</v>
      </c>
      <c r="U209" s="35"/>
      <c r="V209" s="35"/>
      <c r="W209" s="35"/>
      <c r="X209" s="35"/>
      <c r="Y209" s="35"/>
      <c r="Z209" s="35"/>
      <c r="AA209" s="35"/>
      <c r="AB209" s="35"/>
      <c r="AC209" s="35"/>
      <c r="AD209" s="35"/>
      <c r="AE209" s="35"/>
      <c r="AR209" s="215" t="s">
        <v>487</v>
      </c>
      <c r="AT209" s="215" t="s">
        <v>187</v>
      </c>
      <c r="AU209" s="215" t="s">
        <v>83</v>
      </c>
      <c r="AY209" s="18" t="s">
        <v>185</v>
      </c>
      <c r="BE209" s="216">
        <f>IF(N209="základní",J209,0)</f>
        <v>0</v>
      </c>
      <c r="BF209" s="216">
        <f>IF(N209="snížená",J209,0)</f>
        <v>0</v>
      </c>
      <c r="BG209" s="216">
        <f>IF(N209="zákl. přenesená",J209,0)</f>
        <v>0</v>
      </c>
      <c r="BH209" s="216">
        <f>IF(N209="sníž. přenesená",J209,0)</f>
        <v>0</v>
      </c>
      <c r="BI209" s="216">
        <f>IF(N209="nulová",J209,0)</f>
        <v>0</v>
      </c>
      <c r="BJ209" s="18" t="s">
        <v>81</v>
      </c>
      <c r="BK209" s="216">
        <f>ROUND(I209*H209,2)</f>
        <v>0</v>
      </c>
      <c r="BL209" s="18" t="s">
        <v>487</v>
      </c>
      <c r="BM209" s="215" t="s">
        <v>2584</v>
      </c>
    </row>
    <row r="210" spans="1:65" s="2" customFormat="1" ht="10.199999999999999">
      <c r="A210" s="35"/>
      <c r="B210" s="36"/>
      <c r="C210" s="37"/>
      <c r="D210" s="217" t="s">
        <v>194</v>
      </c>
      <c r="E210" s="37"/>
      <c r="F210" s="218" t="s">
        <v>2580</v>
      </c>
      <c r="G210" s="37"/>
      <c r="H210" s="37"/>
      <c r="I210" s="116"/>
      <c r="J210" s="37"/>
      <c r="K210" s="37"/>
      <c r="L210" s="40"/>
      <c r="M210" s="219"/>
      <c r="N210" s="220"/>
      <c r="O210" s="72"/>
      <c r="P210" s="72"/>
      <c r="Q210" s="72"/>
      <c r="R210" s="72"/>
      <c r="S210" s="72"/>
      <c r="T210" s="73"/>
      <c r="U210" s="35"/>
      <c r="V210" s="35"/>
      <c r="W210" s="35"/>
      <c r="X210" s="35"/>
      <c r="Y210" s="35"/>
      <c r="Z210" s="35"/>
      <c r="AA210" s="35"/>
      <c r="AB210" s="35"/>
      <c r="AC210" s="35"/>
      <c r="AD210" s="35"/>
      <c r="AE210" s="35"/>
      <c r="AT210" s="18" t="s">
        <v>194</v>
      </c>
      <c r="AU210" s="18" t="s">
        <v>83</v>
      </c>
    </row>
    <row r="211" spans="1:65" s="2" customFormat="1" ht="16.5" customHeight="1">
      <c r="A211" s="35"/>
      <c r="B211" s="36"/>
      <c r="C211" s="204" t="s">
        <v>480</v>
      </c>
      <c r="D211" s="204" t="s">
        <v>187</v>
      </c>
      <c r="E211" s="205" t="s">
        <v>2585</v>
      </c>
      <c r="F211" s="206" t="s">
        <v>2586</v>
      </c>
      <c r="G211" s="207" t="s">
        <v>325</v>
      </c>
      <c r="H211" s="208">
        <v>6.5</v>
      </c>
      <c r="I211" s="209"/>
      <c r="J211" s="210">
        <f>ROUND(I211*H211,2)</f>
        <v>0</v>
      </c>
      <c r="K211" s="206" t="s">
        <v>1</v>
      </c>
      <c r="L211" s="40"/>
      <c r="M211" s="211" t="s">
        <v>1</v>
      </c>
      <c r="N211" s="212" t="s">
        <v>38</v>
      </c>
      <c r="O211" s="72"/>
      <c r="P211" s="213">
        <f>O211*H211</f>
        <v>0</v>
      </c>
      <c r="Q211" s="213">
        <v>0</v>
      </c>
      <c r="R211" s="213">
        <f>Q211*H211</f>
        <v>0</v>
      </c>
      <c r="S211" s="213">
        <v>0</v>
      </c>
      <c r="T211" s="214">
        <f>S211*H211</f>
        <v>0</v>
      </c>
      <c r="U211" s="35"/>
      <c r="V211" s="35"/>
      <c r="W211" s="35"/>
      <c r="X211" s="35"/>
      <c r="Y211" s="35"/>
      <c r="Z211" s="35"/>
      <c r="AA211" s="35"/>
      <c r="AB211" s="35"/>
      <c r="AC211" s="35"/>
      <c r="AD211" s="35"/>
      <c r="AE211" s="35"/>
      <c r="AR211" s="215" t="s">
        <v>487</v>
      </c>
      <c r="AT211" s="215" t="s">
        <v>187</v>
      </c>
      <c r="AU211" s="215" t="s">
        <v>83</v>
      </c>
      <c r="AY211" s="18" t="s">
        <v>185</v>
      </c>
      <c r="BE211" s="216">
        <f>IF(N211="základní",J211,0)</f>
        <v>0</v>
      </c>
      <c r="BF211" s="216">
        <f>IF(N211="snížená",J211,0)</f>
        <v>0</v>
      </c>
      <c r="BG211" s="216">
        <f>IF(N211="zákl. přenesená",J211,0)</f>
        <v>0</v>
      </c>
      <c r="BH211" s="216">
        <f>IF(N211="sníž. přenesená",J211,0)</f>
        <v>0</v>
      </c>
      <c r="BI211" s="216">
        <f>IF(N211="nulová",J211,0)</f>
        <v>0</v>
      </c>
      <c r="BJ211" s="18" t="s">
        <v>81</v>
      </c>
      <c r="BK211" s="216">
        <f>ROUND(I211*H211,2)</f>
        <v>0</v>
      </c>
      <c r="BL211" s="18" t="s">
        <v>487</v>
      </c>
      <c r="BM211" s="215" t="s">
        <v>2587</v>
      </c>
    </row>
    <row r="212" spans="1:65" s="2" customFormat="1" ht="10.199999999999999">
      <c r="A212" s="35"/>
      <c r="B212" s="36"/>
      <c r="C212" s="37"/>
      <c r="D212" s="217" t="s">
        <v>194</v>
      </c>
      <c r="E212" s="37"/>
      <c r="F212" s="218" t="s">
        <v>2586</v>
      </c>
      <c r="G212" s="37"/>
      <c r="H212" s="37"/>
      <c r="I212" s="116"/>
      <c r="J212" s="37"/>
      <c r="K212" s="37"/>
      <c r="L212" s="40"/>
      <c r="M212" s="219"/>
      <c r="N212" s="220"/>
      <c r="O212" s="72"/>
      <c r="P212" s="72"/>
      <c r="Q212" s="72"/>
      <c r="R212" s="72"/>
      <c r="S212" s="72"/>
      <c r="T212" s="73"/>
      <c r="U212" s="35"/>
      <c r="V212" s="35"/>
      <c r="W212" s="35"/>
      <c r="X212" s="35"/>
      <c r="Y212" s="35"/>
      <c r="Z212" s="35"/>
      <c r="AA212" s="35"/>
      <c r="AB212" s="35"/>
      <c r="AC212" s="35"/>
      <c r="AD212" s="35"/>
      <c r="AE212" s="35"/>
      <c r="AT212" s="18" t="s">
        <v>194</v>
      </c>
      <c r="AU212" s="18" t="s">
        <v>83</v>
      </c>
    </row>
    <row r="213" spans="1:65" s="2" customFormat="1" ht="16.5" customHeight="1">
      <c r="A213" s="35"/>
      <c r="B213" s="36"/>
      <c r="C213" s="204" t="s">
        <v>484</v>
      </c>
      <c r="D213" s="204" t="s">
        <v>187</v>
      </c>
      <c r="E213" s="205" t="s">
        <v>2588</v>
      </c>
      <c r="F213" s="206" t="s">
        <v>2589</v>
      </c>
      <c r="G213" s="207" t="s">
        <v>325</v>
      </c>
      <c r="H213" s="208">
        <v>1</v>
      </c>
      <c r="I213" s="209"/>
      <c r="J213" s="210">
        <f>ROUND(I213*H213,2)</f>
        <v>0</v>
      </c>
      <c r="K213" s="206" t="s">
        <v>1</v>
      </c>
      <c r="L213" s="40"/>
      <c r="M213" s="211" t="s">
        <v>1</v>
      </c>
      <c r="N213" s="212" t="s">
        <v>38</v>
      </c>
      <c r="O213" s="72"/>
      <c r="P213" s="213">
        <f>O213*H213</f>
        <v>0</v>
      </c>
      <c r="Q213" s="213">
        <v>0</v>
      </c>
      <c r="R213" s="213">
        <f>Q213*H213</f>
        <v>0</v>
      </c>
      <c r="S213" s="213">
        <v>0</v>
      </c>
      <c r="T213" s="214">
        <f>S213*H213</f>
        <v>0</v>
      </c>
      <c r="U213" s="35"/>
      <c r="V213" s="35"/>
      <c r="W213" s="35"/>
      <c r="X213" s="35"/>
      <c r="Y213" s="35"/>
      <c r="Z213" s="35"/>
      <c r="AA213" s="35"/>
      <c r="AB213" s="35"/>
      <c r="AC213" s="35"/>
      <c r="AD213" s="35"/>
      <c r="AE213" s="35"/>
      <c r="AR213" s="215" t="s">
        <v>487</v>
      </c>
      <c r="AT213" s="215" t="s">
        <v>187</v>
      </c>
      <c r="AU213" s="215" t="s">
        <v>83</v>
      </c>
      <c r="AY213" s="18" t="s">
        <v>185</v>
      </c>
      <c r="BE213" s="216">
        <f>IF(N213="základní",J213,0)</f>
        <v>0</v>
      </c>
      <c r="BF213" s="216">
        <f>IF(N213="snížená",J213,0)</f>
        <v>0</v>
      </c>
      <c r="BG213" s="216">
        <f>IF(N213="zákl. přenesená",J213,0)</f>
        <v>0</v>
      </c>
      <c r="BH213" s="216">
        <f>IF(N213="sníž. přenesená",J213,0)</f>
        <v>0</v>
      </c>
      <c r="BI213" s="216">
        <f>IF(N213="nulová",J213,0)</f>
        <v>0</v>
      </c>
      <c r="BJ213" s="18" t="s">
        <v>81</v>
      </c>
      <c r="BK213" s="216">
        <f>ROUND(I213*H213,2)</f>
        <v>0</v>
      </c>
      <c r="BL213" s="18" t="s">
        <v>487</v>
      </c>
      <c r="BM213" s="215" t="s">
        <v>2590</v>
      </c>
    </row>
    <row r="214" spans="1:65" s="2" customFormat="1" ht="10.199999999999999">
      <c r="A214" s="35"/>
      <c r="B214" s="36"/>
      <c r="C214" s="37"/>
      <c r="D214" s="217" t="s">
        <v>194</v>
      </c>
      <c r="E214" s="37"/>
      <c r="F214" s="218" t="s">
        <v>2586</v>
      </c>
      <c r="G214" s="37"/>
      <c r="H214" s="37"/>
      <c r="I214" s="116"/>
      <c r="J214" s="37"/>
      <c r="K214" s="37"/>
      <c r="L214" s="40"/>
      <c r="M214" s="219"/>
      <c r="N214" s="220"/>
      <c r="O214" s="72"/>
      <c r="P214" s="72"/>
      <c r="Q214" s="72"/>
      <c r="R214" s="72"/>
      <c r="S214" s="72"/>
      <c r="T214" s="73"/>
      <c r="U214" s="35"/>
      <c r="V214" s="35"/>
      <c r="W214" s="35"/>
      <c r="X214" s="35"/>
      <c r="Y214" s="35"/>
      <c r="Z214" s="35"/>
      <c r="AA214" s="35"/>
      <c r="AB214" s="35"/>
      <c r="AC214" s="35"/>
      <c r="AD214" s="35"/>
      <c r="AE214" s="35"/>
      <c r="AT214" s="18" t="s">
        <v>194</v>
      </c>
      <c r="AU214" s="18" t="s">
        <v>83</v>
      </c>
    </row>
    <row r="215" spans="1:65" s="2" customFormat="1" ht="16.5" customHeight="1">
      <c r="A215" s="35"/>
      <c r="B215" s="36"/>
      <c r="C215" s="204" t="s">
        <v>490</v>
      </c>
      <c r="D215" s="204" t="s">
        <v>187</v>
      </c>
      <c r="E215" s="205" t="s">
        <v>2591</v>
      </c>
      <c r="F215" s="206" t="s">
        <v>2592</v>
      </c>
      <c r="G215" s="207" t="s">
        <v>449</v>
      </c>
      <c r="H215" s="208">
        <v>38.700000000000003</v>
      </c>
      <c r="I215" s="209"/>
      <c r="J215" s="210">
        <f>ROUND(I215*H215,2)</f>
        <v>0</v>
      </c>
      <c r="K215" s="206" t="s">
        <v>1</v>
      </c>
      <c r="L215" s="40"/>
      <c r="M215" s="211" t="s">
        <v>1</v>
      </c>
      <c r="N215" s="212" t="s">
        <v>38</v>
      </c>
      <c r="O215" s="72"/>
      <c r="P215" s="213">
        <f>O215*H215</f>
        <v>0</v>
      </c>
      <c r="Q215" s="213">
        <v>0</v>
      </c>
      <c r="R215" s="213">
        <f>Q215*H215</f>
        <v>0</v>
      </c>
      <c r="S215" s="213">
        <v>0</v>
      </c>
      <c r="T215" s="214">
        <f>S215*H215</f>
        <v>0</v>
      </c>
      <c r="U215" s="35"/>
      <c r="V215" s="35"/>
      <c r="W215" s="35"/>
      <c r="X215" s="35"/>
      <c r="Y215" s="35"/>
      <c r="Z215" s="35"/>
      <c r="AA215" s="35"/>
      <c r="AB215" s="35"/>
      <c r="AC215" s="35"/>
      <c r="AD215" s="35"/>
      <c r="AE215" s="35"/>
      <c r="AR215" s="215" t="s">
        <v>487</v>
      </c>
      <c r="AT215" s="215" t="s">
        <v>187</v>
      </c>
      <c r="AU215" s="215" t="s">
        <v>83</v>
      </c>
      <c r="AY215" s="18" t="s">
        <v>185</v>
      </c>
      <c r="BE215" s="216">
        <f>IF(N215="základní",J215,0)</f>
        <v>0</v>
      </c>
      <c r="BF215" s="216">
        <f>IF(N215="snížená",J215,0)</f>
        <v>0</v>
      </c>
      <c r="BG215" s="216">
        <f>IF(N215="zákl. přenesená",J215,0)</f>
        <v>0</v>
      </c>
      <c r="BH215" s="216">
        <f>IF(N215="sníž. přenesená",J215,0)</f>
        <v>0</v>
      </c>
      <c r="BI215" s="216">
        <f>IF(N215="nulová",J215,0)</f>
        <v>0</v>
      </c>
      <c r="BJ215" s="18" t="s">
        <v>81</v>
      </c>
      <c r="BK215" s="216">
        <f>ROUND(I215*H215,2)</f>
        <v>0</v>
      </c>
      <c r="BL215" s="18" t="s">
        <v>487</v>
      </c>
      <c r="BM215" s="215" t="s">
        <v>2593</v>
      </c>
    </row>
    <row r="216" spans="1:65" s="2" customFormat="1" ht="10.199999999999999">
      <c r="A216" s="35"/>
      <c r="B216" s="36"/>
      <c r="C216" s="37"/>
      <c r="D216" s="217" t="s">
        <v>194</v>
      </c>
      <c r="E216" s="37"/>
      <c r="F216" s="218" t="s">
        <v>2592</v>
      </c>
      <c r="G216" s="37"/>
      <c r="H216" s="37"/>
      <c r="I216" s="116"/>
      <c r="J216" s="37"/>
      <c r="K216" s="37"/>
      <c r="L216" s="40"/>
      <c r="M216" s="219"/>
      <c r="N216" s="220"/>
      <c r="O216" s="72"/>
      <c r="P216" s="72"/>
      <c r="Q216" s="72"/>
      <c r="R216" s="72"/>
      <c r="S216" s="72"/>
      <c r="T216" s="73"/>
      <c r="U216" s="35"/>
      <c r="V216" s="35"/>
      <c r="W216" s="35"/>
      <c r="X216" s="35"/>
      <c r="Y216" s="35"/>
      <c r="Z216" s="35"/>
      <c r="AA216" s="35"/>
      <c r="AB216" s="35"/>
      <c r="AC216" s="35"/>
      <c r="AD216" s="35"/>
      <c r="AE216" s="35"/>
      <c r="AT216" s="18" t="s">
        <v>194</v>
      </c>
      <c r="AU216" s="18" t="s">
        <v>83</v>
      </c>
    </row>
    <row r="217" spans="1:65" s="2" customFormat="1" ht="16.5" customHeight="1">
      <c r="A217" s="35"/>
      <c r="B217" s="36"/>
      <c r="C217" s="204" t="s">
        <v>494</v>
      </c>
      <c r="D217" s="204" t="s">
        <v>187</v>
      </c>
      <c r="E217" s="205" t="s">
        <v>2594</v>
      </c>
      <c r="F217" s="206" t="s">
        <v>2595</v>
      </c>
      <c r="G217" s="207" t="s">
        <v>316</v>
      </c>
      <c r="H217" s="208">
        <v>560</v>
      </c>
      <c r="I217" s="209"/>
      <c r="J217" s="210">
        <f>ROUND(I217*H217,2)</f>
        <v>0</v>
      </c>
      <c r="K217" s="206" t="s">
        <v>1</v>
      </c>
      <c r="L217" s="40"/>
      <c r="M217" s="211" t="s">
        <v>1</v>
      </c>
      <c r="N217" s="212" t="s">
        <v>38</v>
      </c>
      <c r="O217" s="72"/>
      <c r="P217" s="213">
        <f>O217*H217</f>
        <v>0</v>
      </c>
      <c r="Q217" s="213">
        <v>0</v>
      </c>
      <c r="R217" s="213">
        <f>Q217*H217</f>
        <v>0</v>
      </c>
      <c r="S217" s="213">
        <v>0</v>
      </c>
      <c r="T217" s="214">
        <f>S217*H217</f>
        <v>0</v>
      </c>
      <c r="U217" s="35"/>
      <c r="V217" s="35"/>
      <c r="W217" s="35"/>
      <c r="X217" s="35"/>
      <c r="Y217" s="35"/>
      <c r="Z217" s="35"/>
      <c r="AA217" s="35"/>
      <c r="AB217" s="35"/>
      <c r="AC217" s="35"/>
      <c r="AD217" s="35"/>
      <c r="AE217" s="35"/>
      <c r="AR217" s="215" t="s">
        <v>487</v>
      </c>
      <c r="AT217" s="215" t="s">
        <v>187</v>
      </c>
      <c r="AU217" s="215" t="s">
        <v>83</v>
      </c>
      <c r="AY217" s="18" t="s">
        <v>185</v>
      </c>
      <c r="BE217" s="216">
        <f>IF(N217="základní",J217,0)</f>
        <v>0</v>
      </c>
      <c r="BF217" s="216">
        <f>IF(N217="snížená",J217,0)</f>
        <v>0</v>
      </c>
      <c r="BG217" s="216">
        <f>IF(N217="zákl. přenesená",J217,0)</f>
        <v>0</v>
      </c>
      <c r="BH217" s="216">
        <f>IF(N217="sníž. přenesená",J217,0)</f>
        <v>0</v>
      </c>
      <c r="BI217" s="216">
        <f>IF(N217="nulová",J217,0)</f>
        <v>0</v>
      </c>
      <c r="BJ217" s="18" t="s">
        <v>81</v>
      </c>
      <c r="BK217" s="216">
        <f>ROUND(I217*H217,2)</f>
        <v>0</v>
      </c>
      <c r="BL217" s="18" t="s">
        <v>487</v>
      </c>
      <c r="BM217" s="215" t="s">
        <v>2596</v>
      </c>
    </row>
    <row r="218" spans="1:65" s="2" customFormat="1" ht="10.199999999999999">
      <c r="A218" s="35"/>
      <c r="B218" s="36"/>
      <c r="C218" s="37"/>
      <c r="D218" s="217" t="s">
        <v>194</v>
      </c>
      <c r="E218" s="37"/>
      <c r="F218" s="218" t="s">
        <v>2595</v>
      </c>
      <c r="G218" s="37"/>
      <c r="H218" s="37"/>
      <c r="I218" s="116"/>
      <c r="J218" s="37"/>
      <c r="K218" s="37"/>
      <c r="L218" s="40"/>
      <c r="M218" s="219"/>
      <c r="N218" s="220"/>
      <c r="O218" s="72"/>
      <c r="P218" s="72"/>
      <c r="Q218" s="72"/>
      <c r="R218" s="72"/>
      <c r="S218" s="72"/>
      <c r="T218" s="73"/>
      <c r="U218" s="35"/>
      <c r="V218" s="35"/>
      <c r="W218" s="35"/>
      <c r="X218" s="35"/>
      <c r="Y218" s="35"/>
      <c r="Z218" s="35"/>
      <c r="AA218" s="35"/>
      <c r="AB218" s="35"/>
      <c r="AC218" s="35"/>
      <c r="AD218" s="35"/>
      <c r="AE218" s="35"/>
      <c r="AT218" s="18" t="s">
        <v>194</v>
      </c>
      <c r="AU218" s="18" t="s">
        <v>83</v>
      </c>
    </row>
    <row r="219" spans="1:65" s="2" customFormat="1" ht="16.5" customHeight="1">
      <c r="A219" s="35"/>
      <c r="B219" s="36"/>
      <c r="C219" s="204" t="s">
        <v>500</v>
      </c>
      <c r="D219" s="204" t="s">
        <v>187</v>
      </c>
      <c r="E219" s="205" t="s">
        <v>2597</v>
      </c>
      <c r="F219" s="206" t="s">
        <v>2598</v>
      </c>
      <c r="G219" s="207" t="s">
        <v>325</v>
      </c>
      <c r="H219" s="208">
        <v>56</v>
      </c>
      <c r="I219" s="209"/>
      <c r="J219" s="210">
        <f>ROUND(I219*H219,2)</f>
        <v>0</v>
      </c>
      <c r="K219" s="206" t="s">
        <v>1</v>
      </c>
      <c r="L219" s="40"/>
      <c r="M219" s="211" t="s">
        <v>1</v>
      </c>
      <c r="N219" s="212" t="s">
        <v>38</v>
      </c>
      <c r="O219" s="72"/>
      <c r="P219" s="213">
        <f>O219*H219</f>
        <v>0</v>
      </c>
      <c r="Q219" s="213">
        <v>0</v>
      </c>
      <c r="R219" s="213">
        <f>Q219*H219</f>
        <v>0</v>
      </c>
      <c r="S219" s="213">
        <v>0</v>
      </c>
      <c r="T219" s="214">
        <f>S219*H219</f>
        <v>0</v>
      </c>
      <c r="U219" s="35"/>
      <c r="V219" s="35"/>
      <c r="W219" s="35"/>
      <c r="X219" s="35"/>
      <c r="Y219" s="35"/>
      <c r="Z219" s="35"/>
      <c r="AA219" s="35"/>
      <c r="AB219" s="35"/>
      <c r="AC219" s="35"/>
      <c r="AD219" s="35"/>
      <c r="AE219" s="35"/>
      <c r="AR219" s="215" t="s">
        <v>487</v>
      </c>
      <c r="AT219" s="215" t="s">
        <v>187</v>
      </c>
      <c r="AU219" s="215" t="s">
        <v>83</v>
      </c>
      <c r="AY219" s="18" t="s">
        <v>185</v>
      </c>
      <c r="BE219" s="216">
        <f>IF(N219="základní",J219,0)</f>
        <v>0</v>
      </c>
      <c r="BF219" s="216">
        <f>IF(N219="snížená",J219,0)</f>
        <v>0</v>
      </c>
      <c r="BG219" s="216">
        <f>IF(N219="zákl. přenesená",J219,0)</f>
        <v>0</v>
      </c>
      <c r="BH219" s="216">
        <f>IF(N219="sníž. přenesená",J219,0)</f>
        <v>0</v>
      </c>
      <c r="BI219" s="216">
        <f>IF(N219="nulová",J219,0)</f>
        <v>0</v>
      </c>
      <c r="BJ219" s="18" t="s">
        <v>81</v>
      </c>
      <c r="BK219" s="216">
        <f>ROUND(I219*H219,2)</f>
        <v>0</v>
      </c>
      <c r="BL219" s="18" t="s">
        <v>487</v>
      </c>
      <c r="BM219" s="215" t="s">
        <v>2599</v>
      </c>
    </row>
    <row r="220" spans="1:65" s="2" customFormat="1" ht="10.199999999999999">
      <c r="A220" s="35"/>
      <c r="B220" s="36"/>
      <c r="C220" s="37"/>
      <c r="D220" s="217" t="s">
        <v>194</v>
      </c>
      <c r="E220" s="37"/>
      <c r="F220" s="218" t="s">
        <v>2598</v>
      </c>
      <c r="G220" s="37"/>
      <c r="H220" s="37"/>
      <c r="I220" s="116"/>
      <c r="J220" s="37"/>
      <c r="K220" s="37"/>
      <c r="L220" s="40"/>
      <c r="M220" s="219"/>
      <c r="N220" s="220"/>
      <c r="O220" s="72"/>
      <c r="P220" s="72"/>
      <c r="Q220" s="72"/>
      <c r="R220" s="72"/>
      <c r="S220" s="72"/>
      <c r="T220" s="73"/>
      <c r="U220" s="35"/>
      <c r="V220" s="35"/>
      <c r="W220" s="35"/>
      <c r="X220" s="35"/>
      <c r="Y220" s="35"/>
      <c r="Z220" s="35"/>
      <c r="AA220" s="35"/>
      <c r="AB220" s="35"/>
      <c r="AC220" s="35"/>
      <c r="AD220" s="35"/>
      <c r="AE220" s="35"/>
      <c r="AT220" s="18" t="s">
        <v>194</v>
      </c>
      <c r="AU220" s="18" t="s">
        <v>83</v>
      </c>
    </row>
    <row r="221" spans="1:65" s="2" customFormat="1" ht="16.5" customHeight="1">
      <c r="A221" s="35"/>
      <c r="B221" s="36"/>
      <c r="C221" s="204" t="s">
        <v>506</v>
      </c>
      <c r="D221" s="204" t="s">
        <v>187</v>
      </c>
      <c r="E221" s="205" t="s">
        <v>2600</v>
      </c>
      <c r="F221" s="206" t="s">
        <v>2601</v>
      </c>
      <c r="G221" s="207" t="s">
        <v>316</v>
      </c>
      <c r="H221" s="208">
        <v>560</v>
      </c>
      <c r="I221" s="209"/>
      <c r="J221" s="210">
        <f>ROUND(I221*H221,2)</f>
        <v>0</v>
      </c>
      <c r="K221" s="206" t="s">
        <v>1</v>
      </c>
      <c r="L221" s="40"/>
      <c r="M221" s="211" t="s">
        <v>1</v>
      </c>
      <c r="N221" s="212" t="s">
        <v>38</v>
      </c>
      <c r="O221" s="72"/>
      <c r="P221" s="213">
        <f>O221*H221</f>
        <v>0</v>
      </c>
      <c r="Q221" s="213">
        <v>0</v>
      </c>
      <c r="R221" s="213">
        <f>Q221*H221</f>
        <v>0</v>
      </c>
      <c r="S221" s="213">
        <v>0</v>
      </c>
      <c r="T221" s="214">
        <f>S221*H221</f>
        <v>0</v>
      </c>
      <c r="U221" s="35"/>
      <c r="V221" s="35"/>
      <c r="W221" s="35"/>
      <c r="X221" s="35"/>
      <c r="Y221" s="35"/>
      <c r="Z221" s="35"/>
      <c r="AA221" s="35"/>
      <c r="AB221" s="35"/>
      <c r="AC221" s="35"/>
      <c r="AD221" s="35"/>
      <c r="AE221" s="35"/>
      <c r="AR221" s="215" t="s">
        <v>487</v>
      </c>
      <c r="AT221" s="215" t="s">
        <v>187</v>
      </c>
      <c r="AU221" s="215" t="s">
        <v>83</v>
      </c>
      <c r="AY221" s="18" t="s">
        <v>185</v>
      </c>
      <c r="BE221" s="216">
        <f>IF(N221="základní",J221,0)</f>
        <v>0</v>
      </c>
      <c r="BF221" s="216">
        <f>IF(N221="snížená",J221,0)</f>
        <v>0</v>
      </c>
      <c r="BG221" s="216">
        <f>IF(N221="zákl. přenesená",J221,0)</f>
        <v>0</v>
      </c>
      <c r="BH221" s="216">
        <f>IF(N221="sníž. přenesená",J221,0)</f>
        <v>0</v>
      </c>
      <c r="BI221" s="216">
        <f>IF(N221="nulová",J221,0)</f>
        <v>0</v>
      </c>
      <c r="BJ221" s="18" t="s">
        <v>81</v>
      </c>
      <c r="BK221" s="216">
        <f>ROUND(I221*H221,2)</f>
        <v>0</v>
      </c>
      <c r="BL221" s="18" t="s">
        <v>487</v>
      </c>
      <c r="BM221" s="215" t="s">
        <v>2602</v>
      </c>
    </row>
    <row r="222" spans="1:65" s="2" customFormat="1" ht="10.199999999999999">
      <c r="A222" s="35"/>
      <c r="B222" s="36"/>
      <c r="C222" s="37"/>
      <c r="D222" s="217" t="s">
        <v>194</v>
      </c>
      <c r="E222" s="37"/>
      <c r="F222" s="218" t="s">
        <v>2601</v>
      </c>
      <c r="G222" s="37"/>
      <c r="H222" s="37"/>
      <c r="I222" s="116"/>
      <c r="J222" s="37"/>
      <c r="K222" s="37"/>
      <c r="L222" s="40"/>
      <c r="M222" s="219"/>
      <c r="N222" s="220"/>
      <c r="O222" s="72"/>
      <c r="P222" s="72"/>
      <c r="Q222" s="72"/>
      <c r="R222" s="72"/>
      <c r="S222" s="72"/>
      <c r="T222" s="73"/>
      <c r="U222" s="35"/>
      <c r="V222" s="35"/>
      <c r="W222" s="35"/>
      <c r="X222" s="35"/>
      <c r="Y222" s="35"/>
      <c r="Z222" s="35"/>
      <c r="AA222" s="35"/>
      <c r="AB222" s="35"/>
      <c r="AC222" s="35"/>
      <c r="AD222" s="35"/>
      <c r="AE222" s="35"/>
      <c r="AT222" s="18" t="s">
        <v>194</v>
      </c>
      <c r="AU222" s="18" t="s">
        <v>83</v>
      </c>
    </row>
    <row r="223" spans="1:65" s="2" customFormat="1" ht="16.5" customHeight="1">
      <c r="A223" s="35"/>
      <c r="B223" s="36"/>
      <c r="C223" s="204" t="s">
        <v>516</v>
      </c>
      <c r="D223" s="204" t="s">
        <v>187</v>
      </c>
      <c r="E223" s="205" t="s">
        <v>2603</v>
      </c>
      <c r="F223" s="206" t="s">
        <v>2604</v>
      </c>
      <c r="G223" s="207" t="s">
        <v>316</v>
      </c>
      <c r="H223" s="208">
        <v>21</v>
      </c>
      <c r="I223" s="209"/>
      <c r="J223" s="210">
        <f>ROUND(I223*H223,2)</f>
        <v>0</v>
      </c>
      <c r="K223" s="206" t="s">
        <v>1</v>
      </c>
      <c r="L223" s="40"/>
      <c r="M223" s="211" t="s">
        <v>1</v>
      </c>
      <c r="N223" s="212" t="s">
        <v>38</v>
      </c>
      <c r="O223" s="72"/>
      <c r="P223" s="213">
        <f>O223*H223</f>
        <v>0</v>
      </c>
      <c r="Q223" s="213">
        <v>0</v>
      </c>
      <c r="R223" s="213">
        <f>Q223*H223</f>
        <v>0</v>
      </c>
      <c r="S223" s="213">
        <v>0</v>
      </c>
      <c r="T223" s="214">
        <f>S223*H223</f>
        <v>0</v>
      </c>
      <c r="U223" s="35"/>
      <c r="V223" s="35"/>
      <c r="W223" s="35"/>
      <c r="X223" s="35"/>
      <c r="Y223" s="35"/>
      <c r="Z223" s="35"/>
      <c r="AA223" s="35"/>
      <c r="AB223" s="35"/>
      <c r="AC223" s="35"/>
      <c r="AD223" s="35"/>
      <c r="AE223" s="35"/>
      <c r="AR223" s="215" t="s">
        <v>487</v>
      </c>
      <c r="AT223" s="215" t="s">
        <v>187</v>
      </c>
      <c r="AU223" s="215" t="s">
        <v>83</v>
      </c>
      <c r="AY223" s="18" t="s">
        <v>185</v>
      </c>
      <c r="BE223" s="216">
        <f>IF(N223="základní",J223,0)</f>
        <v>0</v>
      </c>
      <c r="BF223" s="216">
        <f>IF(N223="snížená",J223,0)</f>
        <v>0</v>
      </c>
      <c r="BG223" s="216">
        <f>IF(N223="zákl. přenesená",J223,0)</f>
        <v>0</v>
      </c>
      <c r="BH223" s="216">
        <f>IF(N223="sníž. přenesená",J223,0)</f>
        <v>0</v>
      </c>
      <c r="BI223" s="216">
        <f>IF(N223="nulová",J223,0)</f>
        <v>0</v>
      </c>
      <c r="BJ223" s="18" t="s">
        <v>81</v>
      </c>
      <c r="BK223" s="216">
        <f>ROUND(I223*H223,2)</f>
        <v>0</v>
      </c>
      <c r="BL223" s="18" t="s">
        <v>487</v>
      </c>
      <c r="BM223" s="215" t="s">
        <v>2605</v>
      </c>
    </row>
    <row r="224" spans="1:65" s="2" customFormat="1" ht="10.199999999999999">
      <c r="A224" s="35"/>
      <c r="B224" s="36"/>
      <c r="C224" s="37"/>
      <c r="D224" s="217" t="s">
        <v>194</v>
      </c>
      <c r="E224" s="37"/>
      <c r="F224" s="218" t="s">
        <v>2604</v>
      </c>
      <c r="G224" s="37"/>
      <c r="H224" s="37"/>
      <c r="I224" s="116"/>
      <c r="J224" s="37"/>
      <c r="K224" s="37"/>
      <c r="L224" s="40"/>
      <c r="M224" s="219"/>
      <c r="N224" s="220"/>
      <c r="O224" s="72"/>
      <c r="P224" s="72"/>
      <c r="Q224" s="72"/>
      <c r="R224" s="72"/>
      <c r="S224" s="72"/>
      <c r="T224" s="73"/>
      <c r="U224" s="35"/>
      <c r="V224" s="35"/>
      <c r="W224" s="35"/>
      <c r="X224" s="35"/>
      <c r="Y224" s="35"/>
      <c r="Z224" s="35"/>
      <c r="AA224" s="35"/>
      <c r="AB224" s="35"/>
      <c r="AC224" s="35"/>
      <c r="AD224" s="35"/>
      <c r="AE224" s="35"/>
      <c r="AT224" s="18" t="s">
        <v>194</v>
      </c>
      <c r="AU224" s="18" t="s">
        <v>83</v>
      </c>
    </row>
    <row r="225" spans="1:65" s="2" customFormat="1" ht="16.5" customHeight="1">
      <c r="A225" s="35"/>
      <c r="B225" s="36"/>
      <c r="C225" s="204" t="s">
        <v>525</v>
      </c>
      <c r="D225" s="204" t="s">
        <v>187</v>
      </c>
      <c r="E225" s="205" t="s">
        <v>2606</v>
      </c>
      <c r="F225" s="206" t="s">
        <v>2607</v>
      </c>
      <c r="G225" s="207" t="s">
        <v>316</v>
      </c>
      <c r="H225" s="208">
        <v>930</v>
      </c>
      <c r="I225" s="209"/>
      <c r="J225" s="210">
        <f>ROUND(I225*H225,2)</f>
        <v>0</v>
      </c>
      <c r="K225" s="206" t="s">
        <v>1</v>
      </c>
      <c r="L225" s="40"/>
      <c r="M225" s="211" t="s">
        <v>1</v>
      </c>
      <c r="N225" s="212" t="s">
        <v>38</v>
      </c>
      <c r="O225" s="72"/>
      <c r="P225" s="213">
        <f>O225*H225</f>
        <v>0</v>
      </c>
      <c r="Q225" s="213">
        <v>0</v>
      </c>
      <c r="R225" s="213">
        <f>Q225*H225</f>
        <v>0</v>
      </c>
      <c r="S225" s="213">
        <v>0</v>
      </c>
      <c r="T225" s="214">
        <f>S225*H225</f>
        <v>0</v>
      </c>
      <c r="U225" s="35"/>
      <c r="V225" s="35"/>
      <c r="W225" s="35"/>
      <c r="X225" s="35"/>
      <c r="Y225" s="35"/>
      <c r="Z225" s="35"/>
      <c r="AA225" s="35"/>
      <c r="AB225" s="35"/>
      <c r="AC225" s="35"/>
      <c r="AD225" s="35"/>
      <c r="AE225" s="35"/>
      <c r="AR225" s="215" t="s">
        <v>487</v>
      </c>
      <c r="AT225" s="215" t="s">
        <v>187</v>
      </c>
      <c r="AU225" s="215" t="s">
        <v>83</v>
      </c>
      <c r="AY225" s="18" t="s">
        <v>185</v>
      </c>
      <c r="BE225" s="216">
        <f>IF(N225="základní",J225,0)</f>
        <v>0</v>
      </c>
      <c r="BF225" s="216">
        <f>IF(N225="snížená",J225,0)</f>
        <v>0</v>
      </c>
      <c r="BG225" s="216">
        <f>IF(N225="zákl. přenesená",J225,0)</f>
        <v>0</v>
      </c>
      <c r="BH225" s="216">
        <f>IF(N225="sníž. přenesená",J225,0)</f>
        <v>0</v>
      </c>
      <c r="BI225" s="216">
        <f>IF(N225="nulová",J225,0)</f>
        <v>0</v>
      </c>
      <c r="BJ225" s="18" t="s">
        <v>81</v>
      </c>
      <c r="BK225" s="216">
        <f>ROUND(I225*H225,2)</f>
        <v>0</v>
      </c>
      <c r="BL225" s="18" t="s">
        <v>487</v>
      </c>
      <c r="BM225" s="215" t="s">
        <v>2608</v>
      </c>
    </row>
    <row r="226" spans="1:65" s="2" customFormat="1" ht="10.199999999999999">
      <c r="A226" s="35"/>
      <c r="B226" s="36"/>
      <c r="C226" s="37"/>
      <c r="D226" s="217" t="s">
        <v>194</v>
      </c>
      <c r="E226" s="37"/>
      <c r="F226" s="218" t="s">
        <v>2607</v>
      </c>
      <c r="G226" s="37"/>
      <c r="H226" s="37"/>
      <c r="I226" s="116"/>
      <c r="J226" s="37"/>
      <c r="K226" s="37"/>
      <c r="L226" s="40"/>
      <c r="M226" s="219"/>
      <c r="N226" s="220"/>
      <c r="O226" s="72"/>
      <c r="P226" s="72"/>
      <c r="Q226" s="72"/>
      <c r="R226" s="72"/>
      <c r="S226" s="72"/>
      <c r="T226" s="73"/>
      <c r="U226" s="35"/>
      <c r="V226" s="35"/>
      <c r="W226" s="35"/>
      <c r="X226" s="35"/>
      <c r="Y226" s="35"/>
      <c r="Z226" s="35"/>
      <c r="AA226" s="35"/>
      <c r="AB226" s="35"/>
      <c r="AC226" s="35"/>
      <c r="AD226" s="35"/>
      <c r="AE226" s="35"/>
      <c r="AT226" s="18" t="s">
        <v>194</v>
      </c>
      <c r="AU226" s="18" t="s">
        <v>83</v>
      </c>
    </row>
    <row r="227" spans="1:65" s="2" customFormat="1" ht="16.5" customHeight="1">
      <c r="A227" s="35"/>
      <c r="B227" s="36"/>
      <c r="C227" s="204" t="s">
        <v>870</v>
      </c>
      <c r="D227" s="204" t="s">
        <v>187</v>
      </c>
      <c r="E227" s="205" t="s">
        <v>2609</v>
      </c>
      <c r="F227" s="206" t="s">
        <v>2610</v>
      </c>
      <c r="G227" s="207" t="s">
        <v>316</v>
      </c>
      <c r="H227" s="208">
        <v>560</v>
      </c>
      <c r="I227" s="209"/>
      <c r="J227" s="210">
        <f>ROUND(I227*H227,2)</f>
        <v>0</v>
      </c>
      <c r="K227" s="206" t="s">
        <v>1</v>
      </c>
      <c r="L227" s="40"/>
      <c r="M227" s="211" t="s">
        <v>1</v>
      </c>
      <c r="N227" s="212" t="s">
        <v>38</v>
      </c>
      <c r="O227" s="72"/>
      <c r="P227" s="213">
        <f>O227*H227</f>
        <v>0</v>
      </c>
      <c r="Q227" s="213">
        <v>0</v>
      </c>
      <c r="R227" s="213">
        <f>Q227*H227</f>
        <v>0</v>
      </c>
      <c r="S227" s="213">
        <v>0</v>
      </c>
      <c r="T227" s="214">
        <f>S227*H227</f>
        <v>0</v>
      </c>
      <c r="U227" s="35"/>
      <c r="V227" s="35"/>
      <c r="W227" s="35"/>
      <c r="X227" s="35"/>
      <c r="Y227" s="35"/>
      <c r="Z227" s="35"/>
      <c r="AA227" s="35"/>
      <c r="AB227" s="35"/>
      <c r="AC227" s="35"/>
      <c r="AD227" s="35"/>
      <c r="AE227" s="35"/>
      <c r="AR227" s="215" t="s">
        <v>487</v>
      </c>
      <c r="AT227" s="215" t="s">
        <v>187</v>
      </c>
      <c r="AU227" s="215" t="s">
        <v>83</v>
      </c>
      <c r="AY227" s="18" t="s">
        <v>185</v>
      </c>
      <c r="BE227" s="216">
        <f>IF(N227="základní",J227,0)</f>
        <v>0</v>
      </c>
      <c r="BF227" s="216">
        <f>IF(N227="snížená",J227,0)</f>
        <v>0</v>
      </c>
      <c r="BG227" s="216">
        <f>IF(N227="zákl. přenesená",J227,0)</f>
        <v>0</v>
      </c>
      <c r="BH227" s="216">
        <f>IF(N227="sníž. přenesená",J227,0)</f>
        <v>0</v>
      </c>
      <c r="BI227" s="216">
        <f>IF(N227="nulová",J227,0)</f>
        <v>0</v>
      </c>
      <c r="BJ227" s="18" t="s">
        <v>81</v>
      </c>
      <c r="BK227" s="216">
        <f>ROUND(I227*H227,2)</f>
        <v>0</v>
      </c>
      <c r="BL227" s="18" t="s">
        <v>487</v>
      </c>
      <c r="BM227" s="215" t="s">
        <v>2611</v>
      </c>
    </row>
    <row r="228" spans="1:65" s="2" customFormat="1" ht="10.199999999999999">
      <c r="A228" s="35"/>
      <c r="B228" s="36"/>
      <c r="C228" s="37"/>
      <c r="D228" s="217" t="s">
        <v>194</v>
      </c>
      <c r="E228" s="37"/>
      <c r="F228" s="218" t="s">
        <v>2610</v>
      </c>
      <c r="G228" s="37"/>
      <c r="H228" s="37"/>
      <c r="I228" s="116"/>
      <c r="J228" s="37"/>
      <c r="K228" s="37"/>
      <c r="L228" s="40"/>
      <c r="M228" s="219"/>
      <c r="N228" s="220"/>
      <c r="O228" s="72"/>
      <c r="P228" s="72"/>
      <c r="Q228" s="72"/>
      <c r="R228" s="72"/>
      <c r="S228" s="72"/>
      <c r="T228" s="73"/>
      <c r="U228" s="35"/>
      <c r="V228" s="35"/>
      <c r="W228" s="35"/>
      <c r="X228" s="35"/>
      <c r="Y228" s="35"/>
      <c r="Z228" s="35"/>
      <c r="AA228" s="35"/>
      <c r="AB228" s="35"/>
      <c r="AC228" s="35"/>
      <c r="AD228" s="35"/>
      <c r="AE228" s="35"/>
      <c r="AT228" s="18" t="s">
        <v>194</v>
      </c>
      <c r="AU228" s="18" t="s">
        <v>83</v>
      </c>
    </row>
    <row r="229" spans="1:65" s="2" customFormat="1" ht="16.5" customHeight="1">
      <c r="A229" s="35"/>
      <c r="B229" s="36"/>
      <c r="C229" s="204" t="s">
        <v>876</v>
      </c>
      <c r="D229" s="204" t="s">
        <v>187</v>
      </c>
      <c r="E229" s="205" t="s">
        <v>2612</v>
      </c>
      <c r="F229" s="206" t="s">
        <v>2613</v>
      </c>
      <c r="G229" s="207" t="s">
        <v>325</v>
      </c>
      <c r="H229" s="208">
        <v>537.5</v>
      </c>
      <c r="I229" s="209"/>
      <c r="J229" s="210">
        <f>ROUND(I229*H229,2)</f>
        <v>0</v>
      </c>
      <c r="K229" s="206" t="s">
        <v>1</v>
      </c>
      <c r="L229" s="40"/>
      <c r="M229" s="211" t="s">
        <v>1</v>
      </c>
      <c r="N229" s="212" t="s">
        <v>38</v>
      </c>
      <c r="O229" s="72"/>
      <c r="P229" s="213">
        <f>O229*H229</f>
        <v>0</v>
      </c>
      <c r="Q229" s="213">
        <v>0</v>
      </c>
      <c r="R229" s="213">
        <f>Q229*H229</f>
        <v>0</v>
      </c>
      <c r="S229" s="213">
        <v>0</v>
      </c>
      <c r="T229" s="214">
        <f>S229*H229</f>
        <v>0</v>
      </c>
      <c r="U229" s="35"/>
      <c r="V229" s="35"/>
      <c r="W229" s="35"/>
      <c r="X229" s="35"/>
      <c r="Y229" s="35"/>
      <c r="Z229" s="35"/>
      <c r="AA229" s="35"/>
      <c r="AB229" s="35"/>
      <c r="AC229" s="35"/>
      <c r="AD229" s="35"/>
      <c r="AE229" s="35"/>
      <c r="AR229" s="215" t="s">
        <v>487</v>
      </c>
      <c r="AT229" s="215" t="s">
        <v>187</v>
      </c>
      <c r="AU229" s="215" t="s">
        <v>83</v>
      </c>
      <c r="AY229" s="18" t="s">
        <v>185</v>
      </c>
      <c r="BE229" s="216">
        <f>IF(N229="základní",J229,0)</f>
        <v>0</v>
      </c>
      <c r="BF229" s="216">
        <f>IF(N229="snížená",J229,0)</f>
        <v>0</v>
      </c>
      <c r="BG229" s="216">
        <f>IF(N229="zákl. přenesená",J229,0)</f>
        <v>0</v>
      </c>
      <c r="BH229" s="216">
        <f>IF(N229="sníž. přenesená",J229,0)</f>
        <v>0</v>
      </c>
      <c r="BI229" s="216">
        <f>IF(N229="nulová",J229,0)</f>
        <v>0</v>
      </c>
      <c r="BJ229" s="18" t="s">
        <v>81</v>
      </c>
      <c r="BK229" s="216">
        <f>ROUND(I229*H229,2)</f>
        <v>0</v>
      </c>
      <c r="BL229" s="18" t="s">
        <v>487</v>
      </c>
      <c r="BM229" s="215" t="s">
        <v>2614</v>
      </c>
    </row>
    <row r="230" spans="1:65" s="2" customFormat="1" ht="10.199999999999999">
      <c r="A230" s="35"/>
      <c r="B230" s="36"/>
      <c r="C230" s="37"/>
      <c r="D230" s="217" t="s">
        <v>194</v>
      </c>
      <c r="E230" s="37"/>
      <c r="F230" s="218" t="s">
        <v>2613</v>
      </c>
      <c r="G230" s="37"/>
      <c r="H230" s="37"/>
      <c r="I230" s="116"/>
      <c r="J230" s="37"/>
      <c r="K230" s="37"/>
      <c r="L230" s="40"/>
      <c r="M230" s="219"/>
      <c r="N230" s="220"/>
      <c r="O230" s="72"/>
      <c r="P230" s="72"/>
      <c r="Q230" s="72"/>
      <c r="R230" s="72"/>
      <c r="S230" s="72"/>
      <c r="T230" s="73"/>
      <c r="U230" s="35"/>
      <c r="V230" s="35"/>
      <c r="W230" s="35"/>
      <c r="X230" s="35"/>
      <c r="Y230" s="35"/>
      <c r="Z230" s="35"/>
      <c r="AA230" s="35"/>
      <c r="AB230" s="35"/>
      <c r="AC230" s="35"/>
      <c r="AD230" s="35"/>
      <c r="AE230" s="35"/>
      <c r="AT230" s="18" t="s">
        <v>194</v>
      </c>
      <c r="AU230" s="18" t="s">
        <v>83</v>
      </c>
    </row>
    <row r="231" spans="1:65" s="2" customFormat="1" ht="16.5" customHeight="1">
      <c r="A231" s="35"/>
      <c r="B231" s="36"/>
      <c r="C231" s="204" t="s">
        <v>880</v>
      </c>
      <c r="D231" s="204" t="s">
        <v>187</v>
      </c>
      <c r="E231" s="205" t="s">
        <v>2615</v>
      </c>
      <c r="F231" s="206" t="s">
        <v>2616</v>
      </c>
      <c r="G231" s="207" t="s">
        <v>210</v>
      </c>
      <c r="H231" s="208">
        <v>1.4</v>
      </c>
      <c r="I231" s="209"/>
      <c r="J231" s="210">
        <f>ROUND(I231*H231,2)</f>
        <v>0</v>
      </c>
      <c r="K231" s="206" t="s">
        <v>1</v>
      </c>
      <c r="L231" s="40"/>
      <c r="M231" s="211" t="s">
        <v>1</v>
      </c>
      <c r="N231" s="212" t="s">
        <v>38</v>
      </c>
      <c r="O231" s="72"/>
      <c r="P231" s="213">
        <f>O231*H231</f>
        <v>0</v>
      </c>
      <c r="Q231" s="213">
        <v>0</v>
      </c>
      <c r="R231" s="213">
        <f>Q231*H231</f>
        <v>0</v>
      </c>
      <c r="S231" s="213">
        <v>0</v>
      </c>
      <c r="T231" s="214">
        <f>S231*H231</f>
        <v>0</v>
      </c>
      <c r="U231" s="35"/>
      <c r="V231" s="35"/>
      <c r="W231" s="35"/>
      <c r="X231" s="35"/>
      <c r="Y231" s="35"/>
      <c r="Z231" s="35"/>
      <c r="AA231" s="35"/>
      <c r="AB231" s="35"/>
      <c r="AC231" s="35"/>
      <c r="AD231" s="35"/>
      <c r="AE231" s="35"/>
      <c r="AR231" s="215" t="s">
        <v>487</v>
      </c>
      <c r="AT231" s="215" t="s">
        <v>187</v>
      </c>
      <c r="AU231" s="215" t="s">
        <v>83</v>
      </c>
      <c r="AY231" s="18" t="s">
        <v>185</v>
      </c>
      <c r="BE231" s="216">
        <f>IF(N231="základní",J231,0)</f>
        <v>0</v>
      </c>
      <c r="BF231" s="216">
        <f>IF(N231="snížená",J231,0)</f>
        <v>0</v>
      </c>
      <c r="BG231" s="216">
        <f>IF(N231="zákl. přenesená",J231,0)</f>
        <v>0</v>
      </c>
      <c r="BH231" s="216">
        <f>IF(N231="sníž. přenesená",J231,0)</f>
        <v>0</v>
      </c>
      <c r="BI231" s="216">
        <f>IF(N231="nulová",J231,0)</f>
        <v>0</v>
      </c>
      <c r="BJ231" s="18" t="s">
        <v>81</v>
      </c>
      <c r="BK231" s="216">
        <f>ROUND(I231*H231,2)</f>
        <v>0</v>
      </c>
      <c r="BL231" s="18" t="s">
        <v>487</v>
      </c>
      <c r="BM231" s="215" t="s">
        <v>2617</v>
      </c>
    </row>
    <row r="232" spans="1:65" s="2" customFormat="1" ht="10.199999999999999">
      <c r="A232" s="35"/>
      <c r="B232" s="36"/>
      <c r="C232" s="37"/>
      <c r="D232" s="217" t="s">
        <v>194</v>
      </c>
      <c r="E232" s="37"/>
      <c r="F232" s="218" t="s">
        <v>2616</v>
      </c>
      <c r="G232" s="37"/>
      <c r="H232" s="37"/>
      <c r="I232" s="116"/>
      <c r="J232" s="37"/>
      <c r="K232" s="37"/>
      <c r="L232" s="40"/>
      <c r="M232" s="219"/>
      <c r="N232" s="220"/>
      <c r="O232" s="72"/>
      <c r="P232" s="72"/>
      <c r="Q232" s="72"/>
      <c r="R232" s="72"/>
      <c r="S232" s="72"/>
      <c r="T232" s="73"/>
      <c r="U232" s="35"/>
      <c r="V232" s="35"/>
      <c r="W232" s="35"/>
      <c r="X232" s="35"/>
      <c r="Y232" s="35"/>
      <c r="Z232" s="35"/>
      <c r="AA232" s="35"/>
      <c r="AB232" s="35"/>
      <c r="AC232" s="35"/>
      <c r="AD232" s="35"/>
      <c r="AE232" s="35"/>
      <c r="AT232" s="18" t="s">
        <v>194</v>
      </c>
      <c r="AU232" s="18" t="s">
        <v>83</v>
      </c>
    </row>
    <row r="233" spans="1:65" s="2" customFormat="1" ht="16.5" customHeight="1">
      <c r="A233" s="35"/>
      <c r="B233" s="36"/>
      <c r="C233" s="204" t="s">
        <v>884</v>
      </c>
      <c r="D233" s="204" t="s">
        <v>187</v>
      </c>
      <c r="E233" s="205" t="s">
        <v>2618</v>
      </c>
      <c r="F233" s="206" t="s">
        <v>2619</v>
      </c>
      <c r="G233" s="207" t="s">
        <v>316</v>
      </c>
      <c r="H233" s="208">
        <v>300</v>
      </c>
      <c r="I233" s="209"/>
      <c r="J233" s="210">
        <f>ROUND(I233*H233,2)</f>
        <v>0</v>
      </c>
      <c r="K233" s="206" t="s">
        <v>1</v>
      </c>
      <c r="L233" s="40"/>
      <c r="M233" s="211" t="s">
        <v>1</v>
      </c>
      <c r="N233" s="212" t="s">
        <v>38</v>
      </c>
      <c r="O233" s="72"/>
      <c r="P233" s="213">
        <f>O233*H233</f>
        <v>0</v>
      </c>
      <c r="Q233" s="213">
        <v>0</v>
      </c>
      <c r="R233" s="213">
        <f>Q233*H233</f>
        <v>0</v>
      </c>
      <c r="S233" s="213">
        <v>0</v>
      </c>
      <c r="T233" s="214">
        <f>S233*H233</f>
        <v>0</v>
      </c>
      <c r="U233" s="35"/>
      <c r="V233" s="35"/>
      <c r="W233" s="35"/>
      <c r="X233" s="35"/>
      <c r="Y233" s="35"/>
      <c r="Z233" s="35"/>
      <c r="AA233" s="35"/>
      <c r="AB233" s="35"/>
      <c r="AC233" s="35"/>
      <c r="AD233" s="35"/>
      <c r="AE233" s="35"/>
      <c r="AR233" s="215" t="s">
        <v>487</v>
      </c>
      <c r="AT233" s="215" t="s">
        <v>187</v>
      </c>
      <c r="AU233" s="215" t="s">
        <v>83</v>
      </c>
      <c r="AY233" s="18" t="s">
        <v>185</v>
      </c>
      <c r="BE233" s="216">
        <f>IF(N233="základní",J233,0)</f>
        <v>0</v>
      </c>
      <c r="BF233" s="216">
        <f>IF(N233="snížená",J233,0)</f>
        <v>0</v>
      </c>
      <c r="BG233" s="216">
        <f>IF(N233="zákl. přenesená",J233,0)</f>
        <v>0</v>
      </c>
      <c r="BH233" s="216">
        <f>IF(N233="sníž. přenesená",J233,0)</f>
        <v>0</v>
      </c>
      <c r="BI233" s="216">
        <f>IF(N233="nulová",J233,0)</f>
        <v>0</v>
      </c>
      <c r="BJ233" s="18" t="s">
        <v>81</v>
      </c>
      <c r="BK233" s="216">
        <f>ROUND(I233*H233,2)</f>
        <v>0</v>
      </c>
      <c r="BL233" s="18" t="s">
        <v>487</v>
      </c>
      <c r="BM233" s="215" t="s">
        <v>2620</v>
      </c>
    </row>
    <row r="234" spans="1:65" s="2" customFormat="1" ht="10.199999999999999">
      <c r="A234" s="35"/>
      <c r="B234" s="36"/>
      <c r="C234" s="37"/>
      <c r="D234" s="217" t="s">
        <v>194</v>
      </c>
      <c r="E234" s="37"/>
      <c r="F234" s="218" t="s">
        <v>2619</v>
      </c>
      <c r="G234" s="37"/>
      <c r="H234" s="37"/>
      <c r="I234" s="116"/>
      <c r="J234" s="37"/>
      <c r="K234" s="37"/>
      <c r="L234" s="40"/>
      <c r="M234" s="219"/>
      <c r="N234" s="220"/>
      <c r="O234" s="72"/>
      <c r="P234" s="72"/>
      <c r="Q234" s="72"/>
      <c r="R234" s="72"/>
      <c r="S234" s="72"/>
      <c r="T234" s="73"/>
      <c r="U234" s="35"/>
      <c r="V234" s="35"/>
      <c r="W234" s="35"/>
      <c r="X234" s="35"/>
      <c r="Y234" s="35"/>
      <c r="Z234" s="35"/>
      <c r="AA234" s="35"/>
      <c r="AB234" s="35"/>
      <c r="AC234" s="35"/>
      <c r="AD234" s="35"/>
      <c r="AE234" s="35"/>
      <c r="AT234" s="18" t="s">
        <v>194</v>
      </c>
      <c r="AU234" s="18" t="s">
        <v>83</v>
      </c>
    </row>
    <row r="235" spans="1:65" s="2" customFormat="1" ht="16.5" customHeight="1">
      <c r="A235" s="35"/>
      <c r="B235" s="36"/>
      <c r="C235" s="204" t="s">
        <v>888</v>
      </c>
      <c r="D235" s="204" t="s">
        <v>187</v>
      </c>
      <c r="E235" s="205" t="s">
        <v>2621</v>
      </c>
      <c r="F235" s="206" t="s">
        <v>2622</v>
      </c>
      <c r="G235" s="207" t="s">
        <v>990</v>
      </c>
      <c r="H235" s="208">
        <v>50</v>
      </c>
      <c r="I235" s="209"/>
      <c r="J235" s="210">
        <f>ROUND(I235*H235,2)</f>
        <v>0</v>
      </c>
      <c r="K235" s="206" t="s">
        <v>1</v>
      </c>
      <c r="L235" s="40"/>
      <c r="M235" s="211" t="s">
        <v>1</v>
      </c>
      <c r="N235" s="212" t="s">
        <v>38</v>
      </c>
      <c r="O235" s="72"/>
      <c r="P235" s="213">
        <f>O235*H235</f>
        <v>0</v>
      </c>
      <c r="Q235" s="213">
        <v>0</v>
      </c>
      <c r="R235" s="213">
        <f>Q235*H235</f>
        <v>0</v>
      </c>
      <c r="S235" s="213">
        <v>0</v>
      </c>
      <c r="T235" s="214">
        <f>S235*H235</f>
        <v>0</v>
      </c>
      <c r="U235" s="35"/>
      <c r="V235" s="35"/>
      <c r="W235" s="35"/>
      <c r="X235" s="35"/>
      <c r="Y235" s="35"/>
      <c r="Z235" s="35"/>
      <c r="AA235" s="35"/>
      <c r="AB235" s="35"/>
      <c r="AC235" s="35"/>
      <c r="AD235" s="35"/>
      <c r="AE235" s="35"/>
      <c r="AR235" s="215" t="s">
        <v>487</v>
      </c>
      <c r="AT235" s="215" t="s">
        <v>187</v>
      </c>
      <c r="AU235" s="215" t="s">
        <v>83</v>
      </c>
      <c r="AY235" s="18" t="s">
        <v>185</v>
      </c>
      <c r="BE235" s="216">
        <f>IF(N235="základní",J235,0)</f>
        <v>0</v>
      </c>
      <c r="BF235" s="216">
        <f>IF(N235="snížená",J235,0)</f>
        <v>0</v>
      </c>
      <c r="BG235" s="216">
        <f>IF(N235="zákl. přenesená",J235,0)</f>
        <v>0</v>
      </c>
      <c r="BH235" s="216">
        <f>IF(N235="sníž. přenesená",J235,0)</f>
        <v>0</v>
      </c>
      <c r="BI235" s="216">
        <f>IF(N235="nulová",J235,0)</f>
        <v>0</v>
      </c>
      <c r="BJ235" s="18" t="s">
        <v>81</v>
      </c>
      <c r="BK235" s="216">
        <f>ROUND(I235*H235,2)</f>
        <v>0</v>
      </c>
      <c r="BL235" s="18" t="s">
        <v>487</v>
      </c>
      <c r="BM235" s="215" t="s">
        <v>2623</v>
      </c>
    </row>
    <row r="236" spans="1:65" s="2" customFormat="1" ht="10.199999999999999">
      <c r="A236" s="35"/>
      <c r="B236" s="36"/>
      <c r="C236" s="37"/>
      <c r="D236" s="217" t="s">
        <v>194</v>
      </c>
      <c r="E236" s="37"/>
      <c r="F236" s="218" t="s">
        <v>2622</v>
      </c>
      <c r="G236" s="37"/>
      <c r="H236" s="37"/>
      <c r="I236" s="116"/>
      <c r="J236" s="37"/>
      <c r="K236" s="37"/>
      <c r="L236" s="40"/>
      <c r="M236" s="219"/>
      <c r="N236" s="220"/>
      <c r="O236" s="72"/>
      <c r="P236" s="72"/>
      <c r="Q236" s="72"/>
      <c r="R236" s="72"/>
      <c r="S236" s="72"/>
      <c r="T236" s="73"/>
      <c r="U236" s="35"/>
      <c r="V236" s="35"/>
      <c r="W236" s="35"/>
      <c r="X236" s="35"/>
      <c r="Y236" s="35"/>
      <c r="Z236" s="35"/>
      <c r="AA236" s="35"/>
      <c r="AB236" s="35"/>
      <c r="AC236" s="35"/>
      <c r="AD236" s="35"/>
      <c r="AE236" s="35"/>
      <c r="AT236" s="18" t="s">
        <v>194</v>
      </c>
      <c r="AU236" s="18" t="s">
        <v>83</v>
      </c>
    </row>
    <row r="237" spans="1:65" s="12" customFormat="1" ht="22.8" customHeight="1">
      <c r="B237" s="188"/>
      <c r="C237" s="189"/>
      <c r="D237" s="190" t="s">
        <v>72</v>
      </c>
      <c r="E237" s="202" t="s">
        <v>1515</v>
      </c>
      <c r="F237" s="202" t="s">
        <v>2624</v>
      </c>
      <c r="G237" s="189"/>
      <c r="H237" s="189"/>
      <c r="I237" s="192"/>
      <c r="J237" s="203">
        <f>BK237</f>
        <v>0</v>
      </c>
      <c r="K237" s="189"/>
      <c r="L237" s="194"/>
      <c r="M237" s="195"/>
      <c r="N237" s="196"/>
      <c r="O237" s="196"/>
      <c r="P237" s="197">
        <f>SUM(P238:P241)</f>
        <v>0</v>
      </c>
      <c r="Q237" s="196"/>
      <c r="R237" s="197">
        <f>SUM(R238:R241)</f>
        <v>0</v>
      </c>
      <c r="S237" s="196"/>
      <c r="T237" s="198">
        <f>SUM(T238:T241)</f>
        <v>0</v>
      </c>
      <c r="AR237" s="199" t="s">
        <v>192</v>
      </c>
      <c r="AT237" s="200" t="s">
        <v>72</v>
      </c>
      <c r="AU237" s="200" t="s">
        <v>81</v>
      </c>
      <c r="AY237" s="199" t="s">
        <v>185</v>
      </c>
      <c r="BK237" s="201">
        <f>SUM(BK238:BK241)</f>
        <v>0</v>
      </c>
    </row>
    <row r="238" spans="1:65" s="2" customFormat="1" ht="16.5" customHeight="1">
      <c r="A238" s="35"/>
      <c r="B238" s="36"/>
      <c r="C238" s="204" t="s">
        <v>892</v>
      </c>
      <c r="D238" s="204" t="s">
        <v>187</v>
      </c>
      <c r="E238" s="205" t="s">
        <v>2625</v>
      </c>
      <c r="F238" s="206" t="s">
        <v>2626</v>
      </c>
      <c r="G238" s="207" t="s">
        <v>210</v>
      </c>
      <c r="H238" s="208">
        <v>1.2</v>
      </c>
      <c r="I238" s="209"/>
      <c r="J238" s="210">
        <f>ROUND(I238*H238,2)</f>
        <v>0</v>
      </c>
      <c r="K238" s="206" t="s">
        <v>1</v>
      </c>
      <c r="L238" s="40"/>
      <c r="M238" s="211" t="s">
        <v>1</v>
      </c>
      <c r="N238" s="212" t="s">
        <v>38</v>
      </c>
      <c r="O238" s="72"/>
      <c r="P238" s="213">
        <f>O238*H238</f>
        <v>0</v>
      </c>
      <c r="Q238" s="213">
        <v>0</v>
      </c>
      <c r="R238" s="213">
        <f>Q238*H238</f>
        <v>0</v>
      </c>
      <c r="S238" s="213">
        <v>0</v>
      </c>
      <c r="T238" s="214">
        <f>S238*H238</f>
        <v>0</v>
      </c>
      <c r="U238" s="35"/>
      <c r="V238" s="35"/>
      <c r="W238" s="35"/>
      <c r="X238" s="35"/>
      <c r="Y238" s="35"/>
      <c r="Z238" s="35"/>
      <c r="AA238" s="35"/>
      <c r="AB238" s="35"/>
      <c r="AC238" s="35"/>
      <c r="AD238" s="35"/>
      <c r="AE238" s="35"/>
      <c r="AR238" s="215" t="s">
        <v>487</v>
      </c>
      <c r="AT238" s="215" t="s">
        <v>187</v>
      </c>
      <c r="AU238" s="215" t="s">
        <v>83</v>
      </c>
      <c r="AY238" s="18" t="s">
        <v>185</v>
      </c>
      <c r="BE238" s="216">
        <f>IF(N238="základní",J238,0)</f>
        <v>0</v>
      </c>
      <c r="BF238" s="216">
        <f>IF(N238="snížená",J238,0)</f>
        <v>0</v>
      </c>
      <c r="BG238" s="216">
        <f>IF(N238="zákl. přenesená",J238,0)</f>
        <v>0</v>
      </c>
      <c r="BH238" s="216">
        <f>IF(N238="sníž. přenesená",J238,0)</f>
        <v>0</v>
      </c>
      <c r="BI238" s="216">
        <f>IF(N238="nulová",J238,0)</f>
        <v>0</v>
      </c>
      <c r="BJ238" s="18" t="s">
        <v>81</v>
      </c>
      <c r="BK238" s="216">
        <f>ROUND(I238*H238,2)</f>
        <v>0</v>
      </c>
      <c r="BL238" s="18" t="s">
        <v>487</v>
      </c>
      <c r="BM238" s="215" t="s">
        <v>2627</v>
      </c>
    </row>
    <row r="239" spans="1:65" s="2" customFormat="1" ht="10.199999999999999">
      <c r="A239" s="35"/>
      <c r="B239" s="36"/>
      <c r="C239" s="37"/>
      <c r="D239" s="217" t="s">
        <v>194</v>
      </c>
      <c r="E239" s="37"/>
      <c r="F239" s="218" t="s">
        <v>2626</v>
      </c>
      <c r="G239" s="37"/>
      <c r="H239" s="37"/>
      <c r="I239" s="116"/>
      <c r="J239" s="37"/>
      <c r="K239" s="37"/>
      <c r="L239" s="40"/>
      <c r="M239" s="219"/>
      <c r="N239" s="220"/>
      <c r="O239" s="72"/>
      <c r="P239" s="72"/>
      <c r="Q239" s="72"/>
      <c r="R239" s="72"/>
      <c r="S239" s="72"/>
      <c r="T239" s="73"/>
      <c r="U239" s="35"/>
      <c r="V239" s="35"/>
      <c r="W239" s="35"/>
      <c r="X239" s="35"/>
      <c r="Y239" s="35"/>
      <c r="Z239" s="35"/>
      <c r="AA239" s="35"/>
      <c r="AB239" s="35"/>
      <c r="AC239" s="35"/>
      <c r="AD239" s="35"/>
      <c r="AE239" s="35"/>
      <c r="AT239" s="18" t="s">
        <v>194</v>
      </c>
      <c r="AU239" s="18" t="s">
        <v>83</v>
      </c>
    </row>
    <row r="240" spans="1:65" s="2" customFormat="1" ht="16.5" customHeight="1">
      <c r="A240" s="35"/>
      <c r="B240" s="36"/>
      <c r="C240" s="204" t="s">
        <v>896</v>
      </c>
      <c r="D240" s="204" t="s">
        <v>187</v>
      </c>
      <c r="E240" s="205" t="s">
        <v>2628</v>
      </c>
      <c r="F240" s="206" t="s">
        <v>2629</v>
      </c>
      <c r="G240" s="207" t="s">
        <v>210</v>
      </c>
      <c r="H240" s="208">
        <v>1.2</v>
      </c>
      <c r="I240" s="209"/>
      <c r="J240" s="210">
        <f>ROUND(I240*H240,2)</f>
        <v>0</v>
      </c>
      <c r="K240" s="206" t="s">
        <v>1</v>
      </c>
      <c r="L240" s="40"/>
      <c r="M240" s="211" t="s">
        <v>1</v>
      </c>
      <c r="N240" s="212" t="s">
        <v>38</v>
      </c>
      <c r="O240" s="72"/>
      <c r="P240" s="213">
        <f>O240*H240</f>
        <v>0</v>
      </c>
      <c r="Q240" s="213">
        <v>0</v>
      </c>
      <c r="R240" s="213">
        <f>Q240*H240</f>
        <v>0</v>
      </c>
      <c r="S240" s="213">
        <v>0</v>
      </c>
      <c r="T240" s="214">
        <f>S240*H240</f>
        <v>0</v>
      </c>
      <c r="U240" s="35"/>
      <c r="V240" s="35"/>
      <c r="W240" s="35"/>
      <c r="X240" s="35"/>
      <c r="Y240" s="35"/>
      <c r="Z240" s="35"/>
      <c r="AA240" s="35"/>
      <c r="AB240" s="35"/>
      <c r="AC240" s="35"/>
      <c r="AD240" s="35"/>
      <c r="AE240" s="35"/>
      <c r="AR240" s="215" t="s">
        <v>487</v>
      </c>
      <c r="AT240" s="215" t="s">
        <v>187</v>
      </c>
      <c r="AU240" s="215" t="s">
        <v>83</v>
      </c>
      <c r="AY240" s="18" t="s">
        <v>185</v>
      </c>
      <c r="BE240" s="216">
        <f>IF(N240="základní",J240,0)</f>
        <v>0</v>
      </c>
      <c r="BF240" s="216">
        <f>IF(N240="snížená",J240,0)</f>
        <v>0</v>
      </c>
      <c r="BG240" s="216">
        <f>IF(N240="zákl. přenesená",J240,0)</f>
        <v>0</v>
      </c>
      <c r="BH240" s="216">
        <f>IF(N240="sníž. přenesená",J240,0)</f>
        <v>0</v>
      </c>
      <c r="BI240" s="216">
        <f>IF(N240="nulová",J240,0)</f>
        <v>0</v>
      </c>
      <c r="BJ240" s="18" t="s">
        <v>81</v>
      </c>
      <c r="BK240" s="216">
        <f>ROUND(I240*H240,2)</f>
        <v>0</v>
      </c>
      <c r="BL240" s="18" t="s">
        <v>487</v>
      </c>
      <c r="BM240" s="215" t="s">
        <v>2630</v>
      </c>
    </row>
    <row r="241" spans="1:65" s="2" customFormat="1" ht="10.199999999999999">
      <c r="A241" s="35"/>
      <c r="B241" s="36"/>
      <c r="C241" s="37"/>
      <c r="D241" s="217" t="s">
        <v>194</v>
      </c>
      <c r="E241" s="37"/>
      <c r="F241" s="218" t="s">
        <v>2629</v>
      </c>
      <c r="G241" s="37"/>
      <c r="H241" s="37"/>
      <c r="I241" s="116"/>
      <c r="J241" s="37"/>
      <c r="K241" s="37"/>
      <c r="L241" s="40"/>
      <c r="M241" s="219"/>
      <c r="N241" s="220"/>
      <c r="O241" s="72"/>
      <c r="P241" s="72"/>
      <c r="Q241" s="72"/>
      <c r="R241" s="72"/>
      <c r="S241" s="72"/>
      <c r="T241" s="73"/>
      <c r="U241" s="35"/>
      <c r="V241" s="35"/>
      <c r="W241" s="35"/>
      <c r="X241" s="35"/>
      <c r="Y241" s="35"/>
      <c r="Z241" s="35"/>
      <c r="AA241" s="35"/>
      <c r="AB241" s="35"/>
      <c r="AC241" s="35"/>
      <c r="AD241" s="35"/>
      <c r="AE241" s="35"/>
      <c r="AT241" s="18" t="s">
        <v>194</v>
      </c>
      <c r="AU241" s="18" t="s">
        <v>83</v>
      </c>
    </row>
    <row r="242" spans="1:65" s="12" customFormat="1" ht="22.8" customHeight="1">
      <c r="B242" s="188"/>
      <c r="C242" s="189"/>
      <c r="D242" s="190" t="s">
        <v>72</v>
      </c>
      <c r="E242" s="202" t="s">
        <v>1567</v>
      </c>
      <c r="F242" s="202" t="s">
        <v>2631</v>
      </c>
      <c r="G242" s="189"/>
      <c r="H242" s="189"/>
      <c r="I242" s="192"/>
      <c r="J242" s="203">
        <f>BK242</f>
        <v>0</v>
      </c>
      <c r="K242" s="189"/>
      <c r="L242" s="194"/>
      <c r="M242" s="195"/>
      <c r="N242" s="196"/>
      <c r="O242" s="196"/>
      <c r="P242" s="197">
        <f>SUM(P243:P250)</f>
        <v>0</v>
      </c>
      <c r="Q242" s="196"/>
      <c r="R242" s="197">
        <f>SUM(R243:R250)</f>
        <v>0</v>
      </c>
      <c r="S242" s="196"/>
      <c r="T242" s="198">
        <f>SUM(T243:T250)</f>
        <v>0</v>
      </c>
      <c r="AR242" s="199" t="s">
        <v>192</v>
      </c>
      <c r="AT242" s="200" t="s">
        <v>72</v>
      </c>
      <c r="AU242" s="200" t="s">
        <v>81</v>
      </c>
      <c r="AY242" s="199" t="s">
        <v>185</v>
      </c>
      <c r="BK242" s="201">
        <f>SUM(BK243:BK250)</f>
        <v>0</v>
      </c>
    </row>
    <row r="243" spans="1:65" s="2" customFormat="1" ht="16.5" customHeight="1">
      <c r="A243" s="35"/>
      <c r="B243" s="36"/>
      <c r="C243" s="204" t="s">
        <v>900</v>
      </c>
      <c r="D243" s="204" t="s">
        <v>187</v>
      </c>
      <c r="E243" s="205" t="s">
        <v>2632</v>
      </c>
      <c r="F243" s="206" t="s">
        <v>2633</v>
      </c>
      <c r="G243" s="207" t="s">
        <v>990</v>
      </c>
      <c r="H243" s="208">
        <v>3</v>
      </c>
      <c r="I243" s="209"/>
      <c r="J243" s="210">
        <f>ROUND(I243*H243,2)</f>
        <v>0</v>
      </c>
      <c r="K243" s="206" t="s">
        <v>1</v>
      </c>
      <c r="L243" s="40"/>
      <c r="M243" s="211" t="s">
        <v>1</v>
      </c>
      <c r="N243" s="212" t="s">
        <v>38</v>
      </c>
      <c r="O243" s="72"/>
      <c r="P243" s="213">
        <f>O243*H243</f>
        <v>0</v>
      </c>
      <c r="Q243" s="213">
        <v>0</v>
      </c>
      <c r="R243" s="213">
        <f>Q243*H243</f>
        <v>0</v>
      </c>
      <c r="S243" s="213">
        <v>0</v>
      </c>
      <c r="T243" s="214">
        <f>S243*H243</f>
        <v>0</v>
      </c>
      <c r="U243" s="35"/>
      <c r="V243" s="35"/>
      <c r="W243" s="35"/>
      <c r="X243" s="35"/>
      <c r="Y243" s="35"/>
      <c r="Z243" s="35"/>
      <c r="AA243" s="35"/>
      <c r="AB243" s="35"/>
      <c r="AC243" s="35"/>
      <c r="AD243" s="35"/>
      <c r="AE243" s="35"/>
      <c r="AR243" s="215" t="s">
        <v>487</v>
      </c>
      <c r="AT243" s="215" t="s">
        <v>187</v>
      </c>
      <c r="AU243" s="215" t="s">
        <v>83</v>
      </c>
      <c r="AY243" s="18" t="s">
        <v>185</v>
      </c>
      <c r="BE243" s="216">
        <f>IF(N243="základní",J243,0)</f>
        <v>0</v>
      </c>
      <c r="BF243" s="216">
        <f>IF(N243="snížená",J243,0)</f>
        <v>0</v>
      </c>
      <c r="BG243" s="216">
        <f>IF(N243="zákl. přenesená",J243,0)</f>
        <v>0</v>
      </c>
      <c r="BH243" s="216">
        <f>IF(N243="sníž. přenesená",J243,0)</f>
        <v>0</v>
      </c>
      <c r="BI243" s="216">
        <f>IF(N243="nulová",J243,0)</f>
        <v>0</v>
      </c>
      <c r="BJ243" s="18" t="s">
        <v>81</v>
      </c>
      <c r="BK243" s="216">
        <f>ROUND(I243*H243,2)</f>
        <v>0</v>
      </c>
      <c r="BL243" s="18" t="s">
        <v>487</v>
      </c>
      <c r="BM243" s="215" t="s">
        <v>2634</v>
      </c>
    </row>
    <row r="244" spans="1:65" s="2" customFormat="1" ht="10.199999999999999">
      <c r="A244" s="35"/>
      <c r="B244" s="36"/>
      <c r="C244" s="37"/>
      <c r="D244" s="217" t="s">
        <v>194</v>
      </c>
      <c r="E244" s="37"/>
      <c r="F244" s="218" t="s">
        <v>2633</v>
      </c>
      <c r="G244" s="37"/>
      <c r="H244" s="37"/>
      <c r="I244" s="116"/>
      <c r="J244" s="37"/>
      <c r="K244" s="37"/>
      <c r="L244" s="40"/>
      <c r="M244" s="219"/>
      <c r="N244" s="220"/>
      <c r="O244" s="72"/>
      <c r="P244" s="72"/>
      <c r="Q244" s="72"/>
      <c r="R244" s="72"/>
      <c r="S244" s="72"/>
      <c r="T244" s="73"/>
      <c r="U244" s="35"/>
      <c r="V244" s="35"/>
      <c r="W244" s="35"/>
      <c r="X244" s="35"/>
      <c r="Y244" s="35"/>
      <c r="Z244" s="35"/>
      <c r="AA244" s="35"/>
      <c r="AB244" s="35"/>
      <c r="AC244" s="35"/>
      <c r="AD244" s="35"/>
      <c r="AE244" s="35"/>
      <c r="AT244" s="18" t="s">
        <v>194</v>
      </c>
      <c r="AU244" s="18" t="s">
        <v>83</v>
      </c>
    </row>
    <row r="245" spans="1:65" s="2" customFormat="1" ht="16.5" customHeight="1">
      <c r="A245" s="35"/>
      <c r="B245" s="36"/>
      <c r="C245" s="204" t="s">
        <v>904</v>
      </c>
      <c r="D245" s="204" t="s">
        <v>187</v>
      </c>
      <c r="E245" s="205" t="s">
        <v>2635</v>
      </c>
      <c r="F245" s="206" t="s">
        <v>2636</v>
      </c>
      <c r="G245" s="207" t="s">
        <v>990</v>
      </c>
      <c r="H245" s="208">
        <v>1</v>
      </c>
      <c r="I245" s="209"/>
      <c r="J245" s="210">
        <f>ROUND(I245*H245,2)</f>
        <v>0</v>
      </c>
      <c r="K245" s="206" t="s">
        <v>1</v>
      </c>
      <c r="L245" s="40"/>
      <c r="M245" s="211" t="s">
        <v>1</v>
      </c>
      <c r="N245" s="212" t="s">
        <v>38</v>
      </c>
      <c r="O245" s="72"/>
      <c r="P245" s="213">
        <f>O245*H245</f>
        <v>0</v>
      </c>
      <c r="Q245" s="213">
        <v>0</v>
      </c>
      <c r="R245" s="213">
        <f>Q245*H245</f>
        <v>0</v>
      </c>
      <c r="S245" s="213">
        <v>0</v>
      </c>
      <c r="T245" s="214">
        <f>S245*H245</f>
        <v>0</v>
      </c>
      <c r="U245" s="35"/>
      <c r="V245" s="35"/>
      <c r="W245" s="35"/>
      <c r="X245" s="35"/>
      <c r="Y245" s="35"/>
      <c r="Z245" s="35"/>
      <c r="AA245" s="35"/>
      <c r="AB245" s="35"/>
      <c r="AC245" s="35"/>
      <c r="AD245" s="35"/>
      <c r="AE245" s="35"/>
      <c r="AR245" s="215" t="s">
        <v>487</v>
      </c>
      <c r="AT245" s="215" t="s">
        <v>187</v>
      </c>
      <c r="AU245" s="215" t="s">
        <v>83</v>
      </c>
      <c r="AY245" s="18" t="s">
        <v>185</v>
      </c>
      <c r="BE245" s="216">
        <f>IF(N245="základní",J245,0)</f>
        <v>0</v>
      </c>
      <c r="BF245" s="216">
        <f>IF(N245="snížená",J245,0)</f>
        <v>0</v>
      </c>
      <c r="BG245" s="216">
        <f>IF(N245="zákl. přenesená",J245,0)</f>
        <v>0</v>
      </c>
      <c r="BH245" s="216">
        <f>IF(N245="sníž. přenesená",J245,0)</f>
        <v>0</v>
      </c>
      <c r="BI245" s="216">
        <f>IF(N245="nulová",J245,0)</f>
        <v>0</v>
      </c>
      <c r="BJ245" s="18" t="s">
        <v>81</v>
      </c>
      <c r="BK245" s="216">
        <f>ROUND(I245*H245,2)</f>
        <v>0</v>
      </c>
      <c r="BL245" s="18" t="s">
        <v>487</v>
      </c>
      <c r="BM245" s="215" t="s">
        <v>2637</v>
      </c>
    </row>
    <row r="246" spans="1:65" s="2" customFormat="1" ht="10.199999999999999">
      <c r="A246" s="35"/>
      <c r="B246" s="36"/>
      <c r="C246" s="37"/>
      <c r="D246" s="217" t="s">
        <v>194</v>
      </c>
      <c r="E246" s="37"/>
      <c r="F246" s="218" t="s">
        <v>2636</v>
      </c>
      <c r="G246" s="37"/>
      <c r="H246" s="37"/>
      <c r="I246" s="116"/>
      <c r="J246" s="37"/>
      <c r="K246" s="37"/>
      <c r="L246" s="40"/>
      <c r="M246" s="219"/>
      <c r="N246" s="220"/>
      <c r="O246" s="72"/>
      <c r="P246" s="72"/>
      <c r="Q246" s="72"/>
      <c r="R246" s="72"/>
      <c r="S246" s="72"/>
      <c r="T246" s="73"/>
      <c r="U246" s="35"/>
      <c r="V246" s="35"/>
      <c r="W246" s="35"/>
      <c r="X246" s="35"/>
      <c r="Y246" s="35"/>
      <c r="Z246" s="35"/>
      <c r="AA246" s="35"/>
      <c r="AB246" s="35"/>
      <c r="AC246" s="35"/>
      <c r="AD246" s="35"/>
      <c r="AE246" s="35"/>
      <c r="AT246" s="18" t="s">
        <v>194</v>
      </c>
      <c r="AU246" s="18" t="s">
        <v>83</v>
      </c>
    </row>
    <row r="247" spans="1:65" s="2" customFormat="1" ht="16.5" customHeight="1">
      <c r="A247" s="35"/>
      <c r="B247" s="36"/>
      <c r="C247" s="204" t="s">
        <v>911</v>
      </c>
      <c r="D247" s="204" t="s">
        <v>187</v>
      </c>
      <c r="E247" s="205" t="s">
        <v>2638</v>
      </c>
      <c r="F247" s="206" t="s">
        <v>2639</v>
      </c>
      <c r="G247" s="207" t="s">
        <v>990</v>
      </c>
      <c r="H247" s="208">
        <v>2</v>
      </c>
      <c r="I247" s="209"/>
      <c r="J247" s="210">
        <f>ROUND(I247*H247,2)</f>
        <v>0</v>
      </c>
      <c r="K247" s="206" t="s">
        <v>1</v>
      </c>
      <c r="L247" s="40"/>
      <c r="M247" s="211" t="s">
        <v>1</v>
      </c>
      <c r="N247" s="212" t="s">
        <v>38</v>
      </c>
      <c r="O247" s="72"/>
      <c r="P247" s="213">
        <f>O247*H247</f>
        <v>0</v>
      </c>
      <c r="Q247" s="213">
        <v>0</v>
      </c>
      <c r="R247" s="213">
        <f>Q247*H247</f>
        <v>0</v>
      </c>
      <c r="S247" s="213">
        <v>0</v>
      </c>
      <c r="T247" s="214">
        <f>S247*H247</f>
        <v>0</v>
      </c>
      <c r="U247" s="35"/>
      <c r="V247" s="35"/>
      <c r="W247" s="35"/>
      <c r="X247" s="35"/>
      <c r="Y247" s="35"/>
      <c r="Z247" s="35"/>
      <c r="AA247" s="35"/>
      <c r="AB247" s="35"/>
      <c r="AC247" s="35"/>
      <c r="AD247" s="35"/>
      <c r="AE247" s="35"/>
      <c r="AR247" s="215" t="s">
        <v>487</v>
      </c>
      <c r="AT247" s="215" t="s">
        <v>187</v>
      </c>
      <c r="AU247" s="215" t="s">
        <v>83</v>
      </c>
      <c r="AY247" s="18" t="s">
        <v>185</v>
      </c>
      <c r="BE247" s="216">
        <f>IF(N247="základní",J247,0)</f>
        <v>0</v>
      </c>
      <c r="BF247" s="216">
        <f>IF(N247="snížená",J247,0)</f>
        <v>0</v>
      </c>
      <c r="BG247" s="216">
        <f>IF(N247="zákl. přenesená",J247,0)</f>
        <v>0</v>
      </c>
      <c r="BH247" s="216">
        <f>IF(N247="sníž. přenesená",J247,0)</f>
        <v>0</v>
      </c>
      <c r="BI247" s="216">
        <f>IF(N247="nulová",J247,0)</f>
        <v>0</v>
      </c>
      <c r="BJ247" s="18" t="s">
        <v>81</v>
      </c>
      <c r="BK247" s="216">
        <f>ROUND(I247*H247,2)</f>
        <v>0</v>
      </c>
      <c r="BL247" s="18" t="s">
        <v>487</v>
      </c>
      <c r="BM247" s="215" t="s">
        <v>2640</v>
      </c>
    </row>
    <row r="248" spans="1:65" s="2" customFormat="1" ht="10.199999999999999">
      <c r="A248" s="35"/>
      <c r="B248" s="36"/>
      <c r="C248" s="37"/>
      <c r="D248" s="217" t="s">
        <v>194</v>
      </c>
      <c r="E248" s="37"/>
      <c r="F248" s="218" t="s">
        <v>2639</v>
      </c>
      <c r="G248" s="37"/>
      <c r="H248" s="37"/>
      <c r="I248" s="116"/>
      <c r="J248" s="37"/>
      <c r="K248" s="37"/>
      <c r="L248" s="40"/>
      <c r="M248" s="219"/>
      <c r="N248" s="220"/>
      <c r="O248" s="72"/>
      <c r="P248" s="72"/>
      <c r="Q248" s="72"/>
      <c r="R248" s="72"/>
      <c r="S248" s="72"/>
      <c r="T248" s="73"/>
      <c r="U248" s="35"/>
      <c r="V248" s="35"/>
      <c r="W248" s="35"/>
      <c r="X248" s="35"/>
      <c r="Y248" s="35"/>
      <c r="Z248" s="35"/>
      <c r="AA248" s="35"/>
      <c r="AB248" s="35"/>
      <c r="AC248" s="35"/>
      <c r="AD248" s="35"/>
      <c r="AE248" s="35"/>
      <c r="AT248" s="18" t="s">
        <v>194</v>
      </c>
      <c r="AU248" s="18" t="s">
        <v>83</v>
      </c>
    </row>
    <row r="249" spans="1:65" s="2" customFormat="1" ht="16.5" customHeight="1">
      <c r="A249" s="35"/>
      <c r="B249" s="36"/>
      <c r="C249" s="204" t="s">
        <v>247</v>
      </c>
      <c r="D249" s="204" t="s">
        <v>187</v>
      </c>
      <c r="E249" s="205" t="s">
        <v>2641</v>
      </c>
      <c r="F249" s="206" t="s">
        <v>2642</v>
      </c>
      <c r="G249" s="207" t="s">
        <v>316</v>
      </c>
      <c r="H249" s="208">
        <v>40</v>
      </c>
      <c r="I249" s="209"/>
      <c r="J249" s="210">
        <f>ROUND(I249*H249,2)</f>
        <v>0</v>
      </c>
      <c r="K249" s="206" t="s">
        <v>1</v>
      </c>
      <c r="L249" s="40"/>
      <c r="M249" s="211" t="s">
        <v>1</v>
      </c>
      <c r="N249" s="212" t="s">
        <v>38</v>
      </c>
      <c r="O249" s="72"/>
      <c r="P249" s="213">
        <f>O249*H249</f>
        <v>0</v>
      </c>
      <c r="Q249" s="213">
        <v>0</v>
      </c>
      <c r="R249" s="213">
        <f>Q249*H249</f>
        <v>0</v>
      </c>
      <c r="S249" s="213">
        <v>0</v>
      </c>
      <c r="T249" s="214">
        <f>S249*H249</f>
        <v>0</v>
      </c>
      <c r="U249" s="35"/>
      <c r="V249" s="35"/>
      <c r="W249" s="35"/>
      <c r="X249" s="35"/>
      <c r="Y249" s="35"/>
      <c r="Z249" s="35"/>
      <c r="AA249" s="35"/>
      <c r="AB249" s="35"/>
      <c r="AC249" s="35"/>
      <c r="AD249" s="35"/>
      <c r="AE249" s="35"/>
      <c r="AR249" s="215" t="s">
        <v>487</v>
      </c>
      <c r="AT249" s="215" t="s">
        <v>187</v>
      </c>
      <c r="AU249" s="215" t="s">
        <v>83</v>
      </c>
      <c r="AY249" s="18" t="s">
        <v>185</v>
      </c>
      <c r="BE249" s="216">
        <f>IF(N249="základní",J249,0)</f>
        <v>0</v>
      </c>
      <c r="BF249" s="216">
        <f>IF(N249="snížená",J249,0)</f>
        <v>0</v>
      </c>
      <c r="BG249" s="216">
        <f>IF(N249="zákl. přenesená",J249,0)</f>
        <v>0</v>
      </c>
      <c r="BH249" s="216">
        <f>IF(N249="sníž. přenesená",J249,0)</f>
        <v>0</v>
      </c>
      <c r="BI249" s="216">
        <f>IF(N249="nulová",J249,0)</f>
        <v>0</v>
      </c>
      <c r="BJ249" s="18" t="s">
        <v>81</v>
      </c>
      <c r="BK249" s="216">
        <f>ROUND(I249*H249,2)</f>
        <v>0</v>
      </c>
      <c r="BL249" s="18" t="s">
        <v>487</v>
      </c>
      <c r="BM249" s="215" t="s">
        <v>2643</v>
      </c>
    </row>
    <row r="250" spans="1:65" s="2" customFormat="1" ht="10.199999999999999">
      <c r="A250" s="35"/>
      <c r="B250" s="36"/>
      <c r="C250" s="37"/>
      <c r="D250" s="217" t="s">
        <v>194</v>
      </c>
      <c r="E250" s="37"/>
      <c r="F250" s="218" t="s">
        <v>2642</v>
      </c>
      <c r="G250" s="37"/>
      <c r="H250" s="37"/>
      <c r="I250" s="116"/>
      <c r="J250" s="37"/>
      <c r="K250" s="37"/>
      <c r="L250" s="40"/>
      <c r="M250" s="219"/>
      <c r="N250" s="220"/>
      <c r="O250" s="72"/>
      <c r="P250" s="72"/>
      <c r="Q250" s="72"/>
      <c r="R250" s="72"/>
      <c r="S250" s="72"/>
      <c r="T250" s="73"/>
      <c r="U250" s="35"/>
      <c r="V250" s="35"/>
      <c r="W250" s="35"/>
      <c r="X250" s="35"/>
      <c r="Y250" s="35"/>
      <c r="Z250" s="35"/>
      <c r="AA250" s="35"/>
      <c r="AB250" s="35"/>
      <c r="AC250" s="35"/>
      <c r="AD250" s="35"/>
      <c r="AE250" s="35"/>
      <c r="AT250" s="18" t="s">
        <v>194</v>
      </c>
      <c r="AU250" s="18" t="s">
        <v>83</v>
      </c>
    </row>
    <row r="251" spans="1:65" s="12" customFormat="1" ht="22.8" customHeight="1">
      <c r="B251" s="188"/>
      <c r="C251" s="189"/>
      <c r="D251" s="190" t="s">
        <v>72</v>
      </c>
      <c r="E251" s="202" t="s">
        <v>1667</v>
      </c>
      <c r="F251" s="202" t="s">
        <v>2644</v>
      </c>
      <c r="G251" s="189"/>
      <c r="H251" s="189"/>
      <c r="I251" s="192"/>
      <c r="J251" s="203">
        <f>BK251</f>
        <v>0</v>
      </c>
      <c r="K251" s="189"/>
      <c r="L251" s="194"/>
      <c r="M251" s="195"/>
      <c r="N251" s="196"/>
      <c r="O251" s="196"/>
      <c r="P251" s="197">
        <f>SUM(P252:P253)</f>
        <v>0</v>
      </c>
      <c r="Q251" s="196"/>
      <c r="R251" s="197">
        <f>SUM(R252:R253)</f>
        <v>0</v>
      </c>
      <c r="S251" s="196"/>
      <c r="T251" s="198">
        <f>SUM(T252:T253)</f>
        <v>0</v>
      </c>
      <c r="AR251" s="199" t="s">
        <v>192</v>
      </c>
      <c r="AT251" s="200" t="s">
        <v>72</v>
      </c>
      <c r="AU251" s="200" t="s">
        <v>81</v>
      </c>
      <c r="AY251" s="199" t="s">
        <v>185</v>
      </c>
      <c r="BK251" s="201">
        <f>SUM(BK252:BK253)</f>
        <v>0</v>
      </c>
    </row>
    <row r="252" spans="1:65" s="2" customFormat="1" ht="21.75" customHeight="1">
      <c r="A252" s="35"/>
      <c r="B252" s="36"/>
      <c r="C252" s="204" t="s">
        <v>924</v>
      </c>
      <c r="D252" s="204" t="s">
        <v>187</v>
      </c>
      <c r="E252" s="205" t="s">
        <v>2645</v>
      </c>
      <c r="F252" s="206" t="s">
        <v>2646</v>
      </c>
      <c r="G252" s="207" t="s">
        <v>1430</v>
      </c>
      <c r="H252" s="208">
        <v>1</v>
      </c>
      <c r="I252" s="209"/>
      <c r="J252" s="210">
        <f>ROUND(I252*H252,2)</f>
        <v>0</v>
      </c>
      <c r="K252" s="206" t="s">
        <v>1</v>
      </c>
      <c r="L252" s="40"/>
      <c r="M252" s="211" t="s">
        <v>1</v>
      </c>
      <c r="N252" s="212" t="s">
        <v>38</v>
      </c>
      <c r="O252" s="72"/>
      <c r="P252" s="213">
        <f>O252*H252</f>
        <v>0</v>
      </c>
      <c r="Q252" s="213">
        <v>0</v>
      </c>
      <c r="R252" s="213">
        <f>Q252*H252</f>
        <v>0</v>
      </c>
      <c r="S252" s="213">
        <v>0</v>
      </c>
      <c r="T252" s="214">
        <f>S252*H252</f>
        <v>0</v>
      </c>
      <c r="U252" s="35"/>
      <c r="V252" s="35"/>
      <c r="W252" s="35"/>
      <c r="X252" s="35"/>
      <c r="Y252" s="35"/>
      <c r="Z252" s="35"/>
      <c r="AA252" s="35"/>
      <c r="AB252" s="35"/>
      <c r="AC252" s="35"/>
      <c r="AD252" s="35"/>
      <c r="AE252" s="35"/>
      <c r="AR252" s="215" t="s">
        <v>487</v>
      </c>
      <c r="AT252" s="215" t="s">
        <v>187</v>
      </c>
      <c r="AU252" s="215" t="s">
        <v>83</v>
      </c>
      <c r="AY252" s="18" t="s">
        <v>185</v>
      </c>
      <c r="BE252" s="216">
        <f>IF(N252="základní",J252,0)</f>
        <v>0</v>
      </c>
      <c r="BF252" s="216">
        <f>IF(N252="snížená",J252,0)</f>
        <v>0</v>
      </c>
      <c r="BG252" s="216">
        <f>IF(N252="zákl. přenesená",J252,0)</f>
        <v>0</v>
      </c>
      <c r="BH252" s="216">
        <f>IF(N252="sníž. přenesená",J252,0)</f>
        <v>0</v>
      </c>
      <c r="BI252" s="216">
        <f>IF(N252="nulová",J252,0)</f>
        <v>0</v>
      </c>
      <c r="BJ252" s="18" t="s">
        <v>81</v>
      </c>
      <c r="BK252" s="216">
        <f>ROUND(I252*H252,2)</f>
        <v>0</v>
      </c>
      <c r="BL252" s="18" t="s">
        <v>487</v>
      </c>
      <c r="BM252" s="215" t="s">
        <v>2647</v>
      </c>
    </row>
    <row r="253" spans="1:65" s="2" customFormat="1" ht="19.2">
      <c r="A253" s="35"/>
      <c r="B253" s="36"/>
      <c r="C253" s="37"/>
      <c r="D253" s="217" t="s">
        <v>194</v>
      </c>
      <c r="E253" s="37"/>
      <c r="F253" s="218" t="s">
        <v>2646</v>
      </c>
      <c r="G253" s="37"/>
      <c r="H253" s="37"/>
      <c r="I253" s="116"/>
      <c r="J253" s="37"/>
      <c r="K253" s="37"/>
      <c r="L253" s="40"/>
      <c r="M253" s="219"/>
      <c r="N253" s="220"/>
      <c r="O253" s="72"/>
      <c r="P253" s="72"/>
      <c r="Q253" s="72"/>
      <c r="R253" s="72"/>
      <c r="S253" s="72"/>
      <c r="T253" s="73"/>
      <c r="U253" s="35"/>
      <c r="V253" s="35"/>
      <c r="W253" s="35"/>
      <c r="X253" s="35"/>
      <c r="Y253" s="35"/>
      <c r="Z253" s="35"/>
      <c r="AA253" s="35"/>
      <c r="AB253" s="35"/>
      <c r="AC253" s="35"/>
      <c r="AD253" s="35"/>
      <c r="AE253" s="35"/>
      <c r="AT253" s="18" t="s">
        <v>194</v>
      </c>
      <c r="AU253" s="18" t="s">
        <v>83</v>
      </c>
    </row>
    <row r="254" spans="1:65" s="12" customFormat="1" ht="22.8" customHeight="1">
      <c r="B254" s="188"/>
      <c r="C254" s="189"/>
      <c r="D254" s="190" t="s">
        <v>72</v>
      </c>
      <c r="E254" s="202" t="s">
        <v>1671</v>
      </c>
      <c r="F254" s="202" t="s">
        <v>2648</v>
      </c>
      <c r="G254" s="189"/>
      <c r="H254" s="189"/>
      <c r="I254" s="192"/>
      <c r="J254" s="203">
        <f>BK254</f>
        <v>0</v>
      </c>
      <c r="K254" s="189"/>
      <c r="L254" s="194"/>
      <c r="M254" s="195"/>
      <c r="N254" s="196"/>
      <c r="O254" s="196"/>
      <c r="P254" s="197">
        <f>SUM(P255:P308)</f>
        <v>0</v>
      </c>
      <c r="Q254" s="196"/>
      <c r="R254" s="197">
        <f>SUM(R255:R308)</f>
        <v>0</v>
      </c>
      <c r="S254" s="196"/>
      <c r="T254" s="198">
        <f>SUM(T255:T308)</f>
        <v>0</v>
      </c>
      <c r="AR254" s="199" t="s">
        <v>192</v>
      </c>
      <c r="AT254" s="200" t="s">
        <v>72</v>
      </c>
      <c r="AU254" s="200" t="s">
        <v>81</v>
      </c>
      <c r="AY254" s="199" t="s">
        <v>185</v>
      </c>
      <c r="BK254" s="201">
        <f>SUM(BK255:BK308)</f>
        <v>0</v>
      </c>
    </row>
    <row r="255" spans="1:65" s="2" customFormat="1" ht="16.5" customHeight="1">
      <c r="A255" s="35"/>
      <c r="B255" s="36"/>
      <c r="C255" s="258" t="s">
        <v>354</v>
      </c>
      <c r="D255" s="258" t="s">
        <v>521</v>
      </c>
      <c r="E255" s="259" t="s">
        <v>2632</v>
      </c>
      <c r="F255" s="260" t="s">
        <v>2649</v>
      </c>
      <c r="G255" s="261" t="s">
        <v>990</v>
      </c>
      <c r="H255" s="262">
        <v>26</v>
      </c>
      <c r="I255" s="263"/>
      <c r="J255" s="264">
        <f>ROUND(I255*H255,2)</f>
        <v>0</v>
      </c>
      <c r="K255" s="260" t="s">
        <v>1</v>
      </c>
      <c r="L255" s="265"/>
      <c r="M255" s="266" t="s">
        <v>1</v>
      </c>
      <c r="N255" s="267" t="s">
        <v>38</v>
      </c>
      <c r="O255" s="72"/>
      <c r="P255" s="213">
        <f>O255*H255</f>
        <v>0</v>
      </c>
      <c r="Q255" s="213">
        <v>0</v>
      </c>
      <c r="R255" s="213">
        <f>Q255*H255</f>
        <v>0</v>
      </c>
      <c r="S255" s="213">
        <v>0</v>
      </c>
      <c r="T255" s="214">
        <f>S255*H255</f>
        <v>0</v>
      </c>
      <c r="U255" s="35"/>
      <c r="V255" s="35"/>
      <c r="W255" s="35"/>
      <c r="X255" s="35"/>
      <c r="Y255" s="35"/>
      <c r="Z255" s="35"/>
      <c r="AA255" s="35"/>
      <c r="AB255" s="35"/>
      <c r="AC255" s="35"/>
      <c r="AD255" s="35"/>
      <c r="AE255" s="35"/>
      <c r="AR255" s="215" t="s">
        <v>487</v>
      </c>
      <c r="AT255" s="215" t="s">
        <v>521</v>
      </c>
      <c r="AU255" s="215" t="s">
        <v>83</v>
      </c>
      <c r="AY255" s="18" t="s">
        <v>185</v>
      </c>
      <c r="BE255" s="216">
        <f>IF(N255="základní",J255,0)</f>
        <v>0</v>
      </c>
      <c r="BF255" s="216">
        <f>IF(N255="snížená",J255,0)</f>
        <v>0</v>
      </c>
      <c r="BG255" s="216">
        <f>IF(N255="zákl. přenesená",J255,0)</f>
        <v>0</v>
      </c>
      <c r="BH255" s="216">
        <f>IF(N255="sníž. přenesená",J255,0)</f>
        <v>0</v>
      </c>
      <c r="BI255" s="216">
        <f>IF(N255="nulová",J255,0)</f>
        <v>0</v>
      </c>
      <c r="BJ255" s="18" t="s">
        <v>81</v>
      </c>
      <c r="BK255" s="216">
        <f>ROUND(I255*H255,2)</f>
        <v>0</v>
      </c>
      <c r="BL255" s="18" t="s">
        <v>487</v>
      </c>
      <c r="BM255" s="215" t="s">
        <v>2650</v>
      </c>
    </row>
    <row r="256" spans="1:65" s="2" customFormat="1" ht="10.199999999999999">
      <c r="A256" s="35"/>
      <c r="B256" s="36"/>
      <c r="C256" s="37"/>
      <c r="D256" s="217" t="s">
        <v>194</v>
      </c>
      <c r="E256" s="37"/>
      <c r="F256" s="218" t="s">
        <v>2649</v>
      </c>
      <c r="G256" s="37"/>
      <c r="H256" s="37"/>
      <c r="I256" s="116"/>
      <c r="J256" s="37"/>
      <c r="K256" s="37"/>
      <c r="L256" s="40"/>
      <c r="M256" s="219"/>
      <c r="N256" s="220"/>
      <c r="O256" s="72"/>
      <c r="P256" s="72"/>
      <c r="Q256" s="72"/>
      <c r="R256" s="72"/>
      <c r="S256" s="72"/>
      <c r="T256" s="73"/>
      <c r="U256" s="35"/>
      <c r="V256" s="35"/>
      <c r="W256" s="35"/>
      <c r="X256" s="35"/>
      <c r="Y256" s="35"/>
      <c r="Z256" s="35"/>
      <c r="AA256" s="35"/>
      <c r="AB256" s="35"/>
      <c r="AC256" s="35"/>
      <c r="AD256" s="35"/>
      <c r="AE256" s="35"/>
      <c r="AT256" s="18" t="s">
        <v>194</v>
      </c>
      <c r="AU256" s="18" t="s">
        <v>83</v>
      </c>
    </row>
    <row r="257" spans="1:65" s="2" customFormat="1" ht="16.5" customHeight="1">
      <c r="A257" s="35"/>
      <c r="B257" s="36"/>
      <c r="C257" s="258" t="s">
        <v>931</v>
      </c>
      <c r="D257" s="258" t="s">
        <v>521</v>
      </c>
      <c r="E257" s="259" t="s">
        <v>2635</v>
      </c>
      <c r="F257" s="260" t="s">
        <v>2651</v>
      </c>
      <c r="G257" s="261" t="s">
        <v>316</v>
      </c>
      <c r="H257" s="262">
        <v>190</v>
      </c>
      <c r="I257" s="263"/>
      <c r="J257" s="264">
        <f>ROUND(I257*H257,2)</f>
        <v>0</v>
      </c>
      <c r="K257" s="260" t="s">
        <v>1</v>
      </c>
      <c r="L257" s="265"/>
      <c r="M257" s="266" t="s">
        <v>1</v>
      </c>
      <c r="N257" s="267" t="s">
        <v>38</v>
      </c>
      <c r="O257" s="72"/>
      <c r="P257" s="213">
        <f>O257*H257</f>
        <v>0</v>
      </c>
      <c r="Q257" s="213">
        <v>0</v>
      </c>
      <c r="R257" s="213">
        <f>Q257*H257</f>
        <v>0</v>
      </c>
      <c r="S257" s="213">
        <v>0</v>
      </c>
      <c r="T257" s="214">
        <f>S257*H257</f>
        <v>0</v>
      </c>
      <c r="U257" s="35"/>
      <c r="V257" s="35"/>
      <c r="W257" s="35"/>
      <c r="X257" s="35"/>
      <c r="Y257" s="35"/>
      <c r="Z257" s="35"/>
      <c r="AA257" s="35"/>
      <c r="AB257" s="35"/>
      <c r="AC257" s="35"/>
      <c r="AD257" s="35"/>
      <c r="AE257" s="35"/>
      <c r="AR257" s="215" t="s">
        <v>487</v>
      </c>
      <c r="AT257" s="215" t="s">
        <v>521</v>
      </c>
      <c r="AU257" s="215" t="s">
        <v>83</v>
      </c>
      <c r="AY257" s="18" t="s">
        <v>185</v>
      </c>
      <c r="BE257" s="216">
        <f>IF(N257="základní",J257,0)</f>
        <v>0</v>
      </c>
      <c r="BF257" s="216">
        <f>IF(N257="snížená",J257,0)</f>
        <v>0</v>
      </c>
      <c r="BG257" s="216">
        <f>IF(N257="zákl. přenesená",J257,0)</f>
        <v>0</v>
      </c>
      <c r="BH257" s="216">
        <f>IF(N257="sníž. přenesená",J257,0)</f>
        <v>0</v>
      </c>
      <c r="BI257" s="216">
        <f>IF(N257="nulová",J257,0)</f>
        <v>0</v>
      </c>
      <c r="BJ257" s="18" t="s">
        <v>81</v>
      </c>
      <c r="BK257" s="216">
        <f>ROUND(I257*H257,2)</f>
        <v>0</v>
      </c>
      <c r="BL257" s="18" t="s">
        <v>487</v>
      </c>
      <c r="BM257" s="215" t="s">
        <v>2652</v>
      </c>
    </row>
    <row r="258" spans="1:65" s="2" customFormat="1" ht="10.199999999999999">
      <c r="A258" s="35"/>
      <c r="B258" s="36"/>
      <c r="C258" s="37"/>
      <c r="D258" s="217" t="s">
        <v>194</v>
      </c>
      <c r="E258" s="37"/>
      <c r="F258" s="218" t="s">
        <v>2651</v>
      </c>
      <c r="G258" s="37"/>
      <c r="H258" s="37"/>
      <c r="I258" s="116"/>
      <c r="J258" s="37"/>
      <c r="K258" s="37"/>
      <c r="L258" s="40"/>
      <c r="M258" s="219"/>
      <c r="N258" s="220"/>
      <c r="O258" s="72"/>
      <c r="P258" s="72"/>
      <c r="Q258" s="72"/>
      <c r="R258" s="72"/>
      <c r="S258" s="72"/>
      <c r="T258" s="73"/>
      <c r="U258" s="35"/>
      <c r="V258" s="35"/>
      <c r="W258" s="35"/>
      <c r="X258" s="35"/>
      <c r="Y258" s="35"/>
      <c r="Z258" s="35"/>
      <c r="AA258" s="35"/>
      <c r="AB258" s="35"/>
      <c r="AC258" s="35"/>
      <c r="AD258" s="35"/>
      <c r="AE258" s="35"/>
      <c r="AT258" s="18" t="s">
        <v>194</v>
      </c>
      <c r="AU258" s="18" t="s">
        <v>83</v>
      </c>
    </row>
    <row r="259" spans="1:65" s="2" customFormat="1" ht="16.5" customHeight="1">
      <c r="A259" s="35"/>
      <c r="B259" s="36"/>
      <c r="C259" s="258" t="s">
        <v>528</v>
      </c>
      <c r="D259" s="258" t="s">
        <v>521</v>
      </c>
      <c r="E259" s="259" t="s">
        <v>2638</v>
      </c>
      <c r="F259" s="260" t="s">
        <v>2653</v>
      </c>
      <c r="G259" s="261" t="s">
        <v>316</v>
      </c>
      <c r="H259" s="262">
        <v>25</v>
      </c>
      <c r="I259" s="263"/>
      <c r="J259" s="264">
        <f>ROUND(I259*H259,2)</f>
        <v>0</v>
      </c>
      <c r="K259" s="260" t="s">
        <v>1</v>
      </c>
      <c r="L259" s="265"/>
      <c r="M259" s="266" t="s">
        <v>1</v>
      </c>
      <c r="N259" s="267" t="s">
        <v>38</v>
      </c>
      <c r="O259" s="72"/>
      <c r="P259" s="213">
        <f>O259*H259</f>
        <v>0</v>
      </c>
      <c r="Q259" s="213">
        <v>0</v>
      </c>
      <c r="R259" s="213">
        <f>Q259*H259</f>
        <v>0</v>
      </c>
      <c r="S259" s="213">
        <v>0</v>
      </c>
      <c r="T259" s="214">
        <f>S259*H259</f>
        <v>0</v>
      </c>
      <c r="U259" s="35"/>
      <c r="V259" s="35"/>
      <c r="W259" s="35"/>
      <c r="X259" s="35"/>
      <c r="Y259" s="35"/>
      <c r="Z259" s="35"/>
      <c r="AA259" s="35"/>
      <c r="AB259" s="35"/>
      <c r="AC259" s="35"/>
      <c r="AD259" s="35"/>
      <c r="AE259" s="35"/>
      <c r="AR259" s="215" t="s">
        <v>487</v>
      </c>
      <c r="AT259" s="215" t="s">
        <v>521</v>
      </c>
      <c r="AU259" s="215" t="s">
        <v>83</v>
      </c>
      <c r="AY259" s="18" t="s">
        <v>185</v>
      </c>
      <c r="BE259" s="216">
        <f>IF(N259="základní",J259,0)</f>
        <v>0</v>
      </c>
      <c r="BF259" s="216">
        <f>IF(N259="snížená",J259,0)</f>
        <v>0</v>
      </c>
      <c r="BG259" s="216">
        <f>IF(N259="zákl. přenesená",J259,0)</f>
        <v>0</v>
      </c>
      <c r="BH259" s="216">
        <f>IF(N259="sníž. přenesená",J259,0)</f>
        <v>0</v>
      </c>
      <c r="BI259" s="216">
        <f>IF(N259="nulová",J259,0)</f>
        <v>0</v>
      </c>
      <c r="BJ259" s="18" t="s">
        <v>81</v>
      </c>
      <c r="BK259" s="216">
        <f>ROUND(I259*H259,2)</f>
        <v>0</v>
      </c>
      <c r="BL259" s="18" t="s">
        <v>487</v>
      </c>
      <c r="BM259" s="215" t="s">
        <v>2654</v>
      </c>
    </row>
    <row r="260" spans="1:65" s="2" customFormat="1" ht="10.199999999999999">
      <c r="A260" s="35"/>
      <c r="B260" s="36"/>
      <c r="C260" s="37"/>
      <c r="D260" s="217" t="s">
        <v>194</v>
      </c>
      <c r="E260" s="37"/>
      <c r="F260" s="218" t="s">
        <v>2653</v>
      </c>
      <c r="G260" s="37"/>
      <c r="H260" s="37"/>
      <c r="I260" s="116"/>
      <c r="J260" s="37"/>
      <c r="K260" s="37"/>
      <c r="L260" s="40"/>
      <c r="M260" s="219"/>
      <c r="N260" s="220"/>
      <c r="O260" s="72"/>
      <c r="P260" s="72"/>
      <c r="Q260" s="72"/>
      <c r="R260" s="72"/>
      <c r="S260" s="72"/>
      <c r="T260" s="73"/>
      <c r="U260" s="35"/>
      <c r="V260" s="35"/>
      <c r="W260" s="35"/>
      <c r="X260" s="35"/>
      <c r="Y260" s="35"/>
      <c r="Z260" s="35"/>
      <c r="AA260" s="35"/>
      <c r="AB260" s="35"/>
      <c r="AC260" s="35"/>
      <c r="AD260" s="35"/>
      <c r="AE260" s="35"/>
      <c r="AT260" s="18" t="s">
        <v>194</v>
      </c>
      <c r="AU260" s="18" t="s">
        <v>83</v>
      </c>
    </row>
    <row r="261" spans="1:65" s="2" customFormat="1" ht="16.5" customHeight="1">
      <c r="A261" s="35"/>
      <c r="B261" s="36"/>
      <c r="C261" s="258" t="s">
        <v>938</v>
      </c>
      <c r="D261" s="258" t="s">
        <v>521</v>
      </c>
      <c r="E261" s="259" t="s">
        <v>2655</v>
      </c>
      <c r="F261" s="260" t="s">
        <v>2656</v>
      </c>
      <c r="G261" s="261" t="s">
        <v>316</v>
      </c>
      <c r="H261" s="262">
        <v>30</v>
      </c>
      <c r="I261" s="263"/>
      <c r="J261" s="264">
        <f>ROUND(I261*H261,2)</f>
        <v>0</v>
      </c>
      <c r="K261" s="260" t="s">
        <v>1</v>
      </c>
      <c r="L261" s="265"/>
      <c r="M261" s="266" t="s">
        <v>1</v>
      </c>
      <c r="N261" s="267" t="s">
        <v>38</v>
      </c>
      <c r="O261" s="72"/>
      <c r="P261" s="213">
        <f>O261*H261</f>
        <v>0</v>
      </c>
      <c r="Q261" s="213">
        <v>0</v>
      </c>
      <c r="R261" s="213">
        <f>Q261*H261</f>
        <v>0</v>
      </c>
      <c r="S261" s="213">
        <v>0</v>
      </c>
      <c r="T261" s="214">
        <f>S261*H261</f>
        <v>0</v>
      </c>
      <c r="U261" s="35"/>
      <c r="V261" s="35"/>
      <c r="W261" s="35"/>
      <c r="X261" s="35"/>
      <c r="Y261" s="35"/>
      <c r="Z261" s="35"/>
      <c r="AA261" s="35"/>
      <c r="AB261" s="35"/>
      <c r="AC261" s="35"/>
      <c r="AD261" s="35"/>
      <c r="AE261" s="35"/>
      <c r="AR261" s="215" t="s">
        <v>487</v>
      </c>
      <c r="AT261" s="215" t="s">
        <v>521</v>
      </c>
      <c r="AU261" s="215" t="s">
        <v>83</v>
      </c>
      <c r="AY261" s="18" t="s">
        <v>185</v>
      </c>
      <c r="BE261" s="216">
        <f>IF(N261="základní",J261,0)</f>
        <v>0</v>
      </c>
      <c r="BF261" s="216">
        <f>IF(N261="snížená",J261,0)</f>
        <v>0</v>
      </c>
      <c r="BG261" s="216">
        <f>IF(N261="zákl. přenesená",J261,0)</f>
        <v>0</v>
      </c>
      <c r="BH261" s="216">
        <f>IF(N261="sníž. přenesená",J261,0)</f>
        <v>0</v>
      </c>
      <c r="BI261" s="216">
        <f>IF(N261="nulová",J261,0)</f>
        <v>0</v>
      </c>
      <c r="BJ261" s="18" t="s">
        <v>81</v>
      </c>
      <c r="BK261" s="216">
        <f>ROUND(I261*H261,2)</f>
        <v>0</v>
      </c>
      <c r="BL261" s="18" t="s">
        <v>487</v>
      </c>
      <c r="BM261" s="215" t="s">
        <v>2657</v>
      </c>
    </row>
    <row r="262" spans="1:65" s="2" customFormat="1" ht="10.199999999999999">
      <c r="A262" s="35"/>
      <c r="B262" s="36"/>
      <c r="C262" s="37"/>
      <c r="D262" s="217" t="s">
        <v>194</v>
      </c>
      <c r="E262" s="37"/>
      <c r="F262" s="218" t="s">
        <v>2656</v>
      </c>
      <c r="G262" s="37"/>
      <c r="H262" s="37"/>
      <c r="I262" s="116"/>
      <c r="J262" s="37"/>
      <c r="K262" s="37"/>
      <c r="L262" s="40"/>
      <c r="M262" s="219"/>
      <c r="N262" s="220"/>
      <c r="O262" s="72"/>
      <c r="P262" s="72"/>
      <c r="Q262" s="72"/>
      <c r="R262" s="72"/>
      <c r="S262" s="72"/>
      <c r="T262" s="73"/>
      <c r="U262" s="35"/>
      <c r="V262" s="35"/>
      <c r="W262" s="35"/>
      <c r="X262" s="35"/>
      <c r="Y262" s="35"/>
      <c r="Z262" s="35"/>
      <c r="AA262" s="35"/>
      <c r="AB262" s="35"/>
      <c r="AC262" s="35"/>
      <c r="AD262" s="35"/>
      <c r="AE262" s="35"/>
      <c r="AT262" s="18" t="s">
        <v>194</v>
      </c>
      <c r="AU262" s="18" t="s">
        <v>83</v>
      </c>
    </row>
    <row r="263" spans="1:65" s="2" customFormat="1" ht="16.5" customHeight="1">
      <c r="A263" s="35"/>
      <c r="B263" s="36"/>
      <c r="C263" s="258" t="s">
        <v>943</v>
      </c>
      <c r="D263" s="258" t="s">
        <v>521</v>
      </c>
      <c r="E263" s="259" t="s">
        <v>2658</v>
      </c>
      <c r="F263" s="260" t="s">
        <v>2659</v>
      </c>
      <c r="G263" s="261" t="s">
        <v>316</v>
      </c>
      <c r="H263" s="262">
        <v>45</v>
      </c>
      <c r="I263" s="263"/>
      <c r="J263" s="264">
        <f>ROUND(I263*H263,2)</f>
        <v>0</v>
      </c>
      <c r="K263" s="260" t="s">
        <v>1</v>
      </c>
      <c r="L263" s="265"/>
      <c r="M263" s="266" t="s">
        <v>1</v>
      </c>
      <c r="N263" s="267" t="s">
        <v>38</v>
      </c>
      <c r="O263" s="72"/>
      <c r="P263" s="213">
        <f>O263*H263</f>
        <v>0</v>
      </c>
      <c r="Q263" s="213">
        <v>0</v>
      </c>
      <c r="R263" s="213">
        <f>Q263*H263</f>
        <v>0</v>
      </c>
      <c r="S263" s="213">
        <v>0</v>
      </c>
      <c r="T263" s="214">
        <f>S263*H263</f>
        <v>0</v>
      </c>
      <c r="U263" s="35"/>
      <c r="V263" s="35"/>
      <c r="W263" s="35"/>
      <c r="X263" s="35"/>
      <c r="Y263" s="35"/>
      <c r="Z263" s="35"/>
      <c r="AA263" s="35"/>
      <c r="AB263" s="35"/>
      <c r="AC263" s="35"/>
      <c r="AD263" s="35"/>
      <c r="AE263" s="35"/>
      <c r="AR263" s="215" t="s">
        <v>487</v>
      </c>
      <c r="AT263" s="215" t="s">
        <v>521</v>
      </c>
      <c r="AU263" s="215" t="s">
        <v>83</v>
      </c>
      <c r="AY263" s="18" t="s">
        <v>185</v>
      </c>
      <c r="BE263" s="216">
        <f>IF(N263="základní",J263,0)</f>
        <v>0</v>
      </c>
      <c r="BF263" s="216">
        <f>IF(N263="snížená",J263,0)</f>
        <v>0</v>
      </c>
      <c r="BG263" s="216">
        <f>IF(N263="zákl. přenesená",J263,0)</f>
        <v>0</v>
      </c>
      <c r="BH263" s="216">
        <f>IF(N263="sníž. přenesená",J263,0)</f>
        <v>0</v>
      </c>
      <c r="BI263" s="216">
        <f>IF(N263="nulová",J263,0)</f>
        <v>0</v>
      </c>
      <c r="BJ263" s="18" t="s">
        <v>81</v>
      </c>
      <c r="BK263" s="216">
        <f>ROUND(I263*H263,2)</f>
        <v>0</v>
      </c>
      <c r="BL263" s="18" t="s">
        <v>487</v>
      </c>
      <c r="BM263" s="215" t="s">
        <v>2660</v>
      </c>
    </row>
    <row r="264" spans="1:65" s="2" customFormat="1" ht="10.199999999999999">
      <c r="A264" s="35"/>
      <c r="B264" s="36"/>
      <c r="C264" s="37"/>
      <c r="D264" s="217" t="s">
        <v>194</v>
      </c>
      <c r="E264" s="37"/>
      <c r="F264" s="218" t="s">
        <v>2659</v>
      </c>
      <c r="G264" s="37"/>
      <c r="H264" s="37"/>
      <c r="I264" s="116"/>
      <c r="J264" s="37"/>
      <c r="K264" s="37"/>
      <c r="L264" s="40"/>
      <c r="M264" s="219"/>
      <c r="N264" s="220"/>
      <c r="O264" s="72"/>
      <c r="P264" s="72"/>
      <c r="Q264" s="72"/>
      <c r="R264" s="72"/>
      <c r="S264" s="72"/>
      <c r="T264" s="73"/>
      <c r="U264" s="35"/>
      <c r="V264" s="35"/>
      <c r="W264" s="35"/>
      <c r="X264" s="35"/>
      <c r="Y264" s="35"/>
      <c r="Z264" s="35"/>
      <c r="AA264" s="35"/>
      <c r="AB264" s="35"/>
      <c r="AC264" s="35"/>
      <c r="AD264" s="35"/>
      <c r="AE264" s="35"/>
      <c r="AT264" s="18" t="s">
        <v>194</v>
      </c>
      <c r="AU264" s="18" t="s">
        <v>83</v>
      </c>
    </row>
    <row r="265" spans="1:65" s="2" customFormat="1" ht="16.5" customHeight="1">
      <c r="A265" s="35"/>
      <c r="B265" s="36"/>
      <c r="C265" s="258" t="s">
        <v>949</v>
      </c>
      <c r="D265" s="258" t="s">
        <v>521</v>
      </c>
      <c r="E265" s="259" t="s">
        <v>2658</v>
      </c>
      <c r="F265" s="260" t="s">
        <v>2659</v>
      </c>
      <c r="G265" s="261" t="s">
        <v>316</v>
      </c>
      <c r="H265" s="262">
        <v>15</v>
      </c>
      <c r="I265" s="263"/>
      <c r="J265" s="264">
        <f>ROUND(I265*H265,2)</f>
        <v>0</v>
      </c>
      <c r="K265" s="260" t="s">
        <v>1</v>
      </c>
      <c r="L265" s="265"/>
      <c r="M265" s="266" t="s">
        <v>1</v>
      </c>
      <c r="N265" s="267" t="s">
        <v>38</v>
      </c>
      <c r="O265" s="72"/>
      <c r="P265" s="213">
        <f>O265*H265</f>
        <v>0</v>
      </c>
      <c r="Q265" s="213">
        <v>0</v>
      </c>
      <c r="R265" s="213">
        <f>Q265*H265</f>
        <v>0</v>
      </c>
      <c r="S265" s="213">
        <v>0</v>
      </c>
      <c r="T265" s="214">
        <f>S265*H265</f>
        <v>0</v>
      </c>
      <c r="U265" s="35"/>
      <c r="V265" s="35"/>
      <c r="W265" s="35"/>
      <c r="X265" s="35"/>
      <c r="Y265" s="35"/>
      <c r="Z265" s="35"/>
      <c r="AA265" s="35"/>
      <c r="AB265" s="35"/>
      <c r="AC265" s="35"/>
      <c r="AD265" s="35"/>
      <c r="AE265" s="35"/>
      <c r="AR265" s="215" t="s">
        <v>487</v>
      </c>
      <c r="AT265" s="215" t="s">
        <v>521</v>
      </c>
      <c r="AU265" s="215" t="s">
        <v>83</v>
      </c>
      <c r="AY265" s="18" t="s">
        <v>185</v>
      </c>
      <c r="BE265" s="216">
        <f>IF(N265="základní",J265,0)</f>
        <v>0</v>
      </c>
      <c r="BF265" s="216">
        <f>IF(N265="snížená",J265,0)</f>
        <v>0</v>
      </c>
      <c r="BG265" s="216">
        <f>IF(N265="zákl. přenesená",J265,0)</f>
        <v>0</v>
      </c>
      <c r="BH265" s="216">
        <f>IF(N265="sníž. přenesená",J265,0)</f>
        <v>0</v>
      </c>
      <c r="BI265" s="216">
        <f>IF(N265="nulová",J265,0)</f>
        <v>0</v>
      </c>
      <c r="BJ265" s="18" t="s">
        <v>81</v>
      </c>
      <c r="BK265" s="216">
        <f>ROUND(I265*H265,2)</f>
        <v>0</v>
      </c>
      <c r="BL265" s="18" t="s">
        <v>487</v>
      </c>
      <c r="BM265" s="215" t="s">
        <v>2661</v>
      </c>
    </row>
    <row r="266" spans="1:65" s="2" customFormat="1" ht="10.199999999999999">
      <c r="A266" s="35"/>
      <c r="B266" s="36"/>
      <c r="C266" s="37"/>
      <c r="D266" s="217" t="s">
        <v>194</v>
      </c>
      <c r="E266" s="37"/>
      <c r="F266" s="218" t="s">
        <v>2659</v>
      </c>
      <c r="G266" s="37"/>
      <c r="H266" s="37"/>
      <c r="I266" s="116"/>
      <c r="J266" s="37"/>
      <c r="K266" s="37"/>
      <c r="L266" s="40"/>
      <c r="M266" s="219"/>
      <c r="N266" s="220"/>
      <c r="O266" s="72"/>
      <c r="P266" s="72"/>
      <c r="Q266" s="72"/>
      <c r="R266" s="72"/>
      <c r="S266" s="72"/>
      <c r="T266" s="73"/>
      <c r="U266" s="35"/>
      <c r="V266" s="35"/>
      <c r="W266" s="35"/>
      <c r="X266" s="35"/>
      <c r="Y266" s="35"/>
      <c r="Z266" s="35"/>
      <c r="AA266" s="35"/>
      <c r="AB266" s="35"/>
      <c r="AC266" s="35"/>
      <c r="AD266" s="35"/>
      <c r="AE266" s="35"/>
      <c r="AT266" s="18" t="s">
        <v>194</v>
      </c>
      <c r="AU266" s="18" t="s">
        <v>83</v>
      </c>
    </row>
    <row r="267" spans="1:65" s="2" customFormat="1" ht="16.5" customHeight="1">
      <c r="A267" s="35"/>
      <c r="B267" s="36"/>
      <c r="C267" s="258" t="s">
        <v>953</v>
      </c>
      <c r="D267" s="258" t="s">
        <v>521</v>
      </c>
      <c r="E267" s="259" t="s">
        <v>2658</v>
      </c>
      <c r="F267" s="260" t="s">
        <v>2659</v>
      </c>
      <c r="G267" s="261" t="s">
        <v>316</v>
      </c>
      <c r="H267" s="262">
        <v>320</v>
      </c>
      <c r="I267" s="263"/>
      <c r="J267" s="264">
        <f>ROUND(I267*H267,2)</f>
        <v>0</v>
      </c>
      <c r="K267" s="260" t="s">
        <v>1</v>
      </c>
      <c r="L267" s="265"/>
      <c r="M267" s="266" t="s">
        <v>1</v>
      </c>
      <c r="N267" s="267" t="s">
        <v>38</v>
      </c>
      <c r="O267" s="72"/>
      <c r="P267" s="213">
        <f>O267*H267</f>
        <v>0</v>
      </c>
      <c r="Q267" s="213">
        <v>0</v>
      </c>
      <c r="R267" s="213">
        <f>Q267*H267</f>
        <v>0</v>
      </c>
      <c r="S267" s="213">
        <v>0</v>
      </c>
      <c r="T267" s="214">
        <f>S267*H267</f>
        <v>0</v>
      </c>
      <c r="U267" s="35"/>
      <c r="V267" s="35"/>
      <c r="W267" s="35"/>
      <c r="X267" s="35"/>
      <c r="Y267" s="35"/>
      <c r="Z267" s="35"/>
      <c r="AA267" s="35"/>
      <c r="AB267" s="35"/>
      <c r="AC267" s="35"/>
      <c r="AD267" s="35"/>
      <c r="AE267" s="35"/>
      <c r="AR267" s="215" t="s">
        <v>487</v>
      </c>
      <c r="AT267" s="215" t="s">
        <v>521</v>
      </c>
      <c r="AU267" s="215" t="s">
        <v>83</v>
      </c>
      <c r="AY267" s="18" t="s">
        <v>185</v>
      </c>
      <c r="BE267" s="216">
        <f>IF(N267="základní",J267,0)</f>
        <v>0</v>
      </c>
      <c r="BF267" s="216">
        <f>IF(N267="snížená",J267,0)</f>
        <v>0</v>
      </c>
      <c r="BG267" s="216">
        <f>IF(N267="zákl. přenesená",J267,0)</f>
        <v>0</v>
      </c>
      <c r="BH267" s="216">
        <f>IF(N267="sníž. přenesená",J267,0)</f>
        <v>0</v>
      </c>
      <c r="BI267" s="216">
        <f>IF(N267="nulová",J267,0)</f>
        <v>0</v>
      </c>
      <c r="BJ267" s="18" t="s">
        <v>81</v>
      </c>
      <c r="BK267" s="216">
        <f>ROUND(I267*H267,2)</f>
        <v>0</v>
      </c>
      <c r="BL267" s="18" t="s">
        <v>487</v>
      </c>
      <c r="BM267" s="215" t="s">
        <v>2662</v>
      </c>
    </row>
    <row r="268" spans="1:65" s="2" customFormat="1" ht="10.199999999999999">
      <c r="A268" s="35"/>
      <c r="B268" s="36"/>
      <c r="C268" s="37"/>
      <c r="D268" s="217" t="s">
        <v>194</v>
      </c>
      <c r="E268" s="37"/>
      <c r="F268" s="218" t="s">
        <v>2659</v>
      </c>
      <c r="G268" s="37"/>
      <c r="H268" s="37"/>
      <c r="I268" s="116"/>
      <c r="J268" s="37"/>
      <c r="K268" s="37"/>
      <c r="L268" s="40"/>
      <c r="M268" s="219"/>
      <c r="N268" s="220"/>
      <c r="O268" s="72"/>
      <c r="P268" s="72"/>
      <c r="Q268" s="72"/>
      <c r="R268" s="72"/>
      <c r="S268" s="72"/>
      <c r="T268" s="73"/>
      <c r="U268" s="35"/>
      <c r="V268" s="35"/>
      <c r="W268" s="35"/>
      <c r="X268" s="35"/>
      <c r="Y268" s="35"/>
      <c r="Z268" s="35"/>
      <c r="AA268" s="35"/>
      <c r="AB268" s="35"/>
      <c r="AC268" s="35"/>
      <c r="AD268" s="35"/>
      <c r="AE268" s="35"/>
      <c r="AT268" s="18" t="s">
        <v>194</v>
      </c>
      <c r="AU268" s="18" t="s">
        <v>83</v>
      </c>
    </row>
    <row r="269" spans="1:65" s="2" customFormat="1" ht="16.5" customHeight="1">
      <c r="A269" s="35"/>
      <c r="B269" s="36"/>
      <c r="C269" s="258" t="s">
        <v>959</v>
      </c>
      <c r="D269" s="258" t="s">
        <v>521</v>
      </c>
      <c r="E269" s="259" t="s">
        <v>2663</v>
      </c>
      <c r="F269" s="260" t="s">
        <v>2664</v>
      </c>
      <c r="G269" s="261" t="s">
        <v>316</v>
      </c>
      <c r="H269" s="262">
        <v>650</v>
      </c>
      <c r="I269" s="263"/>
      <c r="J269" s="264">
        <f>ROUND(I269*H269,2)</f>
        <v>0</v>
      </c>
      <c r="K269" s="260" t="s">
        <v>1</v>
      </c>
      <c r="L269" s="265"/>
      <c r="M269" s="266" t="s">
        <v>1</v>
      </c>
      <c r="N269" s="267" t="s">
        <v>38</v>
      </c>
      <c r="O269" s="72"/>
      <c r="P269" s="213">
        <f>O269*H269</f>
        <v>0</v>
      </c>
      <c r="Q269" s="213">
        <v>0</v>
      </c>
      <c r="R269" s="213">
        <f>Q269*H269</f>
        <v>0</v>
      </c>
      <c r="S269" s="213">
        <v>0</v>
      </c>
      <c r="T269" s="214">
        <f>S269*H269</f>
        <v>0</v>
      </c>
      <c r="U269" s="35"/>
      <c r="V269" s="35"/>
      <c r="W269" s="35"/>
      <c r="X269" s="35"/>
      <c r="Y269" s="35"/>
      <c r="Z269" s="35"/>
      <c r="AA269" s="35"/>
      <c r="AB269" s="35"/>
      <c r="AC269" s="35"/>
      <c r="AD269" s="35"/>
      <c r="AE269" s="35"/>
      <c r="AR269" s="215" t="s">
        <v>487</v>
      </c>
      <c r="AT269" s="215" t="s">
        <v>521</v>
      </c>
      <c r="AU269" s="215" t="s">
        <v>83</v>
      </c>
      <c r="AY269" s="18" t="s">
        <v>185</v>
      </c>
      <c r="BE269" s="216">
        <f>IF(N269="základní",J269,0)</f>
        <v>0</v>
      </c>
      <c r="BF269" s="216">
        <f>IF(N269="snížená",J269,0)</f>
        <v>0</v>
      </c>
      <c r="BG269" s="216">
        <f>IF(N269="zákl. přenesená",J269,0)</f>
        <v>0</v>
      </c>
      <c r="BH269" s="216">
        <f>IF(N269="sníž. přenesená",J269,0)</f>
        <v>0</v>
      </c>
      <c r="BI269" s="216">
        <f>IF(N269="nulová",J269,0)</f>
        <v>0</v>
      </c>
      <c r="BJ269" s="18" t="s">
        <v>81</v>
      </c>
      <c r="BK269" s="216">
        <f>ROUND(I269*H269,2)</f>
        <v>0</v>
      </c>
      <c r="BL269" s="18" t="s">
        <v>487</v>
      </c>
      <c r="BM269" s="215" t="s">
        <v>2665</v>
      </c>
    </row>
    <row r="270" spans="1:65" s="2" customFormat="1" ht="10.199999999999999">
      <c r="A270" s="35"/>
      <c r="B270" s="36"/>
      <c r="C270" s="37"/>
      <c r="D270" s="217" t="s">
        <v>194</v>
      </c>
      <c r="E270" s="37"/>
      <c r="F270" s="218" t="s">
        <v>2664</v>
      </c>
      <c r="G270" s="37"/>
      <c r="H270" s="37"/>
      <c r="I270" s="116"/>
      <c r="J270" s="37"/>
      <c r="K270" s="37"/>
      <c r="L270" s="40"/>
      <c r="M270" s="219"/>
      <c r="N270" s="220"/>
      <c r="O270" s="72"/>
      <c r="P270" s="72"/>
      <c r="Q270" s="72"/>
      <c r="R270" s="72"/>
      <c r="S270" s="72"/>
      <c r="T270" s="73"/>
      <c r="U270" s="35"/>
      <c r="V270" s="35"/>
      <c r="W270" s="35"/>
      <c r="X270" s="35"/>
      <c r="Y270" s="35"/>
      <c r="Z270" s="35"/>
      <c r="AA270" s="35"/>
      <c r="AB270" s="35"/>
      <c r="AC270" s="35"/>
      <c r="AD270" s="35"/>
      <c r="AE270" s="35"/>
      <c r="AT270" s="18" t="s">
        <v>194</v>
      </c>
      <c r="AU270" s="18" t="s">
        <v>83</v>
      </c>
    </row>
    <row r="271" spans="1:65" s="2" customFormat="1" ht="16.5" customHeight="1">
      <c r="A271" s="35"/>
      <c r="B271" s="36"/>
      <c r="C271" s="258" t="s">
        <v>963</v>
      </c>
      <c r="D271" s="258" t="s">
        <v>521</v>
      </c>
      <c r="E271" s="259" t="s">
        <v>2666</v>
      </c>
      <c r="F271" s="260" t="s">
        <v>2667</v>
      </c>
      <c r="G271" s="261" t="s">
        <v>316</v>
      </c>
      <c r="H271" s="262">
        <v>35</v>
      </c>
      <c r="I271" s="263"/>
      <c r="J271" s="264">
        <f>ROUND(I271*H271,2)</f>
        <v>0</v>
      </c>
      <c r="K271" s="260" t="s">
        <v>1</v>
      </c>
      <c r="L271" s="265"/>
      <c r="M271" s="266" t="s">
        <v>1</v>
      </c>
      <c r="N271" s="267" t="s">
        <v>38</v>
      </c>
      <c r="O271" s="72"/>
      <c r="P271" s="213">
        <f>O271*H271</f>
        <v>0</v>
      </c>
      <c r="Q271" s="213">
        <v>0</v>
      </c>
      <c r="R271" s="213">
        <f>Q271*H271</f>
        <v>0</v>
      </c>
      <c r="S271" s="213">
        <v>0</v>
      </c>
      <c r="T271" s="214">
        <f>S271*H271</f>
        <v>0</v>
      </c>
      <c r="U271" s="35"/>
      <c r="V271" s="35"/>
      <c r="W271" s="35"/>
      <c r="X271" s="35"/>
      <c r="Y271" s="35"/>
      <c r="Z271" s="35"/>
      <c r="AA271" s="35"/>
      <c r="AB271" s="35"/>
      <c r="AC271" s="35"/>
      <c r="AD271" s="35"/>
      <c r="AE271" s="35"/>
      <c r="AR271" s="215" t="s">
        <v>487</v>
      </c>
      <c r="AT271" s="215" t="s">
        <v>521</v>
      </c>
      <c r="AU271" s="215" t="s">
        <v>83</v>
      </c>
      <c r="AY271" s="18" t="s">
        <v>185</v>
      </c>
      <c r="BE271" s="216">
        <f>IF(N271="základní",J271,0)</f>
        <v>0</v>
      </c>
      <c r="BF271" s="216">
        <f>IF(N271="snížená",J271,0)</f>
        <v>0</v>
      </c>
      <c r="BG271" s="216">
        <f>IF(N271="zákl. přenesená",J271,0)</f>
        <v>0</v>
      </c>
      <c r="BH271" s="216">
        <f>IF(N271="sníž. přenesená",J271,0)</f>
        <v>0</v>
      </c>
      <c r="BI271" s="216">
        <f>IF(N271="nulová",J271,0)</f>
        <v>0</v>
      </c>
      <c r="BJ271" s="18" t="s">
        <v>81</v>
      </c>
      <c r="BK271" s="216">
        <f>ROUND(I271*H271,2)</f>
        <v>0</v>
      </c>
      <c r="BL271" s="18" t="s">
        <v>487</v>
      </c>
      <c r="BM271" s="215" t="s">
        <v>2668</v>
      </c>
    </row>
    <row r="272" spans="1:65" s="2" customFormat="1" ht="10.199999999999999">
      <c r="A272" s="35"/>
      <c r="B272" s="36"/>
      <c r="C272" s="37"/>
      <c r="D272" s="217" t="s">
        <v>194</v>
      </c>
      <c r="E272" s="37"/>
      <c r="F272" s="218" t="s">
        <v>2667</v>
      </c>
      <c r="G272" s="37"/>
      <c r="H272" s="37"/>
      <c r="I272" s="116"/>
      <c r="J272" s="37"/>
      <c r="K272" s="37"/>
      <c r="L272" s="40"/>
      <c r="M272" s="219"/>
      <c r="N272" s="220"/>
      <c r="O272" s="72"/>
      <c r="P272" s="72"/>
      <c r="Q272" s="72"/>
      <c r="R272" s="72"/>
      <c r="S272" s="72"/>
      <c r="T272" s="73"/>
      <c r="U272" s="35"/>
      <c r="V272" s="35"/>
      <c r="W272" s="35"/>
      <c r="X272" s="35"/>
      <c r="Y272" s="35"/>
      <c r="Z272" s="35"/>
      <c r="AA272" s="35"/>
      <c r="AB272" s="35"/>
      <c r="AC272" s="35"/>
      <c r="AD272" s="35"/>
      <c r="AE272" s="35"/>
      <c r="AT272" s="18" t="s">
        <v>194</v>
      </c>
      <c r="AU272" s="18" t="s">
        <v>83</v>
      </c>
    </row>
    <row r="273" spans="1:65" s="2" customFormat="1" ht="16.5" customHeight="1">
      <c r="A273" s="35"/>
      <c r="B273" s="36"/>
      <c r="C273" s="258" t="s">
        <v>969</v>
      </c>
      <c r="D273" s="258" t="s">
        <v>521</v>
      </c>
      <c r="E273" s="259" t="s">
        <v>2669</v>
      </c>
      <c r="F273" s="260" t="s">
        <v>2670</v>
      </c>
      <c r="G273" s="261" t="s">
        <v>316</v>
      </c>
      <c r="H273" s="262">
        <v>930</v>
      </c>
      <c r="I273" s="263"/>
      <c r="J273" s="264">
        <f>ROUND(I273*H273,2)</f>
        <v>0</v>
      </c>
      <c r="K273" s="260" t="s">
        <v>1</v>
      </c>
      <c r="L273" s="265"/>
      <c r="M273" s="266" t="s">
        <v>1</v>
      </c>
      <c r="N273" s="267" t="s">
        <v>38</v>
      </c>
      <c r="O273" s="72"/>
      <c r="P273" s="213">
        <f>O273*H273</f>
        <v>0</v>
      </c>
      <c r="Q273" s="213">
        <v>0</v>
      </c>
      <c r="R273" s="213">
        <f>Q273*H273</f>
        <v>0</v>
      </c>
      <c r="S273" s="213">
        <v>0</v>
      </c>
      <c r="T273" s="214">
        <f>S273*H273</f>
        <v>0</v>
      </c>
      <c r="U273" s="35"/>
      <c r="V273" s="35"/>
      <c r="W273" s="35"/>
      <c r="X273" s="35"/>
      <c r="Y273" s="35"/>
      <c r="Z273" s="35"/>
      <c r="AA273" s="35"/>
      <c r="AB273" s="35"/>
      <c r="AC273" s="35"/>
      <c r="AD273" s="35"/>
      <c r="AE273" s="35"/>
      <c r="AR273" s="215" t="s">
        <v>487</v>
      </c>
      <c r="AT273" s="215" t="s">
        <v>521</v>
      </c>
      <c r="AU273" s="215" t="s">
        <v>83</v>
      </c>
      <c r="AY273" s="18" t="s">
        <v>185</v>
      </c>
      <c r="BE273" s="216">
        <f>IF(N273="základní",J273,0)</f>
        <v>0</v>
      </c>
      <c r="BF273" s="216">
        <f>IF(N273="snížená",J273,0)</f>
        <v>0</v>
      </c>
      <c r="BG273" s="216">
        <f>IF(N273="zákl. přenesená",J273,0)</f>
        <v>0</v>
      </c>
      <c r="BH273" s="216">
        <f>IF(N273="sníž. přenesená",J273,0)</f>
        <v>0</v>
      </c>
      <c r="BI273" s="216">
        <f>IF(N273="nulová",J273,0)</f>
        <v>0</v>
      </c>
      <c r="BJ273" s="18" t="s">
        <v>81</v>
      </c>
      <c r="BK273" s="216">
        <f>ROUND(I273*H273,2)</f>
        <v>0</v>
      </c>
      <c r="BL273" s="18" t="s">
        <v>487</v>
      </c>
      <c r="BM273" s="215" t="s">
        <v>2671</v>
      </c>
    </row>
    <row r="274" spans="1:65" s="2" customFormat="1" ht="10.199999999999999">
      <c r="A274" s="35"/>
      <c r="B274" s="36"/>
      <c r="C274" s="37"/>
      <c r="D274" s="217" t="s">
        <v>194</v>
      </c>
      <c r="E274" s="37"/>
      <c r="F274" s="218" t="s">
        <v>2670</v>
      </c>
      <c r="G274" s="37"/>
      <c r="H274" s="37"/>
      <c r="I274" s="116"/>
      <c r="J274" s="37"/>
      <c r="K274" s="37"/>
      <c r="L274" s="40"/>
      <c r="M274" s="219"/>
      <c r="N274" s="220"/>
      <c r="O274" s="72"/>
      <c r="P274" s="72"/>
      <c r="Q274" s="72"/>
      <c r="R274" s="72"/>
      <c r="S274" s="72"/>
      <c r="T274" s="73"/>
      <c r="U274" s="35"/>
      <c r="V274" s="35"/>
      <c r="W274" s="35"/>
      <c r="X274" s="35"/>
      <c r="Y274" s="35"/>
      <c r="Z274" s="35"/>
      <c r="AA274" s="35"/>
      <c r="AB274" s="35"/>
      <c r="AC274" s="35"/>
      <c r="AD274" s="35"/>
      <c r="AE274" s="35"/>
      <c r="AT274" s="18" t="s">
        <v>194</v>
      </c>
      <c r="AU274" s="18" t="s">
        <v>83</v>
      </c>
    </row>
    <row r="275" spans="1:65" s="2" customFormat="1" ht="16.5" customHeight="1">
      <c r="A275" s="35"/>
      <c r="B275" s="36"/>
      <c r="C275" s="258" t="s">
        <v>973</v>
      </c>
      <c r="D275" s="258" t="s">
        <v>521</v>
      </c>
      <c r="E275" s="259" t="s">
        <v>2672</v>
      </c>
      <c r="F275" s="260" t="s">
        <v>2673</v>
      </c>
      <c r="G275" s="261" t="s">
        <v>990</v>
      </c>
      <c r="H275" s="262">
        <v>12</v>
      </c>
      <c r="I275" s="263"/>
      <c r="J275" s="264">
        <f>ROUND(I275*H275,2)</f>
        <v>0</v>
      </c>
      <c r="K275" s="260" t="s">
        <v>1</v>
      </c>
      <c r="L275" s="265"/>
      <c r="M275" s="266" t="s">
        <v>1</v>
      </c>
      <c r="N275" s="267" t="s">
        <v>38</v>
      </c>
      <c r="O275" s="72"/>
      <c r="P275" s="213">
        <f>O275*H275</f>
        <v>0</v>
      </c>
      <c r="Q275" s="213">
        <v>0</v>
      </c>
      <c r="R275" s="213">
        <f>Q275*H275</f>
        <v>0</v>
      </c>
      <c r="S275" s="213">
        <v>0</v>
      </c>
      <c r="T275" s="214">
        <f>S275*H275</f>
        <v>0</v>
      </c>
      <c r="U275" s="35"/>
      <c r="V275" s="35"/>
      <c r="W275" s="35"/>
      <c r="X275" s="35"/>
      <c r="Y275" s="35"/>
      <c r="Z275" s="35"/>
      <c r="AA275" s="35"/>
      <c r="AB275" s="35"/>
      <c r="AC275" s="35"/>
      <c r="AD275" s="35"/>
      <c r="AE275" s="35"/>
      <c r="AR275" s="215" t="s">
        <v>487</v>
      </c>
      <c r="AT275" s="215" t="s">
        <v>521</v>
      </c>
      <c r="AU275" s="215" t="s">
        <v>83</v>
      </c>
      <c r="AY275" s="18" t="s">
        <v>185</v>
      </c>
      <c r="BE275" s="216">
        <f>IF(N275="základní",J275,0)</f>
        <v>0</v>
      </c>
      <c r="BF275" s="216">
        <f>IF(N275="snížená",J275,0)</f>
        <v>0</v>
      </c>
      <c r="BG275" s="216">
        <f>IF(N275="zákl. přenesená",J275,0)</f>
        <v>0</v>
      </c>
      <c r="BH275" s="216">
        <f>IF(N275="sníž. přenesená",J275,0)</f>
        <v>0</v>
      </c>
      <c r="BI275" s="216">
        <f>IF(N275="nulová",J275,0)</f>
        <v>0</v>
      </c>
      <c r="BJ275" s="18" t="s">
        <v>81</v>
      </c>
      <c r="BK275" s="216">
        <f>ROUND(I275*H275,2)</f>
        <v>0</v>
      </c>
      <c r="BL275" s="18" t="s">
        <v>487</v>
      </c>
      <c r="BM275" s="215" t="s">
        <v>2674</v>
      </c>
    </row>
    <row r="276" spans="1:65" s="2" customFormat="1" ht="10.199999999999999">
      <c r="A276" s="35"/>
      <c r="B276" s="36"/>
      <c r="C276" s="37"/>
      <c r="D276" s="217" t="s">
        <v>194</v>
      </c>
      <c r="E276" s="37"/>
      <c r="F276" s="218" t="s">
        <v>2673</v>
      </c>
      <c r="G276" s="37"/>
      <c r="H276" s="37"/>
      <c r="I276" s="116"/>
      <c r="J276" s="37"/>
      <c r="K276" s="37"/>
      <c r="L276" s="40"/>
      <c r="M276" s="219"/>
      <c r="N276" s="220"/>
      <c r="O276" s="72"/>
      <c r="P276" s="72"/>
      <c r="Q276" s="72"/>
      <c r="R276" s="72"/>
      <c r="S276" s="72"/>
      <c r="T276" s="73"/>
      <c r="U276" s="35"/>
      <c r="V276" s="35"/>
      <c r="W276" s="35"/>
      <c r="X276" s="35"/>
      <c r="Y276" s="35"/>
      <c r="Z276" s="35"/>
      <c r="AA276" s="35"/>
      <c r="AB276" s="35"/>
      <c r="AC276" s="35"/>
      <c r="AD276" s="35"/>
      <c r="AE276" s="35"/>
      <c r="AT276" s="18" t="s">
        <v>194</v>
      </c>
      <c r="AU276" s="18" t="s">
        <v>83</v>
      </c>
    </row>
    <row r="277" spans="1:65" s="2" customFormat="1" ht="16.5" customHeight="1">
      <c r="A277" s="35"/>
      <c r="B277" s="36"/>
      <c r="C277" s="258" t="s">
        <v>982</v>
      </c>
      <c r="D277" s="258" t="s">
        <v>521</v>
      </c>
      <c r="E277" s="259" t="s">
        <v>2675</v>
      </c>
      <c r="F277" s="260" t="s">
        <v>2676</v>
      </c>
      <c r="G277" s="261" t="s">
        <v>316</v>
      </c>
      <c r="H277" s="262">
        <v>150</v>
      </c>
      <c r="I277" s="263"/>
      <c r="J277" s="264">
        <f>ROUND(I277*H277,2)</f>
        <v>0</v>
      </c>
      <c r="K277" s="260" t="s">
        <v>1</v>
      </c>
      <c r="L277" s="265"/>
      <c r="M277" s="266" t="s">
        <v>1</v>
      </c>
      <c r="N277" s="267" t="s">
        <v>38</v>
      </c>
      <c r="O277" s="72"/>
      <c r="P277" s="213">
        <f>O277*H277</f>
        <v>0</v>
      </c>
      <c r="Q277" s="213">
        <v>0</v>
      </c>
      <c r="R277" s="213">
        <f>Q277*H277</f>
        <v>0</v>
      </c>
      <c r="S277" s="213">
        <v>0</v>
      </c>
      <c r="T277" s="214">
        <f>S277*H277</f>
        <v>0</v>
      </c>
      <c r="U277" s="35"/>
      <c r="V277" s="35"/>
      <c r="W277" s="35"/>
      <c r="X277" s="35"/>
      <c r="Y277" s="35"/>
      <c r="Z277" s="35"/>
      <c r="AA277" s="35"/>
      <c r="AB277" s="35"/>
      <c r="AC277" s="35"/>
      <c r="AD277" s="35"/>
      <c r="AE277" s="35"/>
      <c r="AR277" s="215" t="s">
        <v>487</v>
      </c>
      <c r="AT277" s="215" t="s">
        <v>521</v>
      </c>
      <c r="AU277" s="215" t="s">
        <v>83</v>
      </c>
      <c r="AY277" s="18" t="s">
        <v>185</v>
      </c>
      <c r="BE277" s="216">
        <f>IF(N277="základní",J277,0)</f>
        <v>0</v>
      </c>
      <c r="BF277" s="216">
        <f>IF(N277="snížená",J277,0)</f>
        <v>0</v>
      </c>
      <c r="BG277" s="216">
        <f>IF(N277="zákl. přenesená",J277,0)</f>
        <v>0</v>
      </c>
      <c r="BH277" s="216">
        <f>IF(N277="sníž. přenesená",J277,0)</f>
        <v>0</v>
      </c>
      <c r="BI277" s="216">
        <f>IF(N277="nulová",J277,0)</f>
        <v>0</v>
      </c>
      <c r="BJ277" s="18" t="s">
        <v>81</v>
      </c>
      <c r="BK277" s="216">
        <f>ROUND(I277*H277,2)</f>
        <v>0</v>
      </c>
      <c r="BL277" s="18" t="s">
        <v>487</v>
      </c>
      <c r="BM277" s="215" t="s">
        <v>2677</v>
      </c>
    </row>
    <row r="278" spans="1:65" s="2" customFormat="1" ht="10.199999999999999">
      <c r="A278" s="35"/>
      <c r="B278" s="36"/>
      <c r="C278" s="37"/>
      <c r="D278" s="217" t="s">
        <v>194</v>
      </c>
      <c r="E278" s="37"/>
      <c r="F278" s="218" t="s">
        <v>2676</v>
      </c>
      <c r="G278" s="37"/>
      <c r="H278" s="37"/>
      <c r="I278" s="116"/>
      <c r="J278" s="37"/>
      <c r="K278" s="37"/>
      <c r="L278" s="40"/>
      <c r="M278" s="219"/>
      <c r="N278" s="220"/>
      <c r="O278" s="72"/>
      <c r="P278" s="72"/>
      <c r="Q278" s="72"/>
      <c r="R278" s="72"/>
      <c r="S278" s="72"/>
      <c r="T278" s="73"/>
      <c r="U278" s="35"/>
      <c r="V278" s="35"/>
      <c r="W278" s="35"/>
      <c r="X278" s="35"/>
      <c r="Y278" s="35"/>
      <c r="Z278" s="35"/>
      <c r="AA278" s="35"/>
      <c r="AB278" s="35"/>
      <c r="AC278" s="35"/>
      <c r="AD278" s="35"/>
      <c r="AE278" s="35"/>
      <c r="AT278" s="18" t="s">
        <v>194</v>
      </c>
      <c r="AU278" s="18" t="s">
        <v>83</v>
      </c>
    </row>
    <row r="279" spans="1:65" s="2" customFormat="1" ht="16.5" customHeight="1">
      <c r="A279" s="35"/>
      <c r="B279" s="36"/>
      <c r="C279" s="258" t="s">
        <v>987</v>
      </c>
      <c r="D279" s="258" t="s">
        <v>521</v>
      </c>
      <c r="E279" s="259" t="s">
        <v>2678</v>
      </c>
      <c r="F279" s="260" t="s">
        <v>2679</v>
      </c>
      <c r="G279" s="261" t="s">
        <v>316</v>
      </c>
      <c r="H279" s="262">
        <v>20</v>
      </c>
      <c r="I279" s="263"/>
      <c r="J279" s="264">
        <f>ROUND(I279*H279,2)</f>
        <v>0</v>
      </c>
      <c r="K279" s="260" t="s">
        <v>1</v>
      </c>
      <c r="L279" s="265"/>
      <c r="M279" s="266" t="s">
        <v>1</v>
      </c>
      <c r="N279" s="267" t="s">
        <v>38</v>
      </c>
      <c r="O279" s="72"/>
      <c r="P279" s="213">
        <f>O279*H279</f>
        <v>0</v>
      </c>
      <c r="Q279" s="213">
        <v>0</v>
      </c>
      <c r="R279" s="213">
        <f>Q279*H279</f>
        <v>0</v>
      </c>
      <c r="S279" s="213">
        <v>0</v>
      </c>
      <c r="T279" s="214">
        <f>S279*H279</f>
        <v>0</v>
      </c>
      <c r="U279" s="35"/>
      <c r="V279" s="35"/>
      <c r="W279" s="35"/>
      <c r="X279" s="35"/>
      <c r="Y279" s="35"/>
      <c r="Z279" s="35"/>
      <c r="AA279" s="35"/>
      <c r="AB279" s="35"/>
      <c r="AC279" s="35"/>
      <c r="AD279" s="35"/>
      <c r="AE279" s="35"/>
      <c r="AR279" s="215" t="s">
        <v>487</v>
      </c>
      <c r="AT279" s="215" t="s">
        <v>521</v>
      </c>
      <c r="AU279" s="215" t="s">
        <v>83</v>
      </c>
      <c r="AY279" s="18" t="s">
        <v>185</v>
      </c>
      <c r="BE279" s="216">
        <f>IF(N279="základní",J279,0)</f>
        <v>0</v>
      </c>
      <c r="BF279" s="216">
        <f>IF(N279="snížená",J279,0)</f>
        <v>0</v>
      </c>
      <c r="BG279" s="216">
        <f>IF(N279="zákl. přenesená",J279,0)</f>
        <v>0</v>
      </c>
      <c r="BH279" s="216">
        <f>IF(N279="sníž. přenesená",J279,0)</f>
        <v>0</v>
      </c>
      <c r="BI279" s="216">
        <f>IF(N279="nulová",J279,0)</f>
        <v>0</v>
      </c>
      <c r="BJ279" s="18" t="s">
        <v>81</v>
      </c>
      <c r="BK279" s="216">
        <f>ROUND(I279*H279,2)</f>
        <v>0</v>
      </c>
      <c r="BL279" s="18" t="s">
        <v>487</v>
      </c>
      <c r="BM279" s="215" t="s">
        <v>2680</v>
      </c>
    </row>
    <row r="280" spans="1:65" s="2" customFormat="1" ht="10.199999999999999">
      <c r="A280" s="35"/>
      <c r="B280" s="36"/>
      <c r="C280" s="37"/>
      <c r="D280" s="217" t="s">
        <v>194</v>
      </c>
      <c r="E280" s="37"/>
      <c r="F280" s="218" t="s">
        <v>2679</v>
      </c>
      <c r="G280" s="37"/>
      <c r="H280" s="37"/>
      <c r="I280" s="116"/>
      <c r="J280" s="37"/>
      <c r="K280" s="37"/>
      <c r="L280" s="40"/>
      <c r="M280" s="219"/>
      <c r="N280" s="220"/>
      <c r="O280" s="72"/>
      <c r="P280" s="72"/>
      <c r="Q280" s="72"/>
      <c r="R280" s="72"/>
      <c r="S280" s="72"/>
      <c r="T280" s="73"/>
      <c r="U280" s="35"/>
      <c r="V280" s="35"/>
      <c r="W280" s="35"/>
      <c r="X280" s="35"/>
      <c r="Y280" s="35"/>
      <c r="Z280" s="35"/>
      <c r="AA280" s="35"/>
      <c r="AB280" s="35"/>
      <c r="AC280" s="35"/>
      <c r="AD280" s="35"/>
      <c r="AE280" s="35"/>
      <c r="AT280" s="18" t="s">
        <v>194</v>
      </c>
      <c r="AU280" s="18" t="s">
        <v>83</v>
      </c>
    </row>
    <row r="281" spans="1:65" s="2" customFormat="1" ht="16.5" customHeight="1">
      <c r="A281" s="35"/>
      <c r="B281" s="36"/>
      <c r="C281" s="258" t="s">
        <v>992</v>
      </c>
      <c r="D281" s="258" t="s">
        <v>521</v>
      </c>
      <c r="E281" s="259" t="s">
        <v>2681</v>
      </c>
      <c r="F281" s="260" t="s">
        <v>2682</v>
      </c>
      <c r="G281" s="261" t="s">
        <v>990</v>
      </c>
      <c r="H281" s="262">
        <v>1</v>
      </c>
      <c r="I281" s="263"/>
      <c r="J281" s="264">
        <f>ROUND(I281*H281,2)</f>
        <v>0</v>
      </c>
      <c r="K281" s="260" t="s">
        <v>1</v>
      </c>
      <c r="L281" s="265"/>
      <c r="M281" s="266" t="s">
        <v>1</v>
      </c>
      <c r="N281" s="267" t="s">
        <v>38</v>
      </c>
      <c r="O281" s="72"/>
      <c r="P281" s="213">
        <f>O281*H281</f>
        <v>0</v>
      </c>
      <c r="Q281" s="213">
        <v>0</v>
      </c>
      <c r="R281" s="213">
        <f>Q281*H281</f>
        <v>0</v>
      </c>
      <c r="S281" s="213">
        <v>0</v>
      </c>
      <c r="T281" s="214">
        <f>S281*H281</f>
        <v>0</v>
      </c>
      <c r="U281" s="35"/>
      <c r="V281" s="35"/>
      <c r="W281" s="35"/>
      <c r="X281" s="35"/>
      <c r="Y281" s="35"/>
      <c r="Z281" s="35"/>
      <c r="AA281" s="35"/>
      <c r="AB281" s="35"/>
      <c r="AC281" s="35"/>
      <c r="AD281" s="35"/>
      <c r="AE281" s="35"/>
      <c r="AR281" s="215" t="s">
        <v>487</v>
      </c>
      <c r="AT281" s="215" t="s">
        <v>521</v>
      </c>
      <c r="AU281" s="215" t="s">
        <v>83</v>
      </c>
      <c r="AY281" s="18" t="s">
        <v>185</v>
      </c>
      <c r="BE281" s="216">
        <f>IF(N281="základní",J281,0)</f>
        <v>0</v>
      </c>
      <c r="BF281" s="216">
        <f>IF(N281="snížená",J281,0)</f>
        <v>0</v>
      </c>
      <c r="BG281" s="216">
        <f>IF(N281="zákl. přenesená",J281,0)</f>
        <v>0</v>
      </c>
      <c r="BH281" s="216">
        <f>IF(N281="sníž. přenesená",J281,0)</f>
        <v>0</v>
      </c>
      <c r="BI281" s="216">
        <f>IF(N281="nulová",J281,0)</f>
        <v>0</v>
      </c>
      <c r="BJ281" s="18" t="s">
        <v>81</v>
      </c>
      <c r="BK281" s="216">
        <f>ROUND(I281*H281,2)</f>
        <v>0</v>
      </c>
      <c r="BL281" s="18" t="s">
        <v>487</v>
      </c>
      <c r="BM281" s="215" t="s">
        <v>2683</v>
      </c>
    </row>
    <row r="282" spans="1:65" s="2" customFormat="1" ht="10.199999999999999">
      <c r="A282" s="35"/>
      <c r="B282" s="36"/>
      <c r="C282" s="37"/>
      <c r="D282" s="217" t="s">
        <v>194</v>
      </c>
      <c r="E282" s="37"/>
      <c r="F282" s="218" t="s">
        <v>2682</v>
      </c>
      <c r="G282" s="37"/>
      <c r="H282" s="37"/>
      <c r="I282" s="116"/>
      <c r="J282" s="37"/>
      <c r="K282" s="37"/>
      <c r="L282" s="40"/>
      <c r="M282" s="219"/>
      <c r="N282" s="220"/>
      <c r="O282" s="72"/>
      <c r="P282" s="72"/>
      <c r="Q282" s="72"/>
      <c r="R282" s="72"/>
      <c r="S282" s="72"/>
      <c r="T282" s="73"/>
      <c r="U282" s="35"/>
      <c r="V282" s="35"/>
      <c r="W282" s="35"/>
      <c r="X282" s="35"/>
      <c r="Y282" s="35"/>
      <c r="Z282" s="35"/>
      <c r="AA282" s="35"/>
      <c r="AB282" s="35"/>
      <c r="AC282" s="35"/>
      <c r="AD282" s="35"/>
      <c r="AE282" s="35"/>
      <c r="AT282" s="18" t="s">
        <v>194</v>
      </c>
      <c r="AU282" s="18" t="s">
        <v>83</v>
      </c>
    </row>
    <row r="283" spans="1:65" s="2" customFormat="1" ht="16.5" customHeight="1">
      <c r="A283" s="35"/>
      <c r="B283" s="36"/>
      <c r="C283" s="258" t="s">
        <v>998</v>
      </c>
      <c r="D283" s="258" t="s">
        <v>521</v>
      </c>
      <c r="E283" s="259" t="s">
        <v>2684</v>
      </c>
      <c r="F283" s="260" t="s">
        <v>2685</v>
      </c>
      <c r="G283" s="261" t="s">
        <v>316</v>
      </c>
      <c r="H283" s="262">
        <v>10</v>
      </c>
      <c r="I283" s="263"/>
      <c r="J283" s="264">
        <f>ROUND(I283*H283,2)</f>
        <v>0</v>
      </c>
      <c r="K283" s="260" t="s">
        <v>1</v>
      </c>
      <c r="L283" s="265"/>
      <c r="M283" s="266" t="s">
        <v>1</v>
      </c>
      <c r="N283" s="267" t="s">
        <v>38</v>
      </c>
      <c r="O283" s="72"/>
      <c r="P283" s="213">
        <f>O283*H283</f>
        <v>0</v>
      </c>
      <c r="Q283" s="213">
        <v>0</v>
      </c>
      <c r="R283" s="213">
        <f>Q283*H283</f>
        <v>0</v>
      </c>
      <c r="S283" s="213">
        <v>0</v>
      </c>
      <c r="T283" s="214">
        <f>S283*H283</f>
        <v>0</v>
      </c>
      <c r="U283" s="35"/>
      <c r="V283" s="35"/>
      <c r="W283" s="35"/>
      <c r="X283" s="35"/>
      <c r="Y283" s="35"/>
      <c r="Z283" s="35"/>
      <c r="AA283" s="35"/>
      <c r="AB283" s="35"/>
      <c r="AC283" s="35"/>
      <c r="AD283" s="35"/>
      <c r="AE283" s="35"/>
      <c r="AR283" s="215" t="s">
        <v>487</v>
      </c>
      <c r="AT283" s="215" t="s">
        <v>521</v>
      </c>
      <c r="AU283" s="215" t="s">
        <v>83</v>
      </c>
      <c r="AY283" s="18" t="s">
        <v>185</v>
      </c>
      <c r="BE283" s="216">
        <f>IF(N283="základní",J283,0)</f>
        <v>0</v>
      </c>
      <c r="BF283" s="216">
        <f>IF(N283="snížená",J283,0)</f>
        <v>0</v>
      </c>
      <c r="BG283" s="216">
        <f>IF(N283="zákl. přenesená",J283,0)</f>
        <v>0</v>
      </c>
      <c r="BH283" s="216">
        <f>IF(N283="sníž. přenesená",J283,0)</f>
        <v>0</v>
      </c>
      <c r="BI283" s="216">
        <f>IF(N283="nulová",J283,0)</f>
        <v>0</v>
      </c>
      <c r="BJ283" s="18" t="s">
        <v>81</v>
      </c>
      <c r="BK283" s="216">
        <f>ROUND(I283*H283,2)</f>
        <v>0</v>
      </c>
      <c r="BL283" s="18" t="s">
        <v>487</v>
      </c>
      <c r="BM283" s="215" t="s">
        <v>2686</v>
      </c>
    </row>
    <row r="284" spans="1:65" s="2" customFormat="1" ht="10.199999999999999">
      <c r="A284" s="35"/>
      <c r="B284" s="36"/>
      <c r="C284" s="37"/>
      <c r="D284" s="217" t="s">
        <v>194</v>
      </c>
      <c r="E284" s="37"/>
      <c r="F284" s="218" t="s">
        <v>2685</v>
      </c>
      <c r="G284" s="37"/>
      <c r="H284" s="37"/>
      <c r="I284" s="116"/>
      <c r="J284" s="37"/>
      <c r="K284" s="37"/>
      <c r="L284" s="40"/>
      <c r="M284" s="219"/>
      <c r="N284" s="220"/>
      <c r="O284" s="72"/>
      <c r="P284" s="72"/>
      <c r="Q284" s="72"/>
      <c r="R284" s="72"/>
      <c r="S284" s="72"/>
      <c r="T284" s="73"/>
      <c r="U284" s="35"/>
      <c r="V284" s="35"/>
      <c r="W284" s="35"/>
      <c r="X284" s="35"/>
      <c r="Y284" s="35"/>
      <c r="Z284" s="35"/>
      <c r="AA284" s="35"/>
      <c r="AB284" s="35"/>
      <c r="AC284" s="35"/>
      <c r="AD284" s="35"/>
      <c r="AE284" s="35"/>
      <c r="AT284" s="18" t="s">
        <v>194</v>
      </c>
      <c r="AU284" s="18" t="s">
        <v>83</v>
      </c>
    </row>
    <row r="285" spans="1:65" s="2" customFormat="1" ht="16.5" customHeight="1">
      <c r="A285" s="35"/>
      <c r="B285" s="36"/>
      <c r="C285" s="258" t="s">
        <v>1000</v>
      </c>
      <c r="D285" s="258" t="s">
        <v>521</v>
      </c>
      <c r="E285" s="259" t="s">
        <v>2687</v>
      </c>
      <c r="F285" s="260" t="s">
        <v>2688</v>
      </c>
      <c r="G285" s="261" t="s">
        <v>990</v>
      </c>
      <c r="H285" s="262">
        <v>4</v>
      </c>
      <c r="I285" s="263"/>
      <c r="J285" s="264">
        <f>ROUND(I285*H285,2)</f>
        <v>0</v>
      </c>
      <c r="K285" s="260" t="s">
        <v>1</v>
      </c>
      <c r="L285" s="265"/>
      <c r="M285" s="266" t="s">
        <v>1</v>
      </c>
      <c r="N285" s="267" t="s">
        <v>38</v>
      </c>
      <c r="O285" s="72"/>
      <c r="P285" s="213">
        <f>O285*H285</f>
        <v>0</v>
      </c>
      <c r="Q285" s="213">
        <v>0</v>
      </c>
      <c r="R285" s="213">
        <f>Q285*H285</f>
        <v>0</v>
      </c>
      <c r="S285" s="213">
        <v>0</v>
      </c>
      <c r="T285" s="214">
        <f>S285*H285</f>
        <v>0</v>
      </c>
      <c r="U285" s="35"/>
      <c r="V285" s="35"/>
      <c r="W285" s="35"/>
      <c r="X285" s="35"/>
      <c r="Y285" s="35"/>
      <c r="Z285" s="35"/>
      <c r="AA285" s="35"/>
      <c r="AB285" s="35"/>
      <c r="AC285" s="35"/>
      <c r="AD285" s="35"/>
      <c r="AE285" s="35"/>
      <c r="AR285" s="215" t="s">
        <v>487</v>
      </c>
      <c r="AT285" s="215" t="s">
        <v>521</v>
      </c>
      <c r="AU285" s="215" t="s">
        <v>83</v>
      </c>
      <c r="AY285" s="18" t="s">
        <v>185</v>
      </c>
      <c r="BE285" s="216">
        <f>IF(N285="základní",J285,0)</f>
        <v>0</v>
      </c>
      <c r="BF285" s="216">
        <f>IF(N285="snížená",J285,0)</f>
        <v>0</v>
      </c>
      <c r="BG285" s="216">
        <f>IF(N285="zákl. přenesená",J285,0)</f>
        <v>0</v>
      </c>
      <c r="BH285" s="216">
        <f>IF(N285="sníž. přenesená",J285,0)</f>
        <v>0</v>
      </c>
      <c r="BI285" s="216">
        <f>IF(N285="nulová",J285,0)</f>
        <v>0</v>
      </c>
      <c r="BJ285" s="18" t="s">
        <v>81</v>
      </c>
      <c r="BK285" s="216">
        <f>ROUND(I285*H285,2)</f>
        <v>0</v>
      </c>
      <c r="BL285" s="18" t="s">
        <v>487</v>
      </c>
      <c r="BM285" s="215" t="s">
        <v>2689</v>
      </c>
    </row>
    <row r="286" spans="1:65" s="2" customFormat="1" ht="10.199999999999999">
      <c r="A286" s="35"/>
      <c r="B286" s="36"/>
      <c r="C286" s="37"/>
      <c r="D286" s="217" t="s">
        <v>194</v>
      </c>
      <c r="E286" s="37"/>
      <c r="F286" s="218" t="s">
        <v>2688</v>
      </c>
      <c r="G286" s="37"/>
      <c r="H286" s="37"/>
      <c r="I286" s="116"/>
      <c r="J286" s="37"/>
      <c r="K286" s="37"/>
      <c r="L286" s="40"/>
      <c r="M286" s="219"/>
      <c r="N286" s="220"/>
      <c r="O286" s="72"/>
      <c r="P286" s="72"/>
      <c r="Q286" s="72"/>
      <c r="R286" s="72"/>
      <c r="S286" s="72"/>
      <c r="T286" s="73"/>
      <c r="U286" s="35"/>
      <c r="V286" s="35"/>
      <c r="W286" s="35"/>
      <c r="X286" s="35"/>
      <c r="Y286" s="35"/>
      <c r="Z286" s="35"/>
      <c r="AA286" s="35"/>
      <c r="AB286" s="35"/>
      <c r="AC286" s="35"/>
      <c r="AD286" s="35"/>
      <c r="AE286" s="35"/>
      <c r="AT286" s="18" t="s">
        <v>194</v>
      </c>
      <c r="AU286" s="18" t="s">
        <v>83</v>
      </c>
    </row>
    <row r="287" spans="1:65" s="2" customFormat="1" ht="16.5" customHeight="1">
      <c r="A287" s="35"/>
      <c r="B287" s="36"/>
      <c r="C287" s="258" t="s">
        <v>1003</v>
      </c>
      <c r="D287" s="258" t="s">
        <v>521</v>
      </c>
      <c r="E287" s="259" t="s">
        <v>2690</v>
      </c>
      <c r="F287" s="260" t="s">
        <v>2691</v>
      </c>
      <c r="G287" s="261" t="s">
        <v>990</v>
      </c>
      <c r="H287" s="262">
        <v>10</v>
      </c>
      <c r="I287" s="263"/>
      <c r="J287" s="264">
        <f>ROUND(I287*H287,2)</f>
        <v>0</v>
      </c>
      <c r="K287" s="260" t="s">
        <v>1</v>
      </c>
      <c r="L287" s="265"/>
      <c r="M287" s="266" t="s">
        <v>1</v>
      </c>
      <c r="N287" s="267" t="s">
        <v>38</v>
      </c>
      <c r="O287" s="72"/>
      <c r="P287" s="213">
        <f>O287*H287</f>
        <v>0</v>
      </c>
      <c r="Q287" s="213">
        <v>0</v>
      </c>
      <c r="R287" s="213">
        <f>Q287*H287</f>
        <v>0</v>
      </c>
      <c r="S287" s="213">
        <v>0</v>
      </c>
      <c r="T287" s="214">
        <f>S287*H287</f>
        <v>0</v>
      </c>
      <c r="U287" s="35"/>
      <c r="V287" s="35"/>
      <c r="W287" s="35"/>
      <c r="X287" s="35"/>
      <c r="Y287" s="35"/>
      <c r="Z287" s="35"/>
      <c r="AA287" s="35"/>
      <c r="AB287" s="35"/>
      <c r="AC287" s="35"/>
      <c r="AD287" s="35"/>
      <c r="AE287" s="35"/>
      <c r="AR287" s="215" t="s">
        <v>487</v>
      </c>
      <c r="AT287" s="215" t="s">
        <v>521</v>
      </c>
      <c r="AU287" s="215" t="s">
        <v>83</v>
      </c>
      <c r="AY287" s="18" t="s">
        <v>185</v>
      </c>
      <c r="BE287" s="216">
        <f>IF(N287="základní",J287,0)</f>
        <v>0</v>
      </c>
      <c r="BF287" s="216">
        <f>IF(N287="snížená",J287,0)</f>
        <v>0</v>
      </c>
      <c r="BG287" s="216">
        <f>IF(N287="zákl. přenesená",J287,0)</f>
        <v>0</v>
      </c>
      <c r="BH287" s="216">
        <f>IF(N287="sníž. přenesená",J287,0)</f>
        <v>0</v>
      </c>
      <c r="BI287" s="216">
        <f>IF(N287="nulová",J287,0)</f>
        <v>0</v>
      </c>
      <c r="BJ287" s="18" t="s">
        <v>81</v>
      </c>
      <c r="BK287" s="216">
        <f>ROUND(I287*H287,2)</f>
        <v>0</v>
      </c>
      <c r="BL287" s="18" t="s">
        <v>487</v>
      </c>
      <c r="BM287" s="215" t="s">
        <v>2692</v>
      </c>
    </row>
    <row r="288" spans="1:65" s="2" customFormat="1" ht="10.199999999999999">
      <c r="A288" s="35"/>
      <c r="B288" s="36"/>
      <c r="C288" s="37"/>
      <c r="D288" s="217" t="s">
        <v>194</v>
      </c>
      <c r="E288" s="37"/>
      <c r="F288" s="218" t="s">
        <v>2691</v>
      </c>
      <c r="G288" s="37"/>
      <c r="H288" s="37"/>
      <c r="I288" s="116"/>
      <c r="J288" s="37"/>
      <c r="K288" s="37"/>
      <c r="L288" s="40"/>
      <c r="M288" s="219"/>
      <c r="N288" s="220"/>
      <c r="O288" s="72"/>
      <c r="P288" s="72"/>
      <c r="Q288" s="72"/>
      <c r="R288" s="72"/>
      <c r="S288" s="72"/>
      <c r="T288" s="73"/>
      <c r="U288" s="35"/>
      <c r="V288" s="35"/>
      <c r="W288" s="35"/>
      <c r="X288" s="35"/>
      <c r="Y288" s="35"/>
      <c r="Z288" s="35"/>
      <c r="AA288" s="35"/>
      <c r="AB288" s="35"/>
      <c r="AC288" s="35"/>
      <c r="AD288" s="35"/>
      <c r="AE288" s="35"/>
      <c r="AT288" s="18" t="s">
        <v>194</v>
      </c>
      <c r="AU288" s="18" t="s">
        <v>83</v>
      </c>
    </row>
    <row r="289" spans="1:65" s="2" customFormat="1" ht="16.5" customHeight="1">
      <c r="A289" s="35"/>
      <c r="B289" s="36"/>
      <c r="C289" s="258" t="s">
        <v>1007</v>
      </c>
      <c r="D289" s="258" t="s">
        <v>521</v>
      </c>
      <c r="E289" s="259" t="s">
        <v>2693</v>
      </c>
      <c r="F289" s="260" t="s">
        <v>2694</v>
      </c>
      <c r="G289" s="261" t="s">
        <v>990</v>
      </c>
      <c r="H289" s="262">
        <v>3.31</v>
      </c>
      <c r="I289" s="263"/>
      <c r="J289" s="264">
        <f>ROUND(I289*H289,2)</f>
        <v>0</v>
      </c>
      <c r="K289" s="260" t="s">
        <v>1</v>
      </c>
      <c r="L289" s="265"/>
      <c r="M289" s="266" t="s">
        <v>1</v>
      </c>
      <c r="N289" s="267" t="s">
        <v>38</v>
      </c>
      <c r="O289" s="72"/>
      <c r="P289" s="213">
        <f>O289*H289</f>
        <v>0</v>
      </c>
      <c r="Q289" s="213">
        <v>0</v>
      </c>
      <c r="R289" s="213">
        <f>Q289*H289</f>
        <v>0</v>
      </c>
      <c r="S289" s="213">
        <v>0</v>
      </c>
      <c r="T289" s="214">
        <f>S289*H289</f>
        <v>0</v>
      </c>
      <c r="U289" s="35"/>
      <c r="V289" s="35"/>
      <c r="W289" s="35"/>
      <c r="X289" s="35"/>
      <c r="Y289" s="35"/>
      <c r="Z289" s="35"/>
      <c r="AA289" s="35"/>
      <c r="AB289" s="35"/>
      <c r="AC289" s="35"/>
      <c r="AD289" s="35"/>
      <c r="AE289" s="35"/>
      <c r="AR289" s="215" t="s">
        <v>487</v>
      </c>
      <c r="AT289" s="215" t="s">
        <v>521</v>
      </c>
      <c r="AU289" s="215" t="s">
        <v>83</v>
      </c>
      <c r="AY289" s="18" t="s">
        <v>185</v>
      </c>
      <c r="BE289" s="216">
        <f>IF(N289="základní",J289,0)</f>
        <v>0</v>
      </c>
      <c r="BF289" s="216">
        <f>IF(N289="snížená",J289,0)</f>
        <v>0</v>
      </c>
      <c r="BG289" s="216">
        <f>IF(N289="zákl. přenesená",J289,0)</f>
        <v>0</v>
      </c>
      <c r="BH289" s="216">
        <f>IF(N289="sníž. přenesená",J289,0)</f>
        <v>0</v>
      </c>
      <c r="BI289" s="216">
        <f>IF(N289="nulová",J289,0)</f>
        <v>0</v>
      </c>
      <c r="BJ289" s="18" t="s">
        <v>81</v>
      </c>
      <c r="BK289" s="216">
        <f>ROUND(I289*H289,2)</f>
        <v>0</v>
      </c>
      <c r="BL289" s="18" t="s">
        <v>487</v>
      </c>
      <c r="BM289" s="215" t="s">
        <v>2695</v>
      </c>
    </row>
    <row r="290" spans="1:65" s="2" customFormat="1" ht="10.199999999999999">
      <c r="A290" s="35"/>
      <c r="B290" s="36"/>
      <c r="C290" s="37"/>
      <c r="D290" s="217" t="s">
        <v>194</v>
      </c>
      <c r="E290" s="37"/>
      <c r="F290" s="218" t="s">
        <v>2694</v>
      </c>
      <c r="G290" s="37"/>
      <c r="H290" s="37"/>
      <c r="I290" s="116"/>
      <c r="J290" s="37"/>
      <c r="K290" s="37"/>
      <c r="L290" s="40"/>
      <c r="M290" s="219"/>
      <c r="N290" s="220"/>
      <c r="O290" s="72"/>
      <c r="P290" s="72"/>
      <c r="Q290" s="72"/>
      <c r="R290" s="72"/>
      <c r="S290" s="72"/>
      <c r="T290" s="73"/>
      <c r="U290" s="35"/>
      <c r="V290" s="35"/>
      <c r="W290" s="35"/>
      <c r="X290" s="35"/>
      <c r="Y290" s="35"/>
      <c r="Z290" s="35"/>
      <c r="AA290" s="35"/>
      <c r="AB290" s="35"/>
      <c r="AC290" s="35"/>
      <c r="AD290" s="35"/>
      <c r="AE290" s="35"/>
      <c r="AT290" s="18" t="s">
        <v>194</v>
      </c>
      <c r="AU290" s="18" t="s">
        <v>83</v>
      </c>
    </row>
    <row r="291" spans="1:65" s="2" customFormat="1" ht="16.5" customHeight="1">
      <c r="A291" s="35"/>
      <c r="B291" s="36"/>
      <c r="C291" s="258" t="s">
        <v>1013</v>
      </c>
      <c r="D291" s="258" t="s">
        <v>521</v>
      </c>
      <c r="E291" s="259" t="s">
        <v>2696</v>
      </c>
      <c r="F291" s="260" t="s">
        <v>2697</v>
      </c>
      <c r="G291" s="261" t="s">
        <v>990</v>
      </c>
      <c r="H291" s="262">
        <v>1.28</v>
      </c>
      <c r="I291" s="263"/>
      <c r="J291" s="264">
        <f>ROUND(I291*H291,2)</f>
        <v>0</v>
      </c>
      <c r="K291" s="260" t="s">
        <v>1</v>
      </c>
      <c r="L291" s="265"/>
      <c r="M291" s="266" t="s">
        <v>1</v>
      </c>
      <c r="N291" s="267" t="s">
        <v>38</v>
      </c>
      <c r="O291" s="72"/>
      <c r="P291" s="213">
        <f>O291*H291</f>
        <v>0</v>
      </c>
      <c r="Q291" s="213">
        <v>0</v>
      </c>
      <c r="R291" s="213">
        <f>Q291*H291</f>
        <v>0</v>
      </c>
      <c r="S291" s="213">
        <v>0</v>
      </c>
      <c r="T291" s="214">
        <f>S291*H291</f>
        <v>0</v>
      </c>
      <c r="U291" s="35"/>
      <c r="V291" s="35"/>
      <c r="W291" s="35"/>
      <c r="X291" s="35"/>
      <c r="Y291" s="35"/>
      <c r="Z291" s="35"/>
      <c r="AA291" s="35"/>
      <c r="AB291" s="35"/>
      <c r="AC291" s="35"/>
      <c r="AD291" s="35"/>
      <c r="AE291" s="35"/>
      <c r="AR291" s="215" t="s">
        <v>487</v>
      </c>
      <c r="AT291" s="215" t="s">
        <v>521</v>
      </c>
      <c r="AU291" s="215" t="s">
        <v>83</v>
      </c>
      <c r="AY291" s="18" t="s">
        <v>185</v>
      </c>
      <c r="BE291" s="216">
        <f>IF(N291="základní",J291,0)</f>
        <v>0</v>
      </c>
      <c r="BF291" s="216">
        <f>IF(N291="snížená",J291,0)</f>
        <v>0</v>
      </c>
      <c r="BG291" s="216">
        <f>IF(N291="zákl. přenesená",J291,0)</f>
        <v>0</v>
      </c>
      <c r="BH291" s="216">
        <f>IF(N291="sníž. přenesená",J291,0)</f>
        <v>0</v>
      </c>
      <c r="BI291" s="216">
        <f>IF(N291="nulová",J291,0)</f>
        <v>0</v>
      </c>
      <c r="BJ291" s="18" t="s">
        <v>81</v>
      </c>
      <c r="BK291" s="216">
        <f>ROUND(I291*H291,2)</f>
        <v>0</v>
      </c>
      <c r="BL291" s="18" t="s">
        <v>487</v>
      </c>
      <c r="BM291" s="215" t="s">
        <v>2698</v>
      </c>
    </row>
    <row r="292" spans="1:65" s="2" customFormat="1" ht="10.199999999999999">
      <c r="A292" s="35"/>
      <c r="B292" s="36"/>
      <c r="C292" s="37"/>
      <c r="D292" s="217" t="s">
        <v>194</v>
      </c>
      <c r="E292" s="37"/>
      <c r="F292" s="218" t="s">
        <v>2697</v>
      </c>
      <c r="G292" s="37"/>
      <c r="H292" s="37"/>
      <c r="I292" s="116"/>
      <c r="J292" s="37"/>
      <c r="K292" s="37"/>
      <c r="L292" s="40"/>
      <c r="M292" s="219"/>
      <c r="N292" s="220"/>
      <c r="O292" s="72"/>
      <c r="P292" s="72"/>
      <c r="Q292" s="72"/>
      <c r="R292" s="72"/>
      <c r="S292" s="72"/>
      <c r="T292" s="73"/>
      <c r="U292" s="35"/>
      <c r="V292" s="35"/>
      <c r="W292" s="35"/>
      <c r="X292" s="35"/>
      <c r="Y292" s="35"/>
      <c r="Z292" s="35"/>
      <c r="AA292" s="35"/>
      <c r="AB292" s="35"/>
      <c r="AC292" s="35"/>
      <c r="AD292" s="35"/>
      <c r="AE292" s="35"/>
      <c r="AT292" s="18" t="s">
        <v>194</v>
      </c>
      <c r="AU292" s="18" t="s">
        <v>83</v>
      </c>
    </row>
    <row r="293" spans="1:65" s="2" customFormat="1" ht="16.5" customHeight="1">
      <c r="A293" s="35"/>
      <c r="B293" s="36"/>
      <c r="C293" s="258" t="s">
        <v>1020</v>
      </c>
      <c r="D293" s="258" t="s">
        <v>521</v>
      </c>
      <c r="E293" s="259" t="s">
        <v>2699</v>
      </c>
      <c r="F293" s="260" t="s">
        <v>2700</v>
      </c>
      <c r="G293" s="261" t="s">
        <v>990</v>
      </c>
      <c r="H293" s="262">
        <v>12</v>
      </c>
      <c r="I293" s="263"/>
      <c r="J293" s="264">
        <f>ROUND(I293*H293,2)</f>
        <v>0</v>
      </c>
      <c r="K293" s="260" t="s">
        <v>1</v>
      </c>
      <c r="L293" s="265"/>
      <c r="M293" s="266" t="s">
        <v>1</v>
      </c>
      <c r="N293" s="267" t="s">
        <v>38</v>
      </c>
      <c r="O293" s="72"/>
      <c r="P293" s="213">
        <f>O293*H293</f>
        <v>0</v>
      </c>
      <c r="Q293" s="213">
        <v>0</v>
      </c>
      <c r="R293" s="213">
        <f>Q293*H293</f>
        <v>0</v>
      </c>
      <c r="S293" s="213">
        <v>0</v>
      </c>
      <c r="T293" s="214">
        <f>S293*H293</f>
        <v>0</v>
      </c>
      <c r="U293" s="35"/>
      <c r="V293" s="35"/>
      <c r="W293" s="35"/>
      <c r="X293" s="35"/>
      <c r="Y293" s="35"/>
      <c r="Z293" s="35"/>
      <c r="AA293" s="35"/>
      <c r="AB293" s="35"/>
      <c r="AC293" s="35"/>
      <c r="AD293" s="35"/>
      <c r="AE293" s="35"/>
      <c r="AR293" s="215" t="s">
        <v>487</v>
      </c>
      <c r="AT293" s="215" t="s">
        <v>521</v>
      </c>
      <c r="AU293" s="215" t="s">
        <v>83</v>
      </c>
      <c r="AY293" s="18" t="s">
        <v>185</v>
      </c>
      <c r="BE293" s="216">
        <f>IF(N293="základní",J293,0)</f>
        <v>0</v>
      </c>
      <c r="BF293" s="216">
        <f>IF(N293="snížená",J293,0)</f>
        <v>0</v>
      </c>
      <c r="BG293" s="216">
        <f>IF(N293="zákl. přenesená",J293,0)</f>
        <v>0</v>
      </c>
      <c r="BH293" s="216">
        <f>IF(N293="sníž. přenesená",J293,0)</f>
        <v>0</v>
      </c>
      <c r="BI293" s="216">
        <f>IF(N293="nulová",J293,0)</f>
        <v>0</v>
      </c>
      <c r="BJ293" s="18" t="s">
        <v>81</v>
      </c>
      <c r="BK293" s="216">
        <f>ROUND(I293*H293,2)</f>
        <v>0</v>
      </c>
      <c r="BL293" s="18" t="s">
        <v>487</v>
      </c>
      <c r="BM293" s="215" t="s">
        <v>2701</v>
      </c>
    </row>
    <row r="294" spans="1:65" s="2" customFormat="1" ht="10.199999999999999">
      <c r="A294" s="35"/>
      <c r="B294" s="36"/>
      <c r="C294" s="37"/>
      <c r="D294" s="217" t="s">
        <v>194</v>
      </c>
      <c r="E294" s="37"/>
      <c r="F294" s="218" t="s">
        <v>2700</v>
      </c>
      <c r="G294" s="37"/>
      <c r="H294" s="37"/>
      <c r="I294" s="116"/>
      <c r="J294" s="37"/>
      <c r="K294" s="37"/>
      <c r="L294" s="40"/>
      <c r="M294" s="219"/>
      <c r="N294" s="220"/>
      <c r="O294" s="72"/>
      <c r="P294" s="72"/>
      <c r="Q294" s="72"/>
      <c r="R294" s="72"/>
      <c r="S294" s="72"/>
      <c r="T294" s="73"/>
      <c r="U294" s="35"/>
      <c r="V294" s="35"/>
      <c r="W294" s="35"/>
      <c r="X294" s="35"/>
      <c r="Y294" s="35"/>
      <c r="Z294" s="35"/>
      <c r="AA294" s="35"/>
      <c r="AB294" s="35"/>
      <c r="AC294" s="35"/>
      <c r="AD294" s="35"/>
      <c r="AE294" s="35"/>
      <c r="AT294" s="18" t="s">
        <v>194</v>
      </c>
      <c r="AU294" s="18" t="s">
        <v>83</v>
      </c>
    </row>
    <row r="295" spans="1:65" s="2" customFormat="1" ht="16.5" customHeight="1">
      <c r="A295" s="35"/>
      <c r="B295" s="36"/>
      <c r="C295" s="258" t="s">
        <v>1025</v>
      </c>
      <c r="D295" s="258" t="s">
        <v>521</v>
      </c>
      <c r="E295" s="259" t="s">
        <v>2702</v>
      </c>
      <c r="F295" s="260" t="s">
        <v>2703</v>
      </c>
      <c r="G295" s="261" t="s">
        <v>449</v>
      </c>
      <c r="H295" s="262">
        <v>0.5</v>
      </c>
      <c r="I295" s="263"/>
      <c r="J295" s="264">
        <f>ROUND(I295*H295,2)</f>
        <v>0</v>
      </c>
      <c r="K295" s="260" t="s">
        <v>1</v>
      </c>
      <c r="L295" s="265"/>
      <c r="M295" s="266" t="s">
        <v>1</v>
      </c>
      <c r="N295" s="267" t="s">
        <v>38</v>
      </c>
      <c r="O295" s="72"/>
      <c r="P295" s="213">
        <f>O295*H295</f>
        <v>0</v>
      </c>
      <c r="Q295" s="213">
        <v>0</v>
      </c>
      <c r="R295" s="213">
        <f>Q295*H295</f>
        <v>0</v>
      </c>
      <c r="S295" s="213">
        <v>0</v>
      </c>
      <c r="T295" s="214">
        <f>S295*H295</f>
        <v>0</v>
      </c>
      <c r="U295" s="35"/>
      <c r="V295" s="35"/>
      <c r="W295" s="35"/>
      <c r="X295" s="35"/>
      <c r="Y295" s="35"/>
      <c r="Z295" s="35"/>
      <c r="AA295" s="35"/>
      <c r="AB295" s="35"/>
      <c r="AC295" s="35"/>
      <c r="AD295" s="35"/>
      <c r="AE295" s="35"/>
      <c r="AR295" s="215" t="s">
        <v>487</v>
      </c>
      <c r="AT295" s="215" t="s">
        <v>521</v>
      </c>
      <c r="AU295" s="215" t="s">
        <v>83</v>
      </c>
      <c r="AY295" s="18" t="s">
        <v>185</v>
      </c>
      <c r="BE295" s="216">
        <f>IF(N295="základní",J295,0)</f>
        <v>0</v>
      </c>
      <c r="BF295" s="216">
        <f>IF(N295="snížená",J295,0)</f>
        <v>0</v>
      </c>
      <c r="BG295" s="216">
        <f>IF(N295="zákl. přenesená",J295,0)</f>
        <v>0</v>
      </c>
      <c r="BH295" s="216">
        <f>IF(N295="sníž. přenesená",J295,0)</f>
        <v>0</v>
      </c>
      <c r="BI295" s="216">
        <f>IF(N295="nulová",J295,0)</f>
        <v>0</v>
      </c>
      <c r="BJ295" s="18" t="s">
        <v>81</v>
      </c>
      <c r="BK295" s="216">
        <f>ROUND(I295*H295,2)</f>
        <v>0</v>
      </c>
      <c r="BL295" s="18" t="s">
        <v>487</v>
      </c>
      <c r="BM295" s="215" t="s">
        <v>2704</v>
      </c>
    </row>
    <row r="296" spans="1:65" s="2" customFormat="1" ht="10.199999999999999">
      <c r="A296" s="35"/>
      <c r="B296" s="36"/>
      <c r="C296" s="37"/>
      <c r="D296" s="217" t="s">
        <v>194</v>
      </c>
      <c r="E296" s="37"/>
      <c r="F296" s="218" t="s">
        <v>2703</v>
      </c>
      <c r="G296" s="37"/>
      <c r="H296" s="37"/>
      <c r="I296" s="116"/>
      <c r="J296" s="37"/>
      <c r="K296" s="37"/>
      <c r="L296" s="40"/>
      <c r="M296" s="219"/>
      <c r="N296" s="220"/>
      <c r="O296" s="72"/>
      <c r="P296" s="72"/>
      <c r="Q296" s="72"/>
      <c r="R296" s="72"/>
      <c r="S296" s="72"/>
      <c r="T296" s="73"/>
      <c r="U296" s="35"/>
      <c r="V296" s="35"/>
      <c r="W296" s="35"/>
      <c r="X296" s="35"/>
      <c r="Y296" s="35"/>
      <c r="Z296" s="35"/>
      <c r="AA296" s="35"/>
      <c r="AB296" s="35"/>
      <c r="AC296" s="35"/>
      <c r="AD296" s="35"/>
      <c r="AE296" s="35"/>
      <c r="AT296" s="18" t="s">
        <v>194</v>
      </c>
      <c r="AU296" s="18" t="s">
        <v>83</v>
      </c>
    </row>
    <row r="297" spans="1:65" s="2" customFormat="1" ht="16.5" customHeight="1">
      <c r="A297" s="35"/>
      <c r="B297" s="36"/>
      <c r="C297" s="258" t="s">
        <v>1030</v>
      </c>
      <c r="D297" s="258" t="s">
        <v>521</v>
      </c>
      <c r="E297" s="259" t="s">
        <v>2705</v>
      </c>
      <c r="F297" s="260" t="s">
        <v>2706</v>
      </c>
      <c r="G297" s="261" t="s">
        <v>316</v>
      </c>
      <c r="H297" s="262">
        <v>560</v>
      </c>
      <c r="I297" s="263"/>
      <c r="J297" s="264">
        <f>ROUND(I297*H297,2)</f>
        <v>0</v>
      </c>
      <c r="K297" s="260" t="s">
        <v>1</v>
      </c>
      <c r="L297" s="265"/>
      <c r="M297" s="266" t="s">
        <v>1</v>
      </c>
      <c r="N297" s="267" t="s">
        <v>38</v>
      </c>
      <c r="O297" s="72"/>
      <c r="P297" s="213">
        <f>O297*H297</f>
        <v>0</v>
      </c>
      <c r="Q297" s="213">
        <v>0</v>
      </c>
      <c r="R297" s="213">
        <f>Q297*H297</f>
        <v>0</v>
      </c>
      <c r="S297" s="213">
        <v>0</v>
      </c>
      <c r="T297" s="214">
        <f>S297*H297</f>
        <v>0</v>
      </c>
      <c r="U297" s="35"/>
      <c r="V297" s="35"/>
      <c r="W297" s="35"/>
      <c r="X297" s="35"/>
      <c r="Y297" s="35"/>
      <c r="Z297" s="35"/>
      <c r="AA297" s="35"/>
      <c r="AB297" s="35"/>
      <c r="AC297" s="35"/>
      <c r="AD297" s="35"/>
      <c r="AE297" s="35"/>
      <c r="AR297" s="215" t="s">
        <v>487</v>
      </c>
      <c r="AT297" s="215" t="s">
        <v>521</v>
      </c>
      <c r="AU297" s="215" t="s">
        <v>83</v>
      </c>
      <c r="AY297" s="18" t="s">
        <v>185</v>
      </c>
      <c r="BE297" s="216">
        <f>IF(N297="základní",J297,0)</f>
        <v>0</v>
      </c>
      <c r="BF297" s="216">
        <f>IF(N297="snížená",J297,0)</f>
        <v>0</v>
      </c>
      <c r="BG297" s="216">
        <f>IF(N297="zákl. přenesená",J297,0)</f>
        <v>0</v>
      </c>
      <c r="BH297" s="216">
        <f>IF(N297="sníž. přenesená",J297,0)</f>
        <v>0</v>
      </c>
      <c r="BI297" s="216">
        <f>IF(N297="nulová",J297,0)</f>
        <v>0</v>
      </c>
      <c r="BJ297" s="18" t="s">
        <v>81</v>
      </c>
      <c r="BK297" s="216">
        <f>ROUND(I297*H297,2)</f>
        <v>0</v>
      </c>
      <c r="BL297" s="18" t="s">
        <v>487</v>
      </c>
      <c r="BM297" s="215" t="s">
        <v>2707</v>
      </c>
    </row>
    <row r="298" spans="1:65" s="2" customFormat="1" ht="10.199999999999999">
      <c r="A298" s="35"/>
      <c r="B298" s="36"/>
      <c r="C298" s="37"/>
      <c r="D298" s="217" t="s">
        <v>194</v>
      </c>
      <c r="E298" s="37"/>
      <c r="F298" s="218" t="s">
        <v>2706</v>
      </c>
      <c r="G298" s="37"/>
      <c r="H298" s="37"/>
      <c r="I298" s="116"/>
      <c r="J298" s="37"/>
      <c r="K298" s="37"/>
      <c r="L298" s="40"/>
      <c r="M298" s="219"/>
      <c r="N298" s="220"/>
      <c r="O298" s="72"/>
      <c r="P298" s="72"/>
      <c r="Q298" s="72"/>
      <c r="R298" s="72"/>
      <c r="S298" s="72"/>
      <c r="T298" s="73"/>
      <c r="U298" s="35"/>
      <c r="V298" s="35"/>
      <c r="W298" s="35"/>
      <c r="X298" s="35"/>
      <c r="Y298" s="35"/>
      <c r="Z298" s="35"/>
      <c r="AA298" s="35"/>
      <c r="AB298" s="35"/>
      <c r="AC298" s="35"/>
      <c r="AD298" s="35"/>
      <c r="AE298" s="35"/>
      <c r="AT298" s="18" t="s">
        <v>194</v>
      </c>
      <c r="AU298" s="18" t="s">
        <v>83</v>
      </c>
    </row>
    <row r="299" spans="1:65" s="2" customFormat="1" ht="21.75" customHeight="1">
      <c r="A299" s="35"/>
      <c r="B299" s="36"/>
      <c r="C299" s="258" t="s">
        <v>1036</v>
      </c>
      <c r="D299" s="258" t="s">
        <v>521</v>
      </c>
      <c r="E299" s="259" t="s">
        <v>2708</v>
      </c>
      <c r="F299" s="260" t="s">
        <v>2709</v>
      </c>
      <c r="G299" s="261" t="s">
        <v>316</v>
      </c>
      <c r="H299" s="262">
        <v>21</v>
      </c>
      <c r="I299" s="263"/>
      <c r="J299" s="264">
        <f>ROUND(I299*H299,2)</f>
        <v>0</v>
      </c>
      <c r="K299" s="260" t="s">
        <v>1</v>
      </c>
      <c r="L299" s="265"/>
      <c r="M299" s="266" t="s">
        <v>1</v>
      </c>
      <c r="N299" s="267" t="s">
        <v>38</v>
      </c>
      <c r="O299" s="72"/>
      <c r="P299" s="213">
        <f>O299*H299</f>
        <v>0</v>
      </c>
      <c r="Q299" s="213">
        <v>0</v>
      </c>
      <c r="R299" s="213">
        <f>Q299*H299</f>
        <v>0</v>
      </c>
      <c r="S299" s="213">
        <v>0</v>
      </c>
      <c r="T299" s="214">
        <f>S299*H299</f>
        <v>0</v>
      </c>
      <c r="U299" s="35"/>
      <c r="V299" s="35"/>
      <c r="W299" s="35"/>
      <c r="X299" s="35"/>
      <c r="Y299" s="35"/>
      <c r="Z299" s="35"/>
      <c r="AA299" s="35"/>
      <c r="AB299" s="35"/>
      <c r="AC299" s="35"/>
      <c r="AD299" s="35"/>
      <c r="AE299" s="35"/>
      <c r="AR299" s="215" t="s">
        <v>487</v>
      </c>
      <c r="AT299" s="215" t="s">
        <v>521</v>
      </c>
      <c r="AU299" s="215" t="s">
        <v>83</v>
      </c>
      <c r="AY299" s="18" t="s">
        <v>185</v>
      </c>
      <c r="BE299" s="216">
        <f>IF(N299="základní",J299,0)</f>
        <v>0</v>
      </c>
      <c r="BF299" s="216">
        <f>IF(N299="snížená",J299,0)</f>
        <v>0</v>
      </c>
      <c r="BG299" s="216">
        <f>IF(N299="zákl. přenesená",J299,0)</f>
        <v>0</v>
      </c>
      <c r="BH299" s="216">
        <f>IF(N299="sníž. přenesená",J299,0)</f>
        <v>0</v>
      </c>
      <c r="BI299" s="216">
        <f>IF(N299="nulová",J299,0)</f>
        <v>0</v>
      </c>
      <c r="BJ299" s="18" t="s">
        <v>81</v>
      </c>
      <c r="BK299" s="216">
        <f>ROUND(I299*H299,2)</f>
        <v>0</v>
      </c>
      <c r="BL299" s="18" t="s">
        <v>487</v>
      </c>
      <c r="BM299" s="215" t="s">
        <v>2710</v>
      </c>
    </row>
    <row r="300" spans="1:65" s="2" customFormat="1" ht="10.199999999999999">
      <c r="A300" s="35"/>
      <c r="B300" s="36"/>
      <c r="C300" s="37"/>
      <c r="D300" s="217" t="s">
        <v>194</v>
      </c>
      <c r="E300" s="37"/>
      <c r="F300" s="218" t="s">
        <v>2709</v>
      </c>
      <c r="G300" s="37"/>
      <c r="H300" s="37"/>
      <c r="I300" s="116"/>
      <c r="J300" s="37"/>
      <c r="K300" s="37"/>
      <c r="L300" s="40"/>
      <c r="M300" s="219"/>
      <c r="N300" s="220"/>
      <c r="O300" s="72"/>
      <c r="P300" s="72"/>
      <c r="Q300" s="72"/>
      <c r="R300" s="72"/>
      <c r="S300" s="72"/>
      <c r="T300" s="73"/>
      <c r="U300" s="35"/>
      <c r="V300" s="35"/>
      <c r="W300" s="35"/>
      <c r="X300" s="35"/>
      <c r="Y300" s="35"/>
      <c r="Z300" s="35"/>
      <c r="AA300" s="35"/>
      <c r="AB300" s="35"/>
      <c r="AC300" s="35"/>
      <c r="AD300" s="35"/>
      <c r="AE300" s="35"/>
      <c r="AT300" s="18" t="s">
        <v>194</v>
      </c>
      <c r="AU300" s="18" t="s">
        <v>83</v>
      </c>
    </row>
    <row r="301" spans="1:65" s="2" customFormat="1" ht="16.5" customHeight="1">
      <c r="A301" s="35"/>
      <c r="B301" s="36"/>
      <c r="C301" s="258" t="s">
        <v>1042</v>
      </c>
      <c r="D301" s="258" t="s">
        <v>521</v>
      </c>
      <c r="E301" s="259" t="s">
        <v>2711</v>
      </c>
      <c r="F301" s="260" t="s">
        <v>2712</v>
      </c>
      <c r="G301" s="261" t="s">
        <v>990</v>
      </c>
      <c r="H301" s="262">
        <v>21</v>
      </c>
      <c r="I301" s="263"/>
      <c r="J301" s="264">
        <f>ROUND(I301*H301,2)</f>
        <v>0</v>
      </c>
      <c r="K301" s="260" t="s">
        <v>1</v>
      </c>
      <c r="L301" s="265"/>
      <c r="M301" s="266" t="s">
        <v>1</v>
      </c>
      <c r="N301" s="267" t="s">
        <v>38</v>
      </c>
      <c r="O301" s="72"/>
      <c r="P301" s="213">
        <f>O301*H301</f>
        <v>0</v>
      </c>
      <c r="Q301" s="213">
        <v>0</v>
      </c>
      <c r="R301" s="213">
        <f>Q301*H301</f>
        <v>0</v>
      </c>
      <c r="S301" s="213">
        <v>0</v>
      </c>
      <c r="T301" s="214">
        <f>S301*H301</f>
        <v>0</v>
      </c>
      <c r="U301" s="35"/>
      <c r="V301" s="35"/>
      <c r="W301" s="35"/>
      <c r="X301" s="35"/>
      <c r="Y301" s="35"/>
      <c r="Z301" s="35"/>
      <c r="AA301" s="35"/>
      <c r="AB301" s="35"/>
      <c r="AC301" s="35"/>
      <c r="AD301" s="35"/>
      <c r="AE301" s="35"/>
      <c r="AR301" s="215" t="s">
        <v>487</v>
      </c>
      <c r="AT301" s="215" t="s">
        <v>521</v>
      </c>
      <c r="AU301" s="215" t="s">
        <v>83</v>
      </c>
      <c r="AY301" s="18" t="s">
        <v>185</v>
      </c>
      <c r="BE301" s="216">
        <f>IF(N301="základní",J301,0)</f>
        <v>0</v>
      </c>
      <c r="BF301" s="216">
        <f>IF(N301="snížená",J301,0)</f>
        <v>0</v>
      </c>
      <c r="BG301" s="216">
        <f>IF(N301="zákl. přenesená",J301,0)</f>
        <v>0</v>
      </c>
      <c r="BH301" s="216">
        <f>IF(N301="sníž. přenesená",J301,0)</f>
        <v>0</v>
      </c>
      <c r="BI301" s="216">
        <f>IF(N301="nulová",J301,0)</f>
        <v>0</v>
      </c>
      <c r="BJ301" s="18" t="s">
        <v>81</v>
      </c>
      <c r="BK301" s="216">
        <f>ROUND(I301*H301,2)</f>
        <v>0</v>
      </c>
      <c r="BL301" s="18" t="s">
        <v>487</v>
      </c>
      <c r="BM301" s="215" t="s">
        <v>2713</v>
      </c>
    </row>
    <row r="302" spans="1:65" s="2" customFormat="1" ht="10.199999999999999">
      <c r="A302" s="35"/>
      <c r="B302" s="36"/>
      <c r="C302" s="37"/>
      <c r="D302" s="217" t="s">
        <v>194</v>
      </c>
      <c r="E302" s="37"/>
      <c r="F302" s="218" t="s">
        <v>2712</v>
      </c>
      <c r="G302" s="37"/>
      <c r="H302" s="37"/>
      <c r="I302" s="116"/>
      <c r="J302" s="37"/>
      <c r="K302" s="37"/>
      <c r="L302" s="40"/>
      <c r="M302" s="219"/>
      <c r="N302" s="220"/>
      <c r="O302" s="72"/>
      <c r="P302" s="72"/>
      <c r="Q302" s="72"/>
      <c r="R302" s="72"/>
      <c r="S302" s="72"/>
      <c r="T302" s="73"/>
      <c r="U302" s="35"/>
      <c r="V302" s="35"/>
      <c r="W302" s="35"/>
      <c r="X302" s="35"/>
      <c r="Y302" s="35"/>
      <c r="Z302" s="35"/>
      <c r="AA302" s="35"/>
      <c r="AB302" s="35"/>
      <c r="AC302" s="35"/>
      <c r="AD302" s="35"/>
      <c r="AE302" s="35"/>
      <c r="AT302" s="18" t="s">
        <v>194</v>
      </c>
      <c r="AU302" s="18" t="s">
        <v>83</v>
      </c>
    </row>
    <row r="303" spans="1:65" s="2" customFormat="1" ht="16.5" customHeight="1">
      <c r="A303" s="35"/>
      <c r="B303" s="36"/>
      <c r="C303" s="258" t="s">
        <v>1049</v>
      </c>
      <c r="D303" s="258" t="s">
        <v>521</v>
      </c>
      <c r="E303" s="259" t="s">
        <v>2714</v>
      </c>
      <c r="F303" s="260" t="s">
        <v>2715</v>
      </c>
      <c r="G303" s="261" t="s">
        <v>990</v>
      </c>
      <c r="H303" s="262">
        <v>42</v>
      </c>
      <c r="I303" s="263"/>
      <c r="J303" s="264">
        <f>ROUND(I303*H303,2)</f>
        <v>0</v>
      </c>
      <c r="K303" s="260" t="s">
        <v>1</v>
      </c>
      <c r="L303" s="265"/>
      <c r="M303" s="266" t="s">
        <v>1</v>
      </c>
      <c r="N303" s="267" t="s">
        <v>38</v>
      </c>
      <c r="O303" s="72"/>
      <c r="P303" s="213">
        <f>O303*H303</f>
        <v>0</v>
      </c>
      <c r="Q303" s="213">
        <v>0</v>
      </c>
      <c r="R303" s="213">
        <f>Q303*H303</f>
        <v>0</v>
      </c>
      <c r="S303" s="213">
        <v>0</v>
      </c>
      <c r="T303" s="214">
        <f>S303*H303</f>
        <v>0</v>
      </c>
      <c r="U303" s="35"/>
      <c r="V303" s="35"/>
      <c r="W303" s="35"/>
      <c r="X303" s="35"/>
      <c r="Y303" s="35"/>
      <c r="Z303" s="35"/>
      <c r="AA303" s="35"/>
      <c r="AB303" s="35"/>
      <c r="AC303" s="35"/>
      <c r="AD303" s="35"/>
      <c r="AE303" s="35"/>
      <c r="AR303" s="215" t="s">
        <v>487</v>
      </c>
      <c r="AT303" s="215" t="s">
        <v>521</v>
      </c>
      <c r="AU303" s="215" t="s">
        <v>83</v>
      </c>
      <c r="AY303" s="18" t="s">
        <v>185</v>
      </c>
      <c r="BE303" s="216">
        <f>IF(N303="základní",J303,0)</f>
        <v>0</v>
      </c>
      <c r="BF303" s="216">
        <f>IF(N303="snížená",J303,0)</f>
        <v>0</v>
      </c>
      <c r="BG303" s="216">
        <f>IF(N303="zákl. přenesená",J303,0)</f>
        <v>0</v>
      </c>
      <c r="BH303" s="216">
        <f>IF(N303="sníž. přenesená",J303,0)</f>
        <v>0</v>
      </c>
      <c r="BI303" s="216">
        <f>IF(N303="nulová",J303,0)</f>
        <v>0</v>
      </c>
      <c r="BJ303" s="18" t="s">
        <v>81</v>
      </c>
      <c r="BK303" s="216">
        <f>ROUND(I303*H303,2)</f>
        <v>0</v>
      </c>
      <c r="BL303" s="18" t="s">
        <v>487</v>
      </c>
      <c r="BM303" s="215" t="s">
        <v>2716</v>
      </c>
    </row>
    <row r="304" spans="1:65" s="2" customFormat="1" ht="10.199999999999999">
      <c r="A304" s="35"/>
      <c r="B304" s="36"/>
      <c r="C304" s="37"/>
      <c r="D304" s="217" t="s">
        <v>194</v>
      </c>
      <c r="E304" s="37"/>
      <c r="F304" s="218" t="s">
        <v>2715</v>
      </c>
      <c r="G304" s="37"/>
      <c r="H304" s="37"/>
      <c r="I304" s="116"/>
      <c r="J304" s="37"/>
      <c r="K304" s="37"/>
      <c r="L304" s="40"/>
      <c r="M304" s="219"/>
      <c r="N304" s="220"/>
      <c r="O304" s="72"/>
      <c r="P304" s="72"/>
      <c r="Q304" s="72"/>
      <c r="R304" s="72"/>
      <c r="S304" s="72"/>
      <c r="T304" s="73"/>
      <c r="U304" s="35"/>
      <c r="V304" s="35"/>
      <c r="W304" s="35"/>
      <c r="X304" s="35"/>
      <c r="Y304" s="35"/>
      <c r="Z304" s="35"/>
      <c r="AA304" s="35"/>
      <c r="AB304" s="35"/>
      <c r="AC304" s="35"/>
      <c r="AD304" s="35"/>
      <c r="AE304" s="35"/>
      <c r="AT304" s="18" t="s">
        <v>194</v>
      </c>
      <c r="AU304" s="18" t="s">
        <v>83</v>
      </c>
    </row>
    <row r="305" spans="1:65" s="2" customFormat="1" ht="16.5" customHeight="1">
      <c r="A305" s="35"/>
      <c r="B305" s="36"/>
      <c r="C305" s="258" t="s">
        <v>1056</v>
      </c>
      <c r="D305" s="258" t="s">
        <v>521</v>
      </c>
      <c r="E305" s="259" t="s">
        <v>2717</v>
      </c>
      <c r="F305" s="260" t="s">
        <v>2718</v>
      </c>
      <c r="G305" s="261" t="s">
        <v>1359</v>
      </c>
      <c r="H305" s="262">
        <v>272.8</v>
      </c>
      <c r="I305" s="263"/>
      <c r="J305" s="264">
        <f>ROUND(I305*H305,2)</f>
        <v>0</v>
      </c>
      <c r="K305" s="260" t="s">
        <v>1</v>
      </c>
      <c r="L305" s="265"/>
      <c r="M305" s="266" t="s">
        <v>1</v>
      </c>
      <c r="N305" s="267" t="s">
        <v>38</v>
      </c>
      <c r="O305" s="72"/>
      <c r="P305" s="213">
        <f>O305*H305</f>
        <v>0</v>
      </c>
      <c r="Q305" s="213">
        <v>0</v>
      </c>
      <c r="R305" s="213">
        <f>Q305*H305</f>
        <v>0</v>
      </c>
      <c r="S305" s="213">
        <v>0</v>
      </c>
      <c r="T305" s="214">
        <f>S305*H305</f>
        <v>0</v>
      </c>
      <c r="U305" s="35"/>
      <c r="V305" s="35"/>
      <c r="W305" s="35"/>
      <c r="X305" s="35"/>
      <c r="Y305" s="35"/>
      <c r="Z305" s="35"/>
      <c r="AA305" s="35"/>
      <c r="AB305" s="35"/>
      <c r="AC305" s="35"/>
      <c r="AD305" s="35"/>
      <c r="AE305" s="35"/>
      <c r="AR305" s="215" t="s">
        <v>487</v>
      </c>
      <c r="AT305" s="215" t="s">
        <v>521</v>
      </c>
      <c r="AU305" s="215" t="s">
        <v>83</v>
      </c>
      <c r="AY305" s="18" t="s">
        <v>185</v>
      </c>
      <c r="BE305" s="216">
        <f>IF(N305="základní",J305,0)</f>
        <v>0</v>
      </c>
      <c r="BF305" s="216">
        <f>IF(N305="snížená",J305,0)</f>
        <v>0</v>
      </c>
      <c r="BG305" s="216">
        <f>IF(N305="zákl. přenesená",J305,0)</f>
        <v>0</v>
      </c>
      <c r="BH305" s="216">
        <f>IF(N305="sníž. přenesená",J305,0)</f>
        <v>0</v>
      </c>
      <c r="BI305" s="216">
        <f>IF(N305="nulová",J305,0)</f>
        <v>0</v>
      </c>
      <c r="BJ305" s="18" t="s">
        <v>81</v>
      </c>
      <c r="BK305" s="216">
        <f>ROUND(I305*H305,2)</f>
        <v>0</v>
      </c>
      <c r="BL305" s="18" t="s">
        <v>487</v>
      </c>
      <c r="BM305" s="215" t="s">
        <v>2719</v>
      </c>
    </row>
    <row r="306" spans="1:65" s="2" customFormat="1" ht="10.199999999999999">
      <c r="A306" s="35"/>
      <c r="B306" s="36"/>
      <c r="C306" s="37"/>
      <c r="D306" s="217" t="s">
        <v>194</v>
      </c>
      <c r="E306" s="37"/>
      <c r="F306" s="218" t="s">
        <v>2718</v>
      </c>
      <c r="G306" s="37"/>
      <c r="H306" s="37"/>
      <c r="I306" s="116"/>
      <c r="J306" s="37"/>
      <c r="K306" s="37"/>
      <c r="L306" s="40"/>
      <c r="M306" s="219"/>
      <c r="N306" s="220"/>
      <c r="O306" s="72"/>
      <c r="P306" s="72"/>
      <c r="Q306" s="72"/>
      <c r="R306" s="72"/>
      <c r="S306" s="72"/>
      <c r="T306" s="73"/>
      <c r="U306" s="35"/>
      <c r="V306" s="35"/>
      <c r="W306" s="35"/>
      <c r="X306" s="35"/>
      <c r="Y306" s="35"/>
      <c r="Z306" s="35"/>
      <c r="AA306" s="35"/>
      <c r="AB306" s="35"/>
      <c r="AC306" s="35"/>
      <c r="AD306" s="35"/>
      <c r="AE306" s="35"/>
      <c r="AT306" s="18" t="s">
        <v>194</v>
      </c>
      <c r="AU306" s="18" t="s">
        <v>83</v>
      </c>
    </row>
    <row r="307" spans="1:65" s="2" customFormat="1" ht="16.5" customHeight="1">
      <c r="A307" s="35"/>
      <c r="B307" s="36"/>
      <c r="C307" s="258" t="s">
        <v>842</v>
      </c>
      <c r="D307" s="258" t="s">
        <v>521</v>
      </c>
      <c r="E307" s="259" t="s">
        <v>2720</v>
      </c>
      <c r="F307" s="260" t="s">
        <v>2721</v>
      </c>
      <c r="G307" s="261" t="s">
        <v>1430</v>
      </c>
      <c r="H307" s="262">
        <v>1</v>
      </c>
      <c r="I307" s="263"/>
      <c r="J307" s="264">
        <f>ROUND(I307*H307,2)</f>
        <v>0</v>
      </c>
      <c r="K307" s="260" t="s">
        <v>1</v>
      </c>
      <c r="L307" s="265"/>
      <c r="M307" s="266" t="s">
        <v>1</v>
      </c>
      <c r="N307" s="267" t="s">
        <v>38</v>
      </c>
      <c r="O307" s="72"/>
      <c r="P307" s="213">
        <f>O307*H307</f>
        <v>0</v>
      </c>
      <c r="Q307" s="213">
        <v>0</v>
      </c>
      <c r="R307" s="213">
        <f>Q307*H307</f>
        <v>0</v>
      </c>
      <c r="S307" s="213">
        <v>0</v>
      </c>
      <c r="T307" s="214">
        <f>S307*H307</f>
        <v>0</v>
      </c>
      <c r="U307" s="35"/>
      <c r="V307" s="35"/>
      <c r="W307" s="35"/>
      <c r="X307" s="35"/>
      <c r="Y307" s="35"/>
      <c r="Z307" s="35"/>
      <c r="AA307" s="35"/>
      <c r="AB307" s="35"/>
      <c r="AC307" s="35"/>
      <c r="AD307" s="35"/>
      <c r="AE307" s="35"/>
      <c r="AR307" s="215" t="s">
        <v>487</v>
      </c>
      <c r="AT307" s="215" t="s">
        <v>521</v>
      </c>
      <c r="AU307" s="215" t="s">
        <v>83</v>
      </c>
      <c r="AY307" s="18" t="s">
        <v>185</v>
      </c>
      <c r="BE307" s="216">
        <f>IF(N307="základní",J307,0)</f>
        <v>0</v>
      </c>
      <c r="BF307" s="216">
        <f>IF(N307="snížená",J307,0)</f>
        <v>0</v>
      </c>
      <c r="BG307" s="216">
        <f>IF(N307="zákl. přenesená",J307,0)</f>
        <v>0</v>
      </c>
      <c r="BH307" s="216">
        <f>IF(N307="sníž. přenesená",J307,0)</f>
        <v>0</v>
      </c>
      <c r="BI307" s="216">
        <f>IF(N307="nulová",J307,0)</f>
        <v>0</v>
      </c>
      <c r="BJ307" s="18" t="s">
        <v>81</v>
      </c>
      <c r="BK307" s="216">
        <f>ROUND(I307*H307,2)</f>
        <v>0</v>
      </c>
      <c r="BL307" s="18" t="s">
        <v>487</v>
      </c>
      <c r="BM307" s="215" t="s">
        <v>2722</v>
      </c>
    </row>
    <row r="308" spans="1:65" s="2" customFormat="1" ht="10.199999999999999">
      <c r="A308" s="35"/>
      <c r="B308" s="36"/>
      <c r="C308" s="37"/>
      <c r="D308" s="217" t="s">
        <v>194</v>
      </c>
      <c r="E308" s="37"/>
      <c r="F308" s="218" t="s">
        <v>2723</v>
      </c>
      <c r="G308" s="37"/>
      <c r="H308" s="37"/>
      <c r="I308" s="116"/>
      <c r="J308" s="37"/>
      <c r="K308" s="37"/>
      <c r="L308" s="40"/>
      <c r="M308" s="219"/>
      <c r="N308" s="220"/>
      <c r="O308" s="72"/>
      <c r="P308" s="72"/>
      <c r="Q308" s="72"/>
      <c r="R308" s="72"/>
      <c r="S308" s="72"/>
      <c r="T308" s="73"/>
      <c r="U308" s="35"/>
      <c r="V308" s="35"/>
      <c r="W308" s="35"/>
      <c r="X308" s="35"/>
      <c r="Y308" s="35"/>
      <c r="Z308" s="35"/>
      <c r="AA308" s="35"/>
      <c r="AB308" s="35"/>
      <c r="AC308" s="35"/>
      <c r="AD308" s="35"/>
      <c r="AE308" s="35"/>
      <c r="AT308" s="18" t="s">
        <v>194</v>
      </c>
      <c r="AU308" s="18" t="s">
        <v>83</v>
      </c>
    </row>
    <row r="309" spans="1:65" s="12" customFormat="1" ht="22.8" customHeight="1">
      <c r="B309" s="188"/>
      <c r="C309" s="189"/>
      <c r="D309" s="190" t="s">
        <v>72</v>
      </c>
      <c r="E309" s="202" t="s">
        <v>1678</v>
      </c>
      <c r="F309" s="202" t="s">
        <v>2724</v>
      </c>
      <c r="G309" s="189"/>
      <c r="H309" s="189"/>
      <c r="I309" s="192"/>
      <c r="J309" s="203">
        <f>BK309</f>
        <v>0</v>
      </c>
      <c r="K309" s="189"/>
      <c r="L309" s="194"/>
      <c r="M309" s="195"/>
      <c r="N309" s="196"/>
      <c r="O309" s="196"/>
      <c r="P309" s="197">
        <f>SUM(P310:P321)</f>
        <v>0</v>
      </c>
      <c r="Q309" s="196"/>
      <c r="R309" s="197">
        <f>SUM(R310:R321)</f>
        <v>0</v>
      </c>
      <c r="S309" s="196"/>
      <c r="T309" s="198">
        <f>SUM(T310:T321)</f>
        <v>0</v>
      </c>
      <c r="AR309" s="199" t="s">
        <v>192</v>
      </c>
      <c r="AT309" s="200" t="s">
        <v>72</v>
      </c>
      <c r="AU309" s="200" t="s">
        <v>81</v>
      </c>
      <c r="AY309" s="199" t="s">
        <v>185</v>
      </c>
      <c r="BK309" s="201">
        <f>SUM(BK310:BK321)</f>
        <v>0</v>
      </c>
    </row>
    <row r="310" spans="1:65" s="2" customFormat="1" ht="16.5" customHeight="1">
      <c r="A310" s="35"/>
      <c r="B310" s="36"/>
      <c r="C310" s="258" t="s">
        <v>2026</v>
      </c>
      <c r="D310" s="258" t="s">
        <v>521</v>
      </c>
      <c r="E310" s="259" t="s">
        <v>2725</v>
      </c>
      <c r="F310" s="260" t="s">
        <v>2726</v>
      </c>
      <c r="G310" s="261" t="s">
        <v>325</v>
      </c>
      <c r="H310" s="262">
        <v>7</v>
      </c>
      <c r="I310" s="263"/>
      <c r="J310" s="264">
        <f>ROUND(I310*H310,2)</f>
        <v>0</v>
      </c>
      <c r="K310" s="260" t="s">
        <v>1</v>
      </c>
      <c r="L310" s="265"/>
      <c r="M310" s="266" t="s">
        <v>1</v>
      </c>
      <c r="N310" s="267" t="s">
        <v>38</v>
      </c>
      <c r="O310" s="72"/>
      <c r="P310" s="213">
        <f>O310*H310</f>
        <v>0</v>
      </c>
      <c r="Q310" s="213">
        <v>0</v>
      </c>
      <c r="R310" s="213">
        <f>Q310*H310</f>
        <v>0</v>
      </c>
      <c r="S310" s="213">
        <v>0</v>
      </c>
      <c r="T310" s="214">
        <f>S310*H310</f>
        <v>0</v>
      </c>
      <c r="U310" s="35"/>
      <c r="V310" s="35"/>
      <c r="W310" s="35"/>
      <c r="X310" s="35"/>
      <c r="Y310" s="35"/>
      <c r="Z310" s="35"/>
      <c r="AA310" s="35"/>
      <c r="AB310" s="35"/>
      <c r="AC310" s="35"/>
      <c r="AD310" s="35"/>
      <c r="AE310" s="35"/>
      <c r="AR310" s="215" t="s">
        <v>487</v>
      </c>
      <c r="AT310" s="215" t="s">
        <v>521</v>
      </c>
      <c r="AU310" s="215" t="s">
        <v>83</v>
      </c>
      <c r="AY310" s="18" t="s">
        <v>185</v>
      </c>
      <c r="BE310" s="216">
        <f>IF(N310="základní",J310,0)</f>
        <v>0</v>
      </c>
      <c r="BF310" s="216">
        <f>IF(N310="snížená",J310,0)</f>
        <v>0</v>
      </c>
      <c r="BG310" s="216">
        <f>IF(N310="zákl. přenesená",J310,0)</f>
        <v>0</v>
      </c>
      <c r="BH310" s="216">
        <f>IF(N310="sníž. přenesená",J310,0)</f>
        <v>0</v>
      </c>
      <c r="BI310" s="216">
        <f>IF(N310="nulová",J310,0)</f>
        <v>0</v>
      </c>
      <c r="BJ310" s="18" t="s">
        <v>81</v>
      </c>
      <c r="BK310" s="216">
        <f>ROUND(I310*H310,2)</f>
        <v>0</v>
      </c>
      <c r="BL310" s="18" t="s">
        <v>487</v>
      </c>
      <c r="BM310" s="215" t="s">
        <v>2727</v>
      </c>
    </row>
    <row r="311" spans="1:65" s="2" customFormat="1" ht="10.199999999999999">
      <c r="A311" s="35"/>
      <c r="B311" s="36"/>
      <c r="C311" s="37"/>
      <c r="D311" s="217" t="s">
        <v>194</v>
      </c>
      <c r="E311" s="37"/>
      <c r="F311" s="218" t="s">
        <v>2726</v>
      </c>
      <c r="G311" s="37"/>
      <c r="H311" s="37"/>
      <c r="I311" s="116"/>
      <c r="J311" s="37"/>
      <c r="K311" s="37"/>
      <c r="L311" s="40"/>
      <c r="M311" s="219"/>
      <c r="N311" s="220"/>
      <c r="O311" s="72"/>
      <c r="P311" s="72"/>
      <c r="Q311" s="72"/>
      <c r="R311" s="72"/>
      <c r="S311" s="72"/>
      <c r="T311" s="73"/>
      <c r="U311" s="35"/>
      <c r="V311" s="35"/>
      <c r="W311" s="35"/>
      <c r="X311" s="35"/>
      <c r="Y311" s="35"/>
      <c r="Z311" s="35"/>
      <c r="AA311" s="35"/>
      <c r="AB311" s="35"/>
      <c r="AC311" s="35"/>
      <c r="AD311" s="35"/>
      <c r="AE311" s="35"/>
      <c r="AT311" s="18" t="s">
        <v>194</v>
      </c>
      <c r="AU311" s="18" t="s">
        <v>83</v>
      </c>
    </row>
    <row r="312" spans="1:65" s="2" customFormat="1" ht="16.5" customHeight="1">
      <c r="A312" s="35"/>
      <c r="B312" s="36"/>
      <c r="C312" s="258" t="s">
        <v>267</v>
      </c>
      <c r="D312" s="258" t="s">
        <v>521</v>
      </c>
      <c r="E312" s="259" t="s">
        <v>2725</v>
      </c>
      <c r="F312" s="260" t="s">
        <v>2726</v>
      </c>
      <c r="G312" s="261" t="s">
        <v>325</v>
      </c>
      <c r="H312" s="262">
        <v>1</v>
      </c>
      <c r="I312" s="263"/>
      <c r="J312" s="264">
        <f>ROUND(I312*H312,2)</f>
        <v>0</v>
      </c>
      <c r="K312" s="260" t="s">
        <v>1</v>
      </c>
      <c r="L312" s="265"/>
      <c r="M312" s="266" t="s">
        <v>1</v>
      </c>
      <c r="N312" s="267" t="s">
        <v>38</v>
      </c>
      <c r="O312" s="72"/>
      <c r="P312" s="213">
        <f>O312*H312</f>
        <v>0</v>
      </c>
      <c r="Q312" s="213">
        <v>0</v>
      </c>
      <c r="R312" s="213">
        <f>Q312*H312</f>
        <v>0</v>
      </c>
      <c r="S312" s="213">
        <v>0</v>
      </c>
      <c r="T312" s="214">
        <f>S312*H312</f>
        <v>0</v>
      </c>
      <c r="U312" s="35"/>
      <c r="V312" s="35"/>
      <c r="W312" s="35"/>
      <c r="X312" s="35"/>
      <c r="Y312" s="35"/>
      <c r="Z312" s="35"/>
      <c r="AA312" s="35"/>
      <c r="AB312" s="35"/>
      <c r="AC312" s="35"/>
      <c r="AD312" s="35"/>
      <c r="AE312" s="35"/>
      <c r="AR312" s="215" t="s">
        <v>487</v>
      </c>
      <c r="AT312" s="215" t="s">
        <v>521</v>
      </c>
      <c r="AU312" s="215" t="s">
        <v>83</v>
      </c>
      <c r="AY312" s="18" t="s">
        <v>185</v>
      </c>
      <c r="BE312" s="216">
        <f>IF(N312="základní",J312,0)</f>
        <v>0</v>
      </c>
      <c r="BF312" s="216">
        <f>IF(N312="snížená",J312,0)</f>
        <v>0</v>
      </c>
      <c r="BG312" s="216">
        <f>IF(N312="zákl. přenesená",J312,0)</f>
        <v>0</v>
      </c>
      <c r="BH312" s="216">
        <f>IF(N312="sníž. přenesená",J312,0)</f>
        <v>0</v>
      </c>
      <c r="BI312" s="216">
        <f>IF(N312="nulová",J312,0)</f>
        <v>0</v>
      </c>
      <c r="BJ312" s="18" t="s">
        <v>81</v>
      </c>
      <c r="BK312" s="216">
        <f>ROUND(I312*H312,2)</f>
        <v>0</v>
      </c>
      <c r="BL312" s="18" t="s">
        <v>487</v>
      </c>
      <c r="BM312" s="215" t="s">
        <v>2728</v>
      </c>
    </row>
    <row r="313" spans="1:65" s="2" customFormat="1" ht="10.199999999999999">
      <c r="A313" s="35"/>
      <c r="B313" s="36"/>
      <c r="C313" s="37"/>
      <c r="D313" s="217" t="s">
        <v>194</v>
      </c>
      <c r="E313" s="37"/>
      <c r="F313" s="218" t="s">
        <v>2726</v>
      </c>
      <c r="G313" s="37"/>
      <c r="H313" s="37"/>
      <c r="I313" s="116"/>
      <c r="J313" s="37"/>
      <c r="K313" s="37"/>
      <c r="L313" s="40"/>
      <c r="M313" s="219"/>
      <c r="N313" s="220"/>
      <c r="O313" s="72"/>
      <c r="P313" s="72"/>
      <c r="Q313" s="72"/>
      <c r="R313" s="72"/>
      <c r="S313" s="72"/>
      <c r="T313" s="73"/>
      <c r="U313" s="35"/>
      <c r="V313" s="35"/>
      <c r="W313" s="35"/>
      <c r="X313" s="35"/>
      <c r="Y313" s="35"/>
      <c r="Z313" s="35"/>
      <c r="AA313" s="35"/>
      <c r="AB313" s="35"/>
      <c r="AC313" s="35"/>
      <c r="AD313" s="35"/>
      <c r="AE313" s="35"/>
      <c r="AT313" s="18" t="s">
        <v>194</v>
      </c>
      <c r="AU313" s="18" t="s">
        <v>83</v>
      </c>
    </row>
    <row r="314" spans="1:65" s="2" customFormat="1" ht="21.75" customHeight="1">
      <c r="A314" s="35"/>
      <c r="B314" s="36"/>
      <c r="C314" s="258" t="s">
        <v>2032</v>
      </c>
      <c r="D314" s="258" t="s">
        <v>521</v>
      </c>
      <c r="E314" s="259" t="s">
        <v>2729</v>
      </c>
      <c r="F314" s="260" t="s">
        <v>2730</v>
      </c>
      <c r="G314" s="261" t="s">
        <v>1430</v>
      </c>
      <c r="H314" s="262">
        <v>1</v>
      </c>
      <c r="I314" s="263"/>
      <c r="J314" s="264">
        <f>ROUND(I314*H314,2)</f>
        <v>0</v>
      </c>
      <c r="K314" s="260" t="s">
        <v>1</v>
      </c>
      <c r="L314" s="265"/>
      <c r="M314" s="266" t="s">
        <v>1</v>
      </c>
      <c r="N314" s="267" t="s">
        <v>38</v>
      </c>
      <c r="O314" s="72"/>
      <c r="P314" s="213">
        <f>O314*H314</f>
        <v>0</v>
      </c>
      <c r="Q314" s="213">
        <v>0</v>
      </c>
      <c r="R314" s="213">
        <f>Q314*H314</f>
        <v>0</v>
      </c>
      <c r="S314" s="213">
        <v>0</v>
      </c>
      <c r="T314" s="214">
        <f>S314*H314</f>
        <v>0</v>
      </c>
      <c r="U314" s="35"/>
      <c r="V314" s="35"/>
      <c r="W314" s="35"/>
      <c r="X314" s="35"/>
      <c r="Y314" s="35"/>
      <c r="Z314" s="35"/>
      <c r="AA314" s="35"/>
      <c r="AB314" s="35"/>
      <c r="AC314" s="35"/>
      <c r="AD314" s="35"/>
      <c r="AE314" s="35"/>
      <c r="AR314" s="215" t="s">
        <v>487</v>
      </c>
      <c r="AT314" s="215" t="s">
        <v>521</v>
      </c>
      <c r="AU314" s="215" t="s">
        <v>83</v>
      </c>
      <c r="AY314" s="18" t="s">
        <v>185</v>
      </c>
      <c r="BE314" s="216">
        <f>IF(N314="základní",J314,0)</f>
        <v>0</v>
      </c>
      <c r="BF314" s="216">
        <f>IF(N314="snížená",J314,0)</f>
        <v>0</v>
      </c>
      <c r="BG314" s="216">
        <f>IF(N314="zákl. přenesená",J314,0)</f>
        <v>0</v>
      </c>
      <c r="BH314" s="216">
        <f>IF(N314="sníž. přenesená",J314,0)</f>
        <v>0</v>
      </c>
      <c r="BI314" s="216">
        <f>IF(N314="nulová",J314,0)</f>
        <v>0</v>
      </c>
      <c r="BJ314" s="18" t="s">
        <v>81</v>
      </c>
      <c r="BK314" s="216">
        <f>ROUND(I314*H314,2)</f>
        <v>0</v>
      </c>
      <c r="BL314" s="18" t="s">
        <v>487</v>
      </c>
      <c r="BM314" s="215" t="s">
        <v>2731</v>
      </c>
    </row>
    <row r="315" spans="1:65" s="2" customFormat="1" ht="19.2">
      <c r="A315" s="35"/>
      <c r="B315" s="36"/>
      <c r="C315" s="37"/>
      <c r="D315" s="217" t="s">
        <v>194</v>
      </c>
      <c r="E315" s="37"/>
      <c r="F315" s="218" t="s">
        <v>2730</v>
      </c>
      <c r="G315" s="37"/>
      <c r="H315" s="37"/>
      <c r="I315" s="116"/>
      <c r="J315" s="37"/>
      <c r="K315" s="37"/>
      <c r="L315" s="40"/>
      <c r="M315" s="219"/>
      <c r="N315" s="220"/>
      <c r="O315" s="72"/>
      <c r="P315" s="72"/>
      <c r="Q315" s="72"/>
      <c r="R315" s="72"/>
      <c r="S315" s="72"/>
      <c r="T315" s="73"/>
      <c r="U315" s="35"/>
      <c r="V315" s="35"/>
      <c r="W315" s="35"/>
      <c r="X315" s="35"/>
      <c r="Y315" s="35"/>
      <c r="Z315" s="35"/>
      <c r="AA315" s="35"/>
      <c r="AB315" s="35"/>
      <c r="AC315" s="35"/>
      <c r="AD315" s="35"/>
      <c r="AE315" s="35"/>
      <c r="AT315" s="18" t="s">
        <v>194</v>
      </c>
      <c r="AU315" s="18" t="s">
        <v>83</v>
      </c>
    </row>
    <row r="316" spans="1:65" s="2" customFormat="1" ht="16.5" customHeight="1">
      <c r="A316" s="35"/>
      <c r="B316" s="36"/>
      <c r="C316" s="258" t="s">
        <v>2036</v>
      </c>
      <c r="D316" s="258" t="s">
        <v>521</v>
      </c>
      <c r="E316" s="259" t="s">
        <v>2732</v>
      </c>
      <c r="F316" s="260" t="s">
        <v>2733</v>
      </c>
      <c r="G316" s="261" t="s">
        <v>990</v>
      </c>
      <c r="H316" s="262">
        <v>25</v>
      </c>
      <c r="I316" s="263"/>
      <c r="J316" s="264">
        <f>ROUND(I316*H316,2)</f>
        <v>0</v>
      </c>
      <c r="K316" s="260" t="s">
        <v>1</v>
      </c>
      <c r="L316" s="265"/>
      <c r="M316" s="266" t="s">
        <v>1</v>
      </c>
      <c r="N316" s="267" t="s">
        <v>38</v>
      </c>
      <c r="O316" s="72"/>
      <c r="P316" s="213">
        <f>O316*H316</f>
        <v>0</v>
      </c>
      <c r="Q316" s="213">
        <v>0</v>
      </c>
      <c r="R316" s="213">
        <f>Q316*H316</f>
        <v>0</v>
      </c>
      <c r="S316" s="213">
        <v>0</v>
      </c>
      <c r="T316" s="214">
        <f>S316*H316</f>
        <v>0</v>
      </c>
      <c r="U316" s="35"/>
      <c r="V316" s="35"/>
      <c r="W316" s="35"/>
      <c r="X316" s="35"/>
      <c r="Y316" s="35"/>
      <c r="Z316" s="35"/>
      <c r="AA316" s="35"/>
      <c r="AB316" s="35"/>
      <c r="AC316" s="35"/>
      <c r="AD316" s="35"/>
      <c r="AE316" s="35"/>
      <c r="AR316" s="215" t="s">
        <v>487</v>
      </c>
      <c r="AT316" s="215" t="s">
        <v>521</v>
      </c>
      <c r="AU316" s="215" t="s">
        <v>83</v>
      </c>
      <c r="AY316" s="18" t="s">
        <v>185</v>
      </c>
      <c r="BE316" s="216">
        <f>IF(N316="základní",J316,0)</f>
        <v>0</v>
      </c>
      <c r="BF316" s="216">
        <f>IF(N316="snížená",J316,0)</f>
        <v>0</v>
      </c>
      <c r="BG316" s="216">
        <f>IF(N316="zákl. přenesená",J316,0)</f>
        <v>0</v>
      </c>
      <c r="BH316" s="216">
        <f>IF(N316="sníž. přenesená",J316,0)</f>
        <v>0</v>
      </c>
      <c r="BI316" s="216">
        <f>IF(N316="nulová",J316,0)</f>
        <v>0</v>
      </c>
      <c r="BJ316" s="18" t="s">
        <v>81</v>
      </c>
      <c r="BK316" s="216">
        <f>ROUND(I316*H316,2)</f>
        <v>0</v>
      </c>
      <c r="BL316" s="18" t="s">
        <v>487</v>
      </c>
      <c r="BM316" s="215" t="s">
        <v>2734</v>
      </c>
    </row>
    <row r="317" spans="1:65" s="2" customFormat="1" ht="10.199999999999999">
      <c r="A317" s="35"/>
      <c r="B317" s="36"/>
      <c r="C317" s="37"/>
      <c r="D317" s="217" t="s">
        <v>194</v>
      </c>
      <c r="E317" s="37"/>
      <c r="F317" s="218" t="s">
        <v>2735</v>
      </c>
      <c r="G317" s="37"/>
      <c r="H317" s="37"/>
      <c r="I317" s="116"/>
      <c r="J317" s="37"/>
      <c r="K317" s="37"/>
      <c r="L317" s="40"/>
      <c r="M317" s="219"/>
      <c r="N317" s="220"/>
      <c r="O317" s="72"/>
      <c r="P317" s="72"/>
      <c r="Q317" s="72"/>
      <c r="R317" s="72"/>
      <c r="S317" s="72"/>
      <c r="T317" s="73"/>
      <c r="U317" s="35"/>
      <c r="V317" s="35"/>
      <c r="W317" s="35"/>
      <c r="X317" s="35"/>
      <c r="Y317" s="35"/>
      <c r="Z317" s="35"/>
      <c r="AA317" s="35"/>
      <c r="AB317" s="35"/>
      <c r="AC317" s="35"/>
      <c r="AD317" s="35"/>
      <c r="AE317" s="35"/>
      <c r="AT317" s="18" t="s">
        <v>194</v>
      </c>
      <c r="AU317" s="18" t="s">
        <v>83</v>
      </c>
    </row>
    <row r="318" spans="1:65" s="2" customFormat="1" ht="16.5" customHeight="1">
      <c r="A318" s="35"/>
      <c r="B318" s="36"/>
      <c r="C318" s="258" t="s">
        <v>2039</v>
      </c>
      <c r="D318" s="258" t="s">
        <v>521</v>
      </c>
      <c r="E318" s="259" t="s">
        <v>2736</v>
      </c>
      <c r="F318" s="260" t="s">
        <v>2737</v>
      </c>
      <c r="G318" s="261" t="s">
        <v>1430</v>
      </c>
      <c r="H318" s="262">
        <v>1</v>
      </c>
      <c r="I318" s="263"/>
      <c r="J318" s="264">
        <f>ROUND(I318*H318,2)</f>
        <v>0</v>
      </c>
      <c r="K318" s="260" t="s">
        <v>1</v>
      </c>
      <c r="L318" s="265"/>
      <c r="M318" s="266" t="s">
        <v>1</v>
      </c>
      <c r="N318" s="267" t="s">
        <v>38</v>
      </c>
      <c r="O318" s="72"/>
      <c r="P318" s="213">
        <f>O318*H318</f>
        <v>0</v>
      </c>
      <c r="Q318" s="213">
        <v>0</v>
      </c>
      <c r="R318" s="213">
        <f>Q318*H318</f>
        <v>0</v>
      </c>
      <c r="S318" s="213">
        <v>0</v>
      </c>
      <c r="T318" s="214">
        <f>S318*H318</f>
        <v>0</v>
      </c>
      <c r="U318" s="35"/>
      <c r="V318" s="35"/>
      <c r="W318" s="35"/>
      <c r="X318" s="35"/>
      <c r="Y318" s="35"/>
      <c r="Z318" s="35"/>
      <c r="AA318" s="35"/>
      <c r="AB318" s="35"/>
      <c r="AC318" s="35"/>
      <c r="AD318" s="35"/>
      <c r="AE318" s="35"/>
      <c r="AR318" s="215" t="s">
        <v>487</v>
      </c>
      <c r="AT318" s="215" t="s">
        <v>521</v>
      </c>
      <c r="AU318" s="215" t="s">
        <v>83</v>
      </c>
      <c r="AY318" s="18" t="s">
        <v>185</v>
      </c>
      <c r="BE318" s="216">
        <f>IF(N318="základní",J318,0)</f>
        <v>0</v>
      </c>
      <c r="BF318" s="216">
        <f>IF(N318="snížená",J318,0)</f>
        <v>0</v>
      </c>
      <c r="BG318" s="216">
        <f>IF(N318="zákl. přenesená",J318,0)</f>
        <v>0</v>
      </c>
      <c r="BH318" s="216">
        <f>IF(N318="sníž. přenesená",J318,0)</f>
        <v>0</v>
      </c>
      <c r="BI318" s="216">
        <f>IF(N318="nulová",J318,0)</f>
        <v>0</v>
      </c>
      <c r="BJ318" s="18" t="s">
        <v>81</v>
      </c>
      <c r="BK318" s="216">
        <f>ROUND(I318*H318,2)</f>
        <v>0</v>
      </c>
      <c r="BL318" s="18" t="s">
        <v>487</v>
      </c>
      <c r="BM318" s="215" t="s">
        <v>2738</v>
      </c>
    </row>
    <row r="319" spans="1:65" s="2" customFormat="1" ht="10.199999999999999">
      <c r="A319" s="35"/>
      <c r="B319" s="36"/>
      <c r="C319" s="37"/>
      <c r="D319" s="217" t="s">
        <v>194</v>
      </c>
      <c r="E319" s="37"/>
      <c r="F319" s="218" t="s">
        <v>2737</v>
      </c>
      <c r="G319" s="37"/>
      <c r="H319" s="37"/>
      <c r="I319" s="116"/>
      <c r="J319" s="37"/>
      <c r="K319" s="37"/>
      <c r="L319" s="40"/>
      <c r="M319" s="219"/>
      <c r="N319" s="220"/>
      <c r="O319" s="72"/>
      <c r="P319" s="72"/>
      <c r="Q319" s="72"/>
      <c r="R319" s="72"/>
      <c r="S319" s="72"/>
      <c r="T319" s="73"/>
      <c r="U319" s="35"/>
      <c r="V319" s="35"/>
      <c r="W319" s="35"/>
      <c r="X319" s="35"/>
      <c r="Y319" s="35"/>
      <c r="Z319" s="35"/>
      <c r="AA319" s="35"/>
      <c r="AB319" s="35"/>
      <c r="AC319" s="35"/>
      <c r="AD319" s="35"/>
      <c r="AE319" s="35"/>
      <c r="AT319" s="18" t="s">
        <v>194</v>
      </c>
      <c r="AU319" s="18" t="s">
        <v>83</v>
      </c>
    </row>
    <row r="320" spans="1:65" s="2" customFormat="1" ht="16.5" customHeight="1">
      <c r="A320" s="35"/>
      <c r="B320" s="36"/>
      <c r="C320" s="258" t="s">
        <v>2043</v>
      </c>
      <c r="D320" s="258" t="s">
        <v>521</v>
      </c>
      <c r="E320" s="259" t="s">
        <v>2739</v>
      </c>
      <c r="F320" s="260" t="s">
        <v>2740</v>
      </c>
      <c r="G320" s="261" t="s">
        <v>1430</v>
      </c>
      <c r="H320" s="262">
        <v>1</v>
      </c>
      <c r="I320" s="263"/>
      <c r="J320" s="264">
        <f>ROUND(I320*H320,2)</f>
        <v>0</v>
      </c>
      <c r="K320" s="260" t="s">
        <v>1</v>
      </c>
      <c r="L320" s="265"/>
      <c r="M320" s="266" t="s">
        <v>1</v>
      </c>
      <c r="N320" s="267" t="s">
        <v>38</v>
      </c>
      <c r="O320" s="72"/>
      <c r="P320" s="213">
        <f>O320*H320</f>
        <v>0</v>
      </c>
      <c r="Q320" s="213">
        <v>0</v>
      </c>
      <c r="R320" s="213">
        <f>Q320*H320</f>
        <v>0</v>
      </c>
      <c r="S320" s="213">
        <v>0</v>
      </c>
      <c r="T320" s="214">
        <f>S320*H320</f>
        <v>0</v>
      </c>
      <c r="U320" s="35"/>
      <c r="V320" s="35"/>
      <c r="W320" s="35"/>
      <c r="X320" s="35"/>
      <c r="Y320" s="35"/>
      <c r="Z320" s="35"/>
      <c r="AA320" s="35"/>
      <c r="AB320" s="35"/>
      <c r="AC320" s="35"/>
      <c r="AD320" s="35"/>
      <c r="AE320" s="35"/>
      <c r="AR320" s="215" t="s">
        <v>487</v>
      </c>
      <c r="AT320" s="215" t="s">
        <v>521</v>
      </c>
      <c r="AU320" s="215" t="s">
        <v>83</v>
      </c>
      <c r="AY320" s="18" t="s">
        <v>185</v>
      </c>
      <c r="BE320" s="216">
        <f>IF(N320="základní",J320,0)</f>
        <v>0</v>
      </c>
      <c r="BF320" s="216">
        <f>IF(N320="snížená",J320,0)</f>
        <v>0</v>
      </c>
      <c r="BG320" s="216">
        <f>IF(N320="zákl. přenesená",J320,0)</f>
        <v>0</v>
      </c>
      <c r="BH320" s="216">
        <f>IF(N320="sníž. přenesená",J320,0)</f>
        <v>0</v>
      </c>
      <c r="BI320" s="216">
        <f>IF(N320="nulová",J320,0)</f>
        <v>0</v>
      </c>
      <c r="BJ320" s="18" t="s">
        <v>81</v>
      </c>
      <c r="BK320" s="216">
        <f>ROUND(I320*H320,2)</f>
        <v>0</v>
      </c>
      <c r="BL320" s="18" t="s">
        <v>487</v>
      </c>
      <c r="BM320" s="215" t="s">
        <v>2741</v>
      </c>
    </row>
    <row r="321" spans="1:65" s="2" customFormat="1" ht="10.199999999999999">
      <c r="A321" s="35"/>
      <c r="B321" s="36"/>
      <c r="C321" s="37"/>
      <c r="D321" s="217" t="s">
        <v>194</v>
      </c>
      <c r="E321" s="37"/>
      <c r="F321" s="218" t="s">
        <v>2740</v>
      </c>
      <c r="G321" s="37"/>
      <c r="H321" s="37"/>
      <c r="I321" s="116"/>
      <c r="J321" s="37"/>
      <c r="K321" s="37"/>
      <c r="L321" s="40"/>
      <c r="M321" s="219"/>
      <c r="N321" s="220"/>
      <c r="O321" s="72"/>
      <c r="P321" s="72"/>
      <c r="Q321" s="72"/>
      <c r="R321" s="72"/>
      <c r="S321" s="72"/>
      <c r="T321" s="73"/>
      <c r="U321" s="35"/>
      <c r="V321" s="35"/>
      <c r="W321" s="35"/>
      <c r="X321" s="35"/>
      <c r="Y321" s="35"/>
      <c r="Z321" s="35"/>
      <c r="AA321" s="35"/>
      <c r="AB321" s="35"/>
      <c r="AC321" s="35"/>
      <c r="AD321" s="35"/>
      <c r="AE321" s="35"/>
      <c r="AT321" s="18" t="s">
        <v>194</v>
      </c>
      <c r="AU321" s="18" t="s">
        <v>83</v>
      </c>
    </row>
    <row r="322" spans="1:65" s="12" customFormat="1" ht="22.8" customHeight="1">
      <c r="B322" s="188"/>
      <c r="C322" s="189"/>
      <c r="D322" s="190" t="s">
        <v>72</v>
      </c>
      <c r="E322" s="202" t="s">
        <v>1684</v>
      </c>
      <c r="F322" s="202" t="s">
        <v>2742</v>
      </c>
      <c r="G322" s="189"/>
      <c r="H322" s="189"/>
      <c r="I322" s="192"/>
      <c r="J322" s="203">
        <f>BK322</f>
        <v>0</v>
      </c>
      <c r="K322" s="189"/>
      <c r="L322" s="194"/>
      <c r="M322" s="195"/>
      <c r="N322" s="196"/>
      <c r="O322" s="196"/>
      <c r="P322" s="197">
        <f>SUM(P323:P332)</f>
        <v>0</v>
      </c>
      <c r="Q322" s="196"/>
      <c r="R322" s="197">
        <f>SUM(R323:R332)</f>
        <v>0</v>
      </c>
      <c r="S322" s="196"/>
      <c r="T322" s="198">
        <f>SUM(T323:T332)</f>
        <v>0</v>
      </c>
      <c r="AR322" s="199" t="s">
        <v>192</v>
      </c>
      <c r="AT322" s="200" t="s">
        <v>72</v>
      </c>
      <c r="AU322" s="200" t="s">
        <v>81</v>
      </c>
      <c r="AY322" s="199" t="s">
        <v>185</v>
      </c>
      <c r="BK322" s="201">
        <f>SUM(BK323:BK332)</f>
        <v>0</v>
      </c>
    </row>
    <row r="323" spans="1:65" s="2" customFormat="1" ht="16.5" customHeight="1">
      <c r="A323" s="35"/>
      <c r="B323" s="36"/>
      <c r="C323" s="204" t="s">
        <v>2046</v>
      </c>
      <c r="D323" s="204" t="s">
        <v>187</v>
      </c>
      <c r="E323" s="205" t="s">
        <v>2743</v>
      </c>
      <c r="F323" s="206" t="s">
        <v>2744</v>
      </c>
      <c r="G323" s="207" t="s">
        <v>1201</v>
      </c>
      <c r="H323" s="208">
        <v>32</v>
      </c>
      <c r="I323" s="209"/>
      <c r="J323" s="210">
        <f>ROUND(I323*H323,2)</f>
        <v>0</v>
      </c>
      <c r="K323" s="206" t="s">
        <v>1</v>
      </c>
      <c r="L323" s="40"/>
      <c r="M323" s="211" t="s">
        <v>1</v>
      </c>
      <c r="N323" s="212" t="s">
        <v>38</v>
      </c>
      <c r="O323" s="72"/>
      <c r="P323" s="213">
        <f>O323*H323</f>
        <v>0</v>
      </c>
      <c r="Q323" s="213">
        <v>0</v>
      </c>
      <c r="R323" s="213">
        <f>Q323*H323</f>
        <v>0</v>
      </c>
      <c r="S323" s="213">
        <v>0</v>
      </c>
      <c r="T323" s="214">
        <f>S323*H323</f>
        <v>0</v>
      </c>
      <c r="U323" s="35"/>
      <c r="V323" s="35"/>
      <c r="W323" s="35"/>
      <c r="X323" s="35"/>
      <c r="Y323" s="35"/>
      <c r="Z323" s="35"/>
      <c r="AA323" s="35"/>
      <c r="AB323" s="35"/>
      <c r="AC323" s="35"/>
      <c r="AD323" s="35"/>
      <c r="AE323" s="35"/>
      <c r="AR323" s="215" t="s">
        <v>487</v>
      </c>
      <c r="AT323" s="215" t="s">
        <v>187</v>
      </c>
      <c r="AU323" s="215" t="s">
        <v>83</v>
      </c>
      <c r="AY323" s="18" t="s">
        <v>185</v>
      </c>
      <c r="BE323" s="216">
        <f>IF(N323="základní",J323,0)</f>
        <v>0</v>
      </c>
      <c r="BF323" s="216">
        <f>IF(N323="snížená",J323,0)</f>
        <v>0</v>
      </c>
      <c r="BG323" s="216">
        <f>IF(N323="zákl. přenesená",J323,0)</f>
        <v>0</v>
      </c>
      <c r="BH323" s="216">
        <f>IF(N323="sníž. přenesená",J323,0)</f>
        <v>0</v>
      </c>
      <c r="BI323" s="216">
        <f>IF(N323="nulová",J323,0)</f>
        <v>0</v>
      </c>
      <c r="BJ323" s="18" t="s">
        <v>81</v>
      </c>
      <c r="BK323" s="216">
        <f>ROUND(I323*H323,2)</f>
        <v>0</v>
      </c>
      <c r="BL323" s="18" t="s">
        <v>487</v>
      </c>
      <c r="BM323" s="215" t="s">
        <v>2745</v>
      </c>
    </row>
    <row r="324" spans="1:65" s="2" customFormat="1" ht="10.199999999999999">
      <c r="A324" s="35"/>
      <c r="B324" s="36"/>
      <c r="C324" s="37"/>
      <c r="D324" s="217" t="s">
        <v>194</v>
      </c>
      <c r="E324" s="37"/>
      <c r="F324" s="218" t="s">
        <v>2744</v>
      </c>
      <c r="G324" s="37"/>
      <c r="H324" s="37"/>
      <c r="I324" s="116"/>
      <c r="J324" s="37"/>
      <c r="K324" s="37"/>
      <c r="L324" s="40"/>
      <c r="M324" s="219"/>
      <c r="N324" s="220"/>
      <c r="O324" s="72"/>
      <c r="P324" s="72"/>
      <c r="Q324" s="72"/>
      <c r="R324" s="72"/>
      <c r="S324" s="72"/>
      <c r="T324" s="73"/>
      <c r="U324" s="35"/>
      <c r="V324" s="35"/>
      <c r="W324" s="35"/>
      <c r="X324" s="35"/>
      <c r="Y324" s="35"/>
      <c r="Z324" s="35"/>
      <c r="AA324" s="35"/>
      <c r="AB324" s="35"/>
      <c r="AC324" s="35"/>
      <c r="AD324" s="35"/>
      <c r="AE324" s="35"/>
      <c r="AT324" s="18" t="s">
        <v>194</v>
      </c>
      <c r="AU324" s="18" t="s">
        <v>83</v>
      </c>
    </row>
    <row r="325" spans="1:65" s="2" customFormat="1" ht="16.5" customHeight="1">
      <c r="A325" s="35"/>
      <c r="B325" s="36"/>
      <c r="C325" s="204" t="s">
        <v>2051</v>
      </c>
      <c r="D325" s="204" t="s">
        <v>187</v>
      </c>
      <c r="E325" s="205" t="s">
        <v>2746</v>
      </c>
      <c r="F325" s="206" t="s">
        <v>2747</v>
      </c>
      <c r="G325" s="207" t="s">
        <v>1430</v>
      </c>
      <c r="H325" s="208">
        <v>1</v>
      </c>
      <c r="I325" s="209"/>
      <c r="J325" s="210">
        <f>ROUND(I325*H325,2)</f>
        <v>0</v>
      </c>
      <c r="K325" s="206" t="s">
        <v>1</v>
      </c>
      <c r="L325" s="40"/>
      <c r="M325" s="211" t="s">
        <v>1</v>
      </c>
      <c r="N325" s="212" t="s">
        <v>38</v>
      </c>
      <c r="O325" s="72"/>
      <c r="P325" s="213">
        <f>O325*H325</f>
        <v>0</v>
      </c>
      <c r="Q325" s="213">
        <v>0</v>
      </c>
      <c r="R325" s="213">
        <f>Q325*H325</f>
        <v>0</v>
      </c>
      <c r="S325" s="213">
        <v>0</v>
      </c>
      <c r="T325" s="214">
        <f>S325*H325</f>
        <v>0</v>
      </c>
      <c r="U325" s="35"/>
      <c r="V325" s="35"/>
      <c r="W325" s="35"/>
      <c r="X325" s="35"/>
      <c r="Y325" s="35"/>
      <c r="Z325" s="35"/>
      <c r="AA325" s="35"/>
      <c r="AB325" s="35"/>
      <c r="AC325" s="35"/>
      <c r="AD325" s="35"/>
      <c r="AE325" s="35"/>
      <c r="AR325" s="215" t="s">
        <v>487</v>
      </c>
      <c r="AT325" s="215" t="s">
        <v>187</v>
      </c>
      <c r="AU325" s="215" t="s">
        <v>83</v>
      </c>
      <c r="AY325" s="18" t="s">
        <v>185</v>
      </c>
      <c r="BE325" s="216">
        <f>IF(N325="základní",J325,0)</f>
        <v>0</v>
      </c>
      <c r="BF325" s="216">
        <f>IF(N325="snížená",J325,0)</f>
        <v>0</v>
      </c>
      <c r="BG325" s="216">
        <f>IF(N325="zákl. přenesená",J325,0)</f>
        <v>0</v>
      </c>
      <c r="BH325" s="216">
        <f>IF(N325="sníž. přenesená",J325,0)</f>
        <v>0</v>
      </c>
      <c r="BI325" s="216">
        <f>IF(N325="nulová",J325,0)</f>
        <v>0</v>
      </c>
      <c r="BJ325" s="18" t="s">
        <v>81</v>
      </c>
      <c r="BK325" s="216">
        <f>ROUND(I325*H325,2)</f>
        <v>0</v>
      </c>
      <c r="BL325" s="18" t="s">
        <v>487</v>
      </c>
      <c r="BM325" s="215" t="s">
        <v>2748</v>
      </c>
    </row>
    <row r="326" spans="1:65" s="2" customFormat="1" ht="10.199999999999999">
      <c r="A326" s="35"/>
      <c r="B326" s="36"/>
      <c r="C326" s="37"/>
      <c r="D326" s="217" t="s">
        <v>194</v>
      </c>
      <c r="E326" s="37"/>
      <c r="F326" s="218" t="s">
        <v>2747</v>
      </c>
      <c r="G326" s="37"/>
      <c r="H326" s="37"/>
      <c r="I326" s="116"/>
      <c r="J326" s="37"/>
      <c r="K326" s="37"/>
      <c r="L326" s="40"/>
      <c r="M326" s="219"/>
      <c r="N326" s="220"/>
      <c r="O326" s="72"/>
      <c r="P326" s="72"/>
      <c r="Q326" s="72"/>
      <c r="R326" s="72"/>
      <c r="S326" s="72"/>
      <c r="T326" s="73"/>
      <c r="U326" s="35"/>
      <c r="V326" s="35"/>
      <c r="W326" s="35"/>
      <c r="X326" s="35"/>
      <c r="Y326" s="35"/>
      <c r="Z326" s="35"/>
      <c r="AA326" s="35"/>
      <c r="AB326" s="35"/>
      <c r="AC326" s="35"/>
      <c r="AD326" s="35"/>
      <c r="AE326" s="35"/>
      <c r="AT326" s="18" t="s">
        <v>194</v>
      </c>
      <c r="AU326" s="18" t="s">
        <v>83</v>
      </c>
    </row>
    <row r="327" spans="1:65" s="2" customFormat="1" ht="16.5" customHeight="1">
      <c r="A327" s="35"/>
      <c r="B327" s="36"/>
      <c r="C327" s="204" t="s">
        <v>2054</v>
      </c>
      <c r="D327" s="204" t="s">
        <v>187</v>
      </c>
      <c r="E327" s="205" t="s">
        <v>2749</v>
      </c>
      <c r="F327" s="206" t="s">
        <v>2750</v>
      </c>
      <c r="G327" s="207" t="s">
        <v>1430</v>
      </c>
      <c r="H327" s="208">
        <v>1</v>
      </c>
      <c r="I327" s="209"/>
      <c r="J327" s="210">
        <f>ROUND(I327*H327,2)</f>
        <v>0</v>
      </c>
      <c r="K327" s="206" t="s">
        <v>1</v>
      </c>
      <c r="L327" s="40"/>
      <c r="M327" s="211" t="s">
        <v>1</v>
      </c>
      <c r="N327" s="212" t="s">
        <v>38</v>
      </c>
      <c r="O327" s="72"/>
      <c r="P327" s="213">
        <f>O327*H327</f>
        <v>0</v>
      </c>
      <c r="Q327" s="213">
        <v>0</v>
      </c>
      <c r="R327" s="213">
        <f>Q327*H327</f>
        <v>0</v>
      </c>
      <c r="S327" s="213">
        <v>0</v>
      </c>
      <c r="T327" s="214">
        <f>S327*H327</f>
        <v>0</v>
      </c>
      <c r="U327" s="35"/>
      <c r="V327" s="35"/>
      <c r="W327" s="35"/>
      <c r="X327" s="35"/>
      <c r="Y327" s="35"/>
      <c r="Z327" s="35"/>
      <c r="AA327" s="35"/>
      <c r="AB327" s="35"/>
      <c r="AC327" s="35"/>
      <c r="AD327" s="35"/>
      <c r="AE327" s="35"/>
      <c r="AR327" s="215" t="s">
        <v>487</v>
      </c>
      <c r="AT327" s="215" t="s">
        <v>187</v>
      </c>
      <c r="AU327" s="215" t="s">
        <v>83</v>
      </c>
      <c r="AY327" s="18" t="s">
        <v>185</v>
      </c>
      <c r="BE327" s="216">
        <f>IF(N327="základní",J327,0)</f>
        <v>0</v>
      </c>
      <c r="BF327" s="216">
        <f>IF(N327="snížená",J327,0)</f>
        <v>0</v>
      </c>
      <c r="BG327" s="216">
        <f>IF(N327="zákl. přenesená",J327,0)</f>
        <v>0</v>
      </c>
      <c r="BH327" s="216">
        <f>IF(N327="sníž. přenesená",J327,0)</f>
        <v>0</v>
      </c>
      <c r="BI327" s="216">
        <f>IF(N327="nulová",J327,0)</f>
        <v>0</v>
      </c>
      <c r="BJ327" s="18" t="s">
        <v>81</v>
      </c>
      <c r="BK327" s="216">
        <f>ROUND(I327*H327,2)</f>
        <v>0</v>
      </c>
      <c r="BL327" s="18" t="s">
        <v>487</v>
      </c>
      <c r="BM327" s="215" t="s">
        <v>2751</v>
      </c>
    </row>
    <row r="328" spans="1:65" s="2" customFormat="1" ht="10.199999999999999">
      <c r="A328" s="35"/>
      <c r="B328" s="36"/>
      <c r="C328" s="37"/>
      <c r="D328" s="217" t="s">
        <v>194</v>
      </c>
      <c r="E328" s="37"/>
      <c r="F328" s="218" t="s">
        <v>2750</v>
      </c>
      <c r="G328" s="37"/>
      <c r="H328" s="37"/>
      <c r="I328" s="116"/>
      <c r="J328" s="37"/>
      <c r="K328" s="37"/>
      <c r="L328" s="40"/>
      <c r="M328" s="219"/>
      <c r="N328" s="220"/>
      <c r="O328" s="72"/>
      <c r="P328" s="72"/>
      <c r="Q328" s="72"/>
      <c r="R328" s="72"/>
      <c r="S328" s="72"/>
      <c r="T328" s="73"/>
      <c r="U328" s="35"/>
      <c r="V328" s="35"/>
      <c r="W328" s="35"/>
      <c r="X328" s="35"/>
      <c r="Y328" s="35"/>
      <c r="Z328" s="35"/>
      <c r="AA328" s="35"/>
      <c r="AB328" s="35"/>
      <c r="AC328" s="35"/>
      <c r="AD328" s="35"/>
      <c r="AE328" s="35"/>
      <c r="AT328" s="18" t="s">
        <v>194</v>
      </c>
      <c r="AU328" s="18" t="s">
        <v>83</v>
      </c>
    </row>
    <row r="329" spans="1:65" s="2" customFormat="1" ht="21.75" customHeight="1">
      <c r="A329" s="35"/>
      <c r="B329" s="36"/>
      <c r="C329" s="204" t="s">
        <v>2058</v>
      </c>
      <c r="D329" s="204" t="s">
        <v>187</v>
      </c>
      <c r="E329" s="205" t="s">
        <v>2752</v>
      </c>
      <c r="F329" s="206" t="s">
        <v>2753</v>
      </c>
      <c r="G329" s="207" t="s">
        <v>1430</v>
      </c>
      <c r="H329" s="208">
        <v>1</v>
      </c>
      <c r="I329" s="209"/>
      <c r="J329" s="210">
        <f>ROUND(I329*H329,2)</f>
        <v>0</v>
      </c>
      <c r="K329" s="206" t="s">
        <v>1</v>
      </c>
      <c r="L329" s="40"/>
      <c r="M329" s="211" t="s">
        <v>1</v>
      </c>
      <c r="N329" s="212" t="s">
        <v>38</v>
      </c>
      <c r="O329" s="72"/>
      <c r="P329" s="213">
        <f>O329*H329</f>
        <v>0</v>
      </c>
      <c r="Q329" s="213">
        <v>0</v>
      </c>
      <c r="R329" s="213">
        <f>Q329*H329</f>
        <v>0</v>
      </c>
      <c r="S329" s="213">
        <v>0</v>
      </c>
      <c r="T329" s="214">
        <f>S329*H329</f>
        <v>0</v>
      </c>
      <c r="U329" s="35"/>
      <c r="V329" s="35"/>
      <c r="W329" s="35"/>
      <c r="X329" s="35"/>
      <c r="Y329" s="35"/>
      <c r="Z329" s="35"/>
      <c r="AA329" s="35"/>
      <c r="AB329" s="35"/>
      <c r="AC329" s="35"/>
      <c r="AD329" s="35"/>
      <c r="AE329" s="35"/>
      <c r="AR329" s="215" t="s">
        <v>487</v>
      </c>
      <c r="AT329" s="215" t="s">
        <v>187</v>
      </c>
      <c r="AU329" s="215" t="s">
        <v>83</v>
      </c>
      <c r="AY329" s="18" t="s">
        <v>185</v>
      </c>
      <c r="BE329" s="216">
        <f>IF(N329="základní",J329,0)</f>
        <v>0</v>
      </c>
      <c r="BF329" s="216">
        <f>IF(N329="snížená",J329,0)</f>
        <v>0</v>
      </c>
      <c r="BG329" s="216">
        <f>IF(N329="zákl. přenesená",J329,0)</f>
        <v>0</v>
      </c>
      <c r="BH329" s="216">
        <f>IF(N329="sníž. přenesená",J329,0)</f>
        <v>0</v>
      </c>
      <c r="BI329" s="216">
        <f>IF(N329="nulová",J329,0)</f>
        <v>0</v>
      </c>
      <c r="BJ329" s="18" t="s">
        <v>81</v>
      </c>
      <c r="BK329" s="216">
        <f>ROUND(I329*H329,2)</f>
        <v>0</v>
      </c>
      <c r="BL329" s="18" t="s">
        <v>487</v>
      </c>
      <c r="BM329" s="215" t="s">
        <v>2754</v>
      </c>
    </row>
    <row r="330" spans="1:65" s="2" customFormat="1" ht="19.2">
      <c r="A330" s="35"/>
      <c r="B330" s="36"/>
      <c r="C330" s="37"/>
      <c r="D330" s="217" t="s">
        <v>194</v>
      </c>
      <c r="E330" s="37"/>
      <c r="F330" s="218" t="s">
        <v>2753</v>
      </c>
      <c r="G330" s="37"/>
      <c r="H330" s="37"/>
      <c r="I330" s="116"/>
      <c r="J330" s="37"/>
      <c r="K330" s="37"/>
      <c r="L330" s="40"/>
      <c r="M330" s="219"/>
      <c r="N330" s="220"/>
      <c r="O330" s="72"/>
      <c r="P330" s="72"/>
      <c r="Q330" s="72"/>
      <c r="R330" s="72"/>
      <c r="S330" s="72"/>
      <c r="T330" s="73"/>
      <c r="U330" s="35"/>
      <c r="V330" s="35"/>
      <c r="W330" s="35"/>
      <c r="X330" s="35"/>
      <c r="Y330" s="35"/>
      <c r="Z330" s="35"/>
      <c r="AA330" s="35"/>
      <c r="AB330" s="35"/>
      <c r="AC330" s="35"/>
      <c r="AD330" s="35"/>
      <c r="AE330" s="35"/>
      <c r="AT330" s="18" t="s">
        <v>194</v>
      </c>
      <c r="AU330" s="18" t="s">
        <v>83</v>
      </c>
    </row>
    <row r="331" spans="1:65" s="2" customFormat="1" ht="16.5" customHeight="1">
      <c r="A331" s="35"/>
      <c r="B331" s="36"/>
      <c r="C331" s="204" t="s">
        <v>2062</v>
      </c>
      <c r="D331" s="204" t="s">
        <v>187</v>
      </c>
      <c r="E331" s="205" t="s">
        <v>2755</v>
      </c>
      <c r="F331" s="206" t="s">
        <v>2756</v>
      </c>
      <c r="G331" s="207" t="s">
        <v>1430</v>
      </c>
      <c r="H331" s="208">
        <v>1</v>
      </c>
      <c r="I331" s="209"/>
      <c r="J331" s="210">
        <f>ROUND(I331*H331,2)</f>
        <v>0</v>
      </c>
      <c r="K331" s="206" t="s">
        <v>1</v>
      </c>
      <c r="L331" s="40"/>
      <c r="M331" s="211" t="s">
        <v>1</v>
      </c>
      <c r="N331" s="212" t="s">
        <v>38</v>
      </c>
      <c r="O331" s="72"/>
      <c r="P331" s="213">
        <f>O331*H331</f>
        <v>0</v>
      </c>
      <c r="Q331" s="213">
        <v>0</v>
      </c>
      <c r="R331" s="213">
        <f>Q331*H331</f>
        <v>0</v>
      </c>
      <c r="S331" s="213">
        <v>0</v>
      </c>
      <c r="T331" s="214">
        <f>S331*H331</f>
        <v>0</v>
      </c>
      <c r="U331" s="35"/>
      <c r="V331" s="35"/>
      <c r="W331" s="35"/>
      <c r="X331" s="35"/>
      <c r="Y331" s="35"/>
      <c r="Z331" s="35"/>
      <c r="AA331" s="35"/>
      <c r="AB331" s="35"/>
      <c r="AC331" s="35"/>
      <c r="AD331" s="35"/>
      <c r="AE331" s="35"/>
      <c r="AR331" s="215" t="s">
        <v>487</v>
      </c>
      <c r="AT331" s="215" t="s">
        <v>187</v>
      </c>
      <c r="AU331" s="215" t="s">
        <v>83</v>
      </c>
      <c r="AY331" s="18" t="s">
        <v>185</v>
      </c>
      <c r="BE331" s="216">
        <f>IF(N331="základní",J331,0)</f>
        <v>0</v>
      </c>
      <c r="BF331" s="216">
        <f>IF(N331="snížená",J331,0)</f>
        <v>0</v>
      </c>
      <c r="BG331" s="216">
        <f>IF(N331="zákl. přenesená",J331,0)</f>
        <v>0</v>
      </c>
      <c r="BH331" s="216">
        <f>IF(N331="sníž. přenesená",J331,0)</f>
        <v>0</v>
      </c>
      <c r="BI331" s="216">
        <f>IF(N331="nulová",J331,0)</f>
        <v>0</v>
      </c>
      <c r="BJ331" s="18" t="s">
        <v>81</v>
      </c>
      <c r="BK331" s="216">
        <f>ROUND(I331*H331,2)</f>
        <v>0</v>
      </c>
      <c r="BL331" s="18" t="s">
        <v>487</v>
      </c>
      <c r="BM331" s="215" t="s">
        <v>2757</v>
      </c>
    </row>
    <row r="332" spans="1:65" s="2" customFormat="1" ht="10.199999999999999">
      <c r="A332" s="35"/>
      <c r="B332" s="36"/>
      <c r="C332" s="37"/>
      <c r="D332" s="217" t="s">
        <v>194</v>
      </c>
      <c r="E332" s="37"/>
      <c r="F332" s="218" t="s">
        <v>2756</v>
      </c>
      <c r="G332" s="37"/>
      <c r="H332" s="37"/>
      <c r="I332" s="116"/>
      <c r="J332" s="37"/>
      <c r="K332" s="37"/>
      <c r="L332" s="40"/>
      <c r="M332" s="254"/>
      <c r="N332" s="255"/>
      <c r="O332" s="256"/>
      <c r="P332" s="256"/>
      <c r="Q332" s="256"/>
      <c r="R332" s="256"/>
      <c r="S332" s="256"/>
      <c r="T332" s="257"/>
      <c r="U332" s="35"/>
      <c r="V332" s="35"/>
      <c r="W332" s="35"/>
      <c r="X332" s="35"/>
      <c r="Y332" s="35"/>
      <c r="Z332" s="35"/>
      <c r="AA332" s="35"/>
      <c r="AB332" s="35"/>
      <c r="AC332" s="35"/>
      <c r="AD332" s="35"/>
      <c r="AE332" s="35"/>
      <c r="AT332" s="18" t="s">
        <v>194</v>
      </c>
      <c r="AU332" s="18" t="s">
        <v>83</v>
      </c>
    </row>
    <row r="333" spans="1:65" s="2" customFormat="1" ht="6.9" customHeight="1">
      <c r="A333" s="35"/>
      <c r="B333" s="55"/>
      <c r="C333" s="56"/>
      <c r="D333" s="56"/>
      <c r="E333" s="56"/>
      <c r="F333" s="56"/>
      <c r="G333" s="56"/>
      <c r="H333" s="56"/>
      <c r="I333" s="153"/>
      <c r="J333" s="56"/>
      <c r="K333" s="56"/>
      <c r="L333" s="40"/>
      <c r="M333" s="35"/>
      <c r="O333" s="35"/>
      <c r="P333" s="35"/>
      <c r="Q333" s="35"/>
      <c r="R333" s="35"/>
      <c r="S333" s="35"/>
      <c r="T333" s="35"/>
      <c r="U333" s="35"/>
      <c r="V333" s="35"/>
      <c r="W333" s="35"/>
      <c r="X333" s="35"/>
      <c r="Y333" s="35"/>
      <c r="Z333" s="35"/>
      <c r="AA333" s="35"/>
      <c r="AB333" s="35"/>
      <c r="AC333" s="35"/>
      <c r="AD333" s="35"/>
      <c r="AE333" s="35"/>
    </row>
  </sheetData>
  <sheetProtection algorithmName="SHA-512" hashValue="Q5QFTIkAzPUjPQKWEkTJutJWp7LaRTK0boerjDjhp9he7iQpaq/V83sp/E+NtQWfNIK0ogWPt8/ws3pB4jmTYg==" saltValue="yNGVkggOgt+cPqcl0rhNfVDRx/i/f52wUvyXDOGFHHLcLlMMs2VCidq36dZZ+ruahm9GSLxp5qnaK4XOo6mP4Q==" spinCount="100000" sheet="1" objects="1" scenarios="1" formatColumns="0" formatRows="0" autoFilter="0"/>
  <autoFilter ref="C124:K332"/>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5"/>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110</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2758</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ROUND(J123,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ROUND((SUM(BE123:BE284)),  2)</f>
        <v>0</v>
      </c>
      <c r="G33" s="35"/>
      <c r="H33" s="35"/>
      <c r="I33" s="132">
        <v>0.21</v>
      </c>
      <c r="J33" s="131">
        <f>ROUND(((SUM(BE123:BE284))*I33),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ROUND((SUM(BF123:BF284)),  2)</f>
        <v>0</v>
      </c>
      <c r="G34" s="35"/>
      <c r="H34" s="35"/>
      <c r="I34" s="132">
        <v>0.15</v>
      </c>
      <c r="J34" s="131">
        <f>ROUND(((SUM(BF123:BF284))*I34),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ROUND((SUM(BG123:BG284)),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ROUND((SUM(BH123:BH284)),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ROUND((SUM(BI123:BI284)),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400.2 - B - VO Pospíšilova ulice</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J123</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2759</v>
      </c>
      <c r="E97" s="165"/>
      <c r="F97" s="165"/>
      <c r="G97" s="165"/>
      <c r="H97" s="165"/>
      <c r="I97" s="166"/>
      <c r="J97" s="167">
        <f>J124</f>
        <v>0</v>
      </c>
      <c r="K97" s="163"/>
      <c r="L97" s="168"/>
    </row>
    <row r="98" spans="1:31" s="10" customFormat="1" ht="19.95" customHeight="1">
      <c r="B98" s="169"/>
      <c r="C98" s="170"/>
      <c r="D98" s="171" t="s">
        <v>2459</v>
      </c>
      <c r="E98" s="172"/>
      <c r="F98" s="172"/>
      <c r="G98" s="172"/>
      <c r="H98" s="172"/>
      <c r="I98" s="173"/>
      <c r="J98" s="174">
        <f>J125</f>
        <v>0</v>
      </c>
      <c r="K98" s="170"/>
      <c r="L98" s="175"/>
    </row>
    <row r="99" spans="1:31" s="10" customFormat="1" ht="19.95" customHeight="1">
      <c r="B99" s="169"/>
      <c r="C99" s="170"/>
      <c r="D99" s="171" t="s">
        <v>2460</v>
      </c>
      <c r="E99" s="172"/>
      <c r="F99" s="172"/>
      <c r="G99" s="172"/>
      <c r="H99" s="172"/>
      <c r="I99" s="173"/>
      <c r="J99" s="174">
        <f>J176</f>
        <v>0</v>
      </c>
      <c r="K99" s="170"/>
      <c r="L99" s="175"/>
    </row>
    <row r="100" spans="1:31" s="10" customFormat="1" ht="19.95" customHeight="1">
      <c r="B100" s="169"/>
      <c r="C100" s="170"/>
      <c r="D100" s="171" t="s">
        <v>2760</v>
      </c>
      <c r="E100" s="172"/>
      <c r="F100" s="172"/>
      <c r="G100" s="172"/>
      <c r="H100" s="172"/>
      <c r="I100" s="173"/>
      <c r="J100" s="174">
        <f>J217</f>
        <v>0</v>
      </c>
      <c r="K100" s="170"/>
      <c r="L100" s="175"/>
    </row>
    <row r="101" spans="1:31" s="10" customFormat="1" ht="19.95" customHeight="1">
      <c r="B101" s="169"/>
      <c r="C101" s="170"/>
      <c r="D101" s="171" t="s">
        <v>2761</v>
      </c>
      <c r="E101" s="172"/>
      <c r="F101" s="172"/>
      <c r="G101" s="172"/>
      <c r="H101" s="172"/>
      <c r="I101" s="173"/>
      <c r="J101" s="174">
        <f>J220</f>
        <v>0</v>
      </c>
      <c r="K101" s="170"/>
      <c r="L101" s="175"/>
    </row>
    <row r="102" spans="1:31" s="10" customFormat="1" ht="19.95" customHeight="1">
      <c r="B102" s="169"/>
      <c r="C102" s="170"/>
      <c r="D102" s="171" t="s">
        <v>2762</v>
      </c>
      <c r="E102" s="172"/>
      <c r="F102" s="172"/>
      <c r="G102" s="172"/>
      <c r="H102" s="172"/>
      <c r="I102" s="173"/>
      <c r="J102" s="174">
        <f>J263</f>
        <v>0</v>
      </c>
      <c r="K102" s="170"/>
      <c r="L102" s="175"/>
    </row>
    <row r="103" spans="1:31" s="10" customFormat="1" ht="19.95" customHeight="1">
      <c r="B103" s="169"/>
      <c r="C103" s="170"/>
      <c r="D103" s="171" t="s">
        <v>2763</v>
      </c>
      <c r="E103" s="172"/>
      <c r="F103" s="172"/>
      <c r="G103" s="172"/>
      <c r="H103" s="172"/>
      <c r="I103" s="173"/>
      <c r="J103" s="174">
        <f>J274</f>
        <v>0</v>
      </c>
      <c r="K103" s="170"/>
      <c r="L103" s="175"/>
    </row>
    <row r="104" spans="1:31" s="2" customFormat="1" ht="21.75" customHeight="1">
      <c r="A104" s="35"/>
      <c r="B104" s="36"/>
      <c r="C104" s="37"/>
      <c r="D104" s="37"/>
      <c r="E104" s="37"/>
      <c r="F104" s="37"/>
      <c r="G104" s="37"/>
      <c r="H104" s="37"/>
      <c r="I104" s="116"/>
      <c r="J104" s="37"/>
      <c r="K104" s="37"/>
      <c r="L104" s="52"/>
      <c r="S104" s="35"/>
      <c r="T104" s="35"/>
      <c r="U104" s="35"/>
      <c r="V104" s="35"/>
      <c r="W104" s="35"/>
      <c r="X104" s="35"/>
      <c r="Y104" s="35"/>
      <c r="Z104" s="35"/>
      <c r="AA104" s="35"/>
      <c r="AB104" s="35"/>
      <c r="AC104" s="35"/>
      <c r="AD104" s="35"/>
      <c r="AE104" s="35"/>
    </row>
    <row r="105" spans="1:31" s="2" customFormat="1" ht="6.9" customHeight="1">
      <c r="A105" s="35"/>
      <c r="B105" s="55"/>
      <c r="C105" s="56"/>
      <c r="D105" s="56"/>
      <c r="E105" s="56"/>
      <c r="F105" s="56"/>
      <c r="G105" s="56"/>
      <c r="H105" s="56"/>
      <c r="I105" s="153"/>
      <c r="J105" s="56"/>
      <c r="K105" s="56"/>
      <c r="L105" s="52"/>
      <c r="S105" s="35"/>
      <c r="T105" s="35"/>
      <c r="U105" s="35"/>
      <c r="V105" s="35"/>
      <c r="W105" s="35"/>
      <c r="X105" s="35"/>
      <c r="Y105" s="35"/>
      <c r="Z105" s="35"/>
      <c r="AA105" s="35"/>
      <c r="AB105" s="35"/>
      <c r="AC105" s="35"/>
      <c r="AD105" s="35"/>
      <c r="AE105" s="35"/>
    </row>
    <row r="109" spans="1:31" s="2" customFormat="1" ht="6.9" customHeight="1">
      <c r="A109" s="35"/>
      <c r="B109" s="57"/>
      <c r="C109" s="58"/>
      <c r="D109" s="58"/>
      <c r="E109" s="58"/>
      <c r="F109" s="58"/>
      <c r="G109" s="58"/>
      <c r="H109" s="58"/>
      <c r="I109" s="156"/>
      <c r="J109" s="58"/>
      <c r="K109" s="58"/>
      <c r="L109" s="52"/>
      <c r="S109" s="35"/>
      <c r="T109" s="35"/>
      <c r="U109" s="35"/>
      <c r="V109" s="35"/>
      <c r="W109" s="35"/>
      <c r="X109" s="35"/>
      <c r="Y109" s="35"/>
      <c r="Z109" s="35"/>
      <c r="AA109" s="35"/>
      <c r="AB109" s="35"/>
      <c r="AC109" s="35"/>
      <c r="AD109" s="35"/>
      <c r="AE109" s="35"/>
    </row>
    <row r="110" spans="1:31" s="2" customFormat="1" ht="24.9" customHeight="1">
      <c r="A110" s="35"/>
      <c r="B110" s="36"/>
      <c r="C110" s="24" t="s">
        <v>170</v>
      </c>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6.9" customHeight="1">
      <c r="A111" s="35"/>
      <c r="B111" s="36"/>
      <c r="C111" s="37"/>
      <c r="D111" s="37"/>
      <c r="E111" s="37"/>
      <c r="F111" s="37"/>
      <c r="G111" s="37"/>
      <c r="H111" s="37"/>
      <c r="I111" s="116"/>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16</v>
      </c>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34" t="str">
        <f>E7</f>
        <v>Revitalizace náměstí ve Valašském Meziříčí</v>
      </c>
      <c r="F113" s="335"/>
      <c r="G113" s="335"/>
      <c r="H113" s="335"/>
      <c r="I113" s="116"/>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154</v>
      </c>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23" t="str">
        <f>E9</f>
        <v>SO 400.2 - B - VO Pospíšilova ulice</v>
      </c>
      <c r="F115" s="336"/>
      <c r="G115" s="336"/>
      <c r="H115" s="336"/>
      <c r="I115" s="116"/>
      <c r="J115" s="37"/>
      <c r="K115" s="37"/>
      <c r="L115" s="52"/>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F12</f>
        <v>Valašské Meziříčí</v>
      </c>
      <c r="G117" s="37"/>
      <c r="H117" s="37"/>
      <c r="I117" s="118" t="s">
        <v>22</v>
      </c>
      <c r="J117" s="67" t="str">
        <f>IF(J12="","",J12)</f>
        <v>16. 10. 2020</v>
      </c>
      <c r="K117" s="37"/>
      <c r="L117" s="52"/>
      <c r="S117" s="35"/>
      <c r="T117" s="35"/>
      <c r="U117" s="35"/>
      <c r="V117" s="35"/>
      <c r="W117" s="35"/>
      <c r="X117" s="35"/>
      <c r="Y117" s="35"/>
      <c r="Z117" s="35"/>
      <c r="AA117" s="35"/>
      <c r="AB117" s="35"/>
      <c r="AC117" s="35"/>
      <c r="AD117" s="35"/>
      <c r="AE117" s="35"/>
    </row>
    <row r="118" spans="1:65" s="2" customFormat="1" ht="6.9" customHeight="1">
      <c r="A118" s="35"/>
      <c r="B118" s="36"/>
      <c r="C118" s="37"/>
      <c r="D118" s="37"/>
      <c r="E118" s="37"/>
      <c r="F118" s="37"/>
      <c r="G118" s="37"/>
      <c r="H118" s="37"/>
      <c r="I118" s="116"/>
      <c r="J118" s="37"/>
      <c r="K118" s="37"/>
      <c r="L118" s="52"/>
      <c r="S118" s="35"/>
      <c r="T118" s="35"/>
      <c r="U118" s="35"/>
      <c r="V118" s="35"/>
      <c r="W118" s="35"/>
      <c r="X118" s="35"/>
      <c r="Y118" s="35"/>
      <c r="Z118" s="35"/>
      <c r="AA118" s="35"/>
      <c r="AB118" s="35"/>
      <c r="AC118" s="35"/>
      <c r="AD118" s="35"/>
      <c r="AE118" s="35"/>
    </row>
    <row r="119" spans="1:65" s="2" customFormat="1" ht="25.65" customHeight="1">
      <c r="A119" s="35"/>
      <c r="B119" s="36"/>
      <c r="C119" s="30" t="s">
        <v>24</v>
      </c>
      <c r="D119" s="37"/>
      <c r="E119" s="37"/>
      <c r="F119" s="28" t="str">
        <f>E15</f>
        <v xml:space="preserve"> </v>
      </c>
      <c r="G119" s="37"/>
      <c r="H119" s="37"/>
      <c r="I119" s="118" t="s">
        <v>29</v>
      </c>
      <c r="J119" s="33" t="str">
        <f>E21</f>
        <v>360 DEGREES CONSTRUCT s.r.o.</v>
      </c>
      <c r="K119" s="37"/>
      <c r="L119" s="52"/>
      <c r="S119" s="35"/>
      <c r="T119" s="35"/>
      <c r="U119" s="35"/>
      <c r="V119" s="35"/>
      <c r="W119" s="35"/>
      <c r="X119" s="35"/>
      <c r="Y119" s="35"/>
      <c r="Z119" s="35"/>
      <c r="AA119" s="35"/>
      <c r="AB119" s="35"/>
      <c r="AC119" s="35"/>
      <c r="AD119" s="35"/>
      <c r="AE119" s="35"/>
    </row>
    <row r="120" spans="1:65" s="2" customFormat="1" ht="25.65" customHeight="1">
      <c r="A120" s="35"/>
      <c r="B120" s="36"/>
      <c r="C120" s="30" t="s">
        <v>27</v>
      </c>
      <c r="D120" s="37"/>
      <c r="E120" s="37"/>
      <c r="F120" s="28" t="str">
        <f>IF(E18="","",E18)</f>
        <v>Vyplň údaj</v>
      </c>
      <c r="G120" s="37"/>
      <c r="H120" s="37"/>
      <c r="I120" s="118" t="s">
        <v>31</v>
      </c>
      <c r="J120" s="33" t="str">
        <f>E24</f>
        <v>360 DEGREES CONSTRUCT s.r.o.</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116"/>
      <c r="J121" s="37"/>
      <c r="K121" s="37"/>
      <c r="L121" s="52"/>
      <c r="S121" s="35"/>
      <c r="T121" s="35"/>
      <c r="U121" s="35"/>
      <c r="V121" s="35"/>
      <c r="W121" s="35"/>
      <c r="X121" s="35"/>
      <c r="Y121" s="35"/>
      <c r="Z121" s="35"/>
      <c r="AA121" s="35"/>
      <c r="AB121" s="35"/>
      <c r="AC121" s="35"/>
      <c r="AD121" s="35"/>
      <c r="AE121" s="35"/>
    </row>
    <row r="122" spans="1:65" s="11" customFormat="1" ht="29.25" customHeight="1">
      <c r="A122" s="176"/>
      <c r="B122" s="177"/>
      <c r="C122" s="178" t="s">
        <v>171</v>
      </c>
      <c r="D122" s="179" t="s">
        <v>58</v>
      </c>
      <c r="E122" s="179" t="s">
        <v>54</v>
      </c>
      <c r="F122" s="179" t="s">
        <v>55</v>
      </c>
      <c r="G122" s="179" t="s">
        <v>172</v>
      </c>
      <c r="H122" s="179" t="s">
        <v>173</v>
      </c>
      <c r="I122" s="180" t="s">
        <v>174</v>
      </c>
      <c r="J122" s="179" t="s">
        <v>160</v>
      </c>
      <c r="K122" s="181" t="s">
        <v>175</v>
      </c>
      <c r="L122" s="182"/>
      <c r="M122" s="76" t="s">
        <v>1</v>
      </c>
      <c r="N122" s="77" t="s">
        <v>37</v>
      </c>
      <c r="O122" s="77" t="s">
        <v>176</v>
      </c>
      <c r="P122" s="77" t="s">
        <v>177</v>
      </c>
      <c r="Q122" s="77" t="s">
        <v>178</v>
      </c>
      <c r="R122" s="77" t="s">
        <v>179</v>
      </c>
      <c r="S122" s="77" t="s">
        <v>180</v>
      </c>
      <c r="T122" s="78" t="s">
        <v>181</v>
      </c>
      <c r="U122" s="176"/>
      <c r="V122" s="176"/>
      <c r="W122" s="176"/>
      <c r="X122" s="176"/>
      <c r="Y122" s="176"/>
      <c r="Z122" s="176"/>
      <c r="AA122" s="176"/>
      <c r="AB122" s="176"/>
      <c r="AC122" s="176"/>
      <c r="AD122" s="176"/>
      <c r="AE122" s="176"/>
    </row>
    <row r="123" spans="1:65" s="2" customFormat="1" ht="22.8" customHeight="1">
      <c r="A123" s="35"/>
      <c r="B123" s="36"/>
      <c r="C123" s="83" t="s">
        <v>182</v>
      </c>
      <c r="D123" s="37"/>
      <c r="E123" s="37"/>
      <c r="F123" s="37"/>
      <c r="G123" s="37"/>
      <c r="H123" s="37"/>
      <c r="I123" s="116"/>
      <c r="J123" s="183">
        <f>BK123</f>
        <v>0</v>
      </c>
      <c r="K123" s="37"/>
      <c r="L123" s="40"/>
      <c r="M123" s="79"/>
      <c r="N123" s="184"/>
      <c r="O123" s="80"/>
      <c r="P123" s="185">
        <f>P124</f>
        <v>0</v>
      </c>
      <c r="Q123" s="80"/>
      <c r="R123" s="185">
        <f>R124</f>
        <v>0</v>
      </c>
      <c r="S123" s="80"/>
      <c r="T123" s="186">
        <f>T124</f>
        <v>0</v>
      </c>
      <c r="U123" s="35"/>
      <c r="V123" s="35"/>
      <c r="W123" s="35"/>
      <c r="X123" s="35"/>
      <c r="Y123" s="35"/>
      <c r="Z123" s="35"/>
      <c r="AA123" s="35"/>
      <c r="AB123" s="35"/>
      <c r="AC123" s="35"/>
      <c r="AD123" s="35"/>
      <c r="AE123" s="35"/>
      <c r="AT123" s="18" t="s">
        <v>72</v>
      </c>
      <c r="AU123" s="18" t="s">
        <v>162</v>
      </c>
      <c r="BK123" s="187">
        <f>BK124</f>
        <v>0</v>
      </c>
    </row>
    <row r="124" spans="1:65" s="12" customFormat="1" ht="25.95" customHeight="1">
      <c r="B124" s="188"/>
      <c r="C124" s="189"/>
      <c r="D124" s="190" t="s">
        <v>72</v>
      </c>
      <c r="E124" s="191" t="s">
        <v>1438</v>
      </c>
      <c r="F124" s="191" t="s">
        <v>2764</v>
      </c>
      <c r="G124" s="189"/>
      <c r="H124" s="189"/>
      <c r="I124" s="192"/>
      <c r="J124" s="193">
        <f>BK124</f>
        <v>0</v>
      </c>
      <c r="K124" s="189"/>
      <c r="L124" s="194"/>
      <c r="M124" s="195"/>
      <c r="N124" s="196"/>
      <c r="O124" s="196"/>
      <c r="P124" s="197">
        <f>P125+P176+P217+P220+P263+P274</f>
        <v>0</v>
      </c>
      <c r="Q124" s="196"/>
      <c r="R124" s="197">
        <f>R125+R176+R217+R220+R263+R274</f>
        <v>0</v>
      </c>
      <c r="S124" s="196"/>
      <c r="T124" s="198">
        <f>T125+T176+T217+T220+T263+T274</f>
        <v>0</v>
      </c>
      <c r="AR124" s="199" t="s">
        <v>192</v>
      </c>
      <c r="AT124" s="200" t="s">
        <v>72</v>
      </c>
      <c r="AU124" s="200" t="s">
        <v>73</v>
      </c>
      <c r="AY124" s="199" t="s">
        <v>185</v>
      </c>
      <c r="BK124" s="201">
        <f>BK125+BK176+BK217+BK220+BK263+BK274</f>
        <v>0</v>
      </c>
    </row>
    <row r="125" spans="1:65" s="12" customFormat="1" ht="22.8" customHeight="1">
      <c r="B125" s="188"/>
      <c r="C125" s="189"/>
      <c r="D125" s="190" t="s">
        <v>72</v>
      </c>
      <c r="E125" s="202" t="s">
        <v>1440</v>
      </c>
      <c r="F125" s="202" t="s">
        <v>2467</v>
      </c>
      <c r="G125" s="189"/>
      <c r="H125" s="189"/>
      <c r="I125" s="192"/>
      <c r="J125" s="203">
        <f>BK125</f>
        <v>0</v>
      </c>
      <c r="K125" s="189"/>
      <c r="L125" s="194"/>
      <c r="M125" s="195"/>
      <c r="N125" s="196"/>
      <c r="O125" s="196"/>
      <c r="P125" s="197">
        <f>SUM(P126:P175)</f>
        <v>0</v>
      </c>
      <c r="Q125" s="196"/>
      <c r="R125" s="197">
        <f>SUM(R126:R175)</f>
        <v>0</v>
      </c>
      <c r="S125" s="196"/>
      <c r="T125" s="198">
        <f>SUM(T126:T175)</f>
        <v>0</v>
      </c>
      <c r="AR125" s="199" t="s">
        <v>192</v>
      </c>
      <c r="AT125" s="200" t="s">
        <v>72</v>
      </c>
      <c r="AU125" s="200" t="s">
        <v>81</v>
      </c>
      <c r="AY125" s="199" t="s">
        <v>185</v>
      </c>
      <c r="BK125" s="201">
        <f>SUM(BK126:BK175)</f>
        <v>0</v>
      </c>
    </row>
    <row r="126" spans="1:65" s="2" customFormat="1" ht="16.5" customHeight="1">
      <c r="A126" s="35"/>
      <c r="B126" s="36"/>
      <c r="C126" s="258" t="s">
        <v>81</v>
      </c>
      <c r="D126" s="258" t="s">
        <v>521</v>
      </c>
      <c r="E126" s="259" t="s">
        <v>2468</v>
      </c>
      <c r="F126" s="260" t="s">
        <v>2765</v>
      </c>
      <c r="G126" s="261" t="s">
        <v>316</v>
      </c>
      <c r="H126" s="262">
        <v>28</v>
      </c>
      <c r="I126" s="263"/>
      <c r="J126" s="264">
        <f>ROUND(I126*H126,2)</f>
        <v>0</v>
      </c>
      <c r="K126" s="260" t="s">
        <v>1</v>
      </c>
      <c r="L126" s="265"/>
      <c r="M126" s="266" t="s">
        <v>1</v>
      </c>
      <c r="N126" s="267" t="s">
        <v>38</v>
      </c>
      <c r="O126" s="72"/>
      <c r="P126" s="213">
        <f>O126*H126</f>
        <v>0</v>
      </c>
      <c r="Q126" s="213">
        <v>0</v>
      </c>
      <c r="R126" s="213">
        <f>Q126*H126</f>
        <v>0</v>
      </c>
      <c r="S126" s="213">
        <v>0</v>
      </c>
      <c r="T126" s="214">
        <f>S126*H126</f>
        <v>0</v>
      </c>
      <c r="U126" s="35"/>
      <c r="V126" s="35"/>
      <c r="W126" s="35"/>
      <c r="X126" s="35"/>
      <c r="Y126" s="35"/>
      <c r="Z126" s="35"/>
      <c r="AA126" s="35"/>
      <c r="AB126" s="35"/>
      <c r="AC126" s="35"/>
      <c r="AD126" s="35"/>
      <c r="AE126" s="35"/>
      <c r="AR126" s="215" t="s">
        <v>487</v>
      </c>
      <c r="AT126" s="215" t="s">
        <v>521</v>
      </c>
      <c r="AU126" s="215" t="s">
        <v>83</v>
      </c>
      <c r="AY126" s="18" t="s">
        <v>185</v>
      </c>
      <c r="BE126" s="216">
        <f>IF(N126="základní",J126,0)</f>
        <v>0</v>
      </c>
      <c r="BF126" s="216">
        <f>IF(N126="snížená",J126,0)</f>
        <v>0</v>
      </c>
      <c r="BG126" s="216">
        <f>IF(N126="zákl. přenesená",J126,0)</f>
        <v>0</v>
      </c>
      <c r="BH126" s="216">
        <f>IF(N126="sníž. přenesená",J126,0)</f>
        <v>0</v>
      </c>
      <c r="BI126" s="216">
        <f>IF(N126="nulová",J126,0)</f>
        <v>0</v>
      </c>
      <c r="BJ126" s="18" t="s">
        <v>81</v>
      </c>
      <c r="BK126" s="216">
        <f>ROUND(I126*H126,2)</f>
        <v>0</v>
      </c>
      <c r="BL126" s="18" t="s">
        <v>487</v>
      </c>
      <c r="BM126" s="215" t="s">
        <v>2766</v>
      </c>
    </row>
    <row r="127" spans="1:65" s="2" customFormat="1" ht="10.199999999999999">
      <c r="A127" s="35"/>
      <c r="B127" s="36"/>
      <c r="C127" s="37"/>
      <c r="D127" s="217" t="s">
        <v>194</v>
      </c>
      <c r="E127" s="37"/>
      <c r="F127" s="218" t="s">
        <v>2765</v>
      </c>
      <c r="G127" s="37"/>
      <c r="H127" s="37"/>
      <c r="I127" s="116"/>
      <c r="J127" s="37"/>
      <c r="K127" s="37"/>
      <c r="L127" s="40"/>
      <c r="M127" s="219"/>
      <c r="N127" s="220"/>
      <c r="O127" s="72"/>
      <c r="P127" s="72"/>
      <c r="Q127" s="72"/>
      <c r="R127" s="72"/>
      <c r="S127" s="72"/>
      <c r="T127" s="73"/>
      <c r="U127" s="35"/>
      <c r="V127" s="35"/>
      <c r="W127" s="35"/>
      <c r="X127" s="35"/>
      <c r="Y127" s="35"/>
      <c r="Z127" s="35"/>
      <c r="AA127" s="35"/>
      <c r="AB127" s="35"/>
      <c r="AC127" s="35"/>
      <c r="AD127" s="35"/>
      <c r="AE127" s="35"/>
      <c r="AT127" s="18" t="s">
        <v>194</v>
      </c>
      <c r="AU127" s="18" t="s">
        <v>83</v>
      </c>
    </row>
    <row r="128" spans="1:65" s="2" customFormat="1" ht="16.5" customHeight="1">
      <c r="A128" s="35"/>
      <c r="B128" s="36"/>
      <c r="C128" s="258" t="s">
        <v>83</v>
      </c>
      <c r="D128" s="258" t="s">
        <v>521</v>
      </c>
      <c r="E128" s="259" t="s">
        <v>2471</v>
      </c>
      <c r="F128" s="260" t="s">
        <v>2767</v>
      </c>
      <c r="G128" s="261" t="s">
        <v>316</v>
      </c>
      <c r="H128" s="262">
        <v>8</v>
      </c>
      <c r="I128" s="263"/>
      <c r="J128" s="264">
        <f>ROUND(I128*H128,2)</f>
        <v>0</v>
      </c>
      <c r="K128" s="260" t="s">
        <v>1</v>
      </c>
      <c r="L128" s="265"/>
      <c r="M128" s="266" t="s">
        <v>1</v>
      </c>
      <c r="N128" s="267" t="s">
        <v>38</v>
      </c>
      <c r="O128" s="72"/>
      <c r="P128" s="213">
        <f>O128*H128</f>
        <v>0</v>
      </c>
      <c r="Q128" s="213">
        <v>0</v>
      </c>
      <c r="R128" s="213">
        <f>Q128*H128</f>
        <v>0</v>
      </c>
      <c r="S128" s="213">
        <v>0</v>
      </c>
      <c r="T128" s="214">
        <f>S128*H128</f>
        <v>0</v>
      </c>
      <c r="U128" s="35"/>
      <c r="V128" s="35"/>
      <c r="W128" s="35"/>
      <c r="X128" s="35"/>
      <c r="Y128" s="35"/>
      <c r="Z128" s="35"/>
      <c r="AA128" s="35"/>
      <c r="AB128" s="35"/>
      <c r="AC128" s="35"/>
      <c r="AD128" s="35"/>
      <c r="AE128" s="35"/>
      <c r="AR128" s="215" t="s">
        <v>487</v>
      </c>
      <c r="AT128" s="215" t="s">
        <v>521</v>
      </c>
      <c r="AU128" s="215" t="s">
        <v>83</v>
      </c>
      <c r="AY128" s="18" t="s">
        <v>185</v>
      </c>
      <c r="BE128" s="216">
        <f>IF(N128="základní",J128,0)</f>
        <v>0</v>
      </c>
      <c r="BF128" s="216">
        <f>IF(N128="snížená",J128,0)</f>
        <v>0</v>
      </c>
      <c r="BG128" s="216">
        <f>IF(N128="zákl. přenesená",J128,0)</f>
        <v>0</v>
      </c>
      <c r="BH128" s="216">
        <f>IF(N128="sníž. přenesená",J128,0)</f>
        <v>0</v>
      </c>
      <c r="BI128" s="216">
        <f>IF(N128="nulová",J128,0)</f>
        <v>0</v>
      </c>
      <c r="BJ128" s="18" t="s">
        <v>81</v>
      </c>
      <c r="BK128" s="216">
        <f>ROUND(I128*H128,2)</f>
        <v>0</v>
      </c>
      <c r="BL128" s="18" t="s">
        <v>487</v>
      </c>
      <c r="BM128" s="215" t="s">
        <v>2768</v>
      </c>
    </row>
    <row r="129" spans="1:65" s="2" customFormat="1" ht="10.199999999999999">
      <c r="A129" s="35"/>
      <c r="B129" s="36"/>
      <c r="C129" s="37"/>
      <c r="D129" s="217" t="s">
        <v>194</v>
      </c>
      <c r="E129" s="37"/>
      <c r="F129" s="218" t="s">
        <v>2767</v>
      </c>
      <c r="G129" s="37"/>
      <c r="H129" s="37"/>
      <c r="I129" s="116"/>
      <c r="J129" s="37"/>
      <c r="K129" s="37"/>
      <c r="L129" s="40"/>
      <c r="M129" s="219"/>
      <c r="N129" s="220"/>
      <c r="O129" s="72"/>
      <c r="P129" s="72"/>
      <c r="Q129" s="72"/>
      <c r="R129" s="72"/>
      <c r="S129" s="72"/>
      <c r="T129" s="73"/>
      <c r="U129" s="35"/>
      <c r="V129" s="35"/>
      <c r="W129" s="35"/>
      <c r="X129" s="35"/>
      <c r="Y129" s="35"/>
      <c r="Z129" s="35"/>
      <c r="AA129" s="35"/>
      <c r="AB129" s="35"/>
      <c r="AC129" s="35"/>
      <c r="AD129" s="35"/>
      <c r="AE129" s="35"/>
      <c r="AT129" s="18" t="s">
        <v>194</v>
      </c>
      <c r="AU129" s="18" t="s">
        <v>83</v>
      </c>
    </row>
    <row r="130" spans="1:65" s="2" customFormat="1" ht="16.5" customHeight="1">
      <c r="A130" s="35"/>
      <c r="B130" s="36"/>
      <c r="C130" s="258" t="s">
        <v>202</v>
      </c>
      <c r="D130" s="258" t="s">
        <v>521</v>
      </c>
      <c r="E130" s="259" t="s">
        <v>2769</v>
      </c>
      <c r="F130" s="260" t="s">
        <v>2770</v>
      </c>
      <c r="G130" s="261" t="s">
        <v>990</v>
      </c>
      <c r="H130" s="262">
        <v>4</v>
      </c>
      <c r="I130" s="263"/>
      <c r="J130" s="264">
        <f>ROUND(I130*H130,2)</f>
        <v>0</v>
      </c>
      <c r="K130" s="260" t="s">
        <v>1</v>
      </c>
      <c r="L130" s="265"/>
      <c r="M130" s="266" t="s">
        <v>1</v>
      </c>
      <c r="N130" s="267" t="s">
        <v>38</v>
      </c>
      <c r="O130" s="72"/>
      <c r="P130" s="213">
        <f>O130*H130</f>
        <v>0</v>
      </c>
      <c r="Q130" s="213">
        <v>0</v>
      </c>
      <c r="R130" s="213">
        <f>Q130*H130</f>
        <v>0</v>
      </c>
      <c r="S130" s="213">
        <v>0</v>
      </c>
      <c r="T130" s="214">
        <f>S130*H130</f>
        <v>0</v>
      </c>
      <c r="U130" s="35"/>
      <c r="V130" s="35"/>
      <c r="W130" s="35"/>
      <c r="X130" s="35"/>
      <c r="Y130" s="35"/>
      <c r="Z130" s="35"/>
      <c r="AA130" s="35"/>
      <c r="AB130" s="35"/>
      <c r="AC130" s="35"/>
      <c r="AD130" s="35"/>
      <c r="AE130" s="35"/>
      <c r="AR130" s="215" t="s">
        <v>487</v>
      </c>
      <c r="AT130" s="215" t="s">
        <v>521</v>
      </c>
      <c r="AU130" s="215" t="s">
        <v>83</v>
      </c>
      <c r="AY130" s="18" t="s">
        <v>185</v>
      </c>
      <c r="BE130" s="216">
        <f>IF(N130="základní",J130,0)</f>
        <v>0</v>
      </c>
      <c r="BF130" s="216">
        <f>IF(N130="snížená",J130,0)</f>
        <v>0</v>
      </c>
      <c r="BG130" s="216">
        <f>IF(N130="zákl. přenesená",J130,0)</f>
        <v>0</v>
      </c>
      <c r="BH130" s="216">
        <f>IF(N130="sníž. přenesená",J130,0)</f>
        <v>0</v>
      </c>
      <c r="BI130" s="216">
        <f>IF(N130="nulová",J130,0)</f>
        <v>0</v>
      </c>
      <c r="BJ130" s="18" t="s">
        <v>81</v>
      </c>
      <c r="BK130" s="216">
        <f>ROUND(I130*H130,2)</f>
        <v>0</v>
      </c>
      <c r="BL130" s="18" t="s">
        <v>487</v>
      </c>
      <c r="BM130" s="215" t="s">
        <v>2771</v>
      </c>
    </row>
    <row r="131" spans="1:65" s="2" customFormat="1" ht="10.199999999999999">
      <c r="A131" s="35"/>
      <c r="B131" s="36"/>
      <c r="C131" s="37"/>
      <c r="D131" s="217" t="s">
        <v>194</v>
      </c>
      <c r="E131" s="37"/>
      <c r="F131" s="218" t="s">
        <v>2770</v>
      </c>
      <c r="G131" s="37"/>
      <c r="H131" s="37"/>
      <c r="I131" s="116"/>
      <c r="J131" s="37"/>
      <c r="K131" s="37"/>
      <c r="L131" s="40"/>
      <c r="M131" s="219"/>
      <c r="N131" s="220"/>
      <c r="O131" s="72"/>
      <c r="P131" s="72"/>
      <c r="Q131" s="72"/>
      <c r="R131" s="72"/>
      <c r="S131" s="72"/>
      <c r="T131" s="73"/>
      <c r="U131" s="35"/>
      <c r="V131" s="35"/>
      <c r="W131" s="35"/>
      <c r="X131" s="35"/>
      <c r="Y131" s="35"/>
      <c r="Z131" s="35"/>
      <c r="AA131" s="35"/>
      <c r="AB131" s="35"/>
      <c r="AC131" s="35"/>
      <c r="AD131" s="35"/>
      <c r="AE131" s="35"/>
      <c r="AT131" s="18" t="s">
        <v>194</v>
      </c>
      <c r="AU131" s="18" t="s">
        <v>83</v>
      </c>
    </row>
    <row r="132" spans="1:65" s="2" customFormat="1" ht="21.75" customHeight="1">
      <c r="A132" s="35"/>
      <c r="B132" s="36"/>
      <c r="C132" s="258" t="s">
        <v>192</v>
      </c>
      <c r="D132" s="258" t="s">
        <v>521</v>
      </c>
      <c r="E132" s="259" t="s">
        <v>2483</v>
      </c>
      <c r="F132" s="260" t="s">
        <v>2772</v>
      </c>
      <c r="G132" s="261" t="s">
        <v>990</v>
      </c>
      <c r="H132" s="262">
        <v>36</v>
      </c>
      <c r="I132" s="263"/>
      <c r="J132" s="264">
        <f>ROUND(I132*H132,2)</f>
        <v>0</v>
      </c>
      <c r="K132" s="260" t="s">
        <v>1</v>
      </c>
      <c r="L132" s="265"/>
      <c r="M132" s="266" t="s">
        <v>1</v>
      </c>
      <c r="N132" s="267" t="s">
        <v>38</v>
      </c>
      <c r="O132" s="72"/>
      <c r="P132" s="213">
        <f>O132*H132</f>
        <v>0</v>
      </c>
      <c r="Q132" s="213">
        <v>0</v>
      </c>
      <c r="R132" s="213">
        <f>Q132*H132</f>
        <v>0</v>
      </c>
      <c r="S132" s="213">
        <v>0</v>
      </c>
      <c r="T132" s="214">
        <f>S132*H132</f>
        <v>0</v>
      </c>
      <c r="U132" s="35"/>
      <c r="V132" s="35"/>
      <c r="W132" s="35"/>
      <c r="X132" s="35"/>
      <c r="Y132" s="35"/>
      <c r="Z132" s="35"/>
      <c r="AA132" s="35"/>
      <c r="AB132" s="35"/>
      <c r="AC132" s="35"/>
      <c r="AD132" s="35"/>
      <c r="AE132" s="35"/>
      <c r="AR132" s="215" t="s">
        <v>487</v>
      </c>
      <c r="AT132" s="215" t="s">
        <v>521</v>
      </c>
      <c r="AU132" s="215" t="s">
        <v>83</v>
      </c>
      <c r="AY132" s="18" t="s">
        <v>185</v>
      </c>
      <c r="BE132" s="216">
        <f>IF(N132="základní",J132,0)</f>
        <v>0</v>
      </c>
      <c r="BF132" s="216">
        <f>IF(N132="snížená",J132,0)</f>
        <v>0</v>
      </c>
      <c r="BG132" s="216">
        <f>IF(N132="zákl. přenesená",J132,0)</f>
        <v>0</v>
      </c>
      <c r="BH132" s="216">
        <f>IF(N132="sníž. přenesená",J132,0)</f>
        <v>0</v>
      </c>
      <c r="BI132" s="216">
        <f>IF(N132="nulová",J132,0)</f>
        <v>0</v>
      </c>
      <c r="BJ132" s="18" t="s">
        <v>81</v>
      </c>
      <c r="BK132" s="216">
        <f>ROUND(I132*H132,2)</f>
        <v>0</v>
      </c>
      <c r="BL132" s="18" t="s">
        <v>487</v>
      </c>
      <c r="BM132" s="215" t="s">
        <v>2773</v>
      </c>
    </row>
    <row r="133" spans="1:65" s="2" customFormat="1" ht="19.2">
      <c r="A133" s="35"/>
      <c r="B133" s="36"/>
      <c r="C133" s="37"/>
      <c r="D133" s="217" t="s">
        <v>194</v>
      </c>
      <c r="E133" s="37"/>
      <c r="F133" s="218" t="s">
        <v>2772</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194</v>
      </c>
      <c r="AU133" s="18" t="s">
        <v>83</v>
      </c>
    </row>
    <row r="134" spans="1:65" s="2" customFormat="1" ht="21.75" customHeight="1">
      <c r="A134" s="35"/>
      <c r="B134" s="36"/>
      <c r="C134" s="258" t="s">
        <v>220</v>
      </c>
      <c r="D134" s="258" t="s">
        <v>521</v>
      </c>
      <c r="E134" s="259" t="s">
        <v>2487</v>
      </c>
      <c r="F134" s="260" t="s">
        <v>2774</v>
      </c>
      <c r="G134" s="261" t="s">
        <v>990</v>
      </c>
      <c r="H134" s="262">
        <v>56</v>
      </c>
      <c r="I134" s="263"/>
      <c r="J134" s="264">
        <f>ROUND(I134*H134,2)</f>
        <v>0</v>
      </c>
      <c r="K134" s="260" t="s">
        <v>1</v>
      </c>
      <c r="L134" s="265"/>
      <c r="M134" s="266" t="s">
        <v>1</v>
      </c>
      <c r="N134" s="267" t="s">
        <v>38</v>
      </c>
      <c r="O134" s="72"/>
      <c r="P134" s="213">
        <f>O134*H134</f>
        <v>0</v>
      </c>
      <c r="Q134" s="213">
        <v>0</v>
      </c>
      <c r="R134" s="213">
        <f>Q134*H134</f>
        <v>0</v>
      </c>
      <c r="S134" s="213">
        <v>0</v>
      </c>
      <c r="T134" s="214">
        <f>S134*H134</f>
        <v>0</v>
      </c>
      <c r="U134" s="35"/>
      <c r="V134" s="35"/>
      <c r="W134" s="35"/>
      <c r="X134" s="35"/>
      <c r="Y134" s="35"/>
      <c r="Z134" s="35"/>
      <c r="AA134" s="35"/>
      <c r="AB134" s="35"/>
      <c r="AC134" s="35"/>
      <c r="AD134" s="35"/>
      <c r="AE134" s="35"/>
      <c r="AR134" s="215" t="s">
        <v>487</v>
      </c>
      <c r="AT134" s="215" t="s">
        <v>521</v>
      </c>
      <c r="AU134" s="215" t="s">
        <v>83</v>
      </c>
      <c r="AY134" s="18" t="s">
        <v>185</v>
      </c>
      <c r="BE134" s="216">
        <f>IF(N134="základní",J134,0)</f>
        <v>0</v>
      </c>
      <c r="BF134" s="216">
        <f>IF(N134="snížená",J134,0)</f>
        <v>0</v>
      </c>
      <c r="BG134" s="216">
        <f>IF(N134="zákl. přenesená",J134,0)</f>
        <v>0</v>
      </c>
      <c r="BH134" s="216">
        <f>IF(N134="sníž. přenesená",J134,0)</f>
        <v>0</v>
      </c>
      <c r="BI134" s="216">
        <f>IF(N134="nulová",J134,0)</f>
        <v>0</v>
      </c>
      <c r="BJ134" s="18" t="s">
        <v>81</v>
      </c>
      <c r="BK134" s="216">
        <f>ROUND(I134*H134,2)</f>
        <v>0</v>
      </c>
      <c r="BL134" s="18" t="s">
        <v>487</v>
      </c>
      <c r="BM134" s="215" t="s">
        <v>2775</v>
      </c>
    </row>
    <row r="135" spans="1:65" s="2" customFormat="1" ht="19.2">
      <c r="A135" s="35"/>
      <c r="B135" s="36"/>
      <c r="C135" s="37"/>
      <c r="D135" s="217" t="s">
        <v>194</v>
      </c>
      <c r="E135" s="37"/>
      <c r="F135" s="218" t="s">
        <v>2774</v>
      </c>
      <c r="G135" s="37"/>
      <c r="H135" s="37"/>
      <c r="I135" s="116"/>
      <c r="J135" s="37"/>
      <c r="K135" s="37"/>
      <c r="L135" s="40"/>
      <c r="M135" s="219"/>
      <c r="N135" s="220"/>
      <c r="O135" s="72"/>
      <c r="P135" s="72"/>
      <c r="Q135" s="72"/>
      <c r="R135" s="72"/>
      <c r="S135" s="72"/>
      <c r="T135" s="73"/>
      <c r="U135" s="35"/>
      <c r="V135" s="35"/>
      <c r="W135" s="35"/>
      <c r="X135" s="35"/>
      <c r="Y135" s="35"/>
      <c r="Z135" s="35"/>
      <c r="AA135" s="35"/>
      <c r="AB135" s="35"/>
      <c r="AC135" s="35"/>
      <c r="AD135" s="35"/>
      <c r="AE135" s="35"/>
      <c r="AT135" s="18" t="s">
        <v>194</v>
      </c>
      <c r="AU135" s="18" t="s">
        <v>83</v>
      </c>
    </row>
    <row r="136" spans="1:65" s="2" customFormat="1" ht="16.5" customHeight="1">
      <c r="A136" s="35"/>
      <c r="B136" s="36"/>
      <c r="C136" s="258" t="s">
        <v>227</v>
      </c>
      <c r="D136" s="258" t="s">
        <v>521</v>
      </c>
      <c r="E136" s="259" t="s">
        <v>2494</v>
      </c>
      <c r="F136" s="260" t="s">
        <v>2776</v>
      </c>
      <c r="G136" s="261" t="s">
        <v>990</v>
      </c>
      <c r="H136" s="262">
        <v>4</v>
      </c>
      <c r="I136" s="263"/>
      <c r="J136" s="264">
        <f>ROUND(I136*H136,2)</f>
        <v>0</v>
      </c>
      <c r="K136" s="260" t="s">
        <v>1</v>
      </c>
      <c r="L136" s="265"/>
      <c r="M136" s="266" t="s">
        <v>1</v>
      </c>
      <c r="N136" s="267" t="s">
        <v>38</v>
      </c>
      <c r="O136" s="72"/>
      <c r="P136" s="213">
        <f>O136*H136</f>
        <v>0</v>
      </c>
      <c r="Q136" s="213">
        <v>0</v>
      </c>
      <c r="R136" s="213">
        <f>Q136*H136</f>
        <v>0</v>
      </c>
      <c r="S136" s="213">
        <v>0</v>
      </c>
      <c r="T136" s="214">
        <f>S136*H136</f>
        <v>0</v>
      </c>
      <c r="U136" s="35"/>
      <c r="V136" s="35"/>
      <c r="W136" s="35"/>
      <c r="X136" s="35"/>
      <c r="Y136" s="35"/>
      <c r="Z136" s="35"/>
      <c r="AA136" s="35"/>
      <c r="AB136" s="35"/>
      <c r="AC136" s="35"/>
      <c r="AD136" s="35"/>
      <c r="AE136" s="35"/>
      <c r="AR136" s="215" t="s">
        <v>487</v>
      </c>
      <c r="AT136" s="215" t="s">
        <v>521</v>
      </c>
      <c r="AU136" s="215" t="s">
        <v>83</v>
      </c>
      <c r="AY136" s="18" t="s">
        <v>185</v>
      </c>
      <c r="BE136" s="216">
        <f>IF(N136="základní",J136,0)</f>
        <v>0</v>
      </c>
      <c r="BF136" s="216">
        <f>IF(N136="snížená",J136,0)</f>
        <v>0</v>
      </c>
      <c r="BG136" s="216">
        <f>IF(N136="zákl. přenesená",J136,0)</f>
        <v>0</v>
      </c>
      <c r="BH136" s="216">
        <f>IF(N136="sníž. přenesená",J136,0)</f>
        <v>0</v>
      </c>
      <c r="BI136" s="216">
        <f>IF(N136="nulová",J136,0)</f>
        <v>0</v>
      </c>
      <c r="BJ136" s="18" t="s">
        <v>81</v>
      </c>
      <c r="BK136" s="216">
        <f>ROUND(I136*H136,2)</f>
        <v>0</v>
      </c>
      <c r="BL136" s="18" t="s">
        <v>487</v>
      </c>
      <c r="BM136" s="215" t="s">
        <v>2777</v>
      </c>
    </row>
    <row r="137" spans="1:65" s="2" customFormat="1" ht="10.199999999999999">
      <c r="A137" s="35"/>
      <c r="B137" s="36"/>
      <c r="C137" s="37"/>
      <c r="D137" s="217" t="s">
        <v>194</v>
      </c>
      <c r="E137" s="37"/>
      <c r="F137" s="218" t="s">
        <v>2776</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194</v>
      </c>
      <c r="AU137" s="18" t="s">
        <v>83</v>
      </c>
    </row>
    <row r="138" spans="1:65" s="2" customFormat="1" ht="16.5" customHeight="1">
      <c r="A138" s="35"/>
      <c r="B138" s="36"/>
      <c r="C138" s="258" t="s">
        <v>235</v>
      </c>
      <c r="D138" s="258" t="s">
        <v>521</v>
      </c>
      <c r="E138" s="259" t="s">
        <v>2497</v>
      </c>
      <c r="F138" s="260" t="s">
        <v>2778</v>
      </c>
      <c r="G138" s="261" t="s">
        <v>990</v>
      </c>
      <c r="H138" s="262">
        <v>3</v>
      </c>
      <c r="I138" s="263"/>
      <c r="J138" s="264">
        <f>ROUND(I138*H138,2)</f>
        <v>0</v>
      </c>
      <c r="K138" s="260" t="s">
        <v>1</v>
      </c>
      <c r="L138" s="265"/>
      <c r="M138" s="266" t="s">
        <v>1</v>
      </c>
      <c r="N138" s="267" t="s">
        <v>38</v>
      </c>
      <c r="O138" s="72"/>
      <c r="P138" s="213">
        <f>O138*H138</f>
        <v>0</v>
      </c>
      <c r="Q138" s="213">
        <v>0</v>
      </c>
      <c r="R138" s="213">
        <f>Q138*H138</f>
        <v>0</v>
      </c>
      <c r="S138" s="213">
        <v>0</v>
      </c>
      <c r="T138" s="214">
        <f>S138*H138</f>
        <v>0</v>
      </c>
      <c r="U138" s="35"/>
      <c r="V138" s="35"/>
      <c r="W138" s="35"/>
      <c r="X138" s="35"/>
      <c r="Y138" s="35"/>
      <c r="Z138" s="35"/>
      <c r="AA138" s="35"/>
      <c r="AB138" s="35"/>
      <c r="AC138" s="35"/>
      <c r="AD138" s="35"/>
      <c r="AE138" s="35"/>
      <c r="AR138" s="215" t="s">
        <v>487</v>
      </c>
      <c r="AT138" s="215" t="s">
        <v>521</v>
      </c>
      <c r="AU138" s="215" t="s">
        <v>83</v>
      </c>
      <c r="AY138" s="18" t="s">
        <v>185</v>
      </c>
      <c r="BE138" s="216">
        <f>IF(N138="základní",J138,0)</f>
        <v>0</v>
      </c>
      <c r="BF138" s="216">
        <f>IF(N138="snížená",J138,0)</f>
        <v>0</v>
      </c>
      <c r="BG138" s="216">
        <f>IF(N138="zákl. přenesená",J138,0)</f>
        <v>0</v>
      </c>
      <c r="BH138" s="216">
        <f>IF(N138="sníž. přenesená",J138,0)</f>
        <v>0</v>
      </c>
      <c r="BI138" s="216">
        <f>IF(N138="nulová",J138,0)</f>
        <v>0</v>
      </c>
      <c r="BJ138" s="18" t="s">
        <v>81</v>
      </c>
      <c r="BK138" s="216">
        <f>ROUND(I138*H138,2)</f>
        <v>0</v>
      </c>
      <c r="BL138" s="18" t="s">
        <v>487</v>
      </c>
      <c r="BM138" s="215" t="s">
        <v>2779</v>
      </c>
    </row>
    <row r="139" spans="1:65" s="2" customFormat="1" ht="10.199999999999999">
      <c r="A139" s="35"/>
      <c r="B139" s="36"/>
      <c r="C139" s="37"/>
      <c r="D139" s="217" t="s">
        <v>194</v>
      </c>
      <c r="E139" s="37"/>
      <c r="F139" s="218" t="s">
        <v>2778</v>
      </c>
      <c r="G139" s="37"/>
      <c r="H139" s="37"/>
      <c r="I139" s="116"/>
      <c r="J139" s="37"/>
      <c r="K139" s="37"/>
      <c r="L139" s="40"/>
      <c r="M139" s="219"/>
      <c r="N139" s="220"/>
      <c r="O139" s="72"/>
      <c r="P139" s="72"/>
      <c r="Q139" s="72"/>
      <c r="R139" s="72"/>
      <c r="S139" s="72"/>
      <c r="T139" s="73"/>
      <c r="U139" s="35"/>
      <c r="V139" s="35"/>
      <c r="W139" s="35"/>
      <c r="X139" s="35"/>
      <c r="Y139" s="35"/>
      <c r="Z139" s="35"/>
      <c r="AA139" s="35"/>
      <c r="AB139" s="35"/>
      <c r="AC139" s="35"/>
      <c r="AD139" s="35"/>
      <c r="AE139" s="35"/>
      <c r="AT139" s="18" t="s">
        <v>194</v>
      </c>
      <c r="AU139" s="18" t="s">
        <v>83</v>
      </c>
    </row>
    <row r="140" spans="1:65" s="2" customFormat="1" ht="16.5" customHeight="1">
      <c r="A140" s="35"/>
      <c r="B140" s="36"/>
      <c r="C140" s="258" t="s">
        <v>226</v>
      </c>
      <c r="D140" s="258" t="s">
        <v>521</v>
      </c>
      <c r="E140" s="259" t="s">
        <v>2780</v>
      </c>
      <c r="F140" s="260" t="s">
        <v>2781</v>
      </c>
      <c r="G140" s="261" t="s">
        <v>990</v>
      </c>
      <c r="H140" s="262">
        <v>1</v>
      </c>
      <c r="I140" s="263"/>
      <c r="J140" s="264">
        <f>ROUND(I140*H140,2)</f>
        <v>0</v>
      </c>
      <c r="K140" s="260" t="s">
        <v>1</v>
      </c>
      <c r="L140" s="265"/>
      <c r="M140" s="266" t="s">
        <v>1</v>
      </c>
      <c r="N140" s="267" t="s">
        <v>38</v>
      </c>
      <c r="O140" s="72"/>
      <c r="P140" s="213">
        <f>O140*H140</f>
        <v>0</v>
      </c>
      <c r="Q140" s="213">
        <v>0</v>
      </c>
      <c r="R140" s="213">
        <f>Q140*H140</f>
        <v>0</v>
      </c>
      <c r="S140" s="213">
        <v>0</v>
      </c>
      <c r="T140" s="214">
        <f>S140*H140</f>
        <v>0</v>
      </c>
      <c r="U140" s="35"/>
      <c r="V140" s="35"/>
      <c r="W140" s="35"/>
      <c r="X140" s="35"/>
      <c r="Y140" s="35"/>
      <c r="Z140" s="35"/>
      <c r="AA140" s="35"/>
      <c r="AB140" s="35"/>
      <c r="AC140" s="35"/>
      <c r="AD140" s="35"/>
      <c r="AE140" s="35"/>
      <c r="AR140" s="215" t="s">
        <v>487</v>
      </c>
      <c r="AT140" s="215" t="s">
        <v>521</v>
      </c>
      <c r="AU140" s="215" t="s">
        <v>83</v>
      </c>
      <c r="AY140" s="18" t="s">
        <v>185</v>
      </c>
      <c r="BE140" s="216">
        <f>IF(N140="základní",J140,0)</f>
        <v>0</v>
      </c>
      <c r="BF140" s="216">
        <f>IF(N140="snížená",J140,0)</f>
        <v>0</v>
      </c>
      <c r="BG140" s="216">
        <f>IF(N140="zákl. přenesená",J140,0)</f>
        <v>0</v>
      </c>
      <c r="BH140" s="216">
        <f>IF(N140="sníž. přenesená",J140,0)</f>
        <v>0</v>
      </c>
      <c r="BI140" s="216">
        <f>IF(N140="nulová",J140,0)</f>
        <v>0</v>
      </c>
      <c r="BJ140" s="18" t="s">
        <v>81</v>
      </c>
      <c r="BK140" s="216">
        <f>ROUND(I140*H140,2)</f>
        <v>0</v>
      </c>
      <c r="BL140" s="18" t="s">
        <v>487</v>
      </c>
      <c r="BM140" s="215" t="s">
        <v>2782</v>
      </c>
    </row>
    <row r="141" spans="1:65" s="2" customFormat="1" ht="10.199999999999999">
      <c r="A141" s="35"/>
      <c r="B141" s="36"/>
      <c r="C141" s="37"/>
      <c r="D141" s="217" t="s">
        <v>194</v>
      </c>
      <c r="E141" s="37"/>
      <c r="F141" s="218" t="s">
        <v>2781</v>
      </c>
      <c r="G141" s="37"/>
      <c r="H141" s="37"/>
      <c r="I141" s="116"/>
      <c r="J141" s="37"/>
      <c r="K141" s="37"/>
      <c r="L141" s="40"/>
      <c r="M141" s="219"/>
      <c r="N141" s="220"/>
      <c r="O141" s="72"/>
      <c r="P141" s="72"/>
      <c r="Q141" s="72"/>
      <c r="R141" s="72"/>
      <c r="S141" s="72"/>
      <c r="T141" s="73"/>
      <c r="U141" s="35"/>
      <c r="V141" s="35"/>
      <c r="W141" s="35"/>
      <c r="X141" s="35"/>
      <c r="Y141" s="35"/>
      <c r="Z141" s="35"/>
      <c r="AA141" s="35"/>
      <c r="AB141" s="35"/>
      <c r="AC141" s="35"/>
      <c r="AD141" s="35"/>
      <c r="AE141" s="35"/>
      <c r="AT141" s="18" t="s">
        <v>194</v>
      </c>
      <c r="AU141" s="18" t="s">
        <v>83</v>
      </c>
    </row>
    <row r="142" spans="1:65" s="2" customFormat="1" ht="16.5" customHeight="1">
      <c r="A142" s="35"/>
      <c r="B142" s="36"/>
      <c r="C142" s="258" t="s">
        <v>248</v>
      </c>
      <c r="D142" s="258" t="s">
        <v>521</v>
      </c>
      <c r="E142" s="259" t="s">
        <v>2509</v>
      </c>
      <c r="F142" s="260" t="s">
        <v>2783</v>
      </c>
      <c r="G142" s="261" t="s">
        <v>990</v>
      </c>
      <c r="H142" s="262">
        <v>3</v>
      </c>
      <c r="I142" s="263"/>
      <c r="J142" s="264">
        <f>ROUND(I142*H142,2)</f>
        <v>0</v>
      </c>
      <c r="K142" s="260" t="s">
        <v>1</v>
      </c>
      <c r="L142" s="265"/>
      <c r="M142" s="266" t="s">
        <v>1</v>
      </c>
      <c r="N142" s="267" t="s">
        <v>38</v>
      </c>
      <c r="O142" s="72"/>
      <c r="P142" s="213">
        <f>O142*H142</f>
        <v>0</v>
      </c>
      <c r="Q142" s="213">
        <v>0</v>
      </c>
      <c r="R142" s="213">
        <f>Q142*H142</f>
        <v>0</v>
      </c>
      <c r="S142" s="213">
        <v>0</v>
      </c>
      <c r="T142" s="214">
        <f>S142*H142</f>
        <v>0</v>
      </c>
      <c r="U142" s="35"/>
      <c r="V142" s="35"/>
      <c r="W142" s="35"/>
      <c r="X142" s="35"/>
      <c r="Y142" s="35"/>
      <c r="Z142" s="35"/>
      <c r="AA142" s="35"/>
      <c r="AB142" s="35"/>
      <c r="AC142" s="35"/>
      <c r="AD142" s="35"/>
      <c r="AE142" s="35"/>
      <c r="AR142" s="215" t="s">
        <v>487</v>
      </c>
      <c r="AT142" s="215" t="s">
        <v>521</v>
      </c>
      <c r="AU142" s="215" t="s">
        <v>83</v>
      </c>
      <c r="AY142" s="18" t="s">
        <v>185</v>
      </c>
      <c r="BE142" s="216">
        <f>IF(N142="základní",J142,0)</f>
        <v>0</v>
      </c>
      <c r="BF142" s="216">
        <f>IF(N142="snížená",J142,0)</f>
        <v>0</v>
      </c>
      <c r="BG142" s="216">
        <f>IF(N142="zákl. přenesená",J142,0)</f>
        <v>0</v>
      </c>
      <c r="BH142" s="216">
        <f>IF(N142="sníž. přenesená",J142,0)</f>
        <v>0</v>
      </c>
      <c r="BI142" s="216">
        <f>IF(N142="nulová",J142,0)</f>
        <v>0</v>
      </c>
      <c r="BJ142" s="18" t="s">
        <v>81</v>
      </c>
      <c r="BK142" s="216">
        <f>ROUND(I142*H142,2)</f>
        <v>0</v>
      </c>
      <c r="BL142" s="18" t="s">
        <v>487</v>
      </c>
      <c r="BM142" s="215" t="s">
        <v>2784</v>
      </c>
    </row>
    <row r="143" spans="1:65" s="2" customFormat="1" ht="10.199999999999999">
      <c r="A143" s="35"/>
      <c r="B143" s="36"/>
      <c r="C143" s="37"/>
      <c r="D143" s="217" t="s">
        <v>194</v>
      </c>
      <c r="E143" s="37"/>
      <c r="F143" s="218" t="s">
        <v>2783</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194</v>
      </c>
      <c r="AU143" s="18" t="s">
        <v>83</v>
      </c>
    </row>
    <row r="144" spans="1:65" s="2" customFormat="1" ht="16.5" customHeight="1">
      <c r="A144" s="35"/>
      <c r="B144" s="36"/>
      <c r="C144" s="258" t="s">
        <v>254</v>
      </c>
      <c r="D144" s="258" t="s">
        <v>521</v>
      </c>
      <c r="E144" s="259" t="s">
        <v>2512</v>
      </c>
      <c r="F144" s="260" t="s">
        <v>2785</v>
      </c>
      <c r="G144" s="261" t="s">
        <v>990</v>
      </c>
      <c r="H144" s="262">
        <v>4</v>
      </c>
      <c r="I144" s="263"/>
      <c r="J144" s="264">
        <f>ROUND(I144*H144,2)</f>
        <v>0</v>
      </c>
      <c r="K144" s="260" t="s">
        <v>1</v>
      </c>
      <c r="L144" s="265"/>
      <c r="M144" s="266" t="s">
        <v>1</v>
      </c>
      <c r="N144" s="267" t="s">
        <v>38</v>
      </c>
      <c r="O144" s="72"/>
      <c r="P144" s="213">
        <f>O144*H144</f>
        <v>0</v>
      </c>
      <c r="Q144" s="213">
        <v>0</v>
      </c>
      <c r="R144" s="213">
        <f>Q144*H144</f>
        <v>0</v>
      </c>
      <c r="S144" s="213">
        <v>0</v>
      </c>
      <c r="T144" s="214">
        <f>S144*H144</f>
        <v>0</v>
      </c>
      <c r="U144" s="35"/>
      <c r="V144" s="35"/>
      <c r="W144" s="35"/>
      <c r="X144" s="35"/>
      <c r="Y144" s="35"/>
      <c r="Z144" s="35"/>
      <c r="AA144" s="35"/>
      <c r="AB144" s="35"/>
      <c r="AC144" s="35"/>
      <c r="AD144" s="35"/>
      <c r="AE144" s="35"/>
      <c r="AR144" s="215" t="s">
        <v>487</v>
      </c>
      <c r="AT144" s="215" t="s">
        <v>521</v>
      </c>
      <c r="AU144" s="215" t="s">
        <v>83</v>
      </c>
      <c r="AY144" s="18" t="s">
        <v>185</v>
      </c>
      <c r="BE144" s="216">
        <f>IF(N144="základní",J144,0)</f>
        <v>0</v>
      </c>
      <c r="BF144" s="216">
        <f>IF(N144="snížená",J144,0)</f>
        <v>0</v>
      </c>
      <c r="BG144" s="216">
        <f>IF(N144="zákl. přenesená",J144,0)</f>
        <v>0</v>
      </c>
      <c r="BH144" s="216">
        <f>IF(N144="sníž. přenesená",J144,0)</f>
        <v>0</v>
      </c>
      <c r="BI144" s="216">
        <f>IF(N144="nulová",J144,0)</f>
        <v>0</v>
      </c>
      <c r="BJ144" s="18" t="s">
        <v>81</v>
      </c>
      <c r="BK144" s="216">
        <f>ROUND(I144*H144,2)</f>
        <v>0</v>
      </c>
      <c r="BL144" s="18" t="s">
        <v>487</v>
      </c>
      <c r="BM144" s="215" t="s">
        <v>2786</v>
      </c>
    </row>
    <row r="145" spans="1:65" s="2" customFormat="1" ht="10.199999999999999">
      <c r="A145" s="35"/>
      <c r="B145" s="36"/>
      <c r="C145" s="37"/>
      <c r="D145" s="217" t="s">
        <v>194</v>
      </c>
      <c r="E145" s="37"/>
      <c r="F145" s="218" t="s">
        <v>2785</v>
      </c>
      <c r="G145" s="37"/>
      <c r="H145" s="37"/>
      <c r="I145" s="116"/>
      <c r="J145" s="37"/>
      <c r="K145" s="37"/>
      <c r="L145" s="40"/>
      <c r="M145" s="219"/>
      <c r="N145" s="220"/>
      <c r="O145" s="72"/>
      <c r="P145" s="72"/>
      <c r="Q145" s="72"/>
      <c r="R145" s="72"/>
      <c r="S145" s="72"/>
      <c r="T145" s="73"/>
      <c r="U145" s="35"/>
      <c r="V145" s="35"/>
      <c r="W145" s="35"/>
      <c r="X145" s="35"/>
      <c r="Y145" s="35"/>
      <c r="Z145" s="35"/>
      <c r="AA145" s="35"/>
      <c r="AB145" s="35"/>
      <c r="AC145" s="35"/>
      <c r="AD145" s="35"/>
      <c r="AE145" s="35"/>
      <c r="AT145" s="18" t="s">
        <v>194</v>
      </c>
      <c r="AU145" s="18" t="s">
        <v>83</v>
      </c>
    </row>
    <row r="146" spans="1:65" s="2" customFormat="1" ht="16.5" customHeight="1">
      <c r="A146" s="35"/>
      <c r="B146" s="36"/>
      <c r="C146" s="258" t="s">
        <v>260</v>
      </c>
      <c r="D146" s="258" t="s">
        <v>521</v>
      </c>
      <c r="E146" s="259" t="s">
        <v>2515</v>
      </c>
      <c r="F146" s="260" t="s">
        <v>2516</v>
      </c>
      <c r="G146" s="261" t="s">
        <v>990</v>
      </c>
      <c r="H146" s="262">
        <v>3</v>
      </c>
      <c r="I146" s="263"/>
      <c r="J146" s="264">
        <f>ROUND(I146*H146,2)</f>
        <v>0</v>
      </c>
      <c r="K146" s="260" t="s">
        <v>1</v>
      </c>
      <c r="L146" s="265"/>
      <c r="M146" s="266" t="s">
        <v>1</v>
      </c>
      <c r="N146" s="267" t="s">
        <v>38</v>
      </c>
      <c r="O146" s="72"/>
      <c r="P146" s="213">
        <f>O146*H146</f>
        <v>0</v>
      </c>
      <c r="Q146" s="213">
        <v>0</v>
      </c>
      <c r="R146" s="213">
        <f>Q146*H146</f>
        <v>0</v>
      </c>
      <c r="S146" s="213">
        <v>0</v>
      </c>
      <c r="T146" s="214">
        <f>S146*H146</f>
        <v>0</v>
      </c>
      <c r="U146" s="35"/>
      <c r="V146" s="35"/>
      <c r="W146" s="35"/>
      <c r="X146" s="35"/>
      <c r="Y146" s="35"/>
      <c r="Z146" s="35"/>
      <c r="AA146" s="35"/>
      <c r="AB146" s="35"/>
      <c r="AC146" s="35"/>
      <c r="AD146" s="35"/>
      <c r="AE146" s="35"/>
      <c r="AR146" s="215" t="s">
        <v>487</v>
      </c>
      <c r="AT146" s="215" t="s">
        <v>521</v>
      </c>
      <c r="AU146" s="215" t="s">
        <v>83</v>
      </c>
      <c r="AY146" s="18" t="s">
        <v>185</v>
      </c>
      <c r="BE146" s="216">
        <f>IF(N146="základní",J146,0)</f>
        <v>0</v>
      </c>
      <c r="BF146" s="216">
        <f>IF(N146="snížená",J146,0)</f>
        <v>0</v>
      </c>
      <c r="BG146" s="216">
        <f>IF(N146="zákl. přenesená",J146,0)</f>
        <v>0</v>
      </c>
      <c r="BH146" s="216">
        <f>IF(N146="sníž. přenesená",J146,0)</f>
        <v>0</v>
      </c>
      <c r="BI146" s="216">
        <f>IF(N146="nulová",J146,0)</f>
        <v>0</v>
      </c>
      <c r="BJ146" s="18" t="s">
        <v>81</v>
      </c>
      <c r="BK146" s="216">
        <f>ROUND(I146*H146,2)</f>
        <v>0</v>
      </c>
      <c r="BL146" s="18" t="s">
        <v>487</v>
      </c>
      <c r="BM146" s="215" t="s">
        <v>2787</v>
      </c>
    </row>
    <row r="147" spans="1:65" s="2" customFormat="1" ht="10.199999999999999">
      <c r="A147" s="35"/>
      <c r="B147" s="36"/>
      <c r="C147" s="37"/>
      <c r="D147" s="217" t="s">
        <v>194</v>
      </c>
      <c r="E147" s="37"/>
      <c r="F147" s="218" t="s">
        <v>2516</v>
      </c>
      <c r="G147" s="37"/>
      <c r="H147" s="37"/>
      <c r="I147" s="116"/>
      <c r="J147" s="37"/>
      <c r="K147" s="37"/>
      <c r="L147" s="40"/>
      <c r="M147" s="219"/>
      <c r="N147" s="220"/>
      <c r="O147" s="72"/>
      <c r="P147" s="72"/>
      <c r="Q147" s="72"/>
      <c r="R147" s="72"/>
      <c r="S147" s="72"/>
      <c r="T147" s="73"/>
      <c r="U147" s="35"/>
      <c r="V147" s="35"/>
      <c r="W147" s="35"/>
      <c r="X147" s="35"/>
      <c r="Y147" s="35"/>
      <c r="Z147" s="35"/>
      <c r="AA147" s="35"/>
      <c r="AB147" s="35"/>
      <c r="AC147" s="35"/>
      <c r="AD147" s="35"/>
      <c r="AE147" s="35"/>
      <c r="AT147" s="18" t="s">
        <v>194</v>
      </c>
      <c r="AU147" s="18" t="s">
        <v>83</v>
      </c>
    </row>
    <row r="148" spans="1:65" s="2" customFormat="1" ht="16.5" customHeight="1">
      <c r="A148" s="35"/>
      <c r="B148" s="36"/>
      <c r="C148" s="258" t="s">
        <v>268</v>
      </c>
      <c r="D148" s="258" t="s">
        <v>521</v>
      </c>
      <c r="E148" s="259" t="s">
        <v>2518</v>
      </c>
      <c r="F148" s="260" t="s">
        <v>2788</v>
      </c>
      <c r="G148" s="261" t="s">
        <v>990</v>
      </c>
      <c r="H148" s="262">
        <v>3</v>
      </c>
      <c r="I148" s="263"/>
      <c r="J148" s="264">
        <f>ROUND(I148*H148,2)</f>
        <v>0</v>
      </c>
      <c r="K148" s="260" t="s">
        <v>1</v>
      </c>
      <c r="L148" s="265"/>
      <c r="M148" s="266" t="s">
        <v>1</v>
      </c>
      <c r="N148" s="267" t="s">
        <v>38</v>
      </c>
      <c r="O148" s="72"/>
      <c r="P148" s="213">
        <f>O148*H148</f>
        <v>0</v>
      </c>
      <c r="Q148" s="213">
        <v>0</v>
      </c>
      <c r="R148" s="213">
        <f>Q148*H148</f>
        <v>0</v>
      </c>
      <c r="S148" s="213">
        <v>0</v>
      </c>
      <c r="T148" s="214">
        <f>S148*H148</f>
        <v>0</v>
      </c>
      <c r="U148" s="35"/>
      <c r="V148" s="35"/>
      <c r="W148" s="35"/>
      <c r="X148" s="35"/>
      <c r="Y148" s="35"/>
      <c r="Z148" s="35"/>
      <c r="AA148" s="35"/>
      <c r="AB148" s="35"/>
      <c r="AC148" s="35"/>
      <c r="AD148" s="35"/>
      <c r="AE148" s="35"/>
      <c r="AR148" s="215" t="s">
        <v>487</v>
      </c>
      <c r="AT148" s="215" t="s">
        <v>521</v>
      </c>
      <c r="AU148" s="215" t="s">
        <v>83</v>
      </c>
      <c r="AY148" s="18" t="s">
        <v>185</v>
      </c>
      <c r="BE148" s="216">
        <f>IF(N148="základní",J148,0)</f>
        <v>0</v>
      </c>
      <c r="BF148" s="216">
        <f>IF(N148="snížená",J148,0)</f>
        <v>0</v>
      </c>
      <c r="BG148" s="216">
        <f>IF(N148="zákl. přenesená",J148,0)</f>
        <v>0</v>
      </c>
      <c r="BH148" s="216">
        <f>IF(N148="sníž. přenesená",J148,0)</f>
        <v>0</v>
      </c>
      <c r="BI148" s="216">
        <f>IF(N148="nulová",J148,0)</f>
        <v>0</v>
      </c>
      <c r="BJ148" s="18" t="s">
        <v>81</v>
      </c>
      <c r="BK148" s="216">
        <f>ROUND(I148*H148,2)</f>
        <v>0</v>
      </c>
      <c r="BL148" s="18" t="s">
        <v>487</v>
      </c>
      <c r="BM148" s="215" t="s">
        <v>2789</v>
      </c>
    </row>
    <row r="149" spans="1:65" s="2" customFormat="1" ht="10.199999999999999">
      <c r="A149" s="35"/>
      <c r="B149" s="36"/>
      <c r="C149" s="37"/>
      <c r="D149" s="217" t="s">
        <v>194</v>
      </c>
      <c r="E149" s="37"/>
      <c r="F149" s="218" t="s">
        <v>2788</v>
      </c>
      <c r="G149" s="37"/>
      <c r="H149" s="37"/>
      <c r="I149" s="116"/>
      <c r="J149" s="37"/>
      <c r="K149" s="37"/>
      <c r="L149" s="40"/>
      <c r="M149" s="219"/>
      <c r="N149" s="220"/>
      <c r="O149" s="72"/>
      <c r="P149" s="72"/>
      <c r="Q149" s="72"/>
      <c r="R149" s="72"/>
      <c r="S149" s="72"/>
      <c r="T149" s="73"/>
      <c r="U149" s="35"/>
      <c r="V149" s="35"/>
      <c r="W149" s="35"/>
      <c r="X149" s="35"/>
      <c r="Y149" s="35"/>
      <c r="Z149" s="35"/>
      <c r="AA149" s="35"/>
      <c r="AB149" s="35"/>
      <c r="AC149" s="35"/>
      <c r="AD149" s="35"/>
      <c r="AE149" s="35"/>
      <c r="AT149" s="18" t="s">
        <v>194</v>
      </c>
      <c r="AU149" s="18" t="s">
        <v>83</v>
      </c>
    </row>
    <row r="150" spans="1:65" s="2" customFormat="1" ht="16.5" customHeight="1">
      <c r="A150" s="35"/>
      <c r="B150" s="36"/>
      <c r="C150" s="258" t="s">
        <v>274</v>
      </c>
      <c r="D150" s="258" t="s">
        <v>521</v>
      </c>
      <c r="E150" s="259" t="s">
        <v>2524</v>
      </c>
      <c r="F150" s="260" t="s">
        <v>2790</v>
      </c>
      <c r="G150" s="261" t="s">
        <v>990</v>
      </c>
      <c r="H150" s="262">
        <v>3</v>
      </c>
      <c r="I150" s="263"/>
      <c r="J150" s="264">
        <f>ROUND(I150*H150,2)</f>
        <v>0</v>
      </c>
      <c r="K150" s="260" t="s">
        <v>1</v>
      </c>
      <c r="L150" s="265"/>
      <c r="M150" s="266" t="s">
        <v>1</v>
      </c>
      <c r="N150" s="267" t="s">
        <v>38</v>
      </c>
      <c r="O150" s="72"/>
      <c r="P150" s="213">
        <f>O150*H150</f>
        <v>0</v>
      </c>
      <c r="Q150" s="213">
        <v>0</v>
      </c>
      <c r="R150" s="213">
        <f>Q150*H150</f>
        <v>0</v>
      </c>
      <c r="S150" s="213">
        <v>0</v>
      </c>
      <c r="T150" s="214">
        <f>S150*H150</f>
        <v>0</v>
      </c>
      <c r="U150" s="35"/>
      <c r="V150" s="35"/>
      <c r="W150" s="35"/>
      <c r="X150" s="35"/>
      <c r="Y150" s="35"/>
      <c r="Z150" s="35"/>
      <c r="AA150" s="35"/>
      <c r="AB150" s="35"/>
      <c r="AC150" s="35"/>
      <c r="AD150" s="35"/>
      <c r="AE150" s="35"/>
      <c r="AR150" s="215" t="s">
        <v>487</v>
      </c>
      <c r="AT150" s="215" t="s">
        <v>521</v>
      </c>
      <c r="AU150" s="215" t="s">
        <v>83</v>
      </c>
      <c r="AY150" s="18" t="s">
        <v>185</v>
      </c>
      <c r="BE150" s="216">
        <f>IF(N150="základní",J150,0)</f>
        <v>0</v>
      </c>
      <c r="BF150" s="216">
        <f>IF(N150="snížená",J150,0)</f>
        <v>0</v>
      </c>
      <c r="BG150" s="216">
        <f>IF(N150="zákl. přenesená",J150,0)</f>
        <v>0</v>
      </c>
      <c r="BH150" s="216">
        <f>IF(N150="sníž. přenesená",J150,0)</f>
        <v>0</v>
      </c>
      <c r="BI150" s="216">
        <f>IF(N150="nulová",J150,0)</f>
        <v>0</v>
      </c>
      <c r="BJ150" s="18" t="s">
        <v>81</v>
      </c>
      <c r="BK150" s="216">
        <f>ROUND(I150*H150,2)</f>
        <v>0</v>
      </c>
      <c r="BL150" s="18" t="s">
        <v>487</v>
      </c>
      <c r="BM150" s="215" t="s">
        <v>2791</v>
      </c>
    </row>
    <row r="151" spans="1:65" s="2" customFormat="1" ht="10.199999999999999">
      <c r="A151" s="35"/>
      <c r="B151" s="36"/>
      <c r="C151" s="37"/>
      <c r="D151" s="217" t="s">
        <v>194</v>
      </c>
      <c r="E151" s="37"/>
      <c r="F151" s="218" t="s">
        <v>2790</v>
      </c>
      <c r="G151" s="37"/>
      <c r="H151" s="37"/>
      <c r="I151" s="116"/>
      <c r="J151" s="37"/>
      <c r="K151" s="37"/>
      <c r="L151" s="40"/>
      <c r="M151" s="219"/>
      <c r="N151" s="220"/>
      <c r="O151" s="72"/>
      <c r="P151" s="72"/>
      <c r="Q151" s="72"/>
      <c r="R151" s="72"/>
      <c r="S151" s="72"/>
      <c r="T151" s="73"/>
      <c r="U151" s="35"/>
      <c r="V151" s="35"/>
      <c r="W151" s="35"/>
      <c r="X151" s="35"/>
      <c r="Y151" s="35"/>
      <c r="Z151" s="35"/>
      <c r="AA151" s="35"/>
      <c r="AB151" s="35"/>
      <c r="AC151" s="35"/>
      <c r="AD151" s="35"/>
      <c r="AE151" s="35"/>
      <c r="AT151" s="18" t="s">
        <v>194</v>
      </c>
      <c r="AU151" s="18" t="s">
        <v>83</v>
      </c>
    </row>
    <row r="152" spans="1:65" s="2" customFormat="1" ht="21.75" customHeight="1">
      <c r="A152" s="35"/>
      <c r="B152" s="36"/>
      <c r="C152" s="258" t="s">
        <v>282</v>
      </c>
      <c r="D152" s="258" t="s">
        <v>521</v>
      </c>
      <c r="E152" s="259" t="s">
        <v>2527</v>
      </c>
      <c r="F152" s="260" t="s">
        <v>2792</v>
      </c>
      <c r="G152" s="261" t="s">
        <v>316</v>
      </c>
      <c r="H152" s="262">
        <v>60</v>
      </c>
      <c r="I152" s="263"/>
      <c r="J152" s="264">
        <f>ROUND(I152*H152,2)</f>
        <v>0</v>
      </c>
      <c r="K152" s="260" t="s">
        <v>1</v>
      </c>
      <c r="L152" s="265"/>
      <c r="M152" s="266" t="s">
        <v>1</v>
      </c>
      <c r="N152" s="267" t="s">
        <v>38</v>
      </c>
      <c r="O152" s="72"/>
      <c r="P152" s="213">
        <f>O152*H152</f>
        <v>0</v>
      </c>
      <c r="Q152" s="213">
        <v>0</v>
      </c>
      <c r="R152" s="213">
        <f>Q152*H152</f>
        <v>0</v>
      </c>
      <c r="S152" s="213">
        <v>0</v>
      </c>
      <c r="T152" s="214">
        <f>S152*H152</f>
        <v>0</v>
      </c>
      <c r="U152" s="35"/>
      <c r="V152" s="35"/>
      <c r="W152" s="35"/>
      <c r="X152" s="35"/>
      <c r="Y152" s="35"/>
      <c r="Z152" s="35"/>
      <c r="AA152" s="35"/>
      <c r="AB152" s="35"/>
      <c r="AC152" s="35"/>
      <c r="AD152" s="35"/>
      <c r="AE152" s="35"/>
      <c r="AR152" s="215" t="s">
        <v>487</v>
      </c>
      <c r="AT152" s="215" t="s">
        <v>521</v>
      </c>
      <c r="AU152" s="215" t="s">
        <v>83</v>
      </c>
      <c r="AY152" s="18" t="s">
        <v>185</v>
      </c>
      <c r="BE152" s="216">
        <f>IF(N152="základní",J152,0)</f>
        <v>0</v>
      </c>
      <c r="BF152" s="216">
        <f>IF(N152="snížená",J152,0)</f>
        <v>0</v>
      </c>
      <c r="BG152" s="216">
        <f>IF(N152="zákl. přenesená",J152,0)</f>
        <v>0</v>
      </c>
      <c r="BH152" s="216">
        <f>IF(N152="sníž. přenesená",J152,0)</f>
        <v>0</v>
      </c>
      <c r="BI152" s="216">
        <f>IF(N152="nulová",J152,0)</f>
        <v>0</v>
      </c>
      <c r="BJ152" s="18" t="s">
        <v>81</v>
      </c>
      <c r="BK152" s="216">
        <f>ROUND(I152*H152,2)</f>
        <v>0</v>
      </c>
      <c r="BL152" s="18" t="s">
        <v>487</v>
      </c>
      <c r="BM152" s="215" t="s">
        <v>2793</v>
      </c>
    </row>
    <row r="153" spans="1:65" s="2" customFormat="1" ht="10.199999999999999">
      <c r="A153" s="35"/>
      <c r="B153" s="36"/>
      <c r="C153" s="37"/>
      <c r="D153" s="217" t="s">
        <v>194</v>
      </c>
      <c r="E153" s="37"/>
      <c r="F153" s="218" t="s">
        <v>2792</v>
      </c>
      <c r="G153" s="37"/>
      <c r="H153" s="37"/>
      <c r="I153" s="116"/>
      <c r="J153" s="37"/>
      <c r="K153" s="37"/>
      <c r="L153" s="40"/>
      <c r="M153" s="219"/>
      <c r="N153" s="220"/>
      <c r="O153" s="72"/>
      <c r="P153" s="72"/>
      <c r="Q153" s="72"/>
      <c r="R153" s="72"/>
      <c r="S153" s="72"/>
      <c r="T153" s="73"/>
      <c r="U153" s="35"/>
      <c r="V153" s="35"/>
      <c r="W153" s="35"/>
      <c r="X153" s="35"/>
      <c r="Y153" s="35"/>
      <c r="Z153" s="35"/>
      <c r="AA153" s="35"/>
      <c r="AB153" s="35"/>
      <c r="AC153" s="35"/>
      <c r="AD153" s="35"/>
      <c r="AE153" s="35"/>
      <c r="AT153" s="18" t="s">
        <v>194</v>
      </c>
      <c r="AU153" s="18" t="s">
        <v>83</v>
      </c>
    </row>
    <row r="154" spans="1:65" s="2" customFormat="1" ht="16.5" customHeight="1">
      <c r="A154" s="35"/>
      <c r="B154" s="36"/>
      <c r="C154" s="258" t="s">
        <v>8</v>
      </c>
      <c r="D154" s="258" t="s">
        <v>521</v>
      </c>
      <c r="E154" s="259" t="s">
        <v>2530</v>
      </c>
      <c r="F154" s="260" t="s">
        <v>2794</v>
      </c>
      <c r="G154" s="261" t="s">
        <v>990</v>
      </c>
      <c r="H154" s="262">
        <v>3</v>
      </c>
      <c r="I154" s="263"/>
      <c r="J154" s="264">
        <f>ROUND(I154*H154,2)</f>
        <v>0</v>
      </c>
      <c r="K154" s="260" t="s">
        <v>1</v>
      </c>
      <c r="L154" s="265"/>
      <c r="M154" s="266" t="s">
        <v>1</v>
      </c>
      <c r="N154" s="267" t="s">
        <v>38</v>
      </c>
      <c r="O154" s="72"/>
      <c r="P154" s="213">
        <f>O154*H154</f>
        <v>0</v>
      </c>
      <c r="Q154" s="213">
        <v>0</v>
      </c>
      <c r="R154" s="213">
        <f>Q154*H154</f>
        <v>0</v>
      </c>
      <c r="S154" s="213">
        <v>0</v>
      </c>
      <c r="T154" s="214">
        <f>S154*H154</f>
        <v>0</v>
      </c>
      <c r="U154" s="35"/>
      <c r="V154" s="35"/>
      <c r="W154" s="35"/>
      <c r="X154" s="35"/>
      <c r="Y154" s="35"/>
      <c r="Z154" s="35"/>
      <c r="AA154" s="35"/>
      <c r="AB154" s="35"/>
      <c r="AC154" s="35"/>
      <c r="AD154" s="35"/>
      <c r="AE154" s="35"/>
      <c r="AR154" s="215" t="s">
        <v>487</v>
      </c>
      <c r="AT154" s="215" t="s">
        <v>521</v>
      </c>
      <c r="AU154" s="215" t="s">
        <v>83</v>
      </c>
      <c r="AY154" s="18" t="s">
        <v>185</v>
      </c>
      <c r="BE154" s="216">
        <f>IF(N154="základní",J154,0)</f>
        <v>0</v>
      </c>
      <c r="BF154" s="216">
        <f>IF(N154="snížená",J154,0)</f>
        <v>0</v>
      </c>
      <c r="BG154" s="216">
        <f>IF(N154="zákl. přenesená",J154,0)</f>
        <v>0</v>
      </c>
      <c r="BH154" s="216">
        <f>IF(N154="sníž. přenesená",J154,0)</f>
        <v>0</v>
      </c>
      <c r="BI154" s="216">
        <f>IF(N154="nulová",J154,0)</f>
        <v>0</v>
      </c>
      <c r="BJ154" s="18" t="s">
        <v>81</v>
      </c>
      <c r="BK154" s="216">
        <f>ROUND(I154*H154,2)</f>
        <v>0</v>
      </c>
      <c r="BL154" s="18" t="s">
        <v>487</v>
      </c>
      <c r="BM154" s="215" t="s">
        <v>2795</v>
      </c>
    </row>
    <row r="155" spans="1:65" s="2" customFormat="1" ht="10.199999999999999">
      <c r="A155" s="35"/>
      <c r="B155" s="36"/>
      <c r="C155" s="37"/>
      <c r="D155" s="217" t="s">
        <v>194</v>
      </c>
      <c r="E155" s="37"/>
      <c r="F155" s="218" t="s">
        <v>2794</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194</v>
      </c>
      <c r="AU155" s="18" t="s">
        <v>83</v>
      </c>
    </row>
    <row r="156" spans="1:65" s="2" customFormat="1" ht="16.5" customHeight="1">
      <c r="A156" s="35"/>
      <c r="B156" s="36"/>
      <c r="C156" s="258" t="s">
        <v>296</v>
      </c>
      <c r="D156" s="258" t="s">
        <v>521</v>
      </c>
      <c r="E156" s="259" t="s">
        <v>2533</v>
      </c>
      <c r="F156" s="260" t="s">
        <v>2534</v>
      </c>
      <c r="G156" s="261" t="s">
        <v>990</v>
      </c>
      <c r="H156" s="262">
        <v>6</v>
      </c>
      <c r="I156" s="263"/>
      <c r="J156" s="264">
        <f>ROUND(I156*H156,2)</f>
        <v>0</v>
      </c>
      <c r="K156" s="260" t="s">
        <v>1</v>
      </c>
      <c r="L156" s="265"/>
      <c r="M156" s="266" t="s">
        <v>1</v>
      </c>
      <c r="N156" s="267" t="s">
        <v>38</v>
      </c>
      <c r="O156" s="72"/>
      <c r="P156" s="213">
        <f>O156*H156</f>
        <v>0</v>
      </c>
      <c r="Q156" s="213">
        <v>0</v>
      </c>
      <c r="R156" s="213">
        <f>Q156*H156</f>
        <v>0</v>
      </c>
      <c r="S156" s="213">
        <v>0</v>
      </c>
      <c r="T156" s="214">
        <f>S156*H156</f>
        <v>0</v>
      </c>
      <c r="U156" s="35"/>
      <c r="V156" s="35"/>
      <c r="W156" s="35"/>
      <c r="X156" s="35"/>
      <c r="Y156" s="35"/>
      <c r="Z156" s="35"/>
      <c r="AA156" s="35"/>
      <c r="AB156" s="35"/>
      <c r="AC156" s="35"/>
      <c r="AD156" s="35"/>
      <c r="AE156" s="35"/>
      <c r="AR156" s="215" t="s">
        <v>487</v>
      </c>
      <c r="AT156" s="215" t="s">
        <v>521</v>
      </c>
      <c r="AU156" s="215" t="s">
        <v>83</v>
      </c>
      <c r="AY156" s="18" t="s">
        <v>185</v>
      </c>
      <c r="BE156" s="216">
        <f>IF(N156="základní",J156,0)</f>
        <v>0</v>
      </c>
      <c r="BF156" s="216">
        <f>IF(N156="snížená",J156,0)</f>
        <v>0</v>
      </c>
      <c r="BG156" s="216">
        <f>IF(N156="zákl. přenesená",J156,0)</f>
        <v>0</v>
      </c>
      <c r="BH156" s="216">
        <f>IF(N156="sníž. přenesená",J156,0)</f>
        <v>0</v>
      </c>
      <c r="BI156" s="216">
        <f>IF(N156="nulová",J156,0)</f>
        <v>0</v>
      </c>
      <c r="BJ156" s="18" t="s">
        <v>81</v>
      </c>
      <c r="BK156" s="216">
        <f>ROUND(I156*H156,2)</f>
        <v>0</v>
      </c>
      <c r="BL156" s="18" t="s">
        <v>487</v>
      </c>
      <c r="BM156" s="215" t="s">
        <v>2796</v>
      </c>
    </row>
    <row r="157" spans="1:65" s="2" customFormat="1" ht="10.199999999999999">
      <c r="A157" s="35"/>
      <c r="B157" s="36"/>
      <c r="C157" s="37"/>
      <c r="D157" s="217" t="s">
        <v>194</v>
      </c>
      <c r="E157" s="37"/>
      <c r="F157" s="218" t="s">
        <v>2534</v>
      </c>
      <c r="G157" s="37"/>
      <c r="H157" s="37"/>
      <c r="I157" s="116"/>
      <c r="J157" s="37"/>
      <c r="K157" s="37"/>
      <c r="L157" s="40"/>
      <c r="M157" s="219"/>
      <c r="N157" s="220"/>
      <c r="O157" s="72"/>
      <c r="P157" s="72"/>
      <c r="Q157" s="72"/>
      <c r="R157" s="72"/>
      <c r="S157" s="72"/>
      <c r="T157" s="73"/>
      <c r="U157" s="35"/>
      <c r="V157" s="35"/>
      <c r="W157" s="35"/>
      <c r="X157" s="35"/>
      <c r="Y157" s="35"/>
      <c r="Z157" s="35"/>
      <c r="AA157" s="35"/>
      <c r="AB157" s="35"/>
      <c r="AC157" s="35"/>
      <c r="AD157" s="35"/>
      <c r="AE157" s="35"/>
      <c r="AT157" s="18" t="s">
        <v>194</v>
      </c>
      <c r="AU157" s="18" t="s">
        <v>83</v>
      </c>
    </row>
    <row r="158" spans="1:65" s="2" customFormat="1" ht="16.5" customHeight="1">
      <c r="A158" s="35"/>
      <c r="B158" s="36"/>
      <c r="C158" s="258" t="s">
        <v>305</v>
      </c>
      <c r="D158" s="258" t="s">
        <v>521</v>
      </c>
      <c r="E158" s="259" t="s">
        <v>2797</v>
      </c>
      <c r="F158" s="260" t="s">
        <v>2798</v>
      </c>
      <c r="G158" s="261" t="s">
        <v>316</v>
      </c>
      <c r="H158" s="262">
        <v>3</v>
      </c>
      <c r="I158" s="263"/>
      <c r="J158" s="264">
        <f>ROUND(I158*H158,2)</f>
        <v>0</v>
      </c>
      <c r="K158" s="260" t="s">
        <v>1</v>
      </c>
      <c r="L158" s="265"/>
      <c r="M158" s="266" t="s">
        <v>1</v>
      </c>
      <c r="N158" s="267" t="s">
        <v>38</v>
      </c>
      <c r="O158" s="72"/>
      <c r="P158" s="213">
        <f>O158*H158</f>
        <v>0</v>
      </c>
      <c r="Q158" s="213">
        <v>0</v>
      </c>
      <c r="R158" s="213">
        <f>Q158*H158</f>
        <v>0</v>
      </c>
      <c r="S158" s="213">
        <v>0</v>
      </c>
      <c r="T158" s="214">
        <f>S158*H158</f>
        <v>0</v>
      </c>
      <c r="U158" s="35"/>
      <c r="V158" s="35"/>
      <c r="W158" s="35"/>
      <c r="X158" s="35"/>
      <c r="Y158" s="35"/>
      <c r="Z158" s="35"/>
      <c r="AA158" s="35"/>
      <c r="AB158" s="35"/>
      <c r="AC158" s="35"/>
      <c r="AD158" s="35"/>
      <c r="AE158" s="35"/>
      <c r="AR158" s="215" t="s">
        <v>487</v>
      </c>
      <c r="AT158" s="215" t="s">
        <v>521</v>
      </c>
      <c r="AU158" s="215" t="s">
        <v>83</v>
      </c>
      <c r="AY158" s="18" t="s">
        <v>185</v>
      </c>
      <c r="BE158" s="216">
        <f>IF(N158="základní",J158,0)</f>
        <v>0</v>
      </c>
      <c r="BF158" s="216">
        <f>IF(N158="snížená",J158,0)</f>
        <v>0</v>
      </c>
      <c r="BG158" s="216">
        <f>IF(N158="zákl. přenesená",J158,0)</f>
        <v>0</v>
      </c>
      <c r="BH158" s="216">
        <f>IF(N158="sníž. přenesená",J158,0)</f>
        <v>0</v>
      </c>
      <c r="BI158" s="216">
        <f>IF(N158="nulová",J158,0)</f>
        <v>0</v>
      </c>
      <c r="BJ158" s="18" t="s">
        <v>81</v>
      </c>
      <c r="BK158" s="216">
        <f>ROUND(I158*H158,2)</f>
        <v>0</v>
      </c>
      <c r="BL158" s="18" t="s">
        <v>487</v>
      </c>
      <c r="BM158" s="215" t="s">
        <v>2799</v>
      </c>
    </row>
    <row r="159" spans="1:65" s="2" customFormat="1" ht="10.199999999999999">
      <c r="A159" s="35"/>
      <c r="B159" s="36"/>
      <c r="C159" s="37"/>
      <c r="D159" s="217" t="s">
        <v>194</v>
      </c>
      <c r="E159" s="37"/>
      <c r="F159" s="218" t="s">
        <v>2798</v>
      </c>
      <c r="G159" s="37"/>
      <c r="H159" s="37"/>
      <c r="I159" s="116"/>
      <c r="J159" s="37"/>
      <c r="K159" s="37"/>
      <c r="L159" s="40"/>
      <c r="M159" s="219"/>
      <c r="N159" s="220"/>
      <c r="O159" s="72"/>
      <c r="P159" s="72"/>
      <c r="Q159" s="72"/>
      <c r="R159" s="72"/>
      <c r="S159" s="72"/>
      <c r="T159" s="73"/>
      <c r="U159" s="35"/>
      <c r="V159" s="35"/>
      <c r="W159" s="35"/>
      <c r="X159" s="35"/>
      <c r="Y159" s="35"/>
      <c r="Z159" s="35"/>
      <c r="AA159" s="35"/>
      <c r="AB159" s="35"/>
      <c r="AC159" s="35"/>
      <c r="AD159" s="35"/>
      <c r="AE159" s="35"/>
      <c r="AT159" s="18" t="s">
        <v>194</v>
      </c>
      <c r="AU159" s="18" t="s">
        <v>83</v>
      </c>
    </row>
    <row r="160" spans="1:65" s="2" customFormat="1" ht="16.5" customHeight="1">
      <c r="A160" s="35"/>
      <c r="B160" s="36"/>
      <c r="C160" s="258" t="s">
        <v>313</v>
      </c>
      <c r="D160" s="258" t="s">
        <v>521</v>
      </c>
      <c r="E160" s="259" t="s">
        <v>2542</v>
      </c>
      <c r="F160" s="260" t="s">
        <v>2800</v>
      </c>
      <c r="G160" s="261" t="s">
        <v>316</v>
      </c>
      <c r="H160" s="262">
        <v>36</v>
      </c>
      <c r="I160" s="263"/>
      <c r="J160" s="264">
        <f>ROUND(I160*H160,2)</f>
        <v>0</v>
      </c>
      <c r="K160" s="260" t="s">
        <v>1</v>
      </c>
      <c r="L160" s="265"/>
      <c r="M160" s="266" t="s">
        <v>1</v>
      </c>
      <c r="N160" s="267" t="s">
        <v>38</v>
      </c>
      <c r="O160" s="72"/>
      <c r="P160" s="213">
        <f>O160*H160</f>
        <v>0</v>
      </c>
      <c r="Q160" s="213">
        <v>0</v>
      </c>
      <c r="R160" s="213">
        <f>Q160*H160</f>
        <v>0</v>
      </c>
      <c r="S160" s="213">
        <v>0</v>
      </c>
      <c r="T160" s="214">
        <f>S160*H160</f>
        <v>0</v>
      </c>
      <c r="U160" s="35"/>
      <c r="V160" s="35"/>
      <c r="W160" s="35"/>
      <c r="X160" s="35"/>
      <c r="Y160" s="35"/>
      <c r="Z160" s="35"/>
      <c r="AA160" s="35"/>
      <c r="AB160" s="35"/>
      <c r="AC160" s="35"/>
      <c r="AD160" s="35"/>
      <c r="AE160" s="35"/>
      <c r="AR160" s="215" t="s">
        <v>487</v>
      </c>
      <c r="AT160" s="215" t="s">
        <v>521</v>
      </c>
      <c r="AU160" s="215" t="s">
        <v>83</v>
      </c>
      <c r="AY160" s="18" t="s">
        <v>185</v>
      </c>
      <c r="BE160" s="216">
        <f>IF(N160="základní",J160,0)</f>
        <v>0</v>
      </c>
      <c r="BF160" s="216">
        <f>IF(N160="snížená",J160,0)</f>
        <v>0</v>
      </c>
      <c r="BG160" s="216">
        <f>IF(N160="zákl. přenesená",J160,0)</f>
        <v>0</v>
      </c>
      <c r="BH160" s="216">
        <f>IF(N160="sníž. přenesená",J160,0)</f>
        <v>0</v>
      </c>
      <c r="BI160" s="216">
        <f>IF(N160="nulová",J160,0)</f>
        <v>0</v>
      </c>
      <c r="BJ160" s="18" t="s">
        <v>81</v>
      </c>
      <c r="BK160" s="216">
        <f>ROUND(I160*H160,2)</f>
        <v>0</v>
      </c>
      <c r="BL160" s="18" t="s">
        <v>487</v>
      </c>
      <c r="BM160" s="215" t="s">
        <v>2801</v>
      </c>
    </row>
    <row r="161" spans="1:65" s="2" customFormat="1" ht="10.199999999999999">
      <c r="A161" s="35"/>
      <c r="B161" s="36"/>
      <c r="C161" s="37"/>
      <c r="D161" s="217" t="s">
        <v>194</v>
      </c>
      <c r="E161" s="37"/>
      <c r="F161" s="218" t="s">
        <v>2800</v>
      </c>
      <c r="G161" s="37"/>
      <c r="H161" s="37"/>
      <c r="I161" s="116"/>
      <c r="J161" s="37"/>
      <c r="K161" s="37"/>
      <c r="L161" s="40"/>
      <c r="M161" s="219"/>
      <c r="N161" s="220"/>
      <c r="O161" s="72"/>
      <c r="P161" s="72"/>
      <c r="Q161" s="72"/>
      <c r="R161" s="72"/>
      <c r="S161" s="72"/>
      <c r="T161" s="73"/>
      <c r="U161" s="35"/>
      <c r="V161" s="35"/>
      <c r="W161" s="35"/>
      <c r="X161" s="35"/>
      <c r="Y161" s="35"/>
      <c r="Z161" s="35"/>
      <c r="AA161" s="35"/>
      <c r="AB161" s="35"/>
      <c r="AC161" s="35"/>
      <c r="AD161" s="35"/>
      <c r="AE161" s="35"/>
      <c r="AT161" s="18" t="s">
        <v>194</v>
      </c>
      <c r="AU161" s="18" t="s">
        <v>83</v>
      </c>
    </row>
    <row r="162" spans="1:65" s="2" customFormat="1" ht="16.5" customHeight="1">
      <c r="A162" s="35"/>
      <c r="B162" s="36"/>
      <c r="C162" s="258" t="s">
        <v>322</v>
      </c>
      <c r="D162" s="258" t="s">
        <v>521</v>
      </c>
      <c r="E162" s="259" t="s">
        <v>2545</v>
      </c>
      <c r="F162" s="260" t="s">
        <v>2802</v>
      </c>
      <c r="G162" s="261" t="s">
        <v>316</v>
      </c>
      <c r="H162" s="262">
        <v>10</v>
      </c>
      <c r="I162" s="263"/>
      <c r="J162" s="264">
        <f>ROUND(I162*H162,2)</f>
        <v>0</v>
      </c>
      <c r="K162" s="260" t="s">
        <v>1</v>
      </c>
      <c r="L162" s="265"/>
      <c r="M162" s="266" t="s">
        <v>1</v>
      </c>
      <c r="N162" s="267" t="s">
        <v>38</v>
      </c>
      <c r="O162" s="72"/>
      <c r="P162" s="213">
        <f>O162*H162</f>
        <v>0</v>
      </c>
      <c r="Q162" s="213">
        <v>0</v>
      </c>
      <c r="R162" s="213">
        <f>Q162*H162</f>
        <v>0</v>
      </c>
      <c r="S162" s="213">
        <v>0</v>
      </c>
      <c r="T162" s="214">
        <f>S162*H162</f>
        <v>0</v>
      </c>
      <c r="U162" s="35"/>
      <c r="V162" s="35"/>
      <c r="W162" s="35"/>
      <c r="X162" s="35"/>
      <c r="Y162" s="35"/>
      <c r="Z162" s="35"/>
      <c r="AA162" s="35"/>
      <c r="AB162" s="35"/>
      <c r="AC162" s="35"/>
      <c r="AD162" s="35"/>
      <c r="AE162" s="35"/>
      <c r="AR162" s="215" t="s">
        <v>487</v>
      </c>
      <c r="AT162" s="215" t="s">
        <v>521</v>
      </c>
      <c r="AU162" s="215" t="s">
        <v>83</v>
      </c>
      <c r="AY162" s="18" t="s">
        <v>185</v>
      </c>
      <c r="BE162" s="216">
        <f>IF(N162="základní",J162,0)</f>
        <v>0</v>
      </c>
      <c r="BF162" s="216">
        <f>IF(N162="snížená",J162,0)</f>
        <v>0</v>
      </c>
      <c r="BG162" s="216">
        <f>IF(N162="zákl. přenesená",J162,0)</f>
        <v>0</v>
      </c>
      <c r="BH162" s="216">
        <f>IF(N162="sníž. přenesená",J162,0)</f>
        <v>0</v>
      </c>
      <c r="BI162" s="216">
        <f>IF(N162="nulová",J162,0)</f>
        <v>0</v>
      </c>
      <c r="BJ162" s="18" t="s">
        <v>81</v>
      </c>
      <c r="BK162" s="216">
        <f>ROUND(I162*H162,2)</f>
        <v>0</v>
      </c>
      <c r="BL162" s="18" t="s">
        <v>487</v>
      </c>
      <c r="BM162" s="215" t="s">
        <v>2803</v>
      </c>
    </row>
    <row r="163" spans="1:65" s="2" customFormat="1" ht="10.199999999999999">
      <c r="A163" s="35"/>
      <c r="B163" s="36"/>
      <c r="C163" s="37"/>
      <c r="D163" s="217" t="s">
        <v>194</v>
      </c>
      <c r="E163" s="37"/>
      <c r="F163" s="218" t="s">
        <v>2802</v>
      </c>
      <c r="G163" s="37"/>
      <c r="H163" s="37"/>
      <c r="I163" s="116"/>
      <c r="J163" s="37"/>
      <c r="K163" s="37"/>
      <c r="L163" s="40"/>
      <c r="M163" s="219"/>
      <c r="N163" s="220"/>
      <c r="O163" s="72"/>
      <c r="P163" s="72"/>
      <c r="Q163" s="72"/>
      <c r="R163" s="72"/>
      <c r="S163" s="72"/>
      <c r="T163" s="73"/>
      <c r="U163" s="35"/>
      <c r="V163" s="35"/>
      <c r="W163" s="35"/>
      <c r="X163" s="35"/>
      <c r="Y163" s="35"/>
      <c r="Z163" s="35"/>
      <c r="AA163" s="35"/>
      <c r="AB163" s="35"/>
      <c r="AC163" s="35"/>
      <c r="AD163" s="35"/>
      <c r="AE163" s="35"/>
      <c r="AT163" s="18" t="s">
        <v>194</v>
      </c>
      <c r="AU163" s="18" t="s">
        <v>83</v>
      </c>
    </row>
    <row r="164" spans="1:65" s="2" customFormat="1" ht="16.5" customHeight="1">
      <c r="A164" s="35"/>
      <c r="B164" s="36"/>
      <c r="C164" s="258" t="s">
        <v>335</v>
      </c>
      <c r="D164" s="258" t="s">
        <v>521</v>
      </c>
      <c r="E164" s="259" t="s">
        <v>2548</v>
      </c>
      <c r="F164" s="260" t="s">
        <v>2804</v>
      </c>
      <c r="G164" s="261" t="s">
        <v>316</v>
      </c>
      <c r="H164" s="262">
        <v>50</v>
      </c>
      <c r="I164" s="263"/>
      <c r="J164" s="264">
        <f>ROUND(I164*H164,2)</f>
        <v>0</v>
      </c>
      <c r="K164" s="260" t="s">
        <v>1</v>
      </c>
      <c r="L164" s="265"/>
      <c r="M164" s="266" t="s">
        <v>1</v>
      </c>
      <c r="N164" s="267" t="s">
        <v>38</v>
      </c>
      <c r="O164" s="72"/>
      <c r="P164" s="213">
        <f>O164*H164</f>
        <v>0</v>
      </c>
      <c r="Q164" s="213">
        <v>0</v>
      </c>
      <c r="R164" s="213">
        <f>Q164*H164</f>
        <v>0</v>
      </c>
      <c r="S164" s="213">
        <v>0</v>
      </c>
      <c r="T164" s="214">
        <f>S164*H164</f>
        <v>0</v>
      </c>
      <c r="U164" s="35"/>
      <c r="V164" s="35"/>
      <c r="W164" s="35"/>
      <c r="X164" s="35"/>
      <c r="Y164" s="35"/>
      <c r="Z164" s="35"/>
      <c r="AA164" s="35"/>
      <c r="AB164" s="35"/>
      <c r="AC164" s="35"/>
      <c r="AD164" s="35"/>
      <c r="AE164" s="35"/>
      <c r="AR164" s="215" t="s">
        <v>487</v>
      </c>
      <c r="AT164" s="215" t="s">
        <v>521</v>
      </c>
      <c r="AU164" s="215" t="s">
        <v>83</v>
      </c>
      <c r="AY164" s="18" t="s">
        <v>185</v>
      </c>
      <c r="BE164" s="216">
        <f>IF(N164="základní",J164,0)</f>
        <v>0</v>
      </c>
      <c r="BF164" s="216">
        <f>IF(N164="snížená",J164,0)</f>
        <v>0</v>
      </c>
      <c r="BG164" s="216">
        <f>IF(N164="zákl. přenesená",J164,0)</f>
        <v>0</v>
      </c>
      <c r="BH164" s="216">
        <f>IF(N164="sníž. přenesená",J164,0)</f>
        <v>0</v>
      </c>
      <c r="BI164" s="216">
        <f>IF(N164="nulová",J164,0)</f>
        <v>0</v>
      </c>
      <c r="BJ164" s="18" t="s">
        <v>81</v>
      </c>
      <c r="BK164" s="216">
        <f>ROUND(I164*H164,2)</f>
        <v>0</v>
      </c>
      <c r="BL164" s="18" t="s">
        <v>487</v>
      </c>
      <c r="BM164" s="215" t="s">
        <v>2805</v>
      </c>
    </row>
    <row r="165" spans="1:65" s="2" customFormat="1" ht="10.199999999999999">
      <c r="A165" s="35"/>
      <c r="B165" s="36"/>
      <c r="C165" s="37"/>
      <c r="D165" s="217" t="s">
        <v>194</v>
      </c>
      <c r="E165" s="37"/>
      <c r="F165" s="218" t="s">
        <v>2804</v>
      </c>
      <c r="G165" s="37"/>
      <c r="H165" s="37"/>
      <c r="I165" s="116"/>
      <c r="J165" s="37"/>
      <c r="K165" s="37"/>
      <c r="L165" s="40"/>
      <c r="M165" s="219"/>
      <c r="N165" s="220"/>
      <c r="O165" s="72"/>
      <c r="P165" s="72"/>
      <c r="Q165" s="72"/>
      <c r="R165" s="72"/>
      <c r="S165" s="72"/>
      <c r="T165" s="73"/>
      <c r="U165" s="35"/>
      <c r="V165" s="35"/>
      <c r="W165" s="35"/>
      <c r="X165" s="35"/>
      <c r="Y165" s="35"/>
      <c r="Z165" s="35"/>
      <c r="AA165" s="35"/>
      <c r="AB165" s="35"/>
      <c r="AC165" s="35"/>
      <c r="AD165" s="35"/>
      <c r="AE165" s="35"/>
      <c r="AT165" s="18" t="s">
        <v>194</v>
      </c>
      <c r="AU165" s="18" t="s">
        <v>83</v>
      </c>
    </row>
    <row r="166" spans="1:65" s="2" customFormat="1" ht="16.5" customHeight="1">
      <c r="A166" s="35"/>
      <c r="B166" s="36"/>
      <c r="C166" s="258" t="s">
        <v>7</v>
      </c>
      <c r="D166" s="258" t="s">
        <v>521</v>
      </c>
      <c r="E166" s="259" t="s">
        <v>2552</v>
      </c>
      <c r="F166" s="260" t="s">
        <v>2806</v>
      </c>
      <c r="G166" s="261" t="s">
        <v>316</v>
      </c>
      <c r="H166" s="262">
        <v>70</v>
      </c>
      <c r="I166" s="263"/>
      <c r="J166" s="264">
        <f>ROUND(I166*H166,2)</f>
        <v>0</v>
      </c>
      <c r="K166" s="260" t="s">
        <v>1</v>
      </c>
      <c r="L166" s="265"/>
      <c r="M166" s="266" t="s">
        <v>1</v>
      </c>
      <c r="N166" s="267" t="s">
        <v>38</v>
      </c>
      <c r="O166" s="72"/>
      <c r="P166" s="213">
        <f>O166*H166</f>
        <v>0</v>
      </c>
      <c r="Q166" s="213">
        <v>0</v>
      </c>
      <c r="R166" s="213">
        <f>Q166*H166</f>
        <v>0</v>
      </c>
      <c r="S166" s="213">
        <v>0</v>
      </c>
      <c r="T166" s="214">
        <f>S166*H166</f>
        <v>0</v>
      </c>
      <c r="U166" s="35"/>
      <c r="V166" s="35"/>
      <c r="W166" s="35"/>
      <c r="X166" s="35"/>
      <c r="Y166" s="35"/>
      <c r="Z166" s="35"/>
      <c r="AA166" s="35"/>
      <c r="AB166" s="35"/>
      <c r="AC166" s="35"/>
      <c r="AD166" s="35"/>
      <c r="AE166" s="35"/>
      <c r="AR166" s="215" t="s">
        <v>487</v>
      </c>
      <c r="AT166" s="215" t="s">
        <v>521</v>
      </c>
      <c r="AU166" s="215" t="s">
        <v>83</v>
      </c>
      <c r="AY166" s="18" t="s">
        <v>185</v>
      </c>
      <c r="BE166" s="216">
        <f>IF(N166="základní",J166,0)</f>
        <v>0</v>
      </c>
      <c r="BF166" s="216">
        <f>IF(N166="snížená",J166,0)</f>
        <v>0</v>
      </c>
      <c r="BG166" s="216">
        <f>IF(N166="zákl. přenesená",J166,0)</f>
        <v>0</v>
      </c>
      <c r="BH166" s="216">
        <f>IF(N166="sníž. přenesená",J166,0)</f>
        <v>0</v>
      </c>
      <c r="BI166" s="216">
        <f>IF(N166="nulová",J166,0)</f>
        <v>0</v>
      </c>
      <c r="BJ166" s="18" t="s">
        <v>81</v>
      </c>
      <c r="BK166" s="216">
        <f>ROUND(I166*H166,2)</f>
        <v>0</v>
      </c>
      <c r="BL166" s="18" t="s">
        <v>487</v>
      </c>
      <c r="BM166" s="215" t="s">
        <v>2807</v>
      </c>
    </row>
    <row r="167" spans="1:65" s="2" customFormat="1" ht="10.199999999999999">
      <c r="A167" s="35"/>
      <c r="B167" s="36"/>
      <c r="C167" s="37"/>
      <c r="D167" s="217" t="s">
        <v>194</v>
      </c>
      <c r="E167" s="37"/>
      <c r="F167" s="218" t="s">
        <v>2806</v>
      </c>
      <c r="G167" s="37"/>
      <c r="H167" s="37"/>
      <c r="I167" s="116"/>
      <c r="J167" s="37"/>
      <c r="K167" s="37"/>
      <c r="L167" s="40"/>
      <c r="M167" s="219"/>
      <c r="N167" s="220"/>
      <c r="O167" s="72"/>
      <c r="P167" s="72"/>
      <c r="Q167" s="72"/>
      <c r="R167" s="72"/>
      <c r="S167" s="72"/>
      <c r="T167" s="73"/>
      <c r="U167" s="35"/>
      <c r="V167" s="35"/>
      <c r="W167" s="35"/>
      <c r="X167" s="35"/>
      <c r="Y167" s="35"/>
      <c r="Z167" s="35"/>
      <c r="AA167" s="35"/>
      <c r="AB167" s="35"/>
      <c r="AC167" s="35"/>
      <c r="AD167" s="35"/>
      <c r="AE167" s="35"/>
      <c r="AT167" s="18" t="s">
        <v>194</v>
      </c>
      <c r="AU167" s="18" t="s">
        <v>83</v>
      </c>
    </row>
    <row r="168" spans="1:65" s="2" customFormat="1" ht="21.75" customHeight="1">
      <c r="A168" s="35"/>
      <c r="B168" s="36"/>
      <c r="C168" s="258" t="s">
        <v>347</v>
      </c>
      <c r="D168" s="258" t="s">
        <v>521</v>
      </c>
      <c r="E168" s="259" t="s">
        <v>2808</v>
      </c>
      <c r="F168" s="260" t="s">
        <v>2809</v>
      </c>
      <c r="G168" s="261" t="s">
        <v>990</v>
      </c>
      <c r="H168" s="262">
        <v>4</v>
      </c>
      <c r="I168" s="263"/>
      <c r="J168" s="264">
        <f>ROUND(I168*H168,2)</f>
        <v>0</v>
      </c>
      <c r="K168" s="260" t="s">
        <v>1</v>
      </c>
      <c r="L168" s="265"/>
      <c r="M168" s="266" t="s">
        <v>1</v>
      </c>
      <c r="N168" s="267" t="s">
        <v>38</v>
      </c>
      <c r="O168" s="72"/>
      <c r="P168" s="213">
        <f>O168*H168</f>
        <v>0</v>
      </c>
      <c r="Q168" s="213">
        <v>0</v>
      </c>
      <c r="R168" s="213">
        <f>Q168*H168</f>
        <v>0</v>
      </c>
      <c r="S168" s="213">
        <v>0</v>
      </c>
      <c r="T168" s="214">
        <f>S168*H168</f>
        <v>0</v>
      </c>
      <c r="U168" s="35"/>
      <c r="V168" s="35"/>
      <c r="W168" s="35"/>
      <c r="X168" s="35"/>
      <c r="Y168" s="35"/>
      <c r="Z168" s="35"/>
      <c r="AA168" s="35"/>
      <c r="AB168" s="35"/>
      <c r="AC168" s="35"/>
      <c r="AD168" s="35"/>
      <c r="AE168" s="35"/>
      <c r="AR168" s="215" t="s">
        <v>487</v>
      </c>
      <c r="AT168" s="215" t="s">
        <v>521</v>
      </c>
      <c r="AU168" s="215" t="s">
        <v>83</v>
      </c>
      <c r="AY168" s="18" t="s">
        <v>185</v>
      </c>
      <c r="BE168" s="216">
        <f>IF(N168="základní",J168,0)</f>
        <v>0</v>
      </c>
      <c r="BF168" s="216">
        <f>IF(N168="snížená",J168,0)</f>
        <v>0</v>
      </c>
      <c r="BG168" s="216">
        <f>IF(N168="zákl. přenesená",J168,0)</f>
        <v>0</v>
      </c>
      <c r="BH168" s="216">
        <f>IF(N168="sníž. přenesená",J168,0)</f>
        <v>0</v>
      </c>
      <c r="BI168" s="216">
        <f>IF(N168="nulová",J168,0)</f>
        <v>0</v>
      </c>
      <c r="BJ168" s="18" t="s">
        <v>81</v>
      </c>
      <c r="BK168" s="216">
        <f>ROUND(I168*H168,2)</f>
        <v>0</v>
      </c>
      <c r="BL168" s="18" t="s">
        <v>487</v>
      </c>
      <c r="BM168" s="215" t="s">
        <v>2810</v>
      </c>
    </row>
    <row r="169" spans="1:65" s="2" customFormat="1" ht="10.199999999999999">
      <c r="A169" s="35"/>
      <c r="B169" s="36"/>
      <c r="C169" s="37"/>
      <c r="D169" s="217" t="s">
        <v>194</v>
      </c>
      <c r="E169" s="37"/>
      <c r="F169" s="218" t="s">
        <v>2811</v>
      </c>
      <c r="G169" s="37"/>
      <c r="H169" s="37"/>
      <c r="I169" s="116"/>
      <c r="J169" s="37"/>
      <c r="K169" s="37"/>
      <c r="L169" s="40"/>
      <c r="M169" s="219"/>
      <c r="N169" s="220"/>
      <c r="O169" s="72"/>
      <c r="P169" s="72"/>
      <c r="Q169" s="72"/>
      <c r="R169" s="72"/>
      <c r="S169" s="72"/>
      <c r="T169" s="73"/>
      <c r="U169" s="35"/>
      <c r="V169" s="35"/>
      <c r="W169" s="35"/>
      <c r="X169" s="35"/>
      <c r="Y169" s="35"/>
      <c r="Z169" s="35"/>
      <c r="AA169" s="35"/>
      <c r="AB169" s="35"/>
      <c r="AC169" s="35"/>
      <c r="AD169" s="35"/>
      <c r="AE169" s="35"/>
      <c r="AT169" s="18" t="s">
        <v>194</v>
      </c>
      <c r="AU169" s="18" t="s">
        <v>83</v>
      </c>
    </row>
    <row r="170" spans="1:65" s="2" customFormat="1" ht="16.5" customHeight="1">
      <c r="A170" s="35"/>
      <c r="B170" s="36"/>
      <c r="C170" s="258" t="s">
        <v>355</v>
      </c>
      <c r="D170" s="258" t="s">
        <v>521</v>
      </c>
      <c r="E170" s="259" t="s">
        <v>2812</v>
      </c>
      <c r="F170" s="260" t="s">
        <v>2813</v>
      </c>
      <c r="G170" s="261" t="s">
        <v>990</v>
      </c>
      <c r="H170" s="262">
        <v>3</v>
      </c>
      <c r="I170" s="263"/>
      <c r="J170" s="264">
        <f>ROUND(I170*H170,2)</f>
        <v>0</v>
      </c>
      <c r="K170" s="260" t="s">
        <v>1</v>
      </c>
      <c r="L170" s="265"/>
      <c r="M170" s="266" t="s">
        <v>1</v>
      </c>
      <c r="N170" s="267" t="s">
        <v>38</v>
      </c>
      <c r="O170" s="72"/>
      <c r="P170" s="213">
        <f>O170*H170</f>
        <v>0</v>
      </c>
      <c r="Q170" s="213">
        <v>0</v>
      </c>
      <c r="R170" s="213">
        <f>Q170*H170</f>
        <v>0</v>
      </c>
      <c r="S170" s="213">
        <v>0</v>
      </c>
      <c r="T170" s="214">
        <f>S170*H170</f>
        <v>0</v>
      </c>
      <c r="U170" s="35"/>
      <c r="V170" s="35"/>
      <c r="W170" s="35"/>
      <c r="X170" s="35"/>
      <c r="Y170" s="35"/>
      <c r="Z170" s="35"/>
      <c r="AA170" s="35"/>
      <c r="AB170" s="35"/>
      <c r="AC170" s="35"/>
      <c r="AD170" s="35"/>
      <c r="AE170" s="35"/>
      <c r="AR170" s="215" t="s">
        <v>487</v>
      </c>
      <c r="AT170" s="215" t="s">
        <v>521</v>
      </c>
      <c r="AU170" s="215" t="s">
        <v>83</v>
      </c>
      <c r="AY170" s="18" t="s">
        <v>185</v>
      </c>
      <c r="BE170" s="216">
        <f>IF(N170="základní",J170,0)</f>
        <v>0</v>
      </c>
      <c r="BF170" s="216">
        <f>IF(N170="snížená",J170,0)</f>
        <v>0</v>
      </c>
      <c r="BG170" s="216">
        <f>IF(N170="zákl. přenesená",J170,0)</f>
        <v>0</v>
      </c>
      <c r="BH170" s="216">
        <f>IF(N170="sníž. přenesená",J170,0)</f>
        <v>0</v>
      </c>
      <c r="BI170" s="216">
        <f>IF(N170="nulová",J170,0)</f>
        <v>0</v>
      </c>
      <c r="BJ170" s="18" t="s">
        <v>81</v>
      </c>
      <c r="BK170" s="216">
        <f>ROUND(I170*H170,2)</f>
        <v>0</v>
      </c>
      <c r="BL170" s="18" t="s">
        <v>487</v>
      </c>
      <c r="BM170" s="215" t="s">
        <v>2814</v>
      </c>
    </row>
    <row r="171" spans="1:65" s="2" customFormat="1" ht="10.199999999999999">
      <c r="A171" s="35"/>
      <c r="B171" s="36"/>
      <c r="C171" s="37"/>
      <c r="D171" s="217" t="s">
        <v>194</v>
      </c>
      <c r="E171" s="37"/>
      <c r="F171" s="218" t="s">
        <v>2781</v>
      </c>
      <c r="G171" s="37"/>
      <c r="H171" s="37"/>
      <c r="I171" s="116"/>
      <c r="J171" s="37"/>
      <c r="K171" s="37"/>
      <c r="L171" s="40"/>
      <c r="M171" s="219"/>
      <c r="N171" s="220"/>
      <c r="O171" s="72"/>
      <c r="P171" s="72"/>
      <c r="Q171" s="72"/>
      <c r="R171" s="72"/>
      <c r="S171" s="72"/>
      <c r="T171" s="73"/>
      <c r="U171" s="35"/>
      <c r="V171" s="35"/>
      <c r="W171" s="35"/>
      <c r="X171" s="35"/>
      <c r="Y171" s="35"/>
      <c r="Z171" s="35"/>
      <c r="AA171" s="35"/>
      <c r="AB171" s="35"/>
      <c r="AC171" s="35"/>
      <c r="AD171" s="35"/>
      <c r="AE171" s="35"/>
      <c r="AT171" s="18" t="s">
        <v>194</v>
      </c>
      <c r="AU171" s="18" t="s">
        <v>83</v>
      </c>
    </row>
    <row r="172" spans="1:65" s="2" customFormat="1" ht="16.5" customHeight="1">
      <c r="A172" s="35"/>
      <c r="B172" s="36"/>
      <c r="C172" s="258" t="s">
        <v>363</v>
      </c>
      <c r="D172" s="258" t="s">
        <v>521</v>
      </c>
      <c r="E172" s="259" t="s">
        <v>2815</v>
      </c>
      <c r="F172" s="260" t="s">
        <v>2816</v>
      </c>
      <c r="G172" s="261" t="s">
        <v>990</v>
      </c>
      <c r="H172" s="262">
        <v>1</v>
      </c>
      <c r="I172" s="263"/>
      <c r="J172" s="264">
        <f>ROUND(I172*H172,2)</f>
        <v>0</v>
      </c>
      <c r="K172" s="260" t="s">
        <v>1</v>
      </c>
      <c r="L172" s="265"/>
      <c r="M172" s="266" t="s">
        <v>1</v>
      </c>
      <c r="N172" s="267" t="s">
        <v>38</v>
      </c>
      <c r="O172" s="72"/>
      <c r="P172" s="213">
        <f>O172*H172</f>
        <v>0</v>
      </c>
      <c r="Q172" s="213">
        <v>0</v>
      </c>
      <c r="R172" s="213">
        <f>Q172*H172</f>
        <v>0</v>
      </c>
      <c r="S172" s="213">
        <v>0</v>
      </c>
      <c r="T172" s="214">
        <f>S172*H172</f>
        <v>0</v>
      </c>
      <c r="U172" s="35"/>
      <c r="V172" s="35"/>
      <c r="W172" s="35"/>
      <c r="X172" s="35"/>
      <c r="Y172" s="35"/>
      <c r="Z172" s="35"/>
      <c r="AA172" s="35"/>
      <c r="AB172" s="35"/>
      <c r="AC172" s="35"/>
      <c r="AD172" s="35"/>
      <c r="AE172" s="35"/>
      <c r="AR172" s="215" t="s">
        <v>487</v>
      </c>
      <c r="AT172" s="215" t="s">
        <v>521</v>
      </c>
      <c r="AU172" s="215" t="s">
        <v>83</v>
      </c>
      <c r="AY172" s="18" t="s">
        <v>185</v>
      </c>
      <c r="BE172" s="216">
        <f>IF(N172="základní",J172,0)</f>
        <v>0</v>
      </c>
      <c r="BF172" s="216">
        <f>IF(N172="snížená",J172,0)</f>
        <v>0</v>
      </c>
      <c r="BG172" s="216">
        <f>IF(N172="zákl. přenesená",J172,0)</f>
        <v>0</v>
      </c>
      <c r="BH172" s="216">
        <f>IF(N172="sníž. přenesená",J172,0)</f>
        <v>0</v>
      </c>
      <c r="BI172" s="216">
        <f>IF(N172="nulová",J172,0)</f>
        <v>0</v>
      </c>
      <c r="BJ172" s="18" t="s">
        <v>81</v>
      </c>
      <c r="BK172" s="216">
        <f>ROUND(I172*H172,2)</f>
        <v>0</v>
      </c>
      <c r="BL172" s="18" t="s">
        <v>487</v>
      </c>
      <c r="BM172" s="215" t="s">
        <v>2817</v>
      </c>
    </row>
    <row r="173" spans="1:65" s="2" customFormat="1" ht="10.199999999999999">
      <c r="A173" s="35"/>
      <c r="B173" s="36"/>
      <c r="C173" s="37"/>
      <c r="D173" s="217" t="s">
        <v>194</v>
      </c>
      <c r="E173" s="37"/>
      <c r="F173" s="218" t="s">
        <v>2818</v>
      </c>
      <c r="G173" s="37"/>
      <c r="H173" s="37"/>
      <c r="I173" s="116"/>
      <c r="J173" s="37"/>
      <c r="K173" s="37"/>
      <c r="L173" s="40"/>
      <c r="M173" s="219"/>
      <c r="N173" s="220"/>
      <c r="O173" s="72"/>
      <c r="P173" s="72"/>
      <c r="Q173" s="72"/>
      <c r="R173" s="72"/>
      <c r="S173" s="72"/>
      <c r="T173" s="73"/>
      <c r="U173" s="35"/>
      <c r="V173" s="35"/>
      <c r="W173" s="35"/>
      <c r="X173" s="35"/>
      <c r="Y173" s="35"/>
      <c r="Z173" s="35"/>
      <c r="AA173" s="35"/>
      <c r="AB173" s="35"/>
      <c r="AC173" s="35"/>
      <c r="AD173" s="35"/>
      <c r="AE173" s="35"/>
      <c r="AT173" s="18" t="s">
        <v>194</v>
      </c>
      <c r="AU173" s="18" t="s">
        <v>83</v>
      </c>
    </row>
    <row r="174" spans="1:65" s="2" customFormat="1" ht="21.75" customHeight="1">
      <c r="A174" s="35"/>
      <c r="B174" s="36"/>
      <c r="C174" s="258" t="s">
        <v>378</v>
      </c>
      <c r="D174" s="258" t="s">
        <v>521</v>
      </c>
      <c r="E174" s="259" t="s">
        <v>2819</v>
      </c>
      <c r="F174" s="260" t="s">
        <v>2820</v>
      </c>
      <c r="G174" s="261" t="s">
        <v>990</v>
      </c>
      <c r="H174" s="262">
        <v>1</v>
      </c>
      <c r="I174" s="263"/>
      <c r="J174" s="264">
        <f>ROUND(I174*H174,2)</f>
        <v>0</v>
      </c>
      <c r="K174" s="260" t="s">
        <v>1</v>
      </c>
      <c r="L174" s="265"/>
      <c r="M174" s="266" t="s">
        <v>1</v>
      </c>
      <c r="N174" s="267" t="s">
        <v>38</v>
      </c>
      <c r="O174" s="72"/>
      <c r="P174" s="213">
        <f>O174*H174</f>
        <v>0</v>
      </c>
      <c r="Q174" s="213">
        <v>0</v>
      </c>
      <c r="R174" s="213">
        <f>Q174*H174</f>
        <v>0</v>
      </c>
      <c r="S174" s="213">
        <v>0</v>
      </c>
      <c r="T174" s="214">
        <f>S174*H174</f>
        <v>0</v>
      </c>
      <c r="U174" s="35"/>
      <c r="V174" s="35"/>
      <c r="W174" s="35"/>
      <c r="X174" s="35"/>
      <c r="Y174" s="35"/>
      <c r="Z174" s="35"/>
      <c r="AA174" s="35"/>
      <c r="AB174" s="35"/>
      <c r="AC174" s="35"/>
      <c r="AD174" s="35"/>
      <c r="AE174" s="35"/>
      <c r="AR174" s="215" t="s">
        <v>487</v>
      </c>
      <c r="AT174" s="215" t="s">
        <v>521</v>
      </c>
      <c r="AU174" s="215" t="s">
        <v>83</v>
      </c>
      <c r="AY174" s="18" t="s">
        <v>185</v>
      </c>
      <c r="BE174" s="216">
        <f>IF(N174="základní",J174,0)</f>
        <v>0</v>
      </c>
      <c r="BF174" s="216">
        <f>IF(N174="snížená",J174,0)</f>
        <v>0</v>
      </c>
      <c r="BG174" s="216">
        <f>IF(N174="zákl. přenesená",J174,0)</f>
        <v>0</v>
      </c>
      <c r="BH174" s="216">
        <f>IF(N174="sníž. přenesená",J174,0)</f>
        <v>0</v>
      </c>
      <c r="BI174" s="216">
        <f>IF(N174="nulová",J174,0)</f>
        <v>0</v>
      </c>
      <c r="BJ174" s="18" t="s">
        <v>81</v>
      </c>
      <c r="BK174" s="216">
        <f>ROUND(I174*H174,2)</f>
        <v>0</v>
      </c>
      <c r="BL174" s="18" t="s">
        <v>487</v>
      </c>
      <c r="BM174" s="215" t="s">
        <v>2821</v>
      </c>
    </row>
    <row r="175" spans="1:65" s="2" customFormat="1" ht="10.199999999999999">
      <c r="A175" s="35"/>
      <c r="B175" s="36"/>
      <c r="C175" s="37"/>
      <c r="D175" s="217" t="s">
        <v>194</v>
      </c>
      <c r="E175" s="37"/>
      <c r="F175" s="218" t="s">
        <v>2820</v>
      </c>
      <c r="G175" s="37"/>
      <c r="H175" s="37"/>
      <c r="I175" s="116"/>
      <c r="J175" s="37"/>
      <c r="K175" s="37"/>
      <c r="L175" s="40"/>
      <c r="M175" s="219"/>
      <c r="N175" s="220"/>
      <c r="O175" s="72"/>
      <c r="P175" s="72"/>
      <c r="Q175" s="72"/>
      <c r="R175" s="72"/>
      <c r="S175" s="72"/>
      <c r="T175" s="73"/>
      <c r="U175" s="35"/>
      <c r="V175" s="35"/>
      <c r="W175" s="35"/>
      <c r="X175" s="35"/>
      <c r="Y175" s="35"/>
      <c r="Z175" s="35"/>
      <c r="AA175" s="35"/>
      <c r="AB175" s="35"/>
      <c r="AC175" s="35"/>
      <c r="AD175" s="35"/>
      <c r="AE175" s="35"/>
      <c r="AT175" s="18" t="s">
        <v>194</v>
      </c>
      <c r="AU175" s="18" t="s">
        <v>83</v>
      </c>
    </row>
    <row r="176" spans="1:65" s="12" customFormat="1" ht="22.8" customHeight="1">
      <c r="B176" s="188"/>
      <c r="C176" s="189"/>
      <c r="D176" s="190" t="s">
        <v>72</v>
      </c>
      <c r="E176" s="202" t="s">
        <v>1487</v>
      </c>
      <c r="F176" s="202" t="s">
        <v>2564</v>
      </c>
      <c r="G176" s="189"/>
      <c r="H176" s="189"/>
      <c r="I176" s="192"/>
      <c r="J176" s="203">
        <f>BK176</f>
        <v>0</v>
      </c>
      <c r="K176" s="189"/>
      <c r="L176" s="194"/>
      <c r="M176" s="195"/>
      <c r="N176" s="196"/>
      <c r="O176" s="196"/>
      <c r="P176" s="197">
        <f>SUM(P177:P216)</f>
        <v>0</v>
      </c>
      <c r="Q176" s="196"/>
      <c r="R176" s="197">
        <f>SUM(R177:R216)</f>
        <v>0</v>
      </c>
      <c r="S176" s="196"/>
      <c r="T176" s="198">
        <f>SUM(T177:T216)</f>
        <v>0</v>
      </c>
      <c r="AR176" s="199" t="s">
        <v>192</v>
      </c>
      <c r="AT176" s="200" t="s">
        <v>72</v>
      </c>
      <c r="AU176" s="200" t="s">
        <v>81</v>
      </c>
      <c r="AY176" s="199" t="s">
        <v>185</v>
      </c>
      <c r="BK176" s="201">
        <f>SUM(BK177:BK216)</f>
        <v>0</v>
      </c>
    </row>
    <row r="177" spans="1:65" s="2" customFormat="1" ht="16.5" customHeight="1">
      <c r="A177" s="35"/>
      <c r="B177" s="36"/>
      <c r="C177" s="204" t="s">
        <v>384</v>
      </c>
      <c r="D177" s="204" t="s">
        <v>187</v>
      </c>
      <c r="E177" s="205" t="s">
        <v>2822</v>
      </c>
      <c r="F177" s="206" t="s">
        <v>2823</v>
      </c>
      <c r="G177" s="207" t="s">
        <v>325</v>
      </c>
      <c r="H177" s="208">
        <v>1</v>
      </c>
      <c r="I177" s="209"/>
      <c r="J177" s="210">
        <f>ROUND(I177*H177,2)</f>
        <v>0</v>
      </c>
      <c r="K177" s="206" t="s">
        <v>1</v>
      </c>
      <c r="L177" s="40"/>
      <c r="M177" s="211" t="s">
        <v>1</v>
      </c>
      <c r="N177" s="212" t="s">
        <v>38</v>
      </c>
      <c r="O177" s="72"/>
      <c r="P177" s="213">
        <f>O177*H177</f>
        <v>0</v>
      </c>
      <c r="Q177" s="213">
        <v>0</v>
      </c>
      <c r="R177" s="213">
        <f>Q177*H177</f>
        <v>0</v>
      </c>
      <c r="S177" s="213">
        <v>0</v>
      </c>
      <c r="T177" s="214">
        <f>S177*H177</f>
        <v>0</v>
      </c>
      <c r="U177" s="35"/>
      <c r="V177" s="35"/>
      <c r="W177" s="35"/>
      <c r="X177" s="35"/>
      <c r="Y177" s="35"/>
      <c r="Z177" s="35"/>
      <c r="AA177" s="35"/>
      <c r="AB177" s="35"/>
      <c r="AC177" s="35"/>
      <c r="AD177" s="35"/>
      <c r="AE177" s="35"/>
      <c r="AR177" s="215" t="s">
        <v>487</v>
      </c>
      <c r="AT177" s="215" t="s">
        <v>187</v>
      </c>
      <c r="AU177" s="215" t="s">
        <v>83</v>
      </c>
      <c r="AY177" s="18" t="s">
        <v>185</v>
      </c>
      <c r="BE177" s="216">
        <f>IF(N177="základní",J177,0)</f>
        <v>0</v>
      </c>
      <c r="BF177" s="216">
        <f>IF(N177="snížená",J177,0)</f>
        <v>0</v>
      </c>
      <c r="BG177" s="216">
        <f>IF(N177="zákl. přenesená",J177,0)</f>
        <v>0</v>
      </c>
      <c r="BH177" s="216">
        <f>IF(N177="sníž. přenesená",J177,0)</f>
        <v>0</v>
      </c>
      <c r="BI177" s="216">
        <f>IF(N177="nulová",J177,0)</f>
        <v>0</v>
      </c>
      <c r="BJ177" s="18" t="s">
        <v>81</v>
      </c>
      <c r="BK177" s="216">
        <f>ROUND(I177*H177,2)</f>
        <v>0</v>
      </c>
      <c r="BL177" s="18" t="s">
        <v>487</v>
      </c>
      <c r="BM177" s="215" t="s">
        <v>2824</v>
      </c>
    </row>
    <row r="178" spans="1:65" s="2" customFormat="1" ht="10.199999999999999">
      <c r="A178" s="35"/>
      <c r="B178" s="36"/>
      <c r="C178" s="37"/>
      <c r="D178" s="217" t="s">
        <v>194</v>
      </c>
      <c r="E178" s="37"/>
      <c r="F178" s="218" t="s">
        <v>2823</v>
      </c>
      <c r="G178" s="37"/>
      <c r="H178" s="37"/>
      <c r="I178" s="116"/>
      <c r="J178" s="37"/>
      <c r="K178" s="37"/>
      <c r="L178" s="40"/>
      <c r="M178" s="219"/>
      <c r="N178" s="220"/>
      <c r="O178" s="72"/>
      <c r="P178" s="72"/>
      <c r="Q178" s="72"/>
      <c r="R178" s="72"/>
      <c r="S178" s="72"/>
      <c r="T178" s="73"/>
      <c r="U178" s="35"/>
      <c r="V178" s="35"/>
      <c r="W178" s="35"/>
      <c r="X178" s="35"/>
      <c r="Y178" s="35"/>
      <c r="Z178" s="35"/>
      <c r="AA178" s="35"/>
      <c r="AB178" s="35"/>
      <c r="AC178" s="35"/>
      <c r="AD178" s="35"/>
      <c r="AE178" s="35"/>
      <c r="AT178" s="18" t="s">
        <v>194</v>
      </c>
      <c r="AU178" s="18" t="s">
        <v>83</v>
      </c>
    </row>
    <row r="179" spans="1:65" s="2" customFormat="1" ht="16.5" customHeight="1">
      <c r="A179" s="35"/>
      <c r="B179" s="36"/>
      <c r="C179" s="204" t="s">
        <v>389</v>
      </c>
      <c r="D179" s="204" t="s">
        <v>187</v>
      </c>
      <c r="E179" s="205" t="s">
        <v>2565</v>
      </c>
      <c r="F179" s="206" t="s">
        <v>2825</v>
      </c>
      <c r="G179" s="207" t="s">
        <v>2567</v>
      </c>
      <c r="H179" s="208">
        <v>0.1</v>
      </c>
      <c r="I179" s="209"/>
      <c r="J179" s="210">
        <f>ROUND(I179*H179,2)</f>
        <v>0</v>
      </c>
      <c r="K179" s="206" t="s">
        <v>1</v>
      </c>
      <c r="L179" s="40"/>
      <c r="M179" s="211" t="s">
        <v>1</v>
      </c>
      <c r="N179" s="212" t="s">
        <v>38</v>
      </c>
      <c r="O179" s="72"/>
      <c r="P179" s="213">
        <f>O179*H179</f>
        <v>0</v>
      </c>
      <c r="Q179" s="213">
        <v>0</v>
      </c>
      <c r="R179" s="213">
        <f>Q179*H179</f>
        <v>0</v>
      </c>
      <c r="S179" s="213">
        <v>0</v>
      </c>
      <c r="T179" s="214">
        <f>S179*H179</f>
        <v>0</v>
      </c>
      <c r="U179" s="35"/>
      <c r="V179" s="35"/>
      <c r="W179" s="35"/>
      <c r="X179" s="35"/>
      <c r="Y179" s="35"/>
      <c r="Z179" s="35"/>
      <c r="AA179" s="35"/>
      <c r="AB179" s="35"/>
      <c r="AC179" s="35"/>
      <c r="AD179" s="35"/>
      <c r="AE179" s="35"/>
      <c r="AR179" s="215" t="s">
        <v>487</v>
      </c>
      <c r="AT179" s="215" t="s">
        <v>187</v>
      </c>
      <c r="AU179" s="215" t="s">
        <v>83</v>
      </c>
      <c r="AY179" s="18" t="s">
        <v>185</v>
      </c>
      <c r="BE179" s="216">
        <f>IF(N179="základní",J179,0)</f>
        <v>0</v>
      </c>
      <c r="BF179" s="216">
        <f>IF(N179="snížená",J179,0)</f>
        <v>0</v>
      </c>
      <c r="BG179" s="216">
        <f>IF(N179="zákl. přenesená",J179,0)</f>
        <v>0</v>
      </c>
      <c r="BH179" s="216">
        <f>IF(N179="sníž. přenesená",J179,0)</f>
        <v>0</v>
      </c>
      <c r="BI179" s="216">
        <f>IF(N179="nulová",J179,0)</f>
        <v>0</v>
      </c>
      <c r="BJ179" s="18" t="s">
        <v>81</v>
      </c>
      <c r="BK179" s="216">
        <f>ROUND(I179*H179,2)</f>
        <v>0</v>
      </c>
      <c r="BL179" s="18" t="s">
        <v>487</v>
      </c>
      <c r="BM179" s="215" t="s">
        <v>2826</v>
      </c>
    </row>
    <row r="180" spans="1:65" s="2" customFormat="1" ht="10.199999999999999">
      <c r="A180" s="35"/>
      <c r="B180" s="36"/>
      <c r="C180" s="37"/>
      <c r="D180" s="217" t="s">
        <v>194</v>
      </c>
      <c r="E180" s="37"/>
      <c r="F180" s="218" t="s">
        <v>2825</v>
      </c>
      <c r="G180" s="37"/>
      <c r="H180" s="37"/>
      <c r="I180" s="116"/>
      <c r="J180" s="37"/>
      <c r="K180" s="37"/>
      <c r="L180" s="40"/>
      <c r="M180" s="219"/>
      <c r="N180" s="220"/>
      <c r="O180" s="72"/>
      <c r="P180" s="72"/>
      <c r="Q180" s="72"/>
      <c r="R180" s="72"/>
      <c r="S180" s="72"/>
      <c r="T180" s="73"/>
      <c r="U180" s="35"/>
      <c r="V180" s="35"/>
      <c r="W180" s="35"/>
      <c r="X180" s="35"/>
      <c r="Y180" s="35"/>
      <c r="Z180" s="35"/>
      <c r="AA180" s="35"/>
      <c r="AB180" s="35"/>
      <c r="AC180" s="35"/>
      <c r="AD180" s="35"/>
      <c r="AE180" s="35"/>
      <c r="AT180" s="18" t="s">
        <v>194</v>
      </c>
      <c r="AU180" s="18" t="s">
        <v>83</v>
      </c>
    </row>
    <row r="181" spans="1:65" s="2" customFormat="1" ht="16.5" customHeight="1">
      <c r="A181" s="35"/>
      <c r="B181" s="36"/>
      <c r="C181" s="204" t="s">
        <v>394</v>
      </c>
      <c r="D181" s="204" t="s">
        <v>187</v>
      </c>
      <c r="E181" s="205" t="s">
        <v>2569</v>
      </c>
      <c r="F181" s="206" t="s">
        <v>2827</v>
      </c>
      <c r="G181" s="207" t="s">
        <v>325</v>
      </c>
      <c r="H181" s="208">
        <v>1.92</v>
      </c>
      <c r="I181" s="209"/>
      <c r="J181" s="210">
        <f>ROUND(I181*H181,2)</f>
        <v>0</v>
      </c>
      <c r="K181" s="206" t="s">
        <v>1</v>
      </c>
      <c r="L181" s="40"/>
      <c r="M181" s="211" t="s">
        <v>1</v>
      </c>
      <c r="N181" s="212" t="s">
        <v>38</v>
      </c>
      <c r="O181" s="72"/>
      <c r="P181" s="213">
        <f>O181*H181</f>
        <v>0</v>
      </c>
      <c r="Q181" s="213">
        <v>0</v>
      </c>
      <c r="R181" s="213">
        <f>Q181*H181</f>
        <v>0</v>
      </c>
      <c r="S181" s="213">
        <v>0</v>
      </c>
      <c r="T181" s="214">
        <f>S181*H181</f>
        <v>0</v>
      </c>
      <c r="U181" s="35"/>
      <c r="V181" s="35"/>
      <c r="W181" s="35"/>
      <c r="X181" s="35"/>
      <c r="Y181" s="35"/>
      <c r="Z181" s="35"/>
      <c r="AA181" s="35"/>
      <c r="AB181" s="35"/>
      <c r="AC181" s="35"/>
      <c r="AD181" s="35"/>
      <c r="AE181" s="35"/>
      <c r="AR181" s="215" t="s">
        <v>487</v>
      </c>
      <c r="AT181" s="215" t="s">
        <v>187</v>
      </c>
      <c r="AU181" s="215" t="s">
        <v>83</v>
      </c>
      <c r="AY181" s="18" t="s">
        <v>185</v>
      </c>
      <c r="BE181" s="216">
        <f>IF(N181="základní",J181,0)</f>
        <v>0</v>
      </c>
      <c r="BF181" s="216">
        <f>IF(N181="snížená",J181,0)</f>
        <v>0</v>
      </c>
      <c r="BG181" s="216">
        <f>IF(N181="zákl. přenesená",J181,0)</f>
        <v>0</v>
      </c>
      <c r="BH181" s="216">
        <f>IF(N181="sníž. přenesená",J181,0)</f>
        <v>0</v>
      </c>
      <c r="BI181" s="216">
        <f>IF(N181="nulová",J181,0)</f>
        <v>0</v>
      </c>
      <c r="BJ181" s="18" t="s">
        <v>81</v>
      </c>
      <c r="BK181" s="216">
        <f>ROUND(I181*H181,2)</f>
        <v>0</v>
      </c>
      <c r="BL181" s="18" t="s">
        <v>487</v>
      </c>
      <c r="BM181" s="215" t="s">
        <v>2828</v>
      </c>
    </row>
    <row r="182" spans="1:65" s="2" customFormat="1" ht="10.199999999999999">
      <c r="A182" s="35"/>
      <c r="B182" s="36"/>
      <c r="C182" s="37"/>
      <c r="D182" s="217" t="s">
        <v>194</v>
      </c>
      <c r="E182" s="37"/>
      <c r="F182" s="218" t="s">
        <v>2827</v>
      </c>
      <c r="G182" s="37"/>
      <c r="H182" s="37"/>
      <c r="I182" s="116"/>
      <c r="J182" s="37"/>
      <c r="K182" s="37"/>
      <c r="L182" s="40"/>
      <c r="M182" s="219"/>
      <c r="N182" s="220"/>
      <c r="O182" s="72"/>
      <c r="P182" s="72"/>
      <c r="Q182" s="72"/>
      <c r="R182" s="72"/>
      <c r="S182" s="72"/>
      <c r="T182" s="73"/>
      <c r="U182" s="35"/>
      <c r="V182" s="35"/>
      <c r="W182" s="35"/>
      <c r="X182" s="35"/>
      <c r="Y182" s="35"/>
      <c r="Z182" s="35"/>
      <c r="AA182" s="35"/>
      <c r="AB182" s="35"/>
      <c r="AC182" s="35"/>
      <c r="AD182" s="35"/>
      <c r="AE182" s="35"/>
      <c r="AT182" s="18" t="s">
        <v>194</v>
      </c>
      <c r="AU182" s="18" t="s">
        <v>83</v>
      </c>
    </row>
    <row r="183" spans="1:65" s="2" customFormat="1" ht="21.75" customHeight="1">
      <c r="A183" s="35"/>
      <c r="B183" s="36"/>
      <c r="C183" s="204" t="s">
        <v>399</v>
      </c>
      <c r="D183" s="204" t="s">
        <v>187</v>
      </c>
      <c r="E183" s="205" t="s">
        <v>2573</v>
      </c>
      <c r="F183" s="206" t="s">
        <v>2829</v>
      </c>
      <c r="G183" s="207" t="s">
        <v>325</v>
      </c>
      <c r="H183" s="208">
        <v>0.9</v>
      </c>
      <c r="I183" s="209"/>
      <c r="J183" s="210">
        <f>ROUND(I183*H183,2)</f>
        <v>0</v>
      </c>
      <c r="K183" s="206" t="s">
        <v>1</v>
      </c>
      <c r="L183" s="40"/>
      <c r="M183" s="211" t="s">
        <v>1</v>
      </c>
      <c r="N183" s="212" t="s">
        <v>38</v>
      </c>
      <c r="O183" s="72"/>
      <c r="P183" s="213">
        <f>O183*H183</f>
        <v>0</v>
      </c>
      <c r="Q183" s="213">
        <v>0</v>
      </c>
      <c r="R183" s="213">
        <f>Q183*H183</f>
        <v>0</v>
      </c>
      <c r="S183" s="213">
        <v>0</v>
      </c>
      <c r="T183" s="214">
        <f>S183*H183</f>
        <v>0</v>
      </c>
      <c r="U183" s="35"/>
      <c r="V183" s="35"/>
      <c r="W183" s="35"/>
      <c r="X183" s="35"/>
      <c r="Y183" s="35"/>
      <c r="Z183" s="35"/>
      <c r="AA183" s="35"/>
      <c r="AB183" s="35"/>
      <c r="AC183" s="35"/>
      <c r="AD183" s="35"/>
      <c r="AE183" s="35"/>
      <c r="AR183" s="215" t="s">
        <v>487</v>
      </c>
      <c r="AT183" s="215" t="s">
        <v>187</v>
      </c>
      <c r="AU183" s="215" t="s">
        <v>83</v>
      </c>
      <c r="AY183" s="18" t="s">
        <v>185</v>
      </c>
      <c r="BE183" s="216">
        <f>IF(N183="základní",J183,0)</f>
        <v>0</v>
      </c>
      <c r="BF183" s="216">
        <f>IF(N183="snížená",J183,0)</f>
        <v>0</v>
      </c>
      <c r="BG183" s="216">
        <f>IF(N183="zákl. přenesená",J183,0)</f>
        <v>0</v>
      </c>
      <c r="BH183" s="216">
        <f>IF(N183="sníž. přenesená",J183,0)</f>
        <v>0</v>
      </c>
      <c r="BI183" s="216">
        <f>IF(N183="nulová",J183,0)</f>
        <v>0</v>
      </c>
      <c r="BJ183" s="18" t="s">
        <v>81</v>
      </c>
      <c r="BK183" s="216">
        <f>ROUND(I183*H183,2)</f>
        <v>0</v>
      </c>
      <c r="BL183" s="18" t="s">
        <v>487</v>
      </c>
      <c r="BM183" s="215" t="s">
        <v>2830</v>
      </c>
    </row>
    <row r="184" spans="1:65" s="2" customFormat="1" ht="19.2">
      <c r="A184" s="35"/>
      <c r="B184" s="36"/>
      <c r="C184" s="37"/>
      <c r="D184" s="217" t="s">
        <v>194</v>
      </c>
      <c r="E184" s="37"/>
      <c r="F184" s="218" t="s">
        <v>2829</v>
      </c>
      <c r="G184" s="37"/>
      <c r="H184" s="37"/>
      <c r="I184" s="116"/>
      <c r="J184" s="37"/>
      <c r="K184" s="37"/>
      <c r="L184" s="40"/>
      <c r="M184" s="219"/>
      <c r="N184" s="220"/>
      <c r="O184" s="72"/>
      <c r="P184" s="72"/>
      <c r="Q184" s="72"/>
      <c r="R184" s="72"/>
      <c r="S184" s="72"/>
      <c r="T184" s="73"/>
      <c r="U184" s="35"/>
      <c r="V184" s="35"/>
      <c r="W184" s="35"/>
      <c r="X184" s="35"/>
      <c r="Y184" s="35"/>
      <c r="Z184" s="35"/>
      <c r="AA184" s="35"/>
      <c r="AB184" s="35"/>
      <c r="AC184" s="35"/>
      <c r="AD184" s="35"/>
      <c r="AE184" s="35"/>
      <c r="AT184" s="18" t="s">
        <v>194</v>
      </c>
      <c r="AU184" s="18" t="s">
        <v>83</v>
      </c>
    </row>
    <row r="185" spans="1:65" s="2" customFormat="1" ht="21.75" customHeight="1">
      <c r="A185" s="35"/>
      <c r="B185" s="36"/>
      <c r="C185" s="204" t="s">
        <v>404</v>
      </c>
      <c r="D185" s="204" t="s">
        <v>187</v>
      </c>
      <c r="E185" s="205" t="s">
        <v>2576</v>
      </c>
      <c r="F185" s="206" t="s">
        <v>2831</v>
      </c>
      <c r="G185" s="207" t="s">
        <v>325</v>
      </c>
      <c r="H185" s="208">
        <v>0.2</v>
      </c>
      <c r="I185" s="209"/>
      <c r="J185" s="210">
        <f>ROUND(I185*H185,2)</f>
        <v>0</v>
      </c>
      <c r="K185" s="206" t="s">
        <v>1</v>
      </c>
      <c r="L185" s="40"/>
      <c r="M185" s="211" t="s">
        <v>1</v>
      </c>
      <c r="N185" s="212" t="s">
        <v>38</v>
      </c>
      <c r="O185" s="72"/>
      <c r="P185" s="213">
        <f>O185*H185</f>
        <v>0</v>
      </c>
      <c r="Q185" s="213">
        <v>0</v>
      </c>
      <c r="R185" s="213">
        <f>Q185*H185</f>
        <v>0</v>
      </c>
      <c r="S185" s="213">
        <v>0</v>
      </c>
      <c r="T185" s="214">
        <f>S185*H185</f>
        <v>0</v>
      </c>
      <c r="U185" s="35"/>
      <c r="V185" s="35"/>
      <c r="W185" s="35"/>
      <c r="X185" s="35"/>
      <c r="Y185" s="35"/>
      <c r="Z185" s="35"/>
      <c r="AA185" s="35"/>
      <c r="AB185" s="35"/>
      <c r="AC185" s="35"/>
      <c r="AD185" s="35"/>
      <c r="AE185" s="35"/>
      <c r="AR185" s="215" t="s">
        <v>487</v>
      </c>
      <c r="AT185" s="215" t="s">
        <v>187</v>
      </c>
      <c r="AU185" s="215" t="s">
        <v>83</v>
      </c>
      <c r="AY185" s="18" t="s">
        <v>185</v>
      </c>
      <c r="BE185" s="216">
        <f>IF(N185="základní",J185,0)</f>
        <v>0</v>
      </c>
      <c r="BF185" s="216">
        <f>IF(N185="snížená",J185,0)</f>
        <v>0</v>
      </c>
      <c r="BG185" s="216">
        <f>IF(N185="zákl. přenesená",J185,0)</f>
        <v>0</v>
      </c>
      <c r="BH185" s="216">
        <f>IF(N185="sníž. přenesená",J185,0)</f>
        <v>0</v>
      </c>
      <c r="BI185" s="216">
        <f>IF(N185="nulová",J185,0)</f>
        <v>0</v>
      </c>
      <c r="BJ185" s="18" t="s">
        <v>81</v>
      </c>
      <c r="BK185" s="216">
        <f>ROUND(I185*H185,2)</f>
        <v>0</v>
      </c>
      <c r="BL185" s="18" t="s">
        <v>487</v>
      </c>
      <c r="BM185" s="215" t="s">
        <v>2832</v>
      </c>
    </row>
    <row r="186" spans="1:65" s="2" customFormat="1" ht="19.2">
      <c r="A186" s="35"/>
      <c r="B186" s="36"/>
      <c r="C186" s="37"/>
      <c r="D186" s="217" t="s">
        <v>194</v>
      </c>
      <c r="E186" s="37"/>
      <c r="F186" s="218" t="s">
        <v>2829</v>
      </c>
      <c r="G186" s="37"/>
      <c r="H186" s="37"/>
      <c r="I186" s="116"/>
      <c r="J186" s="37"/>
      <c r="K186" s="37"/>
      <c r="L186" s="40"/>
      <c r="M186" s="219"/>
      <c r="N186" s="220"/>
      <c r="O186" s="72"/>
      <c r="P186" s="72"/>
      <c r="Q186" s="72"/>
      <c r="R186" s="72"/>
      <c r="S186" s="72"/>
      <c r="T186" s="73"/>
      <c r="U186" s="35"/>
      <c r="V186" s="35"/>
      <c r="W186" s="35"/>
      <c r="X186" s="35"/>
      <c r="Y186" s="35"/>
      <c r="Z186" s="35"/>
      <c r="AA186" s="35"/>
      <c r="AB186" s="35"/>
      <c r="AC186" s="35"/>
      <c r="AD186" s="35"/>
      <c r="AE186" s="35"/>
      <c r="AT186" s="18" t="s">
        <v>194</v>
      </c>
      <c r="AU186" s="18" t="s">
        <v>83</v>
      </c>
    </row>
    <row r="187" spans="1:65" s="2" customFormat="1" ht="16.5" customHeight="1">
      <c r="A187" s="35"/>
      <c r="B187" s="36"/>
      <c r="C187" s="204" t="s">
        <v>410</v>
      </c>
      <c r="D187" s="204" t="s">
        <v>187</v>
      </c>
      <c r="E187" s="205" t="s">
        <v>2579</v>
      </c>
      <c r="F187" s="206" t="s">
        <v>2833</v>
      </c>
      <c r="G187" s="207" t="s">
        <v>325</v>
      </c>
      <c r="H187" s="208">
        <v>1.02</v>
      </c>
      <c r="I187" s="209"/>
      <c r="J187" s="210">
        <f>ROUND(I187*H187,2)</f>
        <v>0</v>
      </c>
      <c r="K187" s="206" t="s">
        <v>1</v>
      </c>
      <c r="L187" s="40"/>
      <c r="M187" s="211" t="s">
        <v>1</v>
      </c>
      <c r="N187" s="212" t="s">
        <v>38</v>
      </c>
      <c r="O187" s="72"/>
      <c r="P187" s="213">
        <f>O187*H187</f>
        <v>0</v>
      </c>
      <c r="Q187" s="213">
        <v>0</v>
      </c>
      <c r="R187" s="213">
        <f>Q187*H187</f>
        <v>0</v>
      </c>
      <c r="S187" s="213">
        <v>0</v>
      </c>
      <c r="T187" s="214">
        <f>S187*H187</f>
        <v>0</v>
      </c>
      <c r="U187" s="35"/>
      <c r="V187" s="35"/>
      <c r="W187" s="35"/>
      <c r="X187" s="35"/>
      <c r="Y187" s="35"/>
      <c r="Z187" s="35"/>
      <c r="AA187" s="35"/>
      <c r="AB187" s="35"/>
      <c r="AC187" s="35"/>
      <c r="AD187" s="35"/>
      <c r="AE187" s="35"/>
      <c r="AR187" s="215" t="s">
        <v>487</v>
      </c>
      <c r="AT187" s="215" t="s">
        <v>187</v>
      </c>
      <c r="AU187" s="215" t="s">
        <v>83</v>
      </c>
      <c r="AY187" s="18" t="s">
        <v>185</v>
      </c>
      <c r="BE187" s="216">
        <f>IF(N187="základní",J187,0)</f>
        <v>0</v>
      </c>
      <c r="BF187" s="216">
        <f>IF(N187="snížená",J187,0)</f>
        <v>0</v>
      </c>
      <c r="BG187" s="216">
        <f>IF(N187="zákl. přenesená",J187,0)</f>
        <v>0</v>
      </c>
      <c r="BH187" s="216">
        <f>IF(N187="sníž. přenesená",J187,0)</f>
        <v>0</v>
      </c>
      <c r="BI187" s="216">
        <f>IF(N187="nulová",J187,0)</f>
        <v>0</v>
      </c>
      <c r="BJ187" s="18" t="s">
        <v>81</v>
      </c>
      <c r="BK187" s="216">
        <f>ROUND(I187*H187,2)</f>
        <v>0</v>
      </c>
      <c r="BL187" s="18" t="s">
        <v>487</v>
      </c>
      <c r="BM187" s="215" t="s">
        <v>2834</v>
      </c>
    </row>
    <row r="188" spans="1:65" s="2" customFormat="1" ht="10.199999999999999">
      <c r="A188" s="35"/>
      <c r="B188" s="36"/>
      <c r="C188" s="37"/>
      <c r="D188" s="217" t="s">
        <v>194</v>
      </c>
      <c r="E188" s="37"/>
      <c r="F188" s="218" t="s">
        <v>2833</v>
      </c>
      <c r="G188" s="37"/>
      <c r="H188" s="37"/>
      <c r="I188" s="116"/>
      <c r="J188" s="37"/>
      <c r="K188" s="37"/>
      <c r="L188" s="40"/>
      <c r="M188" s="219"/>
      <c r="N188" s="220"/>
      <c r="O188" s="72"/>
      <c r="P188" s="72"/>
      <c r="Q188" s="72"/>
      <c r="R188" s="72"/>
      <c r="S188" s="72"/>
      <c r="T188" s="73"/>
      <c r="U188" s="35"/>
      <c r="V188" s="35"/>
      <c r="W188" s="35"/>
      <c r="X188" s="35"/>
      <c r="Y188" s="35"/>
      <c r="Z188" s="35"/>
      <c r="AA188" s="35"/>
      <c r="AB188" s="35"/>
      <c r="AC188" s="35"/>
      <c r="AD188" s="35"/>
      <c r="AE188" s="35"/>
      <c r="AT188" s="18" t="s">
        <v>194</v>
      </c>
      <c r="AU188" s="18" t="s">
        <v>83</v>
      </c>
    </row>
    <row r="189" spans="1:65" s="2" customFormat="1" ht="16.5" customHeight="1">
      <c r="A189" s="35"/>
      <c r="B189" s="36"/>
      <c r="C189" s="204" t="s">
        <v>416</v>
      </c>
      <c r="D189" s="204" t="s">
        <v>187</v>
      </c>
      <c r="E189" s="205" t="s">
        <v>2835</v>
      </c>
      <c r="F189" s="206" t="s">
        <v>2836</v>
      </c>
      <c r="G189" s="207" t="s">
        <v>325</v>
      </c>
      <c r="H189" s="208">
        <v>0.72</v>
      </c>
      <c r="I189" s="209"/>
      <c r="J189" s="210">
        <f>ROUND(I189*H189,2)</f>
        <v>0</v>
      </c>
      <c r="K189" s="206" t="s">
        <v>1</v>
      </c>
      <c r="L189" s="40"/>
      <c r="M189" s="211" t="s">
        <v>1</v>
      </c>
      <c r="N189" s="212" t="s">
        <v>38</v>
      </c>
      <c r="O189" s="72"/>
      <c r="P189" s="213">
        <f>O189*H189</f>
        <v>0</v>
      </c>
      <c r="Q189" s="213">
        <v>0</v>
      </c>
      <c r="R189" s="213">
        <f>Q189*H189</f>
        <v>0</v>
      </c>
      <c r="S189" s="213">
        <v>0</v>
      </c>
      <c r="T189" s="214">
        <f>S189*H189</f>
        <v>0</v>
      </c>
      <c r="U189" s="35"/>
      <c r="V189" s="35"/>
      <c r="W189" s="35"/>
      <c r="X189" s="35"/>
      <c r="Y189" s="35"/>
      <c r="Z189" s="35"/>
      <c r="AA189" s="35"/>
      <c r="AB189" s="35"/>
      <c r="AC189" s="35"/>
      <c r="AD189" s="35"/>
      <c r="AE189" s="35"/>
      <c r="AR189" s="215" t="s">
        <v>487</v>
      </c>
      <c r="AT189" s="215" t="s">
        <v>187</v>
      </c>
      <c r="AU189" s="215" t="s">
        <v>83</v>
      </c>
      <c r="AY189" s="18" t="s">
        <v>185</v>
      </c>
      <c r="BE189" s="216">
        <f>IF(N189="základní",J189,0)</f>
        <v>0</v>
      </c>
      <c r="BF189" s="216">
        <f>IF(N189="snížená",J189,0)</f>
        <v>0</v>
      </c>
      <c r="BG189" s="216">
        <f>IF(N189="zákl. přenesená",J189,0)</f>
        <v>0</v>
      </c>
      <c r="BH189" s="216">
        <f>IF(N189="sníž. přenesená",J189,0)</f>
        <v>0</v>
      </c>
      <c r="BI189" s="216">
        <f>IF(N189="nulová",J189,0)</f>
        <v>0</v>
      </c>
      <c r="BJ189" s="18" t="s">
        <v>81</v>
      </c>
      <c r="BK189" s="216">
        <f>ROUND(I189*H189,2)</f>
        <v>0</v>
      </c>
      <c r="BL189" s="18" t="s">
        <v>487</v>
      </c>
      <c r="BM189" s="215" t="s">
        <v>2837</v>
      </c>
    </row>
    <row r="190" spans="1:65" s="2" customFormat="1" ht="10.199999999999999">
      <c r="A190" s="35"/>
      <c r="B190" s="36"/>
      <c r="C190" s="37"/>
      <c r="D190" s="217" t="s">
        <v>194</v>
      </c>
      <c r="E190" s="37"/>
      <c r="F190" s="218" t="s">
        <v>2838</v>
      </c>
      <c r="G190" s="37"/>
      <c r="H190" s="37"/>
      <c r="I190" s="116"/>
      <c r="J190" s="37"/>
      <c r="K190" s="37"/>
      <c r="L190" s="40"/>
      <c r="M190" s="219"/>
      <c r="N190" s="220"/>
      <c r="O190" s="72"/>
      <c r="P190" s="72"/>
      <c r="Q190" s="72"/>
      <c r="R190" s="72"/>
      <c r="S190" s="72"/>
      <c r="T190" s="73"/>
      <c r="U190" s="35"/>
      <c r="V190" s="35"/>
      <c r="W190" s="35"/>
      <c r="X190" s="35"/>
      <c r="Y190" s="35"/>
      <c r="Z190" s="35"/>
      <c r="AA190" s="35"/>
      <c r="AB190" s="35"/>
      <c r="AC190" s="35"/>
      <c r="AD190" s="35"/>
      <c r="AE190" s="35"/>
      <c r="AT190" s="18" t="s">
        <v>194</v>
      </c>
      <c r="AU190" s="18" t="s">
        <v>83</v>
      </c>
    </row>
    <row r="191" spans="1:65" s="2" customFormat="1" ht="16.5" customHeight="1">
      <c r="A191" s="35"/>
      <c r="B191" s="36"/>
      <c r="C191" s="204" t="s">
        <v>422</v>
      </c>
      <c r="D191" s="204" t="s">
        <v>187</v>
      </c>
      <c r="E191" s="205" t="s">
        <v>2585</v>
      </c>
      <c r="F191" s="206" t="s">
        <v>2839</v>
      </c>
      <c r="G191" s="207" t="s">
        <v>325</v>
      </c>
      <c r="H191" s="208">
        <v>0.9</v>
      </c>
      <c r="I191" s="209"/>
      <c r="J191" s="210">
        <f>ROUND(I191*H191,2)</f>
        <v>0</v>
      </c>
      <c r="K191" s="206" t="s">
        <v>1</v>
      </c>
      <c r="L191" s="40"/>
      <c r="M191" s="211" t="s">
        <v>1</v>
      </c>
      <c r="N191" s="212" t="s">
        <v>38</v>
      </c>
      <c r="O191" s="72"/>
      <c r="P191" s="213">
        <f>O191*H191</f>
        <v>0</v>
      </c>
      <c r="Q191" s="213">
        <v>0</v>
      </c>
      <c r="R191" s="213">
        <f>Q191*H191</f>
        <v>0</v>
      </c>
      <c r="S191" s="213">
        <v>0</v>
      </c>
      <c r="T191" s="214">
        <f>S191*H191</f>
        <v>0</v>
      </c>
      <c r="U191" s="35"/>
      <c r="V191" s="35"/>
      <c r="W191" s="35"/>
      <c r="X191" s="35"/>
      <c r="Y191" s="35"/>
      <c r="Z191" s="35"/>
      <c r="AA191" s="35"/>
      <c r="AB191" s="35"/>
      <c r="AC191" s="35"/>
      <c r="AD191" s="35"/>
      <c r="AE191" s="35"/>
      <c r="AR191" s="215" t="s">
        <v>487</v>
      </c>
      <c r="AT191" s="215" t="s">
        <v>187</v>
      </c>
      <c r="AU191" s="215" t="s">
        <v>83</v>
      </c>
      <c r="AY191" s="18" t="s">
        <v>185</v>
      </c>
      <c r="BE191" s="216">
        <f>IF(N191="základní",J191,0)</f>
        <v>0</v>
      </c>
      <c r="BF191" s="216">
        <f>IF(N191="snížená",J191,0)</f>
        <v>0</v>
      </c>
      <c r="BG191" s="216">
        <f>IF(N191="zákl. přenesená",J191,0)</f>
        <v>0</v>
      </c>
      <c r="BH191" s="216">
        <f>IF(N191="sníž. přenesená",J191,0)</f>
        <v>0</v>
      </c>
      <c r="BI191" s="216">
        <f>IF(N191="nulová",J191,0)</f>
        <v>0</v>
      </c>
      <c r="BJ191" s="18" t="s">
        <v>81</v>
      </c>
      <c r="BK191" s="216">
        <f>ROUND(I191*H191,2)</f>
        <v>0</v>
      </c>
      <c r="BL191" s="18" t="s">
        <v>487</v>
      </c>
      <c r="BM191" s="215" t="s">
        <v>2840</v>
      </c>
    </row>
    <row r="192" spans="1:65" s="2" customFormat="1" ht="10.199999999999999">
      <c r="A192" s="35"/>
      <c r="B192" s="36"/>
      <c r="C192" s="37"/>
      <c r="D192" s="217" t="s">
        <v>194</v>
      </c>
      <c r="E192" s="37"/>
      <c r="F192" s="218" t="s">
        <v>2839</v>
      </c>
      <c r="G192" s="37"/>
      <c r="H192" s="37"/>
      <c r="I192" s="116"/>
      <c r="J192" s="37"/>
      <c r="K192" s="37"/>
      <c r="L192" s="40"/>
      <c r="M192" s="219"/>
      <c r="N192" s="220"/>
      <c r="O192" s="72"/>
      <c r="P192" s="72"/>
      <c r="Q192" s="72"/>
      <c r="R192" s="72"/>
      <c r="S192" s="72"/>
      <c r="T192" s="73"/>
      <c r="U192" s="35"/>
      <c r="V192" s="35"/>
      <c r="W192" s="35"/>
      <c r="X192" s="35"/>
      <c r="Y192" s="35"/>
      <c r="Z192" s="35"/>
      <c r="AA192" s="35"/>
      <c r="AB192" s="35"/>
      <c r="AC192" s="35"/>
      <c r="AD192" s="35"/>
      <c r="AE192" s="35"/>
      <c r="AT192" s="18" t="s">
        <v>194</v>
      </c>
      <c r="AU192" s="18" t="s">
        <v>83</v>
      </c>
    </row>
    <row r="193" spans="1:65" s="2" customFormat="1" ht="16.5" customHeight="1">
      <c r="A193" s="35"/>
      <c r="B193" s="36"/>
      <c r="C193" s="204" t="s">
        <v>427</v>
      </c>
      <c r="D193" s="204" t="s">
        <v>187</v>
      </c>
      <c r="E193" s="205" t="s">
        <v>2588</v>
      </c>
      <c r="F193" s="206" t="s">
        <v>2841</v>
      </c>
      <c r="G193" s="207" t="s">
        <v>325</v>
      </c>
      <c r="H193" s="208">
        <v>0.28000000000000003</v>
      </c>
      <c r="I193" s="209"/>
      <c r="J193" s="210">
        <f>ROUND(I193*H193,2)</f>
        <v>0</v>
      </c>
      <c r="K193" s="206" t="s">
        <v>1</v>
      </c>
      <c r="L193" s="40"/>
      <c r="M193" s="211" t="s">
        <v>1</v>
      </c>
      <c r="N193" s="212" t="s">
        <v>38</v>
      </c>
      <c r="O193" s="72"/>
      <c r="P193" s="213">
        <f>O193*H193</f>
        <v>0</v>
      </c>
      <c r="Q193" s="213">
        <v>0</v>
      </c>
      <c r="R193" s="213">
        <f>Q193*H193</f>
        <v>0</v>
      </c>
      <c r="S193" s="213">
        <v>0</v>
      </c>
      <c r="T193" s="214">
        <f>S193*H193</f>
        <v>0</v>
      </c>
      <c r="U193" s="35"/>
      <c r="V193" s="35"/>
      <c r="W193" s="35"/>
      <c r="X193" s="35"/>
      <c r="Y193" s="35"/>
      <c r="Z193" s="35"/>
      <c r="AA193" s="35"/>
      <c r="AB193" s="35"/>
      <c r="AC193" s="35"/>
      <c r="AD193" s="35"/>
      <c r="AE193" s="35"/>
      <c r="AR193" s="215" t="s">
        <v>487</v>
      </c>
      <c r="AT193" s="215" t="s">
        <v>187</v>
      </c>
      <c r="AU193" s="215" t="s">
        <v>83</v>
      </c>
      <c r="AY193" s="18" t="s">
        <v>185</v>
      </c>
      <c r="BE193" s="216">
        <f>IF(N193="základní",J193,0)</f>
        <v>0</v>
      </c>
      <c r="BF193" s="216">
        <f>IF(N193="snížená",J193,0)</f>
        <v>0</v>
      </c>
      <c r="BG193" s="216">
        <f>IF(N193="zákl. přenesená",J193,0)</f>
        <v>0</v>
      </c>
      <c r="BH193" s="216">
        <f>IF(N193="sníž. přenesená",J193,0)</f>
        <v>0</v>
      </c>
      <c r="BI193" s="216">
        <f>IF(N193="nulová",J193,0)</f>
        <v>0</v>
      </c>
      <c r="BJ193" s="18" t="s">
        <v>81</v>
      </c>
      <c r="BK193" s="216">
        <f>ROUND(I193*H193,2)</f>
        <v>0</v>
      </c>
      <c r="BL193" s="18" t="s">
        <v>487</v>
      </c>
      <c r="BM193" s="215" t="s">
        <v>2842</v>
      </c>
    </row>
    <row r="194" spans="1:65" s="2" customFormat="1" ht="10.199999999999999">
      <c r="A194" s="35"/>
      <c r="B194" s="36"/>
      <c r="C194" s="37"/>
      <c r="D194" s="217" t="s">
        <v>194</v>
      </c>
      <c r="E194" s="37"/>
      <c r="F194" s="218" t="s">
        <v>2841</v>
      </c>
      <c r="G194" s="37"/>
      <c r="H194" s="37"/>
      <c r="I194" s="116"/>
      <c r="J194" s="37"/>
      <c r="K194" s="37"/>
      <c r="L194" s="40"/>
      <c r="M194" s="219"/>
      <c r="N194" s="220"/>
      <c r="O194" s="72"/>
      <c r="P194" s="72"/>
      <c r="Q194" s="72"/>
      <c r="R194" s="72"/>
      <c r="S194" s="72"/>
      <c r="T194" s="73"/>
      <c r="U194" s="35"/>
      <c r="V194" s="35"/>
      <c r="W194" s="35"/>
      <c r="X194" s="35"/>
      <c r="Y194" s="35"/>
      <c r="Z194" s="35"/>
      <c r="AA194" s="35"/>
      <c r="AB194" s="35"/>
      <c r="AC194" s="35"/>
      <c r="AD194" s="35"/>
      <c r="AE194" s="35"/>
      <c r="AT194" s="18" t="s">
        <v>194</v>
      </c>
      <c r="AU194" s="18" t="s">
        <v>83</v>
      </c>
    </row>
    <row r="195" spans="1:65" s="2" customFormat="1" ht="16.5" customHeight="1">
      <c r="A195" s="35"/>
      <c r="B195" s="36"/>
      <c r="C195" s="204" t="s">
        <v>432</v>
      </c>
      <c r="D195" s="204" t="s">
        <v>187</v>
      </c>
      <c r="E195" s="205" t="s">
        <v>2591</v>
      </c>
      <c r="F195" s="206" t="s">
        <v>2843</v>
      </c>
      <c r="G195" s="207" t="s">
        <v>449</v>
      </c>
      <c r="H195" s="208">
        <v>5.72</v>
      </c>
      <c r="I195" s="209"/>
      <c r="J195" s="210">
        <f>ROUND(I195*H195,2)</f>
        <v>0</v>
      </c>
      <c r="K195" s="206" t="s">
        <v>1</v>
      </c>
      <c r="L195" s="40"/>
      <c r="M195" s="211" t="s">
        <v>1</v>
      </c>
      <c r="N195" s="212" t="s">
        <v>38</v>
      </c>
      <c r="O195" s="72"/>
      <c r="P195" s="213">
        <f>O195*H195</f>
        <v>0</v>
      </c>
      <c r="Q195" s="213">
        <v>0</v>
      </c>
      <c r="R195" s="213">
        <f>Q195*H195</f>
        <v>0</v>
      </c>
      <c r="S195" s="213">
        <v>0</v>
      </c>
      <c r="T195" s="214">
        <f>S195*H195</f>
        <v>0</v>
      </c>
      <c r="U195" s="35"/>
      <c r="V195" s="35"/>
      <c r="W195" s="35"/>
      <c r="X195" s="35"/>
      <c r="Y195" s="35"/>
      <c r="Z195" s="35"/>
      <c r="AA195" s="35"/>
      <c r="AB195" s="35"/>
      <c r="AC195" s="35"/>
      <c r="AD195" s="35"/>
      <c r="AE195" s="35"/>
      <c r="AR195" s="215" t="s">
        <v>487</v>
      </c>
      <c r="AT195" s="215" t="s">
        <v>187</v>
      </c>
      <c r="AU195" s="215" t="s">
        <v>83</v>
      </c>
      <c r="AY195" s="18" t="s">
        <v>185</v>
      </c>
      <c r="BE195" s="216">
        <f>IF(N195="základní",J195,0)</f>
        <v>0</v>
      </c>
      <c r="BF195" s="216">
        <f>IF(N195="snížená",J195,0)</f>
        <v>0</v>
      </c>
      <c r="BG195" s="216">
        <f>IF(N195="zákl. přenesená",J195,0)</f>
        <v>0</v>
      </c>
      <c r="BH195" s="216">
        <f>IF(N195="sníž. přenesená",J195,0)</f>
        <v>0</v>
      </c>
      <c r="BI195" s="216">
        <f>IF(N195="nulová",J195,0)</f>
        <v>0</v>
      </c>
      <c r="BJ195" s="18" t="s">
        <v>81</v>
      </c>
      <c r="BK195" s="216">
        <f>ROUND(I195*H195,2)</f>
        <v>0</v>
      </c>
      <c r="BL195" s="18" t="s">
        <v>487</v>
      </c>
      <c r="BM195" s="215" t="s">
        <v>2844</v>
      </c>
    </row>
    <row r="196" spans="1:65" s="2" customFormat="1" ht="10.199999999999999">
      <c r="A196" s="35"/>
      <c r="B196" s="36"/>
      <c r="C196" s="37"/>
      <c r="D196" s="217" t="s">
        <v>194</v>
      </c>
      <c r="E196" s="37"/>
      <c r="F196" s="218" t="s">
        <v>2843</v>
      </c>
      <c r="G196" s="37"/>
      <c r="H196" s="37"/>
      <c r="I196" s="116"/>
      <c r="J196" s="37"/>
      <c r="K196" s="37"/>
      <c r="L196" s="40"/>
      <c r="M196" s="219"/>
      <c r="N196" s="220"/>
      <c r="O196" s="72"/>
      <c r="P196" s="72"/>
      <c r="Q196" s="72"/>
      <c r="R196" s="72"/>
      <c r="S196" s="72"/>
      <c r="T196" s="73"/>
      <c r="U196" s="35"/>
      <c r="V196" s="35"/>
      <c r="W196" s="35"/>
      <c r="X196" s="35"/>
      <c r="Y196" s="35"/>
      <c r="Z196" s="35"/>
      <c r="AA196" s="35"/>
      <c r="AB196" s="35"/>
      <c r="AC196" s="35"/>
      <c r="AD196" s="35"/>
      <c r="AE196" s="35"/>
      <c r="AT196" s="18" t="s">
        <v>194</v>
      </c>
      <c r="AU196" s="18" t="s">
        <v>83</v>
      </c>
    </row>
    <row r="197" spans="1:65" s="2" customFormat="1" ht="16.5" customHeight="1">
      <c r="A197" s="35"/>
      <c r="B197" s="36"/>
      <c r="C197" s="204" t="s">
        <v>438</v>
      </c>
      <c r="D197" s="204" t="s">
        <v>187</v>
      </c>
      <c r="E197" s="205" t="s">
        <v>2594</v>
      </c>
      <c r="F197" s="206" t="s">
        <v>2845</v>
      </c>
      <c r="G197" s="207" t="s">
        <v>316</v>
      </c>
      <c r="H197" s="208">
        <v>80</v>
      </c>
      <c r="I197" s="209"/>
      <c r="J197" s="210">
        <f>ROUND(I197*H197,2)</f>
        <v>0</v>
      </c>
      <c r="K197" s="206" t="s">
        <v>1</v>
      </c>
      <c r="L197" s="40"/>
      <c r="M197" s="211" t="s">
        <v>1</v>
      </c>
      <c r="N197" s="212" t="s">
        <v>38</v>
      </c>
      <c r="O197" s="72"/>
      <c r="P197" s="213">
        <f>O197*H197</f>
        <v>0</v>
      </c>
      <c r="Q197" s="213">
        <v>0</v>
      </c>
      <c r="R197" s="213">
        <f>Q197*H197</f>
        <v>0</v>
      </c>
      <c r="S197" s="213">
        <v>0</v>
      </c>
      <c r="T197" s="214">
        <f>S197*H197</f>
        <v>0</v>
      </c>
      <c r="U197" s="35"/>
      <c r="V197" s="35"/>
      <c r="W197" s="35"/>
      <c r="X197" s="35"/>
      <c r="Y197" s="35"/>
      <c r="Z197" s="35"/>
      <c r="AA197" s="35"/>
      <c r="AB197" s="35"/>
      <c r="AC197" s="35"/>
      <c r="AD197" s="35"/>
      <c r="AE197" s="35"/>
      <c r="AR197" s="215" t="s">
        <v>487</v>
      </c>
      <c r="AT197" s="215" t="s">
        <v>187</v>
      </c>
      <c r="AU197" s="215" t="s">
        <v>83</v>
      </c>
      <c r="AY197" s="18" t="s">
        <v>185</v>
      </c>
      <c r="BE197" s="216">
        <f>IF(N197="základní",J197,0)</f>
        <v>0</v>
      </c>
      <c r="BF197" s="216">
        <f>IF(N197="snížená",J197,0)</f>
        <v>0</v>
      </c>
      <c r="BG197" s="216">
        <f>IF(N197="zákl. přenesená",J197,0)</f>
        <v>0</v>
      </c>
      <c r="BH197" s="216">
        <f>IF(N197="sníž. přenesená",J197,0)</f>
        <v>0</v>
      </c>
      <c r="BI197" s="216">
        <f>IF(N197="nulová",J197,0)</f>
        <v>0</v>
      </c>
      <c r="BJ197" s="18" t="s">
        <v>81</v>
      </c>
      <c r="BK197" s="216">
        <f>ROUND(I197*H197,2)</f>
        <v>0</v>
      </c>
      <c r="BL197" s="18" t="s">
        <v>487</v>
      </c>
      <c r="BM197" s="215" t="s">
        <v>2846</v>
      </c>
    </row>
    <row r="198" spans="1:65" s="2" customFormat="1" ht="10.199999999999999">
      <c r="A198" s="35"/>
      <c r="B198" s="36"/>
      <c r="C198" s="37"/>
      <c r="D198" s="217" t="s">
        <v>194</v>
      </c>
      <c r="E198" s="37"/>
      <c r="F198" s="218" t="s">
        <v>2845</v>
      </c>
      <c r="G198" s="37"/>
      <c r="H198" s="37"/>
      <c r="I198" s="116"/>
      <c r="J198" s="37"/>
      <c r="K198" s="37"/>
      <c r="L198" s="40"/>
      <c r="M198" s="219"/>
      <c r="N198" s="220"/>
      <c r="O198" s="72"/>
      <c r="P198" s="72"/>
      <c r="Q198" s="72"/>
      <c r="R198" s="72"/>
      <c r="S198" s="72"/>
      <c r="T198" s="73"/>
      <c r="U198" s="35"/>
      <c r="V198" s="35"/>
      <c r="W198" s="35"/>
      <c r="X198" s="35"/>
      <c r="Y198" s="35"/>
      <c r="Z198" s="35"/>
      <c r="AA198" s="35"/>
      <c r="AB198" s="35"/>
      <c r="AC198" s="35"/>
      <c r="AD198" s="35"/>
      <c r="AE198" s="35"/>
      <c r="AT198" s="18" t="s">
        <v>194</v>
      </c>
      <c r="AU198" s="18" t="s">
        <v>83</v>
      </c>
    </row>
    <row r="199" spans="1:65" s="2" customFormat="1" ht="16.5" customHeight="1">
      <c r="A199" s="35"/>
      <c r="B199" s="36"/>
      <c r="C199" s="204" t="s">
        <v>446</v>
      </c>
      <c r="D199" s="204" t="s">
        <v>187</v>
      </c>
      <c r="E199" s="205" t="s">
        <v>2597</v>
      </c>
      <c r="F199" s="206" t="s">
        <v>2847</v>
      </c>
      <c r="G199" s="207" t="s">
        <v>325</v>
      </c>
      <c r="H199" s="208">
        <v>8</v>
      </c>
      <c r="I199" s="209"/>
      <c r="J199" s="210">
        <f>ROUND(I199*H199,2)</f>
        <v>0</v>
      </c>
      <c r="K199" s="206" t="s">
        <v>1</v>
      </c>
      <c r="L199" s="40"/>
      <c r="M199" s="211" t="s">
        <v>1</v>
      </c>
      <c r="N199" s="212" t="s">
        <v>38</v>
      </c>
      <c r="O199" s="72"/>
      <c r="P199" s="213">
        <f>O199*H199</f>
        <v>0</v>
      </c>
      <c r="Q199" s="213">
        <v>0</v>
      </c>
      <c r="R199" s="213">
        <f>Q199*H199</f>
        <v>0</v>
      </c>
      <c r="S199" s="213">
        <v>0</v>
      </c>
      <c r="T199" s="214">
        <f>S199*H199</f>
        <v>0</v>
      </c>
      <c r="U199" s="35"/>
      <c r="V199" s="35"/>
      <c r="W199" s="35"/>
      <c r="X199" s="35"/>
      <c r="Y199" s="35"/>
      <c r="Z199" s="35"/>
      <c r="AA199" s="35"/>
      <c r="AB199" s="35"/>
      <c r="AC199" s="35"/>
      <c r="AD199" s="35"/>
      <c r="AE199" s="35"/>
      <c r="AR199" s="215" t="s">
        <v>487</v>
      </c>
      <c r="AT199" s="215" t="s">
        <v>187</v>
      </c>
      <c r="AU199" s="215" t="s">
        <v>83</v>
      </c>
      <c r="AY199" s="18" t="s">
        <v>185</v>
      </c>
      <c r="BE199" s="216">
        <f>IF(N199="základní",J199,0)</f>
        <v>0</v>
      </c>
      <c r="BF199" s="216">
        <f>IF(N199="snížená",J199,0)</f>
        <v>0</v>
      </c>
      <c r="BG199" s="216">
        <f>IF(N199="zákl. přenesená",J199,0)</f>
        <v>0</v>
      </c>
      <c r="BH199" s="216">
        <f>IF(N199="sníž. přenesená",J199,0)</f>
        <v>0</v>
      </c>
      <c r="BI199" s="216">
        <f>IF(N199="nulová",J199,0)</f>
        <v>0</v>
      </c>
      <c r="BJ199" s="18" t="s">
        <v>81</v>
      </c>
      <c r="BK199" s="216">
        <f>ROUND(I199*H199,2)</f>
        <v>0</v>
      </c>
      <c r="BL199" s="18" t="s">
        <v>487</v>
      </c>
      <c r="BM199" s="215" t="s">
        <v>2848</v>
      </c>
    </row>
    <row r="200" spans="1:65" s="2" customFormat="1" ht="10.199999999999999">
      <c r="A200" s="35"/>
      <c r="B200" s="36"/>
      <c r="C200" s="37"/>
      <c r="D200" s="217" t="s">
        <v>194</v>
      </c>
      <c r="E200" s="37"/>
      <c r="F200" s="218" t="s">
        <v>2847</v>
      </c>
      <c r="G200" s="37"/>
      <c r="H200" s="37"/>
      <c r="I200" s="116"/>
      <c r="J200" s="37"/>
      <c r="K200" s="37"/>
      <c r="L200" s="40"/>
      <c r="M200" s="219"/>
      <c r="N200" s="220"/>
      <c r="O200" s="72"/>
      <c r="P200" s="72"/>
      <c r="Q200" s="72"/>
      <c r="R200" s="72"/>
      <c r="S200" s="72"/>
      <c r="T200" s="73"/>
      <c r="U200" s="35"/>
      <c r="V200" s="35"/>
      <c r="W200" s="35"/>
      <c r="X200" s="35"/>
      <c r="Y200" s="35"/>
      <c r="Z200" s="35"/>
      <c r="AA200" s="35"/>
      <c r="AB200" s="35"/>
      <c r="AC200" s="35"/>
      <c r="AD200" s="35"/>
      <c r="AE200" s="35"/>
      <c r="AT200" s="18" t="s">
        <v>194</v>
      </c>
      <c r="AU200" s="18" t="s">
        <v>83</v>
      </c>
    </row>
    <row r="201" spans="1:65" s="2" customFormat="1" ht="16.5" customHeight="1">
      <c r="A201" s="35"/>
      <c r="B201" s="36"/>
      <c r="C201" s="258" t="s">
        <v>458</v>
      </c>
      <c r="D201" s="258" t="s">
        <v>521</v>
      </c>
      <c r="E201" s="259" t="s">
        <v>2600</v>
      </c>
      <c r="F201" s="260" t="s">
        <v>2849</v>
      </c>
      <c r="G201" s="261" t="s">
        <v>316</v>
      </c>
      <c r="H201" s="262">
        <v>80</v>
      </c>
      <c r="I201" s="263"/>
      <c r="J201" s="264">
        <f>ROUND(I201*H201,2)</f>
        <v>0</v>
      </c>
      <c r="K201" s="260" t="s">
        <v>1</v>
      </c>
      <c r="L201" s="265"/>
      <c r="M201" s="266" t="s">
        <v>1</v>
      </c>
      <c r="N201" s="267" t="s">
        <v>38</v>
      </c>
      <c r="O201" s="72"/>
      <c r="P201" s="213">
        <f>O201*H201</f>
        <v>0</v>
      </c>
      <c r="Q201" s="213">
        <v>0</v>
      </c>
      <c r="R201" s="213">
        <f>Q201*H201</f>
        <v>0</v>
      </c>
      <c r="S201" s="213">
        <v>0</v>
      </c>
      <c r="T201" s="214">
        <f>S201*H201</f>
        <v>0</v>
      </c>
      <c r="U201" s="35"/>
      <c r="V201" s="35"/>
      <c r="W201" s="35"/>
      <c r="X201" s="35"/>
      <c r="Y201" s="35"/>
      <c r="Z201" s="35"/>
      <c r="AA201" s="35"/>
      <c r="AB201" s="35"/>
      <c r="AC201" s="35"/>
      <c r="AD201" s="35"/>
      <c r="AE201" s="35"/>
      <c r="AR201" s="215" t="s">
        <v>487</v>
      </c>
      <c r="AT201" s="215" t="s">
        <v>521</v>
      </c>
      <c r="AU201" s="215" t="s">
        <v>83</v>
      </c>
      <c r="AY201" s="18" t="s">
        <v>185</v>
      </c>
      <c r="BE201" s="216">
        <f>IF(N201="základní",J201,0)</f>
        <v>0</v>
      </c>
      <c r="BF201" s="216">
        <f>IF(N201="snížená",J201,0)</f>
        <v>0</v>
      </c>
      <c r="BG201" s="216">
        <f>IF(N201="zákl. přenesená",J201,0)</f>
        <v>0</v>
      </c>
      <c r="BH201" s="216">
        <f>IF(N201="sníž. přenesená",J201,0)</f>
        <v>0</v>
      </c>
      <c r="BI201" s="216">
        <f>IF(N201="nulová",J201,0)</f>
        <v>0</v>
      </c>
      <c r="BJ201" s="18" t="s">
        <v>81</v>
      </c>
      <c r="BK201" s="216">
        <f>ROUND(I201*H201,2)</f>
        <v>0</v>
      </c>
      <c r="BL201" s="18" t="s">
        <v>487</v>
      </c>
      <c r="BM201" s="215" t="s">
        <v>2850</v>
      </c>
    </row>
    <row r="202" spans="1:65" s="2" customFormat="1" ht="10.199999999999999">
      <c r="A202" s="35"/>
      <c r="B202" s="36"/>
      <c r="C202" s="37"/>
      <c r="D202" s="217" t="s">
        <v>194</v>
      </c>
      <c r="E202" s="37"/>
      <c r="F202" s="218" t="s">
        <v>2849</v>
      </c>
      <c r="G202" s="37"/>
      <c r="H202" s="37"/>
      <c r="I202" s="116"/>
      <c r="J202" s="37"/>
      <c r="K202" s="37"/>
      <c r="L202" s="40"/>
      <c r="M202" s="219"/>
      <c r="N202" s="220"/>
      <c r="O202" s="72"/>
      <c r="P202" s="72"/>
      <c r="Q202" s="72"/>
      <c r="R202" s="72"/>
      <c r="S202" s="72"/>
      <c r="T202" s="73"/>
      <c r="U202" s="35"/>
      <c r="V202" s="35"/>
      <c r="W202" s="35"/>
      <c r="X202" s="35"/>
      <c r="Y202" s="35"/>
      <c r="Z202" s="35"/>
      <c r="AA202" s="35"/>
      <c r="AB202" s="35"/>
      <c r="AC202" s="35"/>
      <c r="AD202" s="35"/>
      <c r="AE202" s="35"/>
      <c r="AT202" s="18" t="s">
        <v>194</v>
      </c>
      <c r="AU202" s="18" t="s">
        <v>83</v>
      </c>
    </row>
    <row r="203" spans="1:65" s="2" customFormat="1" ht="16.5" customHeight="1">
      <c r="A203" s="35"/>
      <c r="B203" s="36"/>
      <c r="C203" s="204" t="s">
        <v>466</v>
      </c>
      <c r="D203" s="204" t="s">
        <v>187</v>
      </c>
      <c r="E203" s="205" t="s">
        <v>2603</v>
      </c>
      <c r="F203" s="206" t="s">
        <v>2851</v>
      </c>
      <c r="G203" s="207" t="s">
        <v>316</v>
      </c>
      <c r="H203" s="208">
        <v>3</v>
      </c>
      <c r="I203" s="209"/>
      <c r="J203" s="210">
        <f>ROUND(I203*H203,2)</f>
        <v>0</v>
      </c>
      <c r="K203" s="206" t="s">
        <v>1</v>
      </c>
      <c r="L203" s="40"/>
      <c r="M203" s="211" t="s">
        <v>1</v>
      </c>
      <c r="N203" s="212" t="s">
        <v>38</v>
      </c>
      <c r="O203" s="72"/>
      <c r="P203" s="213">
        <f>O203*H203</f>
        <v>0</v>
      </c>
      <c r="Q203" s="213">
        <v>0</v>
      </c>
      <c r="R203" s="213">
        <f>Q203*H203</f>
        <v>0</v>
      </c>
      <c r="S203" s="213">
        <v>0</v>
      </c>
      <c r="T203" s="214">
        <f>S203*H203</f>
        <v>0</v>
      </c>
      <c r="U203" s="35"/>
      <c r="V203" s="35"/>
      <c r="W203" s="35"/>
      <c r="X203" s="35"/>
      <c r="Y203" s="35"/>
      <c r="Z203" s="35"/>
      <c r="AA203" s="35"/>
      <c r="AB203" s="35"/>
      <c r="AC203" s="35"/>
      <c r="AD203" s="35"/>
      <c r="AE203" s="35"/>
      <c r="AR203" s="215" t="s">
        <v>487</v>
      </c>
      <c r="AT203" s="215" t="s">
        <v>187</v>
      </c>
      <c r="AU203" s="215" t="s">
        <v>83</v>
      </c>
      <c r="AY203" s="18" t="s">
        <v>185</v>
      </c>
      <c r="BE203" s="216">
        <f>IF(N203="základní",J203,0)</f>
        <v>0</v>
      </c>
      <c r="BF203" s="216">
        <f>IF(N203="snížená",J203,0)</f>
        <v>0</v>
      </c>
      <c r="BG203" s="216">
        <f>IF(N203="zákl. přenesená",J203,0)</f>
        <v>0</v>
      </c>
      <c r="BH203" s="216">
        <f>IF(N203="sníž. přenesená",J203,0)</f>
        <v>0</v>
      </c>
      <c r="BI203" s="216">
        <f>IF(N203="nulová",J203,0)</f>
        <v>0</v>
      </c>
      <c r="BJ203" s="18" t="s">
        <v>81</v>
      </c>
      <c r="BK203" s="216">
        <f>ROUND(I203*H203,2)</f>
        <v>0</v>
      </c>
      <c r="BL203" s="18" t="s">
        <v>487</v>
      </c>
      <c r="BM203" s="215" t="s">
        <v>2852</v>
      </c>
    </row>
    <row r="204" spans="1:65" s="2" customFormat="1" ht="10.199999999999999">
      <c r="A204" s="35"/>
      <c r="B204" s="36"/>
      <c r="C204" s="37"/>
      <c r="D204" s="217" t="s">
        <v>194</v>
      </c>
      <c r="E204" s="37"/>
      <c r="F204" s="218" t="s">
        <v>2851</v>
      </c>
      <c r="G204" s="37"/>
      <c r="H204" s="37"/>
      <c r="I204" s="116"/>
      <c r="J204" s="37"/>
      <c r="K204" s="37"/>
      <c r="L204" s="40"/>
      <c r="M204" s="219"/>
      <c r="N204" s="220"/>
      <c r="O204" s="72"/>
      <c r="P204" s="72"/>
      <c r="Q204" s="72"/>
      <c r="R204" s="72"/>
      <c r="S204" s="72"/>
      <c r="T204" s="73"/>
      <c r="U204" s="35"/>
      <c r="V204" s="35"/>
      <c r="W204" s="35"/>
      <c r="X204" s="35"/>
      <c r="Y204" s="35"/>
      <c r="Z204" s="35"/>
      <c r="AA204" s="35"/>
      <c r="AB204" s="35"/>
      <c r="AC204" s="35"/>
      <c r="AD204" s="35"/>
      <c r="AE204" s="35"/>
      <c r="AT204" s="18" t="s">
        <v>194</v>
      </c>
      <c r="AU204" s="18" t="s">
        <v>83</v>
      </c>
    </row>
    <row r="205" spans="1:65" s="2" customFormat="1" ht="16.5" customHeight="1">
      <c r="A205" s="35"/>
      <c r="B205" s="36"/>
      <c r="C205" s="204" t="s">
        <v>234</v>
      </c>
      <c r="D205" s="204" t="s">
        <v>187</v>
      </c>
      <c r="E205" s="205" t="s">
        <v>2606</v>
      </c>
      <c r="F205" s="206" t="s">
        <v>2853</v>
      </c>
      <c r="G205" s="207" t="s">
        <v>316</v>
      </c>
      <c r="H205" s="208">
        <v>115</v>
      </c>
      <c r="I205" s="209"/>
      <c r="J205" s="210">
        <f>ROUND(I205*H205,2)</f>
        <v>0</v>
      </c>
      <c r="K205" s="206" t="s">
        <v>1</v>
      </c>
      <c r="L205" s="40"/>
      <c r="M205" s="211" t="s">
        <v>1</v>
      </c>
      <c r="N205" s="212" t="s">
        <v>38</v>
      </c>
      <c r="O205" s="72"/>
      <c r="P205" s="213">
        <f>O205*H205</f>
        <v>0</v>
      </c>
      <c r="Q205" s="213">
        <v>0</v>
      </c>
      <c r="R205" s="213">
        <f>Q205*H205</f>
        <v>0</v>
      </c>
      <c r="S205" s="213">
        <v>0</v>
      </c>
      <c r="T205" s="214">
        <f>S205*H205</f>
        <v>0</v>
      </c>
      <c r="U205" s="35"/>
      <c r="V205" s="35"/>
      <c r="W205" s="35"/>
      <c r="X205" s="35"/>
      <c r="Y205" s="35"/>
      <c r="Z205" s="35"/>
      <c r="AA205" s="35"/>
      <c r="AB205" s="35"/>
      <c r="AC205" s="35"/>
      <c r="AD205" s="35"/>
      <c r="AE205" s="35"/>
      <c r="AR205" s="215" t="s">
        <v>487</v>
      </c>
      <c r="AT205" s="215" t="s">
        <v>187</v>
      </c>
      <c r="AU205" s="215" t="s">
        <v>83</v>
      </c>
      <c r="AY205" s="18" t="s">
        <v>185</v>
      </c>
      <c r="BE205" s="216">
        <f>IF(N205="základní",J205,0)</f>
        <v>0</v>
      </c>
      <c r="BF205" s="216">
        <f>IF(N205="snížená",J205,0)</f>
        <v>0</v>
      </c>
      <c r="BG205" s="216">
        <f>IF(N205="zákl. přenesená",J205,0)</f>
        <v>0</v>
      </c>
      <c r="BH205" s="216">
        <f>IF(N205="sníž. přenesená",J205,0)</f>
        <v>0</v>
      </c>
      <c r="BI205" s="216">
        <f>IF(N205="nulová",J205,0)</f>
        <v>0</v>
      </c>
      <c r="BJ205" s="18" t="s">
        <v>81</v>
      </c>
      <c r="BK205" s="216">
        <f>ROUND(I205*H205,2)</f>
        <v>0</v>
      </c>
      <c r="BL205" s="18" t="s">
        <v>487</v>
      </c>
      <c r="BM205" s="215" t="s">
        <v>2854</v>
      </c>
    </row>
    <row r="206" spans="1:65" s="2" customFormat="1" ht="10.199999999999999">
      <c r="A206" s="35"/>
      <c r="B206" s="36"/>
      <c r="C206" s="37"/>
      <c r="D206" s="217" t="s">
        <v>194</v>
      </c>
      <c r="E206" s="37"/>
      <c r="F206" s="218" t="s">
        <v>2853</v>
      </c>
      <c r="G206" s="37"/>
      <c r="H206" s="37"/>
      <c r="I206" s="116"/>
      <c r="J206" s="37"/>
      <c r="K206" s="37"/>
      <c r="L206" s="40"/>
      <c r="M206" s="219"/>
      <c r="N206" s="220"/>
      <c r="O206" s="72"/>
      <c r="P206" s="72"/>
      <c r="Q206" s="72"/>
      <c r="R206" s="72"/>
      <c r="S206" s="72"/>
      <c r="T206" s="73"/>
      <c r="U206" s="35"/>
      <c r="V206" s="35"/>
      <c r="W206" s="35"/>
      <c r="X206" s="35"/>
      <c r="Y206" s="35"/>
      <c r="Z206" s="35"/>
      <c r="AA206" s="35"/>
      <c r="AB206" s="35"/>
      <c r="AC206" s="35"/>
      <c r="AD206" s="35"/>
      <c r="AE206" s="35"/>
      <c r="AT206" s="18" t="s">
        <v>194</v>
      </c>
      <c r="AU206" s="18" t="s">
        <v>83</v>
      </c>
    </row>
    <row r="207" spans="1:65" s="2" customFormat="1" ht="16.5" customHeight="1">
      <c r="A207" s="35"/>
      <c r="B207" s="36"/>
      <c r="C207" s="204" t="s">
        <v>476</v>
      </c>
      <c r="D207" s="204" t="s">
        <v>187</v>
      </c>
      <c r="E207" s="205" t="s">
        <v>2609</v>
      </c>
      <c r="F207" s="206" t="s">
        <v>2855</v>
      </c>
      <c r="G207" s="207" t="s">
        <v>316</v>
      </c>
      <c r="H207" s="208">
        <v>80</v>
      </c>
      <c r="I207" s="209"/>
      <c r="J207" s="210">
        <f>ROUND(I207*H207,2)</f>
        <v>0</v>
      </c>
      <c r="K207" s="206" t="s">
        <v>1</v>
      </c>
      <c r="L207" s="40"/>
      <c r="M207" s="211" t="s">
        <v>1</v>
      </c>
      <c r="N207" s="212" t="s">
        <v>38</v>
      </c>
      <c r="O207" s="72"/>
      <c r="P207" s="213">
        <f>O207*H207</f>
        <v>0</v>
      </c>
      <c r="Q207" s="213">
        <v>0</v>
      </c>
      <c r="R207" s="213">
        <f>Q207*H207</f>
        <v>0</v>
      </c>
      <c r="S207" s="213">
        <v>0</v>
      </c>
      <c r="T207" s="214">
        <f>S207*H207</f>
        <v>0</v>
      </c>
      <c r="U207" s="35"/>
      <c r="V207" s="35"/>
      <c r="W207" s="35"/>
      <c r="X207" s="35"/>
      <c r="Y207" s="35"/>
      <c r="Z207" s="35"/>
      <c r="AA207" s="35"/>
      <c r="AB207" s="35"/>
      <c r="AC207" s="35"/>
      <c r="AD207" s="35"/>
      <c r="AE207" s="35"/>
      <c r="AR207" s="215" t="s">
        <v>487</v>
      </c>
      <c r="AT207" s="215" t="s">
        <v>187</v>
      </c>
      <c r="AU207" s="215" t="s">
        <v>83</v>
      </c>
      <c r="AY207" s="18" t="s">
        <v>185</v>
      </c>
      <c r="BE207" s="216">
        <f>IF(N207="základní",J207,0)</f>
        <v>0</v>
      </c>
      <c r="BF207" s="216">
        <f>IF(N207="snížená",J207,0)</f>
        <v>0</v>
      </c>
      <c r="BG207" s="216">
        <f>IF(N207="zákl. přenesená",J207,0)</f>
        <v>0</v>
      </c>
      <c r="BH207" s="216">
        <f>IF(N207="sníž. přenesená",J207,0)</f>
        <v>0</v>
      </c>
      <c r="BI207" s="216">
        <f>IF(N207="nulová",J207,0)</f>
        <v>0</v>
      </c>
      <c r="BJ207" s="18" t="s">
        <v>81</v>
      </c>
      <c r="BK207" s="216">
        <f>ROUND(I207*H207,2)</f>
        <v>0</v>
      </c>
      <c r="BL207" s="18" t="s">
        <v>487</v>
      </c>
      <c r="BM207" s="215" t="s">
        <v>2856</v>
      </c>
    </row>
    <row r="208" spans="1:65" s="2" customFormat="1" ht="10.199999999999999">
      <c r="A208" s="35"/>
      <c r="B208" s="36"/>
      <c r="C208" s="37"/>
      <c r="D208" s="217" t="s">
        <v>194</v>
      </c>
      <c r="E208" s="37"/>
      <c r="F208" s="218" t="s">
        <v>2855</v>
      </c>
      <c r="G208" s="37"/>
      <c r="H208" s="37"/>
      <c r="I208" s="116"/>
      <c r="J208" s="37"/>
      <c r="K208" s="37"/>
      <c r="L208" s="40"/>
      <c r="M208" s="219"/>
      <c r="N208" s="220"/>
      <c r="O208" s="72"/>
      <c r="P208" s="72"/>
      <c r="Q208" s="72"/>
      <c r="R208" s="72"/>
      <c r="S208" s="72"/>
      <c r="T208" s="73"/>
      <c r="U208" s="35"/>
      <c r="V208" s="35"/>
      <c r="W208" s="35"/>
      <c r="X208" s="35"/>
      <c r="Y208" s="35"/>
      <c r="Z208" s="35"/>
      <c r="AA208" s="35"/>
      <c r="AB208" s="35"/>
      <c r="AC208" s="35"/>
      <c r="AD208" s="35"/>
      <c r="AE208" s="35"/>
      <c r="AT208" s="18" t="s">
        <v>194</v>
      </c>
      <c r="AU208" s="18" t="s">
        <v>83</v>
      </c>
    </row>
    <row r="209" spans="1:65" s="2" customFormat="1" ht="21.75" customHeight="1">
      <c r="A209" s="35"/>
      <c r="B209" s="36"/>
      <c r="C209" s="204" t="s">
        <v>480</v>
      </c>
      <c r="D209" s="204" t="s">
        <v>187</v>
      </c>
      <c r="E209" s="205" t="s">
        <v>2612</v>
      </c>
      <c r="F209" s="206" t="s">
        <v>2857</v>
      </c>
      <c r="G209" s="207" t="s">
        <v>325</v>
      </c>
      <c r="H209" s="208">
        <v>1279.5</v>
      </c>
      <c r="I209" s="209"/>
      <c r="J209" s="210">
        <f>ROUND(I209*H209,2)</f>
        <v>0</v>
      </c>
      <c r="K209" s="206" t="s">
        <v>1</v>
      </c>
      <c r="L209" s="40"/>
      <c r="M209" s="211" t="s">
        <v>1</v>
      </c>
      <c r="N209" s="212" t="s">
        <v>38</v>
      </c>
      <c r="O209" s="72"/>
      <c r="P209" s="213">
        <f>O209*H209</f>
        <v>0</v>
      </c>
      <c r="Q209" s="213">
        <v>0</v>
      </c>
      <c r="R209" s="213">
        <f>Q209*H209</f>
        <v>0</v>
      </c>
      <c r="S209" s="213">
        <v>0</v>
      </c>
      <c r="T209" s="214">
        <f>S209*H209</f>
        <v>0</v>
      </c>
      <c r="U209" s="35"/>
      <c r="V209" s="35"/>
      <c r="W209" s="35"/>
      <c r="X209" s="35"/>
      <c r="Y209" s="35"/>
      <c r="Z209" s="35"/>
      <c r="AA209" s="35"/>
      <c r="AB209" s="35"/>
      <c r="AC209" s="35"/>
      <c r="AD209" s="35"/>
      <c r="AE209" s="35"/>
      <c r="AR209" s="215" t="s">
        <v>487</v>
      </c>
      <c r="AT209" s="215" t="s">
        <v>187</v>
      </c>
      <c r="AU209" s="215" t="s">
        <v>83</v>
      </c>
      <c r="AY209" s="18" t="s">
        <v>185</v>
      </c>
      <c r="BE209" s="216">
        <f>IF(N209="základní",J209,0)</f>
        <v>0</v>
      </c>
      <c r="BF209" s="216">
        <f>IF(N209="snížená",J209,0)</f>
        <v>0</v>
      </c>
      <c r="BG209" s="216">
        <f>IF(N209="zákl. přenesená",J209,0)</f>
        <v>0</v>
      </c>
      <c r="BH209" s="216">
        <f>IF(N209="sníž. přenesená",J209,0)</f>
        <v>0</v>
      </c>
      <c r="BI209" s="216">
        <f>IF(N209="nulová",J209,0)</f>
        <v>0</v>
      </c>
      <c r="BJ209" s="18" t="s">
        <v>81</v>
      </c>
      <c r="BK209" s="216">
        <f>ROUND(I209*H209,2)</f>
        <v>0</v>
      </c>
      <c r="BL209" s="18" t="s">
        <v>487</v>
      </c>
      <c r="BM209" s="215" t="s">
        <v>2858</v>
      </c>
    </row>
    <row r="210" spans="1:65" s="2" customFormat="1" ht="10.199999999999999">
      <c r="A210" s="35"/>
      <c r="B210" s="36"/>
      <c r="C210" s="37"/>
      <c r="D210" s="217" t="s">
        <v>194</v>
      </c>
      <c r="E210" s="37"/>
      <c r="F210" s="218" t="s">
        <v>2859</v>
      </c>
      <c r="G210" s="37"/>
      <c r="H210" s="37"/>
      <c r="I210" s="116"/>
      <c r="J210" s="37"/>
      <c r="K210" s="37"/>
      <c r="L210" s="40"/>
      <c r="M210" s="219"/>
      <c r="N210" s="220"/>
      <c r="O210" s="72"/>
      <c r="P210" s="72"/>
      <c r="Q210" s="72"/>
      <c r="R210" s="72"/>
      <c r="S210" s="72"/>
      <c r="T210" s="73"/>
      <c r="U210" s="35"/>
      <c r="V210" s="35"/>
      <c r="W210" s="35"/>
      <c r="X210" s="35"/>
      <c r="Y210" s="35"/>
      <c r="Z210" s="35"/>
      <c r="AA210" s="35"/>
      <c r="AB210" s="35"/>
      <c r="AC210" s="35"/>
      <c r="AD210" s="35"/>
      <c r="AE210" s="35"/>
      <c r="AT210" s="18" t="s">
        <v>194</v>
      </c>
      <c r="AU210" s="18" t="s">
        <v>83</v>
      </c>
    </row>
    <row r="211" spans="1:65" s="2" customFormat="1" ht="16.5" customHeight="1">
      <c r="A211" s="35"/>
      <c r="B211" s="36"/>
      <c r="C211" s="204" t="s">
        <v>484</v>
      </c>
      <c r="D211" s="204" t="s">
        <v>187</v>
      </c>
      <c r="E211" s="205" t="s">
        <v>2615</v>
      </c>
      <c r="F211" s="206" t="s">
        <v>2860</v>
      </c>
      <c r="G211" s="207" t="s">
        <v>210</v>
      </c>
      <c r="H211" s="208">
        <v>0.4</v>
      </c>
      <c r="I211" s="209"/>
      <c r="J211" s="210">
        <f>ROUND(I211*H211,2)</f>
        <v>0</v>
      </c>
      <c r="K211" s="206" t="s">
        <v>1</v>
      </c>
      <c r="L211" s="40"/>
      <c r="M211" s="211" t="s">
        <v>1</v>
      </c>
      <c r="N211" s="212" t="s">
        <v>38</v>
      </c>
      <c r="O211" s="72"/>
      <c r="P211" s="213">
        <f>O211*H211</f>
        <v>0</v>
      </c>
      <c r="Q211" s="213">
        <v>0</v>
      </c>
      <c r="R211" s="213">
        <f>Q211*H211</f>
        <v>0</v>
      </c>
      <c r="S211" s="213">
        <v>0</v>
      </c>
      <c r="T211" s="214">
        <f>S211*H211</f>
        <v>0</v>
      </c>
      <c r="U211" s="35"/>
      <c r="V211" s="35"/>
      <c r="W211" s="35"/>
      <c r="X211" s="35"/>
      <c r="Y211" s="35"/>
      <c r="Z211" s="35"/>
      <c r="AA211" s="35"/>
      <c r="AB211" s="35"/>
      <c r="AC211" s="35"/>
      <c r="AD211" s="35"/>
      <c r="AE211" s="35"/>
      <c r="AR211" s="215" t="s">
        <v>487</v>
      </c>
      <c r="AT211" s="215" t="s">
        <v>187</v>
      </c>
      <c r="AU211" s="215" t="s">
        <v>83</v>
      </c>
      <c r="AY211" s="18" t="s">
        <v>185</v>
      </c>
      <c r="BE211" s="216">
        <f>IF(N211="základní",J211,0)</f>
        <v>0</v>
      </c>
      <c r="BF211" s="216">
        <f>IF(N211="snížená",J211,0)</f>
        <v>0</v>
      </c>
      <c r="BG211" s="216">
        <f>IF(N211="zákl. přenesená",J211,0)</f>
        <v>0</v>
      </c>
      <c r="BH211" s="216">
        <f>IF(N211="sníž. přenesená",J211,0)</f>
        <v>0</v>
      </c>
      <c r="BI211" s="216">
        <f>IF(N211="nulová",J211,0)</f>
        <v>0</v>
      </c>
      <c r="BJ211" s="18" t="s">
        <v>81</v>
      </c>
      <c r="BK211" s="216">
        <f>ROUND(I211*H211,2)</f>
        <v>0</v>
      </c>
      <c r="BL211" s="18" t="s">
        <v>487</v>
      </c>
      <c r="BM211" s="215" t="s">
        <v>2861</v>
      </c>
    </row>
    <row r="212" spans="1:65" s="2" customFormat="1" ht="10.199999999999999">
      <c r="A212" s="35"/>
      <c r="B212" s="36"/>
      <c r="C212" s="37"/>
      <c r="D212" s="217" t="s">
        <v>194</v>
      </c>
      <c r="E212" s="37"/>
      <c r="F212" s="218" t="s">
        <v>2860</v>
      </c>
      <c r="G212" s="37"/>
      <c r="H212" s="37"/>
      <c r="I212" s="116"/>
      <c r="J212" s="37"/>
      <c r="K212" s="37"/>
      <c r="L212" s="40"/>
      <c r="M212" s="219"/>
      <c r="N212" s="220"/>
      <c r="O212" s="72"/>
      <c r="P212" s="72"/>
      <c r="Q212" s="72"/>
      <c r="R212" s="72"/>
      <c r="S212" s="72"/>
      <c r="T212" s="73"/>
      <c r="U212" s="35"/>
      <c r="V212" s="35"/>
      <c r="W212" s="35"/>
      <c r="X212" s="35"/>
      <c r="Y212" s="35"/>
      <c r="Z212" s="35"/>
      <c r="AA212" s="35"/>
      <c r="AB212" s="35"/>
      <c r="AC212" s="35"/>
      <c r="AD212" s="35"/>
      <c r="AE212" s="35"/>
      <c r="AT212" s="18" t="s">
        <v>194</v>
      </c>
      <c r="AU212" s="18" t="s">
        <v>83</v>
      </c>
    </row>
    <row r="213" spans="1:65" s="2" customFormat="1" ht="16.5" customHeight="1">
      <c r="A213" s="35"/>
      <c r="B213" s="36"/>
      <c r="C213" s="204" t="s">
        <v>490</v>
      </c>
      <c r="D213" s="204" t="s">
        <v>187</v>
      </c>
      <c r="E213" s="205" t="s">
        <v>2618</v>
      </c>
      <c r="F213" s="206" t="s">
        <v>2619</v>
      </c>
      <c r="G213" s="207" t="s">
        <v>316</v>
      </c>
      <c r="H213" s="208">
        <v>45</v>
      </c>
      <c r="I213" s="209"/>
      <c r="J213" s="210">
        <f>ROUND(I213*H213,2)</f>
        <v>0</v>
      </c>
      <c r="K213" s="206" t="s">
        <v>1</v>
      </c>
      <c r="L213" s="40"/>
      <c r="M213" s="211" t="s">
        <v>1</v>
      </c>
      <c r="N213" s="212" t="s">
        <v>38</v>
      </c>
      <c r="O213" s="72"/>
      <c r="P213" s="213">
        <f>O213*H213</f>
        <v>0</v>
      </c>
      <c r="Q213" s="213">
        <v>0</v>
      </c>
      <c r="R213" s="213">
        <f>Q213*H213</f>
        <v>0</v>
      </c>
      <c r="S213" s="213">
        <v>0</v>
      </c>
      <c r="T213" s="214">
        <f>S213*H213</f>
        <v>0</v>
      </c>
      <c r="U213" s="35"/>
      <c r="V213" s="35"/>
      <c r="W213" s="35"/>
      <c r="X213" s="35"/>
      <c r="Y213" s="35"/>
      <c r="Z213" s="35"/>
      <c r="AA213" s="35"/>
      <c r="AB213" s="35"/>
      <c r="AC213" s="35"/>
      <c r="AD213" s="35"/>
      <c r="AE213" s="35"/>
      <c r="AR213" s="215" t="s">
        <v>487</v>
      </c>
      <c r="AT213" s="215" t="s">
        <v>187</v>
      </c>
      <c r="AU213" s="215" t="s">
        <v>83</v>
      </c>
      <c r="AY213" s="18" t="s">
        <v>185</v>
      </c>
      <c r="BE213" s="216">
        <f>IF(N213="základní",J213,0)</f>
        <v>0</v>
      </c>
      <c r="BF213" s="216">
        <f>IF(N213="snížená",J213,0)</f>
        <v>0</v>
      </c>
      <c r="BG213" s="216">
        <f>IF(N213="zákl. přenesená",J213,0)</f>
        <v>0</v>
      </c>
      <c r="BH213" s="216">
        <f>IF(N213="sníž. přenesená",J213,0)</f>
        <v>0</v>
      </c>
      <c r="BI213" s="216">
        <f>IF(N213="nulová",J213,0)</f>
        <v>0</v>
      </c>
      <c r="BJ213" s="18" t="s">
        <v>81</v>
      </c>
      <c r="BK213" s="216">
        <f>ROUND(I213*H213,2)</f>
        <v>0</v>
      </c>
      <c r="BL213" s="18" t="s">
        <v>487</v>
      </c>
      <c r="BM213" s="215" t="s">
        <v>2862</v>
      </c>
    </row>
    <row r="214" spans="1:65" s="2" customFormat="1" ht="10.199999999999999">
      <c r="A214" s="35"/>
      <c r="B214" s="36"/>
      <c r="C214" s="37"/>
      <c r="D214" s="217" t="s">
        <v>194</v>
      </c>
      <c r="E214" s="37"/>
      <c r="F214" s="218" t="s">
        <v>2619</v>
      </c>
      <c r="G214" s="37"/>
      <c r="H214" s="37"/>
      <c r="I214" s="116"/>
      <c r="J214" s="37"/>
      <c r="K214" s="37"/>
      <c r="L214" s="40"/>
      <c r="M214" s="219"/>
      <c r="N214" s="220"/>
      <c r="O214" s="72"/>
      <c r="P214" s="72"/>
      <c r="Q214" s="72"/>
      <c r="R214" s="72"/>
      <c r="S214" s="72"/>
      <c r="T214" s="73"/>
      <c r="U214" s="35"/>
      <c r="V214" s="35"/>
      <c r="W214" s="35"/>
      <c r="X214" s="35"/>
      <c r="Y214" s="35"/>
      <c r="Z214" s="35"/>
      <c r="AA214" s="35"/>
      <c r="AB214" s="35"/>
      <c r="AC214" s="35"/>
      <c r="AD214" s="35"/>
      <c r="AE214" s="35"/>
      <c r="AT214" s="18" t="s">
        <v>194</v>
      </c>
      <c r="AU214" s="18" t="s">
        <v>83</v>
      </c>
    </row>
    <row r="215" spans="1:65" s="2" customFormat="1" ht="16.5" customHeight="1">
      <c r="A215" s="35"/>
      <c r="B215" s="36"/>
      <c r="C215" s="204" t="s">
        <v>494</v>
      </c>
      <c r="D215" s="204" t="s">
        <v>187</v>
      </c>
      <c r="E215" s="205" t="s">
        <v>2621</v>
      </c>
      <c r="F215" s="206" t="s">
        <v>2863</v>
      </c>
      <c r="G215" s="207" t="s">
        <v>990</v>
      </c>
      <c r="H215" s="208">
        <v>15</v>
      </c>
      <c r="I215" s="209"/>
      <c r="J215" s="210">
        <f>ROUND(I215*H215,2)</f>
        <v>0</v>
      </c>
      <c r="K215" s="206" t="s">
        <v>1</v>
      </c>
      <c r="L215" s="40"/>
      <c r="M215" s="211" t="s">
        <v>1</v>
      </c>
      <c r="N215" s="212" t="s">
        <v>38</v>
      </c>
      <c r="O215" s="72"/>
      <c r="P215" s="213">
        <f>O215*H215</f>
        <v>0</v>
      </c>
      <c r="Q215" s="213">
        <v>0</v>
      </c>
      <c r="R215" s="213">
        <f>Q215*H215</f>
        <v>0</v>
      </c>
      <c r="S215" s="213">
        <v>0</v>
      </c>
      <c r="T215" s="214">
        <f>S215*H215</f>
        <v>0</v>
      </c>
      <c r="U215" s="35"/>
      <c r="V215" s="35"/>
      <c r="W215" s="35"/>
      <c r="X215" s="35"/>
      <c r="Y215" s="35"/>
      <c r="Z215" s="35"/>
      <c r="AA215" s="35"/>
      <c r="AB215" s="35"/>
      <c r="AC215" s="35"/>
      <c r="AD215" s="35"/>
      <c r="AE215" s="35"/>
      <c r="AR215" s="215" t="s">
        <v>487</v>
      </c>
      <c r="AT215" s="215" t="s">
        <v>187</v>
      </c>
      <c r="AU215" s="215" t="s">
        <v>83</v>
      </c>
      <c r="AY215" s="18" t="s">
        <v>185</v>
      </c>
      <c r="BE215" s="216">
        <f>IF(N215="základní",J215,0)</f>
        <v>0</v>
      </c>
      <c r="BF215" s="216">
        <f>IF(N215="snížená",J215,0)</f>
        <v>0</v>
      </c>
      <c r="BG215" s="216">
        <f>IF(N215="zákl. přenesená",J215,0)</f>
        <v>0</v>
      </c>
      <c r="BH215" s="216">
        <f>IF(N215="sníž. přenesená",J215,0)</f>
        <v>0</v>
      </c>
      <c r="BI215" s="216">
        <f>IF(N215="nulová",J215,0)</f>
        <v>0</v>
      </c>
      <c r="BJ215" s="18" t="s">
        <v>81</v>
      </c>
      <c r="BK215" s="216">
        <f>ROUND(I215*H215,2)</f>
        <v>0</v>
      </c>
      <c r="BL215" s="18" t="s">
        <v>487</v>
      </c>
      <c r="BM215" s="215" t="s">
        <v>2864</v>
      </c>
    </row>
    <row r="216" spans="1:65" s="2" customFormat="1" ht="10.199999999999999">
      <c r="A216" s="35"/>
      <c r="B216" s="36"/>
      <c r="C216" s="37"/>
      <c r="D216" s="217" t="s">
        <v>194</v>
      </c>
      <c r="E216" s="37"/>
      <c r="F216" s="218" t="s">
        <v>2863</v>
      </c>
      <c r="G216" s="37"/>
      <c r="H216" s="37"/>
      <c r="I216" s="116"/>
      <c r="J216" s="37"/>
      <c r="K216" s="37"/>
      <c r="L216" s="40"/>
      <c r="M216" s="219"/>
      <c r="N216" s="220"/>
      <c r="O216" s="72"/>
      <c r="P216" s="72"/>
      <c r="Q216" s="72"/>
      <c r="R216" s="72"/>
      <c r="S216" s="72"/>
      <c r="T216" s="73"/>
      <c r="U216" s="35"/>
      <c r="V216" s="35"/>
      <c r="W216" s="35"/>
      <c r="X216" s="35"/>
      <c r="Y216" s="35"/>
      <c r="Z216" s="35"/>
      <c r="AA216" s="35"/>
      <c r="AB216" s="35"/>
      <c r="AC216" s="35"/>
      <c r="AD216" s="35"/>
      <c r="AE216" s="35"/>
      <c r="AT216" s="18" t="s">
        <v>194</v>
      </c>
      <c r="AU216" s="18" t="s">
        <v>83</v>
      </c>
    </row>
    <row r="217" spans="1:65" s="12" customFormat="1" ht="22.8" customHeight="1">
      <c r="B217" s="188"/>
      <c r="C217" s="189"/>
      <c r="D217" s="190" t="s">
        <v>72</v>
      </c>
      <c r="E217" s="202" t="s">
        <v>1515</v>
      </c>
      <c r="F217" s="202" t="s">
        <v>2644</v>
      </c>
      <c r="G217" s="189"/>
      <c r="H217" s="189"/>
      <c r="I217" s="192"/>
      <c r="J217" s="203">
        <f>BK217</f>
        <v>0</v>
      </c>
      <c r="K217" s="189"/>
      <c r="L217" s="194"/>
      <c r="M217" s="195"/>
      <c r="N217" s="196"/>
      <c r="O217" s="196"/>
      <c r="P217" s="197">
        <f>SUM(P218:P219)</f>
        <v>0</v>
      </c>
      <c r="Q217" s="196"/>
      <c r="R217" s="197">
        <f>SUM(R218:R219)</f>
        <v>0</v>
      </c>
      <c r="S217" s="196"/>
      <c r="T217" s="198">
        <f>SUM(T218:T219)</f>
        <v>0</v>
      </c>
      <c r="AR217" s="199" t="s">
        <v>192</v>
      </c>
      <c r="AT217" s="200" t="s">
        <v>72</v>
      </c>
      <c r="AU217" s="200" t="s">
        <v>81</v>
      </c>
      <c r="AY217" s="199" t="s">
        <v>185</v>
      </c>
      <c r="BK217" s="201">
        <f>SUM(BK218:BK219)</f>
        <v>0</v>
      </c>
    </row>
    <row r="218" spans="1:65" s="2" customFormat="1" ht="21.75" customHeight="1">
      <c r="A218" s="35"/>
      <c r="B218" s="36"/>
      <c r="C218" s="204" t="s">
        <v>500</v>
      </c>
      <c r="D218" s="204" t="s">
        <v>187</v>
      </c>
      <c r="E218" s="205" t="s">
        <v>2720</v>
      </c>
      <c r="F218" s="206" t="s">
        <v>2865</v>
      </c>
      <c r="G218" s="207" t="s">
        <v>1430</v>
      </c>
      <c r="H218" s="208">
        <v>1</v>
      </c>
      <c r="I218" s="209"/>
      <c r="J218" s="210">
        <f>ROUND(I218*H218,2)</f>
        <v>0</v>
      </c>
      <c r="K218" s="206" t="s">
        <v>1</v>
      </c>
      <c r="L218" s="40"/>
      <c r="M218" s="211" t="s">
        <v>1</v>
      </c>
      <c r="N218" s="212" t="s">
        <v>38</v>
      </c>
      <c r="O218" s="72"/>
      <c r="P218" s="213">
        <f>O218*H218</f>
        <v>0</v>
      </c>
      <c r="Q218" s="213">
        <v>0</v>
      </c>
      <c r="R218" s="213">
        <f>Q218*H218</f>
        <v>0</v>
      </c>
      <c r="S218" s="213">
        <v>0</v>
      </c>
      <c r="T218" s="214">
        <f>S218*H218</f>
        <v>0</v>
      </c>
      <c r="U218" s="35"/>
      <c r="V218" s="35"/>
      <c r="W218" s="35"/>
      <c r="X218" s="35"/>
      <c r="Y218" s="35"/>
      <c r="Z218" s="35"/>
      <c r="AA218" s="35"/>
      <c r="AB218" s="35"/>
      <c r="AC218" s="35"/>
      <c r="AD218" s="35"/>
      <c r="AE218" s="35"/>
      <c r="AR218" s="215" t="s">
        <v>487</v>
      </c>
      <c r="AT218" s="215" t="s">
        <v>187</v>
      </c>
      <c r="AU218" s="215" t="s">
        <v>83</v>
      </c>
      <c r="AY218" s="18" t="s">
        <v>185</v>
      </c>
      <c r="BE218" s="216">
        <f>IF(N218="základní",J218,0)</f>
        <v>0</v>
      </c>
      <c r="BF218" s="216">
        <f>IF(N218="snížená",J218,0)</f>
        <v>0</v>
      </c>
      <c r="BG218" s="216">
        <f>IF(N218="zákl. přenesená",J218,0)</f>
        <v>0</v>
      </c>
      <c r="BH218" s="216">
        <f>IF(N218="sníž. přenesená",J218,0)</f>
        <v>0</v>
      </c>
      <c r="BI218" s="216">
        <f>IF(N218="nulová",J218,0)</f>
        <v>0</v>
      </c>
      <c r="BJ218" s="18" t="s">
        <v>81</v>
      </c>
      <c r="BK218" s="216">
        <f>ROUND(I218*H218,2)</f>
        <v>0</v>
      </c>
      <c r="BL218" s="18" t="s">
        <v>487</v>
      </c>
      <c r="BM218" s="215" t="s">
        <v>2866</v>
      </c>
    </row>
    <row r="219" spans="1:65" s="2" customFormat="1" ht="19.2">
      <c r="A219" s="35"/>
      <c r="B219" s="36"/>
      <c r="C219" s="37"/>
      <c r="D219" s="217" t="s">
        <v>194</v>
      </c>
      <c r="E219" s="37"/>
      <c r="F219" s="218" t="s">
        <v>2865</v>
      </c>
      <c r="G219" s="37"/>
      <c r="H219" s="37"/>
      <c r="I219" s="116"/>
      <c r="J219" s="37"/>
      <c r="K219" s="37"/>
      <c r="L219" s="40"/>
      <c r="M219" s="219"/>
      <c r="N219" s="220"/>
      <c r="O219" s="72"/>
      <c r="P219" s="72"/>
      <c r="Q219" s="72"/>
      <c r="R219" s="72"/>
      <c r="S219" s="72"/>
      <c r="T219" s="73"/>
      <c r="U219" s="35"/>
      <c r="V219" s="35"/>
      <c r="W219" s="35"/>
      <c r="X219" s="35"/>
      <c r="Y219" s="35"/>
      <c r="Z219" s="35"/>
      <c r="AA219" s="35"/>
      <c r="AB219" s="35"/>
      <c r="AC219" s="35"/>
      <c r="AD219" s="35"/>
      <c r="AE219" s="35"/>
      <c r="AT219" s="18" t="s">
        <v>194</v>
      </c>
      <c r="AU219" s="18" t="s">
        <v>83</v>
      </c>
    </row>
    <row r="220" spans="1:65" s="12" customFormat="1" ht="22.8" customHeight="1">
      <c r="B220" s="188"/>
      <c r="C220" s="189"/>
      <c r="D220" s="190" t="s">
        <v>72</v>
      </c>
      <c r="E220" s="202" t="s">
        <v>1567</v>
      </c>
      <c r="F220" s="202" t="s">
        <v>2648</v>
      </c>
      <c r="G220" s="189"/>
      <c r="H220" s="189"/>
      <c r="I220" s="192"/>
      <c r="J220" s="203">
        <f>BK220</f>
        <v>0</v>
      </c>
      <c r="K220" s="189"/>
      <c r="L220" s="194"/>
      <c r="M220" s="195"/>
      <c r="N220" s="196"/>
      <c r="O220" s="196"/>
      <c r="P220" s="197">
        <f>SUM(P221:P262)</f>
        <v>0</v>
      </c>
      <c r="Q220" s="196"/>
      <c r="R220" s="197">
        <f>SUM(R221:R262)</f>
        <v>0</v>
      </c>
      <c r="S220" s="196"/>
      <c r="T220" s="198">
        <f>SUM(T221:T262)</f>
        <v>0</v>
      </c>
      <c r="AR220" s="199" t="s">
        <v>192</v>
      </c>
      <c r="AT220" s="200" t="s">
        <v>72</v>
      </c>
      <c r="AU220" s="200" t="s">
        <v>81</v>
      </c>
      <c r="AY220" s="199" t="s">
        <v>185</v>
      </c>
      <c r="BK220" s="201">
        <f>SUM(BK221:BK262)</f>
        <v>0</v>
      </c>
    </row>
    <row r="221" spans="1:65" s="2" customFormat="1" ht="16.5" customHeight="1">
      <c r="A221" s="35"/>
      <c r="B221" s="36"/>
      <c r="C221" s="258" t="s">
        <v>506</v>
      </c>
      <c r="D221" s="258" t="s">
        <v>521</v>
      </c>
      <c r="E221" s="259" t="s">
        <v>2867</v>
      </c>
      <c r="F221" s="260" t="s">
        <v>2868</v>
      </c>
      <c r="G221" s="261" t="s">
        <v>990</v>
      </c>
      <c r="H221" s="262">
        <v>1</v>
      </c>
      <c r="I221" s="263"/>
      <c r="J221" s="264">
        <f>ROUND(I221*H221,2)</f>
        <v>0</v>
      </c>
      <c r="K221" s="260" t="s">
        <v>1</v>
      </c>
      <c r="L221" s="265"/>
      <c r="M221" s="266" t="s">
        <v>1</v>
      </c>
      <c r="N221" s="267" t="s">
        <v>38</v>
      </c>
      <c r="O221" s="72"/>
      <c r="P221" s="213">
        <f>O221*H221</f>
        <v>0</v>
      </c>
      <c r="Q221" s="213">
        <v>0</v>
      </c>
      <c r="R221" s="213">
        <f>Q221*H221</f>
        <v>0</v>
      </c>
      <c r="S221" s="213">
        <v>0</v>
      </c>
      <c r="T221" s="214">
        <f>S221*H221</f>
        <v>0</v>
      </c>
      <c r="U221" s="35"/>
      <c r="V221" s="35"/>
      <c r="W221" s="35"/>
      <c r="X221" s="35"/>
      <c r="Y221" s="35"/>
      <c r="Z221" s="35"/>
      <c r="AA221" s="35"/>
      <c r="AB221" s="35"/>
      <c r="AC221" s="35"/>
      <c r="AD221" s="35"/>
      <c r="AE221" s="35"/>
      <c r="AR221" s="215" t="s">
        <v>487</v>
      </c>
      <c r="AT221" s="215" t="s">
        <v>521</v>
      </c>
      <c r="AU221" s="215" t="s">
        <v>83</v>
      </c>
      <c r="AY221" s="18" t="s">
        <v>185</v>
      </c>
      <c r="BE221" s="216">
        <f>IF(N221="základní",J221,0)</f>
        <v>0</v>
      </c>
      <c r="BF221" s="216">
        <f>IF(N221="snížená",J221,0)</f>
        <v>0</v>
      </c>
      <c r="BG221" s="216">
        <f>IF(N221="zákl. přenesená",J221,0)</f>
        <v>0</v>
      </c>
      <c r="BH221" s="216">
        <f>IF(N221="sníž. přenesená",J221,0)</f>
        <v>0</v>
      </c>
      <c r="BI221" s="216">
        <f>IF(N221="nulová",J221,0)</f>
        <v>0</v>
      </c>
      <c r="BJ221" s="18" t="s">
        <v>81</v>
      </c>
      <c r="BK221" s="216">
        <f>ROUND(I221*H221,2)</f>
        <v>0</v>
      </c>
      <c r="BL221" s="18" t="s">
        <v>487</v>
      </c>
      <c r="BM221" s="215" t="s">
        <v>2869</v>
      </c>
    </row>
    <row r="222" spans="1:65" s="2" customFormat="1" ht="10.199999999999999">
      <c r="A222" s="35"/>
      <c r="B222" s="36"/>
      <c r="C222" s="37"/>
      <c r="D222" s="217" t="s">
        <v>194</v>
      </c>
      <c r="E222" s="37"/>
      <c r="F222" s="218" t="s">
        <v>2868</v>
      </c>
      <c r="G222" s="37"/>
      <c r="H222" s="37"/>
      <c r="I222" s="116"/>
      <c r="J222" s="37"/>
      <c r="K222" s="37"/>
      <c r="L222" s="40"/>
      <c r="M222" s="219"/>
      <c r="N222" s="220"/>
      <c r="O222" s="72"/>
      <c r="P222" s="72"/>
      <c r="Q222" s="72"/>
      <c r="R222" s="72"/>
      <c r="S222" s="72"/>
      <c r="T222" s="73"/>
      <c r="U222" s="35"/>
      <c r="V222" s="35"/>
      <c r="W222" s="35"/>
      <c r="X222" s="35"/>
      <c r="Y222" s="35"/>
      <c r="Z222" s="35"/>
      <c r="AA222" s="35"/>
      <c r="AB222" s="35"/>
      <c r="AC222" s="35"/>
      <c r="AD222" s="35"/>
      <c r="AE222" s="35"/>
      <c r="AT222" s="18" t="s">
        <v>194</v>
      </c>
      <c r="AU222" s="18" t="s">
        <v>83</v>
      </c>
    </row>
    <row r="223" spans="1:65" s="2" customFormat="1" ht="16.5" customHeight="1">
      <c r="A223" s="35"/>
      <c r="B223" s="36"/>
      <c r="C223" s="258" t="s">
        <v>516</v>
      </c>
      <c r="D223" s="258" t="s">
        <v>521</v>
      </c>
      <c r="E223" s="259" t="s">
        <v>2632</v>
      </c>
      <c r="F223" s="260" t="s">
        <v>2649</v>
      </c>
      <c r="G223" s="261" t="s">
        <v>990</v>
      </c>
      <c r="H223" s="262">
        <v>3</v>
      </c>
      <c r="I223" s="263"/>
      <c r="J223" s="264">
        <f>ROUND(I223*H223,2)</f>
        <v>0</v>
      </c>
      <c r="K223" s="260" t="s">
        <v>1</v>
      </c>
      <c r="L223" s="265"/>
      <c r="M223" s="266" t="s">
        <v>1</v>
      </c>
      <c r="N223" s="267" t="s">
        <v>38</v>
      </c>
      <c r="O223" s="72"/>
      <c r="P223" s="213">
        <f>O223*H223</f>
        <v>0</v>
      </c>
      <c r="Q223" s="213">
        <v>0</v>
      </c>
      <c r="R223" s="213">
        <f>Q223*H223</f>
        <v>0</v>
      </c>
      <c r="S223" s="213">
        <v>0</v>
      </c>
      <c r="T223" s="214">
        <f>S223*H223</f>
        <v>0</v>
      </c>
      <c r="U223" s="35"/>
      <c r="V223" s="35"/>
      <c r="W223" s="35"/>
      <c r="X223" s="35"/>
      <c r="Y223" s="35"/>
      <c r="Z223" s="35"/>
      <c r="AA223" s="35"/>
      <c r="AB223" s="35"/>
      <c r="AC223" s="35"/>
      <c r="AD223" s="35"/>
      <c r="AE223" s="35"/>
      <c r="AR223" s="215" t="s">
        <v>487</v>
      </c>
      <c r="AT223" s="215" t="s">
        <v>521</v>
      </c>
      <c r="AU223" s="215" t="s">
        <v>83</v>
      </c>
      <c r="AY223" s="18" t="s">
        <v>185</v>
      </c>
      <c r="BE223" s="216">
        <f>IF(N223="základní",J223,0)</f>
        <v>0</v>
      </c>
      <c r="BF223" s="216">
        <f>IF(N223="snížená",J223,0)</f>
        <v>0</v>
      </c>
      <c r="BG223" s="216">
        <f>IF(N223="zákl. přenesená",J223,0)</f>
        <v>0</v>
      </c>
      <c r="BH223" s="216">
        <f>IF(N223="sníž. přenesená",J223,0)</f>
        <v>0</v>
      </c>
      <c r="BI223" s="216">
        <f>IF(N223="nulová",J223,0)</f>
        <v>0</v>
      </c>
      <c r="BJ223" s="18" t="s">
        <v>81</v>
      </c>
      <c r="BK223" s="216">
        <f>ROUND(I223*H223,2)</f>
        <v>0</v>
      </c>
      <c r="BL223" s="18" t="s">
        <v>487</v>
      </c>
      <c r="BM223" s="215" t="s">
        <v>2870</v>
      </c>
    </row>
    <row r="224" spans="1:65" s="2" customFormat="1" ht="10.199999999999999">
      <c r="A224" s="35"/>
      <c r="B224" s="36"/>
      <c r="C224" s="37"/>
      <c r="D224" s="217" t="s">
        <v>194</v>
      </c>
      <c r="E224" s="37"/>
      <c r="F224" s="218" t="s">
        <v>2649</v>
      </c>
      <c r="G224" s="37"/>
      <c r="H224" s="37"/>
      <c r="I224" s="116"/>
      <c r="J224" s="37"/>
      <c r="K224" s="37"/>
      <c r="L224" s="40"/>
      <c r="M224" s="219"/>
      <c r="N224" s="220"/>
      <c r="O224" s="72"/>
      <c r="P224" s="72"/>
      <c r="Q224" s="72"/>
      <c r="R224" s="72"/>
      <c r="S224" s="72"/>
      <c r="T224" s="73"/>
      <c r="U224" s="35"/>
      <c r="V224" s="35"/>
      <c r="W224" s="35"/>
      <c r="X224" s="35"/>
      <c r="Y224" s="35"/>
      <c r="Z224" s="35"/>
      <c r="AA224" s="35"/>
      <c r="AB224" s="35"/>
      <c r="AC224" s="35"/>
      <c r="AD224" s="35"/>
      <c r="AE224" s="35"/>
      <c r="AT224" s="18" t="s">
        <v>194</v>
      </c>
      <c r="AU224" s="18" t="s">
        <v>83</v>
      </c>
    </row>
    <row r="225" spans="1:65" s="2" customFormat="1" ht="16.5" customHeight="1">
      <c r="A225" s="35"/>
      <c r="B225" s="36"/>
      <c r="C225" s="258" t="s">
        <v>525</v>
      </c>
      <c r="D225" s="258" t="s">
        <v>521</v>
      </c>
      <c r="E225" s="259" t="s">
        <v>2871</v>
      </c>
      <c r="F225" s="260" t="s">
        <v>2872</v>
      </c>
      <c r="G225" s="261" t="s">
        <v>316</v>
      </c>
      <c r="H225" s="262">
        <v>3</v>
      </c>
      <c r="I225" s="263"/>
      <c r="J225" s="264">
        <f>ROUND(I225*H225,2)</f>
        <v>0</v>
      </c>
      <c r="K225" s="260" t="s">
        <v>1</v>
      </c>
      <c r="L225" s="265"/>
      <c r="M225" s="266" t="s">
        <v>1</v>
      </c>
      <c r="N225" s="267" t="s">
        <v>38</v>
      </c>
      <c r="O225" s="72"/>
      <c r="P225" s="213">
        <f>O225*H225</f>
        <v>0</v>
      </c>
      <c r="Q225" s="213">
        <v>0</v>
      </c>
      <c r="R225" s="213">
        <f>Q225*H225</f>
        <v>0</v>
      </c>
      <c r="S225" s="213">
        <v>0</v>
      </c>
      <c r="T225" s="214">
        <f>S225*H225</f>
        <v>0</v>
      </c>
      <c r="U225" s="35"/>
      <c r="V225" s="35"/>
      <c r="W225" s="35"/>
      <c r="X225" s="35"/>
      <c r="Y225" s="35"/>
      <c r="Z225" s="35"/>
      <c r="AA225" s="35"/>
      <c r="AB225" s="35"/>
      <c r="AC225" s="35"/>
      <c r="AD225" s="35"/>
      <c r="AE225" s="35"/>
      <c r="AR225" s="215" t="s">
        <v>487</v>
      </c>
      <c r="AT225" s="215" t="s">
        <v>521</v>
      </c>
      <c r="AU225" s="215" t="s">
        <v>83</v>
      </c>
      <c r="AY225" s="18" t="s">
        <v>185</v>
      </c>
      <c r="BE225" s="216">
        <f>IF(N225="základní",J225,0)</f>
        <v>0</v>
      </c>
      <c r="BF225" s="216">
        <f>IF(N225="snížená",J225,0)</f>
        <v>0</v>
      </c>
      <c r="BG225" s="216">
        <f>IF(N225="zákl. přenesená",J225,0)</f>
        <v>0</v>
      </c>
      <c r="BH225" s="216">
        <f>IF(N225="sníž. přenesená",J225,0)</f>
        <v>0</v>
      </c>
      <c r="BI225" s="216">
        <f>IF(N225="nulová",J225,0)</f>
        <v>0</v>
      </c>
      <c r="BJ225" s="18" t="s">
        <v>81</v>
      </c>
      <c r="BK225" s="216">
        <f>ROUND(I225*H225,2)</f>
        <v>0</v>
      </c>
      <c r="BL225" s="18" t="s">
        <v>487</v>
      </c>
      <c r="BM225" s="215" t="s">
        <v>2873</v>
      </c>
    </row>
    <row r="226" spans="1:65" s="2" customFormat="1" ht="10.199999999999999">
      <c r="A226" s="35"/>
      <c r="B226" s="36"/>
      <c r="C226" s="37"/>
      <c r="D226" s="217" t="s">
        <v>194</v>
      </c>
      <c r="E226" s="37"/>
      <c r="F226" s="218" t="s">
        <v>2872</v>
      </c>
      <c r="G226" s="37"/>
      <c r="H226" s="37"/>
      <c r="I226" s="116"/>
      <c r="J226" s="37"/>
      <c r="K226" s="37"/>
      <c r="L226" s="40"/>
      <c r="M226" s="219"/>
      <c r="N226" s="220"/>
      <c r="O226" s="72"/>
      <c r="P226" s="72"/>
      <c r="Q226" s="72"/>
      <c r="R226" s="72"/>
      <c r="S226" s="72"/>
      <c r="T226" s="73"/>
      <c r="U226" s="35"/>
      <c r="V226" s="35"/>
      <c r="W226" s="35"/>
      <c r="X226" s="35"/>
      <c r="Y226" s="35"/>
      <c r="Z226" s="35"/>
      <c r="AA226" s="35"/>
      <c r="AB226" s="35"/>
      <c r="AC226" s="35"/>
      <c r="AD226" s="35"/>
      <c r="AE226" s="35"/>
      <c r="AT226" s="18" t="s">
        <v>194</v>
      </c>
      <c r="AU226" s="18" t="s">
        <v>83</v>
      </c>
    </row>
    <row r="227" spans="1:65" s="2" customFormat="1" ht="16.5" customHeight="1">
      <c r="A227" s="35"/>
      <c r="B227" s="36"/>
      <c r="C227" s="258" t="s">
        <v>870</v>
      </c>
      <c r="D227" s="258" t="s">
        <v>521</v>
      </c>
      <c r="E227" s="259" t="s">
        <v>2635</v>
      </c>
      <c r="F227" s="260" t="s">
        <v>2874</v>
      </c>
      <c r="G227" s="261" t="s">
        <v>316</v>
      </c>
      <c r="H227" s="262">
        <v>36</v>
      </c>
      <c r="I227" s="263"/>
      <c r="J227" s="264">
        <f>ROUND(I227*H227,2)</f>
        <v>0</v>
      </c>
      <c r="K227" s="260" t="s">
        <v>1</v>
      </c>
      <c r="L227" s="265"/>
      <c r="M227" s="266" t="s">
        <v>1</v>
      </c>
      <c r="N227" s="267" t="s">
        <v>38</v>
      </c>
      <c r="O227" s="72"/>
      <c r="P227" s="213">
        <f>O227*H227</f>
        <v>0</v>
      </c>
      <c r="Q227" s="213">
        <v>0</v>
      </c>
      <c r="R227" s="213">
        <f>Q227*H227</f>
        <v>0</v>
      </c>
      <c r="S227" s="213">
        <v>0</v>
      </c>
      <c r="T227" s="214">
        <f>S227*H227</f>
        <v>0</v>
      </c>
      <c r="U227" s="35"/>
      <c r="V227" s="35"/>
      <c r="W227" s="35"/>
      <c r="X227" s="35"/>
      <c r="Y227" s="35"/>
      <c r="Z227" s="35"/>
      <c r="AA227" s="35"/>
      <c r="AB227" s="35"/>
      <c r="AC227" s="35"/>
      <c r="AD227" s="35"/>
      <c r="AE227" s="35"/>
      <c r="AR227" s="215" t="s">
        <v>487</v>
      </c>
      <c r="AT227" s="215" t="s">
        <v>521</v>
      </c>
      <c r="AU227" s="215" t="s">
        <v>83</v>
      </c>
      <c r="AY227" s="18" t="s">
        <v>185</v>
      </c>
      <c r="BE227" s="216">
        <f>IF(N227="základní",J227,0)</f>
        <v>0</v>
      </c>
      <c r="BF227" s="216">
        <f>IF(N227="snížená",J227,0)</f>
        <v>0</v>
      </c>
      <c r="BG227" s="216">
        <f>IF(N227="zákl. přenesená",J227,0)</f>
        <v>0</v>
      </c>
      <c r="BH227" s="216">
        <f>IF(N227="sníž. přenesená",J227,0)</f>
        <v>0</v>
      </c>
      <c r="BI227" s="216">
        <f>IF(N227="nulová",J227,0)</f>
        <v>0</v>
      </c>
      <c r="BJ227" s="18" t="s">
        <v>81</v>
      </c>
      <c r="BK227" s="216">
        <f>ROUND(I227*H227,2)</f>
        <v>0</v>
      </c>
      <c r="BL227" s="18" t="s">
        <v>487</v>
      </c>
      <c r="BM227" s="215" t="s">
        <v>2875</v>
      </c>
    </row>
    <row r="228" spans="1:65" s="2" customFormat="1" ht="10.199999999999999">
      <c r="A228" s="35"/>
      <c r="B228" s="36"/>
      <c r="C228" s="37"/>
      <c r="D228" s="217" t="s">
        <v>194</v>
      </c>
      <c r="E228" s="37"/>
      <c r="F228" s="218" t="s">
        <v>2874</v>
      </c>
      <c r="G228" s="37"/>
      <c r="H228" s="37"/>
      <c r="I228" s="116"/>
      <c r="J228" s="37"/>
      <c r="K228" s="37"/>
      <c r="L228" s="40"/>
      <c r="M228" s="219"/>
      <c r="N228" s="220"/>
      <c r="O228" s="72"/>
      <c r="P228" s="72"/>
      <c r="Q228" s="72"/>
      <c r="R228" s="72"/>
      <c r="S228" s="72"/>
      <c r="T228" s="73"/>
      <c r="U228" s="35"/>
      <c r="V228" s="35"/>
      <c r="W228" s="35"/>
      <c r="X228" s="35"/>
      <c r="Y228" s="35"/>
      <c r="Z228" s="35"/>
      <c r="AA228" s="35"/>
      <c r="AB228" s="35"/>
      <c r="AC228" s="35"/>
      <c r="AD228" s="35"/>
      <c r="AE228" s="35"/>
      <c r="AT228" s="18" t="s">
        <v>194</v>
      </c>
      <c r="AU228" s="18" t="s">
        <v>83</v>
      </c>
    </row>
    <row r="229" spans="1:65" s="2" customFormat="1" ht="16.5" customHeight="1">
      <c r="A229" s="35"/>
      <c r="B229" s="36"/>
      <c r="C229" s="258" t="s">
        <v>876</v>
      </c>
      <c r="D229" s="258" t="s">
        <v>521</v>
      </c>
      <c r="E229" s="259" t="s">
        <v>2655</v>
      </c>
      <c r="F229" s="260" t="s">
        <v>2656</v>
      </c>
      <c r="G229" s="261" t="s">
        <v>316</v>
      </c>
      <c r="H229" s="262">
        <v>10</v>
      </c>
      <c r="I229" s="263"/>
      <c r="J229" s="264">
        <f>ROUND(I229*H229,2)</f>
        <v>0</v>
      </c>
      <c r="K229" s="260" t="s">
        <v>1</v>
      </c>
      <c r="L229" s="265"/>
      <c r="M229" s="266" t="s">
        <v>1</v>
      </c>
      <c r="N229" s="267" t="s">
        <v>38</v>
      </c>
      <c r="O229" s="72"/>
      <c r="P229" s="213">
        <f>O229*H229</f>
        <v>0</v>
      </c>
      <c r="Q229" s="213">
        <v>0</v>
      </c>
      <c r="R229" s="213">
        <f>Q229*H229</f>
        <v>0</v>
      </c>
      <c r="S229" s="213">
        <v>0</v>
      </c>
      <c r="T229" s="214">
        <f>S229*H229</f>
        <v>0</v>
      </c>
      <c r="U229" s="35"/>
      <c r="V229" s="35"/>
      <c r="W229" s="35"/>
      <c r="X229" s="35"/>
      <c r="Y229" s="35"/>
      <c r="Z229" s="35"/>
      <c r="AA229" s="35"/>
      <c r="AB229" s="35"/>
      <c r="AC229" s="35"/>
      <c r="AD229" s="35"/>
      <c r="AE229" s="35"/>
      <c r="AR229" s="215" t="s">
        <v>487</v>
      </c>
      <c r="AT229" s="215" t="s">
        <v>521</v>
      </c>
      <c r="AU229" s="215" t="s">
        <v>83</v>
      </c>
      <c r="AY229" s="18" t="s">
        <v>185</v>
      </c>
      <c r="BE229" s="216">
        <f>IF(N229="základní",J229,0)</f>
        <v>0</v>
      </c>
      <c r="BF229" s="216">
        <f>IF(N229="snížená",J229,0)</f>
        <v>0</v>
      </c>
      <c r="BG229" s="216">
        <f>IF(N229="zákl. přenesená",J229,0)</f>
        <v>0</v>
      </c>
      <c r="BH229" s="216">
        <f>IF(N229="sníž. přenesená",J229,0)</f>
        <v>0</v>
      </c>
      <c r="BI229" s="216">
        <f>IF(N229="nulová",J229,0)</f>
        <v>0</v>
      </c>
      <c r="BJ229" s="18" t="s">
        <v>81</v>
      </c>
      <c r="BK229" s="216">
        <f>ROUND(I229*H229,2)</f>
        <v>0</v>
      </c>
      <c r="BL229" s="18" t="s">
        <v>487</v>
      </c>
      <c r="BM229" s="215" t="s">
        <v>2876</v>
      </c>
    </row>
    <row r="230" spans="1:65" s="2" customFormat="1" ht="10.199999999999999">
      <c r="A230" s="35"/>
      <c r="B230" s="36"/>
      <c r="C230" s="37"/>
      <c r="D230" s="217" t="s">
        <v>194</v>
      </c>
      <c r="E230" s="37"/>
      <c r="F230" s="218" t="s">
        <v>2656</v>
      </c>
      <c r="G230" s="37"/>
      <c r="H230" s="37"/>
      <c r="I230" s="116"/>
      <c r="J230" s="37"/>
      <c r="K230" s="37"/>
      <c r="L230" s="40"/>
      <c r="M230" s="219"/>
      <c r="N230" s="220"/>
      <c r="O230" s="72"/>
      <c r="P230" s="72"/>
      <c r="Q230" s="72"/>
      <c r="R230" s="72"/>
      <c r="S230" s="72"/>
      <c r="T230" s="73"/>
      <c r="U230" s="35"/>
      <c r="V230" s="35"/>
      <c r="W230" s="35"/>
      <c r="X230" s="35"/>
      <c r="Y230" s="35"/>
      <c r="Z230" s="35"/>
      <c r="AA230" s="35"/>
      <c r="AB230" s="35"/>
      <c r="AC230" s="35"/>
      <c r="AD230" s="35"/>
      <c r="AE230" s="35"/>
      <c r="AT230" s="18" t="s">
        <v>194</v>
      </c>
      <c r="AU230" s="18" t="s">
        <v>83</v>
      </c>
    </row>
    <row r="231" spans="1:65" s="2" customFormat="1" ht="16.5" customHeight="1">
      <c r="A231" s="35"/>
      <c r="B231" s="36"/>
      <c r="C231" s="258" t="s">
        <v>880</v>
      </c>
      <c r="D231" s="258" t="s">
        <v>521</v>
      </c>
      <c r="E231" s="259" t="s">
        <v>2658</v>
      </c>
      <c r="F231" s="260" t="s">
        <v>2877</v>
      </c>
      <c r="G231" s="261" t="s">
        <v>316</v>
      </c>
      <c r="H231" s="262">
        <v>50</v>
      </c>
      <c r="I231" s="263"/>
      <c r="J231" s="264">
        <f>ROUND(I231*H231,2)</f>
        <v>0</v>
      </c>
      <c r="K231" s="260" t="s">
        <v>1</v>
      </c>
      <c r="L231" s="265"/>
      <c r="M231" s="266" t="s">
        <v>1</v>
      </c>
      <c r="N231" s="267" t="s">
        <v>38</v>
      </c>
      <c r="O231" s="72"/>
      <c r="P231" s="213">
        <f>O231*H231</f>
        <v>0</v>
      </c>
      <c r="Q231" s="213">
        <v>0</v>
      </c>
      <c r="R231" s="213">
        <f>Q231*H231</f>
        <v>0</v>
      </c>
      <c r="S231" s="213">
        <v>0</v>
      </c>
      <c r="T231" s="214">
        <f>S231*H231</f>
        <v>0</v>
      </c>
      <c r="U231" s="35"/>
      <c r="V231" s="35"/>
      <c r="W231" s="35"/>
      <c r="X231" s="35"/>
      <c r="Y231" s="35"/>
      <c r="Z231" s="35"/>
      <c r="AA231" s="35"/>
      <c r="AB231" s="35"/>
      <c r="AC231" s="35"/>
      <c r="AD231" s="35"/>
      <c r="AE231" s="35"/>
      <c r="AR231" s="215" t="s">
        <v>487</v>
      </c>
      <c r="AT231" s="215" t="s">
        <v>521</v>
      </c>
      <c r="AU231" s="215" t="s">
        <v>83</v>
      </c>
      <c r="AY231" s="18" t="s">
        <v>185</v>
      </c>
      <c r="BE231" s="216">
        <f>IF(N231="základní",J231,0)</f>
        <v>0</v>
      </c>
      <c r="BF231" s="216">
        <f>IF(N231="snížená",J231,0)</f>
        <v>0</v>
      </c>
      <c r="BG231" s="216">
        <f>IF(N231="zákl. přenesená",J231,0)</f>
        <v>0</v>
      </c>
      <c r="BH231" s="216">
        <f>IF(N231="sníž. přenesená",J231,0)</f>
        <v>0</v>
      </c>
      <c r="BI231" s="216">
        <f>IF(N231="nulová",J231,0)</f>
        <v>0</v>
      </c>
      <c r="BJ231" s="18" t="s">
        <v>81</v>
      </c>
      <c r="BK231" s="216">
        <f>ROUND(I231*H231,2)</f>
        <v>0</v>
      </c>
      <c r="BL231" s="18" t="s">
        <v>487</v>
      </c>
      <c r="BM231" s="215" t="s">
        <v>2878</v>
      </c>
    </row>
    <row r="232" spans="1:65" s="2" customFormat="1" ht="10.199999999999999">
      <c r="A232" s="35"/>
      <c r="B232" s="36"/>
      <c r="C232" s="37"/>
      <c r="D232" s="217" t="s">
        <v>194</v>
      </c>
      <c r="E232" s="37"/>
      <c r="F232" s="218" t="s">
        <v>2877</v>
      </c>
      <c r="G232" s="37"/>
      <c r="H232" s="37"/>
      <c r="I232" s="116"/>
      <c r="J232" s="37"/>
      <c r="K232" s="37"/>
      <c r="L232" s="40"/>
      <c r="M232" s="219"/>
      <c r="N232" s="220"/>
      <c r="O232" s="72"/>
      <c r="P232" s="72"/>
      <c r="Q232" s="72"/>
      <c r="R232" s="72"/>
      <c r="S232" s="72"/>
      <c r="T232" s="73"/>
      <c r="U232" s="35"/>
      <c r="V232" s="35"/>
      <c r="W232" s="35"/>
      <c r="X232" s="35"/>
      <c r="Y232" s="35"/>
      <c r="Z232" s="35"/>
      <c r="AA232" s="35"/>
      <c r="AB232" s="35"/>
      <c r="AC232" s="35"/>
      <c r="AD232" s="35"/>
      <c r="AE232" s="35"/>
      <c r="AT232" s="18" t="s">
        <v>194</v>
      </c>
      <c r="AU232" s="18" t="s">
        <v>83</v>
      </c>
    </row>
    <row r="233" spans="1:65" s="2" customFormat="1" ht="16.5" customHeight="1">
      <c r="A233" s="35"/>
      <c r="B233" s="36"/>
      <c r="C233" s="258" t="s">
        <v>884</v>
      </c>
      <c r="D233" s="258" t="s">
        <v>521</v>
      </c>
      <c r="E233" s="259" t="s">
        <v>2879</v>
      </c>
      <c r="F233" s="260" t="s">
        <v>2880</v>
      </c>
      <c r="G233" s="261" t="s">
        <v>316</v>
      </c>
      <c r="H233" s="262">
        <v>70</v>
      </c>
      <c r="I233" s="263"/>
      <c r="J233" s="264">
        <f>ROUND(I233*H233,2)</f>
        <v>0</v>
      </c>
      <c r="K233" s="260" t="s">
        <v>1</v>
      </c>
      <c r="L233" s="265"/>
      <c r="M233" s="266" t="s">
        <v>1</v>
      </c>
      <c r="N233" s="267" t="s">
        <v>38</v>
      </c>
      <c r="O233" s="72"/>
      <c r="P233" s="213">
        <f>O233*H233</f>
        <v>0</v>
      </c>
      <c r="Q233" s="213">
        <v>0</v>
      </c>
      <c r="R233" s="213">
        <f>Q233*H233</f>
        <v>0</v>
      </c>
      <c r="S233" s="213">
        <v>0</v>
      </c>
      <c r="T233" s="214">
        <f>S233*H233</f>
        <v>0</v>
      </c>
      <c r="U233" s="35"/>
      <c r="V233" s="35"/>
      <c r="W233" s="35"/>
      <c r="X233" s="35"/>
      <c r="Y233" s="35"/>
      <c r="Z233" s="35"/>
      <c r="AA233" s="35"/>
      <c r="AB233" s="35"/>
      <c r="AC233" s="35"/>
      <c r="AD233" s="35"/>
      <c r="AE233" s="35"/>
      <c r="AR233" s="215" t="s">
        <v>487</v>
      </c>
      <c r="AT233" s="215" t="s">
        <v>521</v>
      </c>
      <c r="AU233" s="215" t="s">
        <v>83</v>
      </c>
      <c r="AY233" s="18" t="s">
        <v>185</v>
      </c>
      <c r="BE233" s="216">
        <f>IF(N233="základní",J233,0)</f>
        <v>0</v>
      </c>
      <c r="BF233" s="216">
        <f>IF(N233="snížená",J233,0)</f>
        <v>0</v>
      </c>
      <c r="BG233" s="216">
        <f>IF(N233="zákl. přenesená",J233,0)</f>
        <v>0</v>
      </c>
      <c r="BH233" s="216">
        <f>IF(N233="sníž. přenesená",J233,0)</f>
        <v>0</v>
      </c>
      <c r="BI233" s="216">
        <f>IF(N233="nulová",J233,0)</f>
        <v>0</v>
      </c>
      <c r="BJ233" s="18" t="s">
        <v>81</v>
      </c>
      <c r="BK233" s="216">
        <f>ROUND(I233*H233,2)</f>
        <v>0</v>
      </c>
      <c r="BL233" s="18" t="s">
        <v>487</v>
      </c>
      <c r="BM233" s="215" t="s">
        <v>2881</v>
      </c>
    </row>
    <row r="234" spans="1:65" s="2" customFormat="1" ht="10.199999999999999">
      <c r="A234" s="35"/>
      <c r="B234" s="36"/>
      <c r="C234" s="37"/>
      <c r="D234" s="217" t="s">
        <v>194</v>
      </c>
      <c r="E234" s="37"/>
      <c r="F234" s="218" t="s">
        <v>2882</v>
      </c>
      <c r="G234" s="37"/>
      <c r="H234" s="37"/>
      <c r="I234" s="116"/>
      <c r="J234" s="37"/>
      <c r="K234" s="37"/>
      <c r="L234" s="40"/>
      <c r="M234" s="219"/>
      <c r="N234" s="220"/>
      <c r="O234" s="72"/>
      <c r="P234" s="72"/>
      <c r="Q234" s="72"/>
      <c r="R234" s="72"/>
      <c r="S234" s="72"/>
      <c r="T234" s="73"/>
      <c r="U234" s="35"/>
      <c r="V234" s="35"/>
      <c r="W234" s="35"/>
      <c r="X234" s="35"/>
      <c r="Y234" s="35"/>
      <c r="Z234" s="35"/>
      <c r="AA234" s="35"/>
      <c r="AB234" s="35"/>
      <c r="AC234" s="35"/>
      <c r="AD234" s="35"/>
      <c r="AE234" s="35"/>
      <c r="AT234" s="18" t="s">
        <v>194</v>
      </c>
      <c r="AU234" s="18" t="s">
        <v>83</v>
      </c>
    </row>
    <row r="235" spans="1:65" s="2" customFormat="1" ht="16.5" customHeight="1">
      <c r="A235" s="35"/>
      <c r="B235" s="36"/>
      <c r="C235" s="258" t="s">
        <v>888</v>
      </c>
      <c r="D235" s="258" t="s">
        <v>521</v>
      </c>
      <c r="E235" s="259" t="s">
        <v>2883</v>
      </c>
      <c r="F235" s="260" t="s">
        <v>2884</v>
      </c>
      <c r="G235" s="261" t="s">
        <v>990</v>
      </c>
      <c r="H235" s="262">
        <v>2</v>
      </c>
      <c r="I235" s="263"/>
      <c r="J235" s="264">
        <f>ROUND(I235*H235,2)</f>
        <v>0</v>
      </c>
      <c r="K235" s="260" t="s">
        <v>1</v>
      </c>
      <c r="L235" s="265"/>
      <c r="M235" s="266" t="s">
        <v>1</v>
      </c>
      <c r="N235" s="267" t="s">
        <v>38</v>
      </c>
      <c r="O235" s="72"/>
      <c r="P235" s="213">
        <f>O235*H235</f>
        <v>0</v>
      </c>
      <c r="Q235" s="213">
        <v>0</v>
      </c>
      <c r="R235" s="213">
        <f>Q235*H235</f>
        <v>0</v>
      </c>
      <c r="S235" s="213">
        <v>0</v>
      </c>
      <c r="T235" s="214">
        <f>S235*H235</f>
        <v>0</v>
      </c>
      <c r="U235" s="35"/>
      <c r="V235" s="35"/>
      <c r="W235" s="35"/>
      <c r="X235" s="35"/>
      <c r="Y235" s="35"/>
      <c r="Z235" s="35"/>
      <c r="AA235" s="35"/>
      <c r="AB235" s="35"/>
      <c r="AC235" s="35"/>
      <c r="AD235" s="35"/>
      <c r="AE235" s="35"/>
      <c r="AR235" s="215" t="s">
        <v>487</v>
      </c>
      <c r="AT235" s="215" t="s">
        <v>521</v>
      </c>
      <c r="AU235" s="215" t="s">
        <v>83</v>
      </c>
      <c r="AY235" s="18" t="s">
        <v>185</v>
      </c>
      <c r="BE235" s="216">
        <f>IF(N235="základní",J235,0)</f>
        <v>0</v>
      </c>
      <c r="BF235" s="216">
        <f>IF(N235="snížená",J235,0)</f>
        <v>0</v>
      </c>
      <c r="BG235" s="216">
        <f>IF(N235="zákl. přenesená",J235,0)</f>
        <v>0</v>
      </c>
      <c r="BH235" s="216">
        <f>IF(N235="sníž. přenesená",J235,0)</f>
        <v>0</v>
      </c>
      <c r="BI235" s="216">
        <f>IF(N235="nulová",J235,0)</f>
        <v>0</v>
      </c>
      <c r="BJ235" s="18" t="s">
        <v>81</v>
      </c>
      <c r="BK235" s="216">
        <f>ROUND(I235*H235,2)</f>
        <v>0</v>
      </c>
      <c r="BL235" s="18" t="s">
        <v>487</v>
      </c>
      <c r="BM235" s="215" t="s">
        <v>2885</v>
      </c>
    </row>
    <row r="236" spans="1:65" s="2" customFormat="1" ht="10.199999999999999">
      <c r="A236" s="35"/>
      <c r="B236" s="36"/>
      <c r="C236" s="37"/>
      <c r="D236" s="217" t="s">
        <v>194</v>
      </c>
      <c r="E236" s="37"/>
      <c r="F236" s="218" t="s">
        <v>2884</v>
      </c>
      <c r="G236" s="37"/>
      <c r="H236" s="37"/>
      <c r="I236" s="116"/>
      <c r="J236" s="37"/>
      <c r="K236" s="37"/>
      <c r="L236" s="40"/>
      <c r="M236" s="219"/>
      <c r="N236" s="220"/>
      <c r="O236" s="72"/>
      <c r="P236" s="72"/>
      <c r="Q236" s="72"/>
      <c r="R236" s="72"/>
      <c r="S236" s="72"/>
      <c r="T236" s="73"/>
      <c r="U236" s="35"/>
      <c r="V236" s="35"/>
      <c r="W236" s="35"/>
      <c r="X236" s="35"/>
      <c r="Y236" s="35"/>
      <c r="Z236" s="35"/>
      <c r="AA236" s="35"/>
      <c r="AB236" s="35"/>
      <c r="AC236" s="35"/>
      <c r="AD236" s="35"/>
      <c r="AE236" s="35"/>
      <c r="AT236" s="18" t="s">
        <v>194</v>
      </c>
      <c r="AU236" s="18" t="s">
        <v>83</v>
      </c>
    </row>
    <row r="237" spans="1:65" s="2" customFormat="1" ht="16.5" customHeight="1">
      <c r="A237" s="35"/>
      <c r="B237" s="36"/>
      <c r="C237" s="258" t="s">
        <v>892</v>
      </c>
      <c r="D237" s="258" t="s">
        <v>521</v>
      </c>
      <c r="E237" s="259" t="s">
        <v>2886</v>
      </c>
      <c r="F237" s="260" t="s">
        <v>2887</v>
      </c>
      <c r="G237" s="261" t="s">
        <v>990</v>
      </c>
      <c r="H237" s="262">
        <v>4</v>
      </c>
      <c r="I237" s="263"/>
      <c r="J237" s="264">
        <f>ROUND(I237*H237,2)</f>
        <v>0</v>
      </c>
      <c r="K237" s="260" t="s">
        <v>1</v>
      </c>
      <c r="L237" s="265"/>
      <c r="M237" s="266" t="s">
        <v>1</v>
      </c>
      <c r="N237" s="267" t="s">
        <v>38</v>
      </c>
      <c r="O237" s="72"/>
      <c r="P237" s="213">
        <f>O237*H237</f>
        <v>0</v>
      </c>
      <c r="Q237" s="213">
        <v>0</v>
      </c>
      <c r="R237" s="213">
        <f>Q237*H237</f>
        <v>0</v>
      </c>
      <c r="S237" s="213">
        <v>0</v>
      </c>
      <c r="T237" s="214">
        <f>S237*H237</f>
        <v>0</v>
      </c>
      <c r="U237" s="35"/>
      <c r="V237" s="35"/>
      <c r="W237" s="35"/>
      <c r="X237" s="35"/>
      <c r="Y237" s="35"/>
      <c r="Z237" s="35"/>
      <c r="AA237" s="35"/>
      <c r="AB237" s="35"/>
      <c r="AC237" s="35"/>
      <c r="AD237" s="35"/>
      <c r="AE237" s="35"/>
      <c r="AR237" s="215" t="s">
        <v>487</v>
      </c>
      <c r="AT237" s="215" t="s">
        <v>521</v>
      </c>
      <c r="AU237" s="215" t="s">
        <v>83</v>
      </c>
      <c r="AY237" s="18" t="s">
        <v>185</v>
      </c>
      <c r="BE237" s="216">
        <f>IF(N237="základní",J237,0)</f>
        <v>0</v>
      </c>
      <c r="BF237" s="216">
        <f>IF(N237="snížená",J237,0)</f>
        <v>0</v>
      </c>
      <c r="BG237" s="216">
        <f>IF(N237="zákl. přenesená",J237,0)</f>
        <v>0</v>
      </c>
      <c r="BH237" s="216">
        <f>IF(N237="sníž. přenesená",J237,0)</f>
        <v>0</v>
      </c>
      <c r="BI237" s="216">
        <f>IF(N237="nulová",J237,0)</f>
        <v>0</v>
      </c>
      <c r="BJ237" s="18" t="s">
        <v>81</v>
      </c>
      <c r="BK237" s="216">
        <f>ROUND(I237*H237,2)</f>
        <v>0</v>
      </c>
      <c r="BL237" s="18" t="s">
        <v>487</v>
      </c>
      <c r="BM237" s="215" t="s">
        <v>2888</v>
      </c>
    </row>
    <row r="238" spans="1:65" s="2" customFormat="1" ht="10.199999999999999">
      <c r="A238" s="35"/>
      <c r="B238" s="36"/>
      <c r="C238" s="37"/>
      <c r="D238" s="217" t="s">
        <v>194</v>
      </c>
      <c r="E238" s="37"/>
      <c r="F238" s="218" t="s">
        <v>2887</v>
      </c>
      <c r="G238" s="37"/>
      <c r="H238" s="37"/>
      <c r="I238" s="116"/>
      <c r="J238" s="37"/>
      <c r="K238" s="37"/>
      <c r="L238" s="40"/>
      <c r="M238" s="219"/>
      <c r="N238" s="220"/>
      <c r="O238" s="72"/>
      <c r="P238" s="72"/>
      <c r="Q238" s="72"/>
      <c r="R238" s="72"/>
      <c r="S238" s="72"/>
      <c r="T238" s="73"/>
      <c r="U238" s="35"/>
      <c r="V238" s="35"/>
      <c r="W238" s="35"/>
      <c r="X238" s="35"/>
      <c r="Y238" s="35"/>
      <c r="Z238" s="35"/>
      <c r="AA238" s="35"/>
      <c r="AB238" s="35"/>
      <c r="AC238" s="35"/>
      <c r="AD238" s="35"/>
      <c r="AE238" s="35"/>
      <c r="AT238" s="18" t="s">
        <v>194</v>
      </c>
      <c r="AU238" s="18" t="s">
        <v>83</v>
      </c>
    </row>
    <row r="239" spans="1:65" s="2" customFormat="1" ht="16.5" customHeight="1">
      <c r="A239" s="35"/>
      <c r="B239" s="36"/>
      <c r="C239" s="258" t="s">
        <v>896</v>
      </c>
      <c r="D239" s="258" t="s">
        <v>521</v>
      </c>
      <c r="E239" s="259" t="s">
        <v>2669</v>
      </c>
      <c r="F239" s="260" t="s">
        <v>2670</v>
      </c>
      <c r="G239" s="261" t="s">
        <v>316</v>
      </c>
      <c r="H239" s="262">
        <v>115</v>
      </c>
      <c r="I239" s="263"/>
      <c r="J239" s="264">
        <f>ROUND(I239*H239,2)</f>
        <v>0</v>
      </c>
      <c r="K239" s="260" t="s">
        <v>1</v>
      </c>
      <c r="L239" s="265"/>
      <c r="M239" s="266" t="s">
        <v>1</v>
      </c>
      <c r="N239" s="267" t="s">
        <v>38</v>
      </c>
      <c r="O239" s="72"/>
      <c r="P239" s="213">
        <f>O239*H239</f>
        <v>0</v>
      </c>
      <c r="Q239" s="213">
        <v>0</v>
      </c>
      <c r="R239" s="213">
        <f>Q239*H239</f>
        <v>0</v>
      </c>
      <c r="S239" s="213">
        <v>0</v>
      </c>
      <c r="T239" s="214">
        <f>S239*H239</f>
        <v>0</v>
      </c>
      <c r="U239" s="35"/>
      <c r="V239" s="35"/>
      <c r="W239" s="35"/>
      <c r="X239" s="35"/>
      <c r="Y239" s="35"/>
      <c r="Z239" s="35"/>
      <c r="AA239" s="35"/>
      <c r="AB239" s="35"/>
      <c r="AC239" s="35"/>
      <c r="AD239" s="35"/>
      <c r="AE239" s="35"/>
      <c r="AR239" s="215" t="s">
        <v>487</v>
      </c>
      <c r="AT239" s="215" t="s">
        <v>521</v>
      </c>
      <c r="AU239" s="215" t="s">
        <v>83</v>
      </c>
      <c r="AY239" s="18" t="s">
        <v>185</v>
      </c>
      <c r="BE239" s="216">
        <f>IF(N239="základní",J239,0)</f>
        <v>0</v>
      </c>
      <c r="BF239" s="216">
        <f>IF(N239="snížená",J239,0)</f>
        <v>0</v>
      </c>
      <c r="BG239" s="216">
        <f>IF(N239="zákl. přenesená",J239,0)</f>
        <v>0</v>
      </c>
      <c r="BH239" s="216">
        <f>IF(N239="sníž. přenesená",J239,0)</f>
        <v>0</v>
      </c>
      <c r="BI239" s="216">
        <f>IF(N239="nulová",J239,0)</f>
        <v>0</v>
      </c>
      <c r="BJ239" s="18" t="s">
        <v>81</v>
      </c>
      <c r="BK239" s="216">
        <f>ROUND(I239*H239,2)</f>
        <v>0</v>
      </c>
      <c r="BL239" s="18" t="s">
        <v>487</v>
      </c>
      <c r="BM239" s="215" t="s">
        <v>2889</v>
      </c>
    </row>
    <row r="240" spans="1:65" s="2" customFormat="1" ht="10.199999999999999">
      <c r="A240" s="35"/>
      <c r="B240" s="36"/>
      <c r="C240" s="37"/>
      <c r="D240" s="217" t="s">
        <v>194</v>
      </c>
      <c r="E240" s="37"/>
      <c r="F240" s="218" t="s">
        <v>2670</v>
      </c>
      <c r="G240" s="37"/>
      <c r="H240" s="37"/>
      <c r="I240" s="116"/>
      <c r="J240" s="37"/>
      <c r="K240" s="37"/>
      <c r="L240" s="40"/>
      <c r="M240" s="219"/>
      <c r="N240" s="220"/>
      <c r="O240" s="72"/>
      <c r="P240" s="72"/>
      <c r="Q240" s="72"/>
      <c r="R240" s="72"/>
      <c r="S240" s="72"/>
      <c r="T240" s="73"/>
      <c r="U240" s="35"/>
      <c r="V240" s="35"/>
      <c r="W240" s="35"/>
      <c r="X240" s="35"/>
      <c r="Y240" s="35"/>
      <c r="Z240" s="35"/>
      <c r="AA240" s="35"/>
      <c r="AB240" s="35"/>
      <c r="AC240" s="35"/>
      <c r="AD240" s="35"/>
      <c r="AE240" s="35"/>
      <c r="AT240" s="18" t="s">
        <v>194</v>
      </c>
      <c r="AU240" s="18" t="s">
        <v>83</v>
      </c>
    </row>
    <row r="241" spans="1:65" s="2" customFormat="1" ht="16.5" customHeight="1">
      <c r="A241" s="35"/>
      <c r="B241" s="36"/>
      <c r="C241" s="258" t="s">
        <v>900</v>
      </c>
      <c r="D241" s="258" t="s">
        <v>521</v>
      </c>
      <c r="E241" s="259" t="s">
        <v>2672</v>
      </c>
      <c r="F241" s="260" t="s">
        <v>2890</v>
      </c>
      <c r="G241" s="261" t="s">
        <v>990</v>
      </c>
      <c r="H241" s="262">
        <v>4</v>
      </c>
      <c r="I241" s="263"/>
      <c r="J241" s="264">
        <f>ROUND(I241*H241,2)</f>
        <v>0</v>
      </c>
      <c r="K241" s="260" t="s">
        <v>1</v>
      </c>
      <c r="L241" s="265"/>
      <c r="M241" s="266" t="s">
        <v>1</v>
      </c>
      <c r="N241" s="267" t="s">
        <v>38</v>
      </c>
      <c r="O241" s="72"/>
      <c r="P241" s="213">
        <f>O241*H241</f>
        <v>0</v>
      </c>
      <c r="Q241" s="213">
        <v>0</v>
      </c>
      <c r="R241" s="213">
        <f>Q241*H241</f>
        <v>0</v>
      </c>
      <c r="S241" s="213">
        <v>0</v>
      </c>
      <c r="T241" s="214">
        <f>S241*H241</f>
        <v>0</v>
      </c>
      <c r="U241" s="35"/>
      <c r="V241" s="35"/>
      <c r="W241" s="35"/>
      <c r="X241" s="35"/>
      <c r="Y241" s="35"/>
      <c r="Z241" s="35"/>
      <c r="AA241" s="35"/>
      <c r="AB241" s="35"/>
      <c r="AC241" s="35"/>
      <c r="AD241" s="35"/>
      <c r="AE241" s="35"/>
      <c r="AR241" s="215" t="s">
        <v>487</v>
      </c>
      <c r="AT241" s="215" t="s">
        <v>521</v>
      </c>
      <c r="AU241" s="215" t="s">
        <v>83</v>
      </c>
      <c r="AY241" s="18" t="s">
        <v>185</v>
      </c>
      <c r="BE241" s="216">
        <f>IF(N241="základní",J241,0)</f>
        <v>0</v>
      </c>
      <c r="BF241" s="216">
        <f>IF(N241="snížená",J241,0)</f>
        <v>0</v>
      </c>
      <c r="BG241" s="216">
        <f>IF(N241="zákl. přenesená",J241,0)</f>
        <v>0</v>
      </c>
      <c r="BH241" s="216">
        <f>IF(N241="sníž. přenesená",J241,0)</f>
        <v>0</v>
      </c>
      <c r="BI241" s="216">
        <f>IF(N241="nulová",J241,0)</f>
        <v>0</v>
      </c>
      <c r="BJ241" s="18" t="s">
        <v>81</v>
      </c>
      <c r="BK241" s="216">
        <f>ROUND(I241*H241,2)</f>
        <v>0</v>
      </c>
      <c r="BL241" s="18" t="s">
        <v>487</v>
      </c>
      <c r="BM241" s="215" t="s">
        <v>2891</v>
      </c>
    </row>
    <row r="242" spans="1:65" s="2" customFormat="1" ht="10.199999999999999">
      <c r="A242" s="35"/>
      <c r="B242" s="36"/>
      <c r="C242" s="37"/>
      <c r="D242" s="217" t="s">
        <v>194</v>
      </c>
      <c r="E242" s="37"/>
      <c r="F242" s="218" t="s">
        <v>2890</v>
      </c>
      <c r="G242" s="37"/>
      <c r="H242" s="37"/>
      <c r="I242" s="116"/>
      <c r="J242" s="37"/>
      <c r="K242" s="37"/>
      <c r="L242" s="40"/>
      <c r="M242" s="219"/>
      <c r="N242" s="220"/>
      <c r="O242" s="72"/>
      <c r="P242" s="72"/>
      <c r="Q242" s="72"/>
      <c r="R242" s="72"/>
      <c r="S242" s="72"/>
      <c r="T242" s="73"/>
      <c r="U242" s="35"/>
      <c r="V242" s="35"/>
      <c r="W242" s="35"/>
      <c r="X242" s="35"/>
      <c r="Y242" s="35"/>
      <c r="Z242" s="35"/>
      <c r="AA242" s="35"/>
      <c r="AB242" s="35"/>
      <c r="AC242" s="35"/>
      <c r="AD242" s="35"/>
      <c r="AE242" s="35"/>
      <c r="AT242" s="18" t="s">
        <v>194</v>
      </c>
      <c r="AU242" s="18" t="s">
        <v>83</v>
      </c>
    </row>
    <row r="243" spans="1:65" s="2" customFormat="1" ht="16.5" customHeight="1">
      <c r="A243" s="35"/>
      <c r="B243" s="36"/>
      <c r="C243" s="258" t="s">
        <v>904</v>
      </c>
      <c r="D243" s="258" t="s">
        <v>521</v>
      </c>
      <c r="E243" s="259" t="s">
        <v>2675</v>
      </c>
      <c r="F243" s="260" t="s">
        <v>2892</v>
      </c>
      <c r="G243" s="261" t="s">
        <v>316</v>
      </c>
      <c r="H243" s="262">
        <v>28</v>
      </c>
      <c r="I243" s="263"/>
      <c r="J243" s="264">
        <f>ROUND(I243*H243,2)</f>
        <v>0</v>
      </c>
      <c r="K243" s="260" t="s">
        <v>1</v>
      </c>
      <c r="L243" s="265"/>
      <c r="M243" s="266" t="s">
        <v>1</v>
      </c>
      <c r="N243" s="267" t="s">
        <v>38</v>
      </c>
      <c r="O243" s="72"/>
      <c r="P243" s="213">
        <f>O243*H243</f>
        <v>0</v>
      </c>
      <c r="Q243" s="213">
        <v>0</v>
      </c>
      <c r="R243" s="213">
        <f>Q243*H243</f>
        <v>0</v>
      </c>
      <c r="S243" s="213">
        <v>0</v>
      </c>
      <c r="T243" s="214">
        <f>S243*H243</f>
        <v>0</v>
      </c>
      <c r="U243" s="35"/>
      <c r="V243" s="35"/>
      <c r="W243" s="35"/>
      <c r="X243" s="35"/>
      <c r="Y243" s="35"/>
      <c r="Z243" s="35"/>
      <c r="AA243" s="35"/>
      <c r="AB243" s="35"/>
      <c r="AC243" s="35"/>
      <c r="AD243" s="35"/>
      <c r="AE243" s="35"/>
      <c r="AR243" s="215" t="s">
        <v>487</v>
      </c>
      <c r="AT243" s="215" t="s">
        <v>521</v>
      </c>
      <c r="AU243" s="215" t="s">
        <v>83</v>
      </c>
      <c r="AY243" s="18" t="s">
        <v>185</v>
      </c>
      <c r="BE243" s="216">
        <f>IF(N243="základní",J243,0)</f>
        <v>0</v>
      </c>
      <c r="BF243" s="216">
        <f>IF(N243="snížená",J243,0)</f>
        <v>0</v>
      </c>
      <c r="BG243" s="216">
        <f>IF(N243="zákl. přenesená",J243,0)</f>
        <v>0</v>
      </c>
      <c r="BH243" s="216">
        <f>IF(N243="sníž. přenesená",J243,0)</f>
        <v>0</v>
      </c>
      <c r="BI243" s="216">
        <f>IF(N243="nulová",J243,0)</f>
        <v>0</v>
      </c>
      <c r="BJ243" s="18" t="s">
        <v>81</v>
      </c>
      <c r="BK243" s="216">
        <f>ROUND(I243*H243,2)</f>
        <v>0</v>
      </c>
      <c r="BL243" s="18" t="s">
        <v>487</v>
      </c>
      <c r="BM243" s="215" t="s">
        <v>2893</v>
      </c>
    </row>
    <row r="244" spans="1:65" s="2" customFormat="1" ht="10.199999999999999">
      <c r="A244" s="35"/>
      <c r="B244" s="36"/>
      <c r="C244" s="37"/>
      <c r="D244" s="217" t="s">
        <v>194</v>
      </c>
      <c r="E244" s="37"/>
      <c r="F244" s="218" t="s">
        <v>2892</v>
      </c>
      <c r="G244" s="37"/>
      <c r="H244" s="37"/>
      <c r="I244" s="116"/>
      <c r="J244" s="37"/>
      <c r="K244" s="37"/>
      <c r="L244" s="40"/>
      <c r="M244" s="219"/>
      <c r="N244" s="220"/>
      <c r="O244" s="72"/>
      <c r="P244" s="72"/>
      <c r="Q244" s="72"/>
      <c r="R244" s="72"/>
      <c r="S244" s="72"/>
      <c r="T244" s="73"/>
      <c r="U244" s="35"/>
      <c r="V244" s="35"/>
      <c r="W244" s="35"/>
      <c r="X244" s="35"/>
      <c r="Y244" s="35"/>
      <c r="Z244" s="35"/>
      <c r="AA244" s="35"/>
      <c r="AB244" s="35"/>
      <c r="AC244" s="35"/>
      <c r="AD244" s="35"/>
      <c r="AE244" s="35"/>
      <c r="AT244" s="18" t="s">
        <v>194</v>
      </c>
      <c r="AU244" s="18" t="s">
        <v>83</v>
      </c>
    </row>
    <row r="245" spans="1:65" s="2" customFormat="1" ht="16.5" customHeight="1">
      <c r="A245" s="35"/>
      <c r="B245" s="36"/>
      <c r="C245" s="258" t="s">
        <v>911</v>
      </c>
      <c r="D245" s="258" t="s">
        <v>521</v>
      </c>
      <c r="E245" s="259" t="s">
        <v>2678</v>
      </c>
      <c r="F245" s="260" t="s">
        <v>2679</v>
      </c>
      <c r="G245" s="261" t="s">
        <v>226</v>
      </c>
      <c r="H245" s="262">
        <v>8</v>
      </c>
      <c r="I245" s="263"/>
      <c r="J245" s="264">
        <f>ROUND(I245*H245,2)</f>
        <v>0</v>
      </c>
      <c r="K245" s="260" t="s">
        <v>1</v>
      </c>
      <c r="L245" s="265"/>
      <c r="M245" s="266" t="s">
        <v>1</v>
      </c>
      <c r="N245" s="267" t="s">
        <v>38</v>
      </c>
      <c r="O245" s="72"/>
      <c r="P245" s="213">
        <f>O245*H245</f>
        <v>0</v>
      </c>
      <c r="Q245" s="213">
        <v>0</v>
      </c>
      <c r="R245" s="213">
        <f>Q245*H245</f>
        <v>0</v>
      </c>
      <c r="S245" s="213">
        <v>0</v>
      </c>
      <c r="T245" s="214">
        <f>S245*H245</f>
        <v>0</v>
      </c>
      <c r="U245" s="35"/>
      <c r="V245" s="35"/>
      <c r="W245" s="35"/>
      <c r="X245" s="35"/>
      <c r="Y245" s="35"/>
      <c r="Z245" s="35"/>
      <c r="AA245" s="35"/>
      <c r="AB245" s="35"/>
      <c r="AC245" s="35"/>
      <c r="AD245" s="35"/>
      <c r="AE245" s="35"/>
      <c r="AR245" s="215" t="s">
        <v>487</v>
      </c>
      <c r="AT245" s="215" t="s">
        <v>521</v>
      </c>
      <c r="AU245" s="215" t="s">
        <v>83</v>
      </c>
      <c r="AY245" s="18" t="s">
        <v>185</v>
      </c>
      <c r="BE245" s="216">
        <f>IF(N245="základní",J245,0)</f>
        <v>0</v>
      </c>
      <c r="BF245" s="216">
        <f>IF(N245="snížená",J245,0)</f>
        <v>0</v>
      </c>
      <c r="BG245" s="216">
        <f>IF(N245="zákl. přenesená",J245,0)</f>
        <v>0</v>
      </c>
      <c r="BH245" s="216">
        <f>IF(N245="sníž. přenesená",J245,0)</f>
        <v>0</v>
      </c>
      <c r="BI245" s="216">
        <f>IF(N245="nulová",J245,0)</f>
        <v>0</v>
      </c>
      <c r="BJ245" s="18" t="s">
        <v>81</v>
      </c>
      <c r="BK245" s="216">
        <f>ROUND(I245*H245,2)</f>
        <v>0</v>
      </c>
      <c r="BL245" s="18" t="s">
        <v>487</v>
      </c>
      <c r="BM245" s="215" t="s">
        <v>2894</v>
      </c>
    </row>
    <row r="246" spans="1:65" s="2" customFormat="1" ht="10.199999999999999">
      <c r="A246" s="35"/>
      <c r="B246" s="36"/>
      <c r="C246" s="37"/>
      <c r="D246" s="217" t="s">
        <v>194</v>
      </c>
      <c r="E246" s="37"/>
      <c r="F246" s="218" t="s">
        <v>2679</v>
      </c>
      <c r="G246" s="37"/>
      <c r="H246" s="37"/>
      <c r="I246" s="116"/>
      <c r="J246" s="37"/>
      <c r="K246" s="37"/>
      <c r="L246" s="40"/>
      <c r="M246" s="219"/>
      <c r="N246" s="220"/>
      <c r="O246" s="72"/>
      <c r="P246" s="72"/>
      <c r="Q246" s="72"/>
      <c r="R246" s="72"/>
      <c r="S246" s="72"/>
      <c r="T246" s="73"/>
      <c r="U246" s="35"/>
      <c r="V246" s="35"/>
      <c r="W246" s="35"/>
      <c r="X246" s="35"/>
      <c r="Y246" s="35"/>
      <c r="Z246" s="35"/>
      <c r="AA246" s="35"/>
      <c r="AB246" s="35"/>
      <c r="AC246" s="35"/>
      <c r="AD246" s="35"/>
      <c r="AE246" s="35"/>
      <c r="AT246" s="18" t="s">
        <v>194</v>
      </c>
      <c r="AU246" s="18" t="s">
        <v>83</v>
      </c>
    </row>
    <row r="247" spans="1:65" s="2" customFormat="1" ht="21.75" customHeight="1">
      <c r="A247" s="35"/>
      <c r="B247" s="36"/>
      <c r="C247" s="258" t="s">
        <v>247</v>
      </c>
      <c r="D247" s="258" t="s">
        <v>521</v>
      </c>
      <c r="E247" s="259" t="s">
        <v>2895</v>
      </c>
      <c r="F247" s="260" t="s">
        <v>2896</v>
      </c>
      <c r="G247" s="261" t="s">
        <v>990</v>
      </c>
      <c r="H247" s="262">
        <v>4</v>
      </c>
      <c r="I247" s="263"/>
      <c r="J247" s="264">
        <f>ROUND(I247*H247,2)</f>
        <v>0</v>
      </c>
      <c r="K247" s="260" t="s">
        <v>1</v>
      </c>
      <c r="L247" s="265"/>
      <c r="M247" s="266" t="s">
        <v>1</v>
      </c>
      <c r="N247" s="267" t="s">
        <v>38</v>
      </c>
      <c r="O247" s="72"/>
      <c r="P247" s="213">
        <f>O247*H247</f>
        <v>0</v>
      </c>
      <c r="Q247" s="213">
        <v>0</v>
      </c>
      <c r="R247" s="213">
        <f>Q247*H247</f>
        <v>0</v>
      </c>
      <c r="S247" s="213">
        <v>0</v>
      </c>
      <c r="T247" s="214">
        <f>S247*H247</f>
        <v>0</v>
      </c>
      <c r="U247" s="35"/>
      <c r="V247" s="35"/>
      <c r="W247" s="35"/>
      <c r="X247" s="35"/>
      <c r="Y247" s="35"/>
      <c r="Z247" s="35"/>
      <c r="AA247" s="35"/>
      <c r="AB247" s="35"/>
      <c r="AC247" s="35"/>
      <c r="AD247" s="35"/>
      <c r="AE247" s="35"/>
      <c r="AR247" s="215" t="s">
        <v>487</v>
      </c>
      <c r="AT247" s="215" t="s">
        <v>521</v>
      </c>
      <c r="AU247" s="215" t="s">
        <v>83</v>
      </c>
      <c r="AY247" s="18" t="s">
        <v>185</v>
      </c>
      <c r="BE247" s="216">
        <f>IF(N247="základní",J247,0)</f>
        <v>0</v>
      </c>
      <c r="BF247" s="216">
        <f>IF(N247="snížená",J247,0)</f>
        <v>0</v>
      </c>
      <c r="BG247" s="216">
        <f>IF(N247="zákl. přenesená",J247,0)</f>
        <v>0</v>
      </c>
      <c r="BH247" s="216">
        <f>IF(N247="sníž. přenesená",J247,0)</f>
        <v>0</v>
      </c>
      <c r="BI247" s="216">
        <f>IF(N247="nulová",J247,0)</f>
        <v>0</v>
      </c>
      <c r="BJ247" s="18" t="s">
        <v>81</v>
      </c>
      <c r="BK247" s="216">
        <f>ROUND(I247*H247,2)</f>
        <v>0</v>
      </c>
      <c r="BL247" s="18" t="s">
        <v>487</v>
      </c>
      <c r="BM247" s="215" t="s">
        <v>2897</v>
      </c>
    </row>
    <row r="248" spans="1:65" s="2" customFormat="1" ht="19.2">
      <c r="A248" s="35"/>
      <c r="B248" s="36"/>
      <c r="C248" s="37"/>
      <c r="D248" s="217" t="s">
        <v>194</v>
      </c>
      <c r="E248" s="37"/>
      <c r="F248" s="218" t="s">
        <v>2896</v>
      </c>
      <c r="G248" s="37"/>
      <c r="H248" s="37"/>
      <c r="I248" s="116"/>
      <c r="J248" s="37"/>
      <c r="K248" s="37"/>
      <c r="L248" s="40"/>
      <c r="M248" s="219"/>
      <c r="N248" s="220"/>
      <c r="O248" s="72"/>
      <c r="P248" s="72"/>
      <c r="Q248" s="72"/>
      <c r="R248" s="72"/>
      <c r="S248" s="72"/>
      <c r="T248" s="73"/>
      <c r="U248" s="35"/>
      <c r="V248" s="35"/>
      <c r="W248" s="35"/>
      <c r="X248" s="35"/>
      <c r="Y248" s="35"/>
      <c r="Z248" s="35"/>
      <c r="AA248" s="35"/>
      <c r="AB248" s="35"/>
      <c r="AC248" s="35"/>
      <c r="AD248" s="35"/>
      <c r="AE248" s="35"/>
      <c r="AT248" s="18" t="s">
        <v>194</v>
      </c>
      <c r="AU248" s="18" t="s">
        <v>83</v>
      </c>
    </row>
    <row r="249" spans="1:65" s="2" customFormat="1" ht="16.5" customHeight="1">
      <c r="A249" s="35"/>
      <c r="B249" s="36"/>
      <c r="C249" s="258" t="s">
        <v>924</v>
      </c>
      <c r="D249" s="258" t="s">
        <v>521</v>
      </c>
      <c r="E249" s="259" t="s">
        <v>2702</v>
      </c>
      <c r="F249" s="260" t="s">
        <v>2898</v>
      </c>
      <c r="G249" s="261" t="s">
        <v>449</v>
      </c>
      <c r="H249" s="262">
        <v>0.13</v>
      </c>
      <c r="I249" s="263"/>
      <c r="J249" s="264">
        <f>ROUND(I249*H249,2)</f>
        <v>0</v>
      </c>
      <c r="K249" s="260" t="s">
        <v>1</v>
      </c>
      <c r="L249" s="265"/>
      <c r="M249" s="266" t="s">
        <v>1</v>
      </c>
      <c r="N249" s="267" t="s">
        <v>38</v>
      </c>
      <c r="O249" s="72"/>
      <c r="P249" s="213">
        <f>O249*H249</f>
        <v>0</v>
      </c>
      <c r="Q249" s="213">
        <v>0</v>
      </c>
      <c r="R249" s="213">
        <f>Q249*H249</f>
        <v>0</v>
      </c>
      <c r="S249" s="213">
        <v>0</v>
      </c>
      <c r="T249" s="214">
        <f>S249*H249</f>
        <v>0</v>
      </c>
      <c r="U249" s="35"/>
      <c r="V249" s="35"/>
      <c r="W249" s="35"/>
      <c r="X249" s="35"/>
      <c r="Y249" s="35"/>
      <c r="Z249" s="35"/>
      <c r="AA249" s="35"/>
      <c r="AB249" s="35"/>
      <c r="AC249" s="35"/>
      <c r="AD249" s="35"/>
      <c r="AE249" s="35"/>
      <c r="AR249" s="215" t="s">
        <v>487</v>
      </c>
      <c r="AT249" s="215" t="s">
        <v>521</v>
      </c>
      <c r="AU249" s="215" t="s">
        <v>83</v>
      </c>
      <c r="AY249" s="18" t="s">
        <v>185</v>
      </c>
      <c r="BE249" s="216">
        <f>IF(N249="základní",J249,0)</f>
        <v>0</v>
      </c>
      <c r="BF249" s="216">
        <f>IF(N249="snížená",J249,0)</f>
        <v>0</v>
      </c>
      <c r="BG249" s="216">
        <f>IF(N249="zákl. přenesená",J249,0)</f>
        <v>0</v>
      </c>
      <c r="BH249" s="216">
        <f>IF(N249="sníž. přenesená",J249,0)</f>
        <v>0</v>
      </c>
      <c r="BI249" s="216">
        <f>IF(N249="nulová",J249,0)</f>
        <v>0</v>
      </c>
      <c r="BJ249" s="18" t="s">
        <v>81</v>
      </c>
      <c r="BK249" s="216">
        <f>ROUND(I249*H249,2)</f>
        <v>0</v>
      </c>
      <c r="BL249" s="18" t="s">
        <v>487</v>
      </c>
      <c r="BM249" s="215" t="s">
        <v>2899</v>
      </c>
    </row>
    <row r="250" spans="1:65" s="2" customFormat="1" ht="10.199999999999999">
      <c r="A250" s="35"/>
      <c r="B250" s="36"/>
      <c r="C250" s="37"/>
      <c r="D250" s="217" t="s">
        <v>194</v>
      </c>
      <c r="E250" s="37"/>
      <c r="F250" s="218" t="s">
        <v>2898</v>
      </c>
      <c r="G250" s="37"/>
      <c r="H250" s="37"/>
      <c r="I250" s="116"/>
      <c r="J250" s="37"/>
      <c r="K250" s="37"/>
      <c r="L250" s="40"/>
      <c r="M250" s="219"/>
      <c r="N250" s="220"/>
      <c r="O250" s="72"/>
      <c r="P250" s="72"/>
      <c r="Q250" s="72"/>
      <c r="R250" s="72"/>
      <c r="S250" s="72"/>
      <c r="T250" s="73"/>
      <c r="U250" s="35"/>
      <c r="V250" s="35"/>
      <c r="W250" s="35"/>
      <c r="X250" s="35"/>
      <c r="Y250" s="35"/>
      <c r="Z250" s="35"/>
      <c r="AA250" s="35"/>
      <c r="AB250" s="35"/>
      <c r="AC250" s="35"/>
      <c r="AD250" s="35"/>
      <c r="AE250" s="35"/>
      <c r="AT250" s="18" t="s">
        <v>194</v>
      </c>
      <c r="AU250" s="18" t="s">
        <v>83</v>
      </c>
    </row>
    <row r="251" spans="1:65" s="2" customFormat="1" ht="16.5" customHeight="1">
      <c r="A251" s="35"/>
      <c r="B251" s="36"/>
      <c r="C251" s="258" t="s">
        <v>354</v>
      </c>
      <c r="D251" s="258" t="s">
        <v>521</v>
      </c>
      <c r="E251" s="259" t="s">
        <v>2705</v>
      </c>
      <c r="F251" s="260" t="s">
        <v>2900</v>
      </c>
      <c r="G251" s="261" t="s">
        <v>316</v>
      </c>
      <c r="H251" s="262">
        <v>80</v>
      </c>
      <c r="I251" s="263"/>
      <c r="J251" s="264">
        <f>ROUND(I251*H251,2)</f>
        <v>0</v>
      </c>
      <c r="K251" s="260" t="s">
        <v>1</v>
      </c>
      <c r="L251" s="265"/>
      <c r="M251" s="266" t="s">
        <v>1</v>
      </c>
      <c r="N251" s="267" t="s">
        <v>38</v>
      </c>
      <c r="O251" s="72"/>
      <c r="P251" s="213">
        <f>O251*H251</f>
        <v>0</v>
      </c>
      <c r="Q251" s="213">
        <v>0</v>
      </c>
      <c r="R251" s="213">
        <f>Q251*H251</f>
        <v>0</v>
      </c>
      <c r="S251" s="213">
        <v>0</v>
      </c>
      <c r="T251" s="214">
        <f>S251*H251</f>
        <v>0</v>
      </c>
      <c r="U251" s="35"/>
      <c r="V251" s="35"/>
      <c r="W251" s="35"/>
      <c r="X251" s="35"/>
      <c r="Y251" s="35"/>
      <c r="Z251" s="35"/>
      <c r="AA251" s="35"/>
      <c r="AB251" s="35"/>
      <c r="AC251" s="35"/>
      <c r="AD251" s="35"/>
      <c r="AE251" s="35"/>
      <c r="AR251" s="215" t="s">
        <v>487</v>
      </c>
      <c r="AT251" s="215" t="s">
        <v>521</v>
      </c>
      <c r="AU251" s="215" t="s">
        <v>83</v>
      </c>
      <c r="AY251" s="18" t="s">
        <v>185</v>
      </c>
      <c r="BE251" s="216">
        <f>IF(N251="základní",J251,0)</f>
        <v>0</v>
      </c>
      <c r="BF251" s="216">
        <f>IF(N251="snížená",J251,0)</f>
        <v>0</v>
      </c>
      <c r="BG251" s="216">
        <f>IF(N251="zákl. přenesená",J251,0)</f>
        <v>0</v>
      </c>
      <c r="BH251" s="216">
        <f>IF(N251="sníž. přenesená",J251,0)</f>
        <v>0</v>
      </c>
      <c r="BI251" s="216">
        <f>IF(N251="nulová",J251,0)</f>
        <v>0</v>
      </c>
      <c r="BJ251" s="18" t="s">
        <v>81</v>
      </c>
      <c r="BK251" s="216">
        <f>ROUND(I251*H251,2)</f>
        <v>0</v>
      </c>
      <c r="BL251" s="18" t="s">
        <v>487</v>
      </c>
      <c r="BM251" s="215" t="s">
        <v>2901</v>
      </c>
    </row>
    <row r="252" spans="1:65" s="2" customFormat="1" ht="10.199999999999999">
      <c r="A252" s="35"/>
      <c r="B252" s="36"/>
      <c r="C252" s="37"/>
      <c r="D252" s="217" t="s">
        <v>194</v>
      </c>
      <c r="E252" s="37"/>
      <c r="F252" s="218" t="s">
        <v>2900</v>
      </c>
      <c r="G252" s="37"/>
      <c r="H252" s="37"/>
      <c r="I252" s="116"/>
      <c r="J252" s="37"/>
      <c r="K252" s="37"/>
      <c r="L252" s="40"/>
      <c r="M252" s="219"/>
      <c r="N252" s="220"/>
      <c r="O252" s="72"/>
      <c r="P252" s="72"/>
      <c r="Q252" s="72"/>
      <c r="R252" s="72"/>
      <c r="S252" s="72"/>
      <c r="T252" s="73"/>
      <c r="U252" s="35"/>
      <c r="V252" s="35"/>
      <c r="W252" s="35"/>
      <c r="X252" s="35"/>
      <c r="Y252" s="35"/>
      <c r="Z252" s="35"/>
      <c r="AA252" s="35"/>
      <c r="AB252" s="35"/>
      <c r="AC252" s="35"/>
      <c r="AD252" s="35"/>
      <c r="AE252" s="35"/>
      <c r="AT252" s="18" t="s">
        <v>194</v>
      </c>
      <c r="AU252" s="18" t="s">
        <v>83</v>
      </c>
    </row>
    <row r="253" spans="1:65" s="2" customFormat="1" ht="21.75" customHeight="1">
      <c r="A253" s="35"/>
      <c r="B253" s="36"/>
      <c r="C253" s="258" t="s">
        <v>931</v>
      </c>
      <c r="D253" s="258" t="s">
        <v>521</v>
      </c>
      <c r="E253" s="259" t="s">
        <v>2708</v>
      </c>
      <c r="F253" s="260" t="s">
        <v>2902</v>
      </c>
      <c r="G253" s="261" t="s">
        <v>316</v>
      </c>
      <c r="H253" s="262">
        <v>3</v>
      </c>
      <c r="I253" s="263"/>
      <c r="J253" s="264">
        <f>ROUND(I253*H253,2)</f>
        <v>0</v>
      </c>
      <c r="K253" s="260" t="s">
        <v>1</v>
      </c>
      <c r="L253" s="265"/>
      <c r="M253" s="266" t="s">
        <v>1</v>
      </c>
      <c r="N253" s="267" t="s">
        <v>38</v>
      </c>
      <c r="O253" s="72"/>
      <c r="P253" s="213">
        <f>O253*H253</f>
        <v>0</v>
      </c>
      <c r="Q253" s="213">
        <v>0</v>
      </c>
      <c r="R253" s="213">
        <f>Q253*H253</f>
        <v>0</v>
      </c>
      <c r="S253" s="213">
        <v>0</v>
      </c>
      <c r="T253" s="214">
        <f>S253*H253</f>
        <v>0</v>
      </c>
      <c r="U253" s="35"/>
      <c r="V253" s="35"/>
      <c r="W253" s="35"/>
      <c r="X253" s="35"/>
      <c r="Y253" s="35"/>
      <c r="Z253" s="35"/>
      <c r="AA253" s="35"/>
      <c r="AB253" s="35"/>
      <c r="AC253" s="35"/>
      <c r="AD253" s="35"/>
      <c r="AE253" s="35"/>
      <c r="AR253" s="215" t="s">
        <v>487</v>
      </c>
      <c r="AT253" s="215" t="s">
        <v>521</v>
      </c>
      <c r="AU253" s="215" t="s">
        <v>83</v>
      </c>
      <c r="AY253" s="18" t="s">
        <v>185</v>
      </c>
      <c r="BE253" s="216">
        <f>IF(N253="základní",J253,0)</f>
        <v>0</v>
      </c>
      <c r="BF253" s="216">
        <f>IF(N253="snížená",J253,0)</f>
        <v>0</v>
      </c>
      <c r="BG253" s="216">
        <f>IF(N253="zákl. přenesená",J253,0)</f>
        <v>0</v>
      </c>
      <c r="BH253" s="216">
        <f>IF(N253="sníž. přenesená",J253,0)</f>
        <v>0</v>
      </c>
      <c r="BI253" s="216">
        <f>IF(N253="nulová",J253,0)</f>
        <v>0</v>
      </c>
      <c r="BJ253" s="18" t="s">
        <v>81</v>
      </c>
      <c r="BK253" s="216">
        <f>ROUND(I253*H253,2)</f>
        <v>0</v>
      </c>
      <c r="BL253" s="18" t="s">
        <v>487</v>
      </c>
      <c r="BM253" s="215" t="s">
        <v>2903</v>
      </c>
    </row>
    <row r="254" spans="1:65" s="2" customFormat="1" ht="10.199999999999999">
      <c r="A254" s="35"/>
      <c r="B254" s="36"/>
      <c r="C254" s="37"/>
      <c r="D254" s="217" t="s">
        <v>194</v>
      </c>
      <c r="E254" s="37"/>
      <c r="F254" s="218" t="s">
        <v>2902</v>
      </c>
      <c r="G254" s="37"/>
      <c r="H254" s="37"/>
      <c r="I254" s="116"/>
      <c r="J254" s="37"/>
      <c r="K254" s="37"/>
      <c r="L254" s="40"/>
      <c r="M254" s="219"/>
      <c r="N254" s="220"/>
      <c r="O254" s="72"/>
      <c r="P254" s="72"/>
      <c r="Q254" s="72"/>
      <c r="R254" s="72"/>
      <c r="S254" s="72"/>
      <c r="T254" s="73"/>
      <c r="U254" s="35"/>
      <c r="V254" s="35"/>
      <c r="W254" s="35"/>
      <c r="X254" s="35"/>
      <c r="Y254" s="35"/>
      <c r="Z254" s="35"/>
      <c r="AA254" s="35"/>
      <c r="AB254" s="35"/>
      <c r="AC254" s="35"/>
      <c r="AD254" s="35"/>
      <c r="AE254" s="35"/>
      <c r="AT254" s="18" t="s">
        <v>194</v>
      </c>
      <c r="AU254" s="18" t="s">
        <v>83</v>
      </c>
    </row>
    <row r="255" spans="1:65" s="2" customFormat="1" ht="16.5" customHeight="1">
      <c r="A255" s="35"/>
      <c r="B255" s="36"/>
      <c r="C255" s="258" t="s">
        <v>528</v>
      </c>
      <c r="D255" s="258" t="s">
        <v>521</v>
      </c>
      <c r="E255" s="259" t="s">
        <v>2711</v>
      </c>
      <c r="F255" s="260" t="s">
        <v>2904</v>
      </c>
      <c r="G255" s="261" t="s">
        <v>990</v>
      </c>
      <c r="H255" s="262">
        <v>3</v>
      </c>
      <c r="I255" s="263"/>
      <c r="J255" s="264">
        <f>ROUND(I255*H255,2)</f>
        <v>0</v>
      </c>
      <c r="K255" s="260" t="s">
        <v>1</v>
      </c>
      <c r="L255" s="265"/>
      <c r="M255" s="266" t="s">
        <v>1</v>
      </c>
      <c r="N255" s="267" t="s">
        <v>38</v>
      </c>
      <c r="O255" s="72"/>
      <c r="P255" s="213">
        <f>O255*H255</f>
        <v>0</v>
      </c>
      <c r="Q255" s="213">
        <v>0</v>
      </c>
      <c r="R255" s="213">
        <f>Q255*H255</f>
        <v>0</v>
      </c>
      <c r="S255" s="213">
        <v>0</v>
      </c>
      <c r="T255" s="214">
        <f>S255*H255</f>
        <v>0</v>
      </c>
      <c r="U255" s="35"/>
      <c r="V255" s="35"/>
      <c r="W255" s="35"/>
      <c r="X255" s="35"/>
      <c r="Y255" s="35"/>
      <c r="Z255" s="35"/>
      <c r="AA255" s="35"/>
      <c r="AB255" s="35"/>
      <c r="AC255" s="35"/>
      <c r="AD255" s="35"/>
      <c r="AE255" s="35"/>
      <c r="AR255" s="215" t="s">
        <v>487</v>
      </c>
      <c r="AT255" s="215" t="s">
        <v>521</v>
      </c>
      <c r="AU255" s="215" t="s">
        <v>83</v>
      </c>
      <c r="AY255" s="18" t="s">
        <v>185</v>
      </c>
      <c r="BE255" s="216">
        <f>IF(N255="základní",J255,0)</f>
        <v>0</v>
      </c>
      <c r="BF255" s="216">
        <f>IF(N255="snížená",J255,0)</f>
        <v>0</v>
      </c>
      <c r="BG255" s="216">
        <f>IF(N255="zákl. přenesená",J255,0)</f>
        <v>0</v>
      </c>
      <c r="BH255" s="216">
        <f>IF(N255="sníž. přenesená",J255,0)</f>
        <v>0</v>
      </c>
      <c r="BI255" s="216">
        <f>IF(N255="nulová",J255,0)</f>
        <v>0</v>
      </c>
      <c r="BJ255" s="18" t="s">
        <v>81</v>
      </c>
      <c r="BK255" s="216">
        <f>ROUND(I255*H255,2)</f>
        <v>0</v>
      </c>
      <c r="BL255" s="18" t="s">
        <v>487</v>
      </c>
      <c r="BM255" s="215" t="s">
        <v>2905</v>
      </c>
    </row>
    <row r="256" spans="1:65" s="2" customFormat="1" ht="10.199999999999999">
      <c r="A256" s="35"/>
      <c r="B256" s="36"/>
      <c r="C256" s="37"/>
      <c r="D256" s="217" t="s">
        <v>194</v>
      </c>
      <c r="E256" s="37"/>
      <c r="F256" s="218" t="s">
        <v>2904</v>
      </c>
      <c r="G256" s="37"/>
      <c r="H256" s="37"/>
      <c r="I256" s="116"/>
      <c r="J256" s="37"/>
      <c r="K256" s="37"/>
      <c r="L256" s="40"/>
      <c r="M256" s="219"/>
      <c r="N256" s="220"/>
      <c r="O256" s="72"/>
      <c r="P256" s="72"/>
      <c r="Q256" s="72"/>
      <c r="R256" s="72"/>
      <c r="S256" s="72"/>
      <c r="T256" s="73"/>
      <c r="U256" s="35"/>
      <c r="V256" s="35"/>
      <c r="W256" s="35"/>
      <c r="X256" s="35"/>
      <c r="Y256" s="35"/>
      <c r="Z256" s="35"/>
      <c r="AA256" s="35"/>
      <c r="AB256" s="35"/>
      <c r="AC256" s="35"/>
      <c r="AD256" s="35"/>
      <c r="AE256" s="35"/>
      <c r="AT256" s="18" t="s">
        <v>194</v>
      </c>
      <c r="AU256" s="18" t="s">
        <v>83</v>
      </c>
    </row>
    <row r="257" spans="1:65" s="2" customFormat="1" ht="16.5" customHeight="1">
      <c r="A257" s="35"/>
      <c r="B257" s="36"/>
      <c r="C257" s="258" t="s">
        <v>938</v>
      </c>
      <c r="D257" s="258" t="s">
        <v>521</v>
      </c>
      <c r="E257" s="259" t="s">
        <v>2714</v>
      </c>
      <c r="F257" s="260" t="s">
        <v>2906</v>
      </c>
      <c r="G257" s="261" t="s">
        <v>990</v>
      </c>
      <c r="H257" s="262">
        <v>6</v>
      </c>
      <c r="I257" s="263"/>
      <c r="J257" s="264">
        <f>ROUND(I257*H257,2)</f>
        <v>0</v>
      </c>
      <c r="K257" s="260" t="s">
        <v>1</v>
      </c>
      <c r="L257" s="265"/>
      <c r="M257" s="266" t="s">
        <v>1</v>
      </c>
      <c r="N257" s="267" t="s">
        <v>38</v>
      </c>
      <c r="O257" s="72"/>
      <c r="P257" s="213">
        <f>O257*H257</f>
        <v>0</v>
      </c>
      <c r="Q257" s="213">
        <v>0</v>
      </c>
      <c r="R257" s="213">
        <f>Q257*H257</f>
        <v>0</v>
      </c>
      <c r="S257" s="213">
        <v>0</v>
      </c>
      <c r="T257" s="214">
        <f>S257*H257</f>
        <v>0</v>
      </c>
      <c r="U257" s="35"/>
      <c r="V257" s="35"/>
      <c r="W257" s="35"/>
      <c r="X257" s="35"/>
      <c r="Y257" s="35"/>
      <c r="Z257" s="35"/>
      <c r="AA257" s="35"/>
      <c r="AB257" s="35"/>
      <c r="AC257" s="35"/>
      <c r="AD257" s="35"/>
      <c r="AE257" s="35"/>
      <c r="AR257" s="215" t="s">
        <v>487</v>
      </c>
      <c r="AT257" s="215" t="s">
        <v>521</v>
      </c>
      <c r="AU257" s="215" t="s">
        <v>83</v>
      </c>
      <c r="AY257" s="18" t="s">
        <v>185</v>
      </c>
      <c r="BE257" s="216">
        <f>IF(N257="základní",J257,0)</f>
        <v>0</v>
      </c>
      <c r="BF257" s="216">
        <f>IF(N257="snížená",J257,0)</f>
        <v>0</v>
      </c>
      <c r="BG257" s="216">
        <f>IF(N257="zákl. přenesená",J257,0)</f>
        <v>0</v>
      </c>
      <c r="BH257" s="216">
        <f>IF(N257="sníž. přenesená",J257,0)</f>
        <v>0</v>
      </c>
      <c r="BI257" s="216">
        <f>IF(N257="nulová",J257,0)</f>
        <v>0</v>
      </c>
      <c r="BJ257" s="18" t="s">
        <v>81</v>
      </c>
      <c r="BK257" s="216">
        <f>ROUND(I257*H257,2)</f>
        <v>0</v>
      </c>
      <c r="BL257" s="18" t="s">
        <v>487</v>
      </c>
      <c r="BM257" s="215" t="s">
        <v>2907</v>
      </c>
    </row>
    <row r="258" spans="1:65" s="2" customFormat="1" ht="10.199999999999999">
      <c r="A258" s="35"/>
      <c r="B258" s="36"/>
      <c r="C258" s="37"/>
      <c r="D258" s="217" t="s">
        <v>194</v>
      </c>
      <c r="E258" s="37"/>
      <c r="F258" s="218" t="s">
        <v>2906</v>
      </c>
      <c r="G258" s="37"/>
      <c r="H258" s="37"/>
      <c r="I258" s="116"/>
      <c r="J258" s="37"/>
      <c r="K258" s="37"/>
      <c r="L258" s="40"/>
      <c r="M258" s="219"/>
      <c r="N258" s="220"/>
      <c r="O258" s="72"/>
      <c r="P258" s="72"/>
      <c r="Q258" s="72"/>
      <c r="R258" s="72"/>
      <c r="S258" s="72"/>
      <c r="T258" s="73"/>
      <c r="U258" s="35"/>
      <c r="V258" s="35"/>
      <c r="W258" s="35"/>
      <c r="X258" s="35"/>
      <c r="Y258" s="35"/>
      <c r="Z258" s="35"/>
      <c r="AA258" s="35"/>
      <c r="AB258" s="35"/>
      <c r="AC258" s="35"/>
      <c r="AD258" s="35"/>
      <c r="AE258" s="35"/>
      <c r="AT258" s="18" t="s">
        <v>194</v>
      </c>
      <c r="AU258" s="18" t="s">
        <v>83</v>
      </c>
    </row>
    <row r="259" spans="1:65" s="2" customFormat="1" ht="16.5" customHeight="1">
      <c r="A259" s="35"/>
      <c r="B259" s="36"/>
      <c r="C259" s="258" t="s">
        <v>943</v>
      </c>
      <c r="D259" s="258" t="s">
        <v>521</v>
      </c>
      <c r="E259" s="259" t="s">
        <v>2717</v>
      </c>
      <c r="F259" s="260" t="s">
        <v>2718</v>
      </c>
      <c r="G259" s="261" t="s">
        <v>1359</v>
      </c>
      <c r="H259" s="262">
        <v>37.200000000000003</v>
      </c>
      <c r="I259" s="263"/>
      <c r="J259" s="264">
        <f>ROUND(I259*H259,2)</f>
        <v>0</v>
      </c>
      <c r="K259" s="260" t="s">
        <v>1</v>
      </c>
      <c r="L259" s="265"/>
      <c r="M259" s="266" t="s">
        <v>1</v>
      </c>
      <c r="N259" s="267" t="s">
        <v>38</v>
      </c>
      <c r="O259" s="72"/>
      <c r="P259" s="213">
        <f>O259*H259</f>
        <v>0</v>
      </c>
      <c r="Q259" s="213">
        <v>0</v>
      </c>
      <c r="R259" s="213">
        <f>Q259*H259</f>
        <v>0</v>
      </c>
      <c r="S259" s="213">
        <v>0</v>
      </c>
      <c r="T259" s="214">
        <f>S259*H259</f>
        <v>0</v>
      </c>
      <c r="U259" s="35"/>
      <c r="V259" s="35"/>
      <c r="W259" s="35"/>
      <c r="X259" s="35"/>
      <c r="Y259" s="35"/>
      <c r="Z259" s="35"/>
      <c r="AA259" s="35"/>
      <c r="AB259" s="35"/>
      <c r="AC259" s="35"/>
      <c r="AD259" s="35"/>
      <c r="AE259" s="35"/>
      <c r="AR259" s="215" t="s">
        <v>487</v>
      </c>
      <c r="AT259" s="215" t="s">
        <v>521</v>
      </c>
      <c r="AU259" s="215" t="s">
        <v>83</v>
      </c>
      <c r="AY259" s="18" t="s">
        <v>185</v>
      </c>
      <c r="BE259" s="216">
        <f>IF(N259="základní",J259,0)</f>
        <v>0</v>
      </c>
      <c r="BF259" s="216">
        <f>IF(N259="snížená",J259,0)</f>
        <v>0</v>
      </c>
      <c r="BG259" s="216">
        <f>IF(N259="zákl. přenesená",J259,0)</f>
        <v>0</v>
      </c>
      <c r="BH259" s="216">
        <f>IF(N259="sníž. přenesená",J259,0)</f>
        <v>0</v>
      </c>
      <c r="BI259" s="216">
        <f>IF(N259="nulová",J259,0)</f>
        <v>0</v>
      </c>
      <c r="BJ259" s="18" t="s">
        <v>81</v>
      </c>
      <c r="BK259" s="216">
        <f>ROUND(I259*H259,2)</f>
        <v>0</v>
      </c>
      <c r="BL259" s="18" t="s">
        <v>487</v>
      </c>
      <c r="BM259" s="215" t="s">
        <v>2908</v>
      </c>
    </row>
    <row r="260" spans="1:65" s="2" customFormat="1" ht="10.199999999999999">
      <c r="A260" s="35"/>
      <c r="B260" s="36"/>
      <c r="C260" s="37"/>
      <c r="D260" s="217" t="s">
        <v>194</v>
      </c>
      <c r="E260" s="37"/>
      <c r="F260" s="218" t="s">
        <v>2718</v>
      </c>
      <c r="G260" s="37"/>
      <c r="H260" s="37"/>
      <c r="I260" s="116"/>
      <c r="J260" s="37"/>
      <c r="K260" s="37"/>
      <c r="L260" s="40"/>
      <c r="M260" s="219"/>
      <c r="N260" s="220"/>
      <c r="O260" s="72"/>
      <c r="P260" s="72"/>
      <c r="Q260" s="72"/>
      <c r="R260" s="72"/>
      <c r="S260" s="72"/>
      <c r="T260" s="73"/>
      <c r="U260" s="35"/>
      <c r="V260" s="35"/>
      <c r="W260" s="35"/>
      <c r="X260" s="35"/>
      <c r="Y260" s="35"/>
      <c r="Z260" s="35"/>
      <c r="AA260" s="35"/>
      <c r="AB260" s="35"/>
      <c r="AC260" s="35"/>
      <c r="AD260" s="35"/>
      <c r="AE260" s="35"/>
      <c r="AT260" s="18" t="s">
        <v>194</v>
      </c>
      <c r="AU260" s="18" t="s">
        <v>83</v>
      </c>
    </row>
    <row r="261" spans="1:65" s="2" customFormat="1" ht="16.5" customHeight="1">
      <c r="A261" s="35"/>
      <c r="B261" s="36"/>
      <c r="C261" s="258" t="s">
        <v>949</v>
      </c>
      <c r="D261" s="258" t="s">
        <v>521</v>
      </c>
      <c r="E261" s="259" t="s">
        <v>2736</v>
      </c>
      <c r="F261" s="260" t="s">
        <v>2909</v>
      </c>
      <c r="G261" s="261" t="s">
        <v>1430</v>
      </c>
      <c r="H261" s="262">
        <v>1</v>
      </c>
      <c r="I261" s="263"/>
      <c r="J261" s="264">
        <f>ROUND(I261*H261,2)</f>
        <v>0</v>
      </c>
      <c r="K261" s="260" t="s">
        <v>1</v>
      </c>
      <c r="L261" s="265"/>
      <c r="M261" s="266" t="s">
        <v>1</v>
      </c>
      <c r="N261" s="267" t="s">
        <v>38</v>
      </c>
      <c r="O261" s="72"/>
      <c r="P261" s="213">
        <f>O261*H261</f>
        <v>0</v>
      </c>
      <c r="Q261" s="213">
        <v>0</v>
      </c>
      <c r="R261" s="213">
        <f>Q261*H261</f>
        <v>0</v>
      </c>
      <c r="S261" s="213">
        <v>0</v>
      </c>
      <c r="T261" s="214">
        <f>S261*H261</f>
        <v>0</v>
      </c>
      <c r="U261" s="35"/>
      <c r="V261" s="35"/>
      <c r="W261" s="35"/>
      <c r="X261" s="35"/>
      <c r="Y261" s="35"/>
      <c r="Z261" s="35"/>
      <c r="AA261" s="35"/>
      <c r="AB261" s="35"/>
      <c r="AC261" s="35"/>
      <c r="AD261" s="35"/>
      <c r="AE261" s="35"/>
      <c r="AR261" s="215" t="s">
        <v>487</v>
      </c>
      <c r="AT261" s="215" t="s">
        <v>521</v>
      </c>
      <c r="AU261" s="215" t="s">
        <v>83</v>
      </c>
      <c r="AY261" s="18" t="s">
        <v>185</v>
      </c>
      <c r="BE261" s="216">
        <f>IF(N261="základní",J261,0)</f>
        <v>0</v>
      </c>
      <c r="BF261" s="216">
        <f>IF(N261="snížená",J261,0)</f>
        <v>0</v>
      </c>
      <c r="BG261" s="216">
        <f>IF(N261="zákl. přenesená",J261,0)</f>
        <v>0</v>
      </c>
      <c r="BH261" s="216">
        <f>IF(N261="sníž. přenesená",J261,0)</f>
        <v>0</v>
      </c>
      <c r="BI261" s="216">
        <f>IF(N261="nulová",J261,0)</f>
        <v>0</v>
      </c>
      <c r="BJ261" s="18" t="s">
        <v>81</v>
      </c>
      <c r="BK261" s="216">
        <f>ROUND(I261*H261,2)</f>
        <v>0</v>
      </c>
      <c r="BL261" s="18" t="s">
        <v>487</v>
      </c>
      <c r="BM261" s="215" t="s">
        <v>2910</v>
      </c>
    </row>
    <row r="262" spans="1:65" s="2" customFormat="1" ht="10.199999999999999">
      <c r="A262" s="35"/>
      <c r="B262" s="36"/>
      <c r="C262" s="37"/>
      <c r="D262" s="217" t="s">
        <v>194</v>
      </c>
      <c r="E262" s="37"/>
      <c r="F262" s="218" t="s">
        <v>2909</v>
      </c>
      <c r="G262" s="37"/>
      <c r="H262" s="37"/>
      <c r="I262" s="116"/>
      <c r="J262" s="37"/>
      <c r="K262" s="37"/>
      <c r="L262" s="40"/>
      <c r="M262" s="219"/>
      <c r="N262" s="220"/>
      <c r="O262" s="72"/>
      <c r="P262" s="72"/>
      <c r="Q262" s="72"/>
      <c r="R262" s="72"/>
      <c r="S262" s="72"/>
      <c r="T262" s="73"/>
      <c r="U262" s="35"/>
      <c r="V262" s="35"/>
      <c r="W262" s="35"/>
      <c r="X262" s="35"/>
      <c r="Y262" s="35"/>
      <c r="Z262" s="35"/>
      <c r="AA262" s="35"/>
      <c r="AB262" s="35"/>
      <c r="AC262" s="35"/>
      <c r="AD262" s="35"/>
      <c r="AE262" s="35"/>
      <c r="AT262" s="18" t="s">
        <v>194</v>
      </c>
      <c r="AU262" s="18" t="s">
        <v>83</v>
      </c>
    </row>
    <row r="263" spans="1:65" s="12" customFormat="1" ht="22.8" customHeight="1">
      <c r="B263" s="188"/>
      <c r="C263" s="189"/>
      <c r="D263" s="190" t="s">
        <v>72</v>
      </c>
      <c r="E263" s="202" t="s">
        <v>1667</v>
      </c>
      <c r="F263" s="202" t="s">
        <v>2724</v>
      </c>
      <c r="G263" s="189"/>
      <c r="H263" s="189"/>
      <c r="I263" s="192"/>
      <c r="J263" s="203">
        <f>BK263</f>
        <v>0</v>
      </c>
      <c r="K263" s="189"/>
      <c r="L263" s="194"/>
      <c r="M263" s="195"/>
      <c r="N263" s="196"/>
      <c r="O263" s="196"/>
      <c r="P263" s="197">
        <f>SUM(P264:P273)</f>
        <v>0</v>
      </c>
      <c r="Q263" s="196"/>
      <c r="R263" s="197">
        <f>SUM(R264:R273)</f>
        <v>0</v>
      </c>
      <c r="S263" s="196"/>
      <c r="T263" s="198">
        <f>SUM(T264:T273)</f>
        <v>0</v>
      </c>
      <c r="AR263" s="199" t="s">
        <v>192</v>
      </c>
      <c r="AT263" s="200" t="s">
        <v>72</v>
      </c>
      <c r="AU263" s="200" t="s">
        <v>81</v>
      </c>
      <c r="AY263" s="199" t="s">
        <v>185</v>
      </c>
      <c r="BK263" s="201">
        <f>SUM(BK264:BK273)</f>
        <v>0</v>
      </c>
    </row>
    <row r="264" spans="1:65" s="2" customFormat="1" ht="16.5" customHeight="1">
      <c r="A264" s="35"/>
      <c r="B264" s="36"/>
      <c r="C264" s="258" t="s">
        <v>953</v>
      </c>
      <c r="D264" s="258" t="s">
        <v>521</v>
      </c>
      <c r="E264" s="259" t="s">
        <v>2725</v>
      </c>
      <c r="F264" s="260" t="s">
        <v>2726</v>
      </c>
      <c r="G264" s="261" t="s">
        <v>325</v>
      </c>
      <c r="H264" s="262">
        <v>0.9</v>
      </c>
      <c r="I264" s="263"/>
      <c r="J264" s="264">
        <f>ROUND(I264*H264,2)</f>
        <v>0</v>
      </c>
      <c r="K264" s="260" t="s">
        <v>1</v>
      </c>
      <c r="L264" s="265"/>
      <c r="M264" s="266" t="s">
        <v>1</v>
      </c>
      <c r="N264" s="267" t="s">
        <v>38</v>
      </c>
      <c r="O264" s="72"/>
      <c r="P264" s="213">
        <f>O264*H264</f>
        <v>0</v>
      </c>
      <c r="Q264" s="213">
        <v>0</v>
      </c>
      <c r="R264" s="213">
        <f>Q264*H264</f>
        <v>0</v>
      </c>
      <c r="S264" s="213">
        <v>0</v>
      </c>
      <c r="T264" s="214">
        <f>S264*H264</f>
        <v>0</v>
      </c>
      <c r="U264" s="35"/>
      <c r="V264" s="35"/>
      <c r="W264" s="35"/>
      <c r="X264" s="35"/>
      <c r="Y264" s="35"/>
      <c r="Z264" s="35"/>
      <c r="AA264" s="35"/>
      <c r="AB264" s="35"/>
      <c r="AC264" s="35"/>
      <c r="AD264" s="35"/>
      <c r="AE264" s="35"/>
      <c r="AR264" s="215" t="s">
        <v>487</v>
      </c>
      <c r="AT264" s="215" t="s">
        <v>521</v>
      </c>
      <c r="AU264" s="215" t="s">
        <v>83</v>
      </c>
      <c r="AY264" s="18" t="s">
        <v>185</v>
      </c>
      <c r="BE264" s="216">
        <f>IF(N264="základní",J264,0)</f>
        <v>0</v>
      </c>
      <c r="BF264" s="216">
        <f>IF(N264="snížená",J264,0)</f>
        <v>0</v>
      </c>
      <c r="BG264" s="216">
        <f>IF(N264="zákl. přenesená",J264,0)</f>
        <v>0</v>
      </c>
      <c r="BH264" s="216">
        <f>IF(N264="sníž. přenesená",J264,0)</f>
        <v>0</v>
      </c>
      <c r="BI264" s="216">
        <f>IF(N264="nulová",J264,0)</f>
        <v>0</v>
      </c>
      <c r="BJ264" s="18" t="s">
        <v>81</v>
      </c>
      <c r="BK264" s="216">
        <f>ROUND(I264*H264,2)</f>
        <v>0</v>
      </c>
      <c r="BL264" s="18" t="s">
        <v>487</v>
      </c>
      <c r="BM264" s="215" t="s">
        <v>2911</v>
      </c>
    </row>
    <row r="265" spans="1:65" s="2" customFormat="1" ht="10.199999999999999">
      <c r="A265" s="35"/>
      <c r="B265" s="36"/>
      <c r="C265" s="37"/>
      <c r="D265" s="217" t="s">
        <v>194</v>
      </c>
      <c r="E265" s="37"/>
      <c r="F265" s="218" t="s">
        <v>2726</v>
      </c>
      <c r="G265" s="37"/>
      <c r="H265" s="37"/>
      <c r="I265" s="116"/>
      <c r="J265" s="37"/>
      <c r="K265" s="37"/>
      <c r="L265" s="40"/>
      <c r="M265" s="219"/>
      <c r="N265" s="220"/>
      <c r="O265" s="72"/>
      <c r="P265" s="72"/>
      <c r="Q265" s="72"/>
      <c r="R265" s="72"/>
      <c r="S265" s="72"/>
      <c r="T265" s="73"/>
      <c r="U265" s="35"/>
      <c r="V265" s="35"/>
      <c r="W265" s="35"/>
      <c r="X265" s="35"/>
      <c r="Y265" s="35"/>
      <c r="Z265" s="35"/>
      <c r="AA265" s="35"/>
      <c r="AB265" s="35"/>
      <c r="AC265" s="35"/>
      <c r="AD265" s="35"/>
      <c r="AE265" s="35"/>
      <c r="AT265" s="18" t="s">
        <v>194</v>
      </c>
      <c r="AU265" s="18" t="s">
        <v>83</v>
      </c>
    </row>
    <row r="266" spans="1:65" s="2" customFormat="1" ht="16.5" customHeight="1">
      <c r="A266" s="35"/>
      <c r="B266" s="36"/>
      <c r="C266" s="258" t="s">
        <v>959</v>
      </c>
      <c r="D266" s="258" t="s">
        <v>521</v>
      </c>
      <c r="E266" s="259" t="s">
        <v>2725</v>
      </c>
      <c r="F266" s="260" t="s">
        <v>2726</v>
      </c>
      <c r="G266" s="261" t="s">
        <v>325</v>
      </c>
      <c r="H266" s="262">
        <v>0.2</v>
      </c>
      <c r="I266" s="263"/>
      <c r="J266" s="264">
        <f>ROUND(I266*H266,2)</f>
        <v>0</v>
      </c>
      <c r="K266" s="260" t="s">
        <v>1</v>
      </c>
      <c r="L266" s="265"/>
      <c r="M266" s="266" t="s">
        <v>1</v>
      </c>
      <c r="N266" s="267" t="s">
        <v>38</v>
      </c>
      <c r="O266" s="72"/>
      <c r="P266" s="213">
        <f>O266*H266</f>
        <v>0</v>
      </c>
      <c r="Q266" s="213">
        <v>0</v>
      </c>
      <c r="R266" s="213">
        <f>Q266*H266</f>
        <v>0</v>
      </c>
      <c r="S266" s="213">
        <v>0</v>
      </c>
      <c r="T266" s="214">
        <f>S266*H266</f>
        <v>0</v>
      </c>
      <c r="U266" s="35"/>
      <c r="V266" s="35"/>
      <c r="W266" s="35"/>
      <c r="X266" s="35"/>
      <c r="Y266" s="35"/>
      <c r="Z266" s="35"/>
      <c r="AA266" s="35"/>
      <c r="AB266" s="35"/>
      <c r="AC266" s="35"/>
      <c r="AD266" s="35"/>
      <c r="AE266" s="35"/>
      <c r="AR266" s="215" t="s">
        <v>487</v>
      </c>
      <c r="AT266" s="215" t="s">
        <v>521</v>
      </c>
      <c r="AU266" s="215" t="s">
        <v>83</v>
      </c>
      <c r="AY266" s="18" t="s">
        <v>185</v>
      </c>
      <c r="BE266" s="216">
        <f>IF(N266="základní",J266,0)</f>
        <v>0</v>
      </c>
      <c r="BF266" s="216">
        <f>IF(N266="snížená",J266,0)</f>
        <v>0</v>
      </c>
      <c r="BG266" s="216">
        <f>IF(N266="zákl. přenesená",J266,0)</f>
        <v>0</v>
      </c>
      <c r="BH266" s="216">
        <f>IF(N266="sníž. přenesená",J266,0)</f>
        <v>0</v>
      </c>
      <c r="BI266" s="216">
        <f>IF(N266="nulová",J266,0)</f>
        <v>0</v>
      </c>
      <c r="BJ266" s="18" t="s">
        <v>81</v>
      </c>
      <c r="BK266" s="216">
        <f>ROUND(I266*H266,2)</f>
        <v>0</v>
      </c>
      <c r="BL266" s="18" t="s">
        <v>487</v>
      </c>
      <c r="BM266" s="215" t="s">
        <v>2912</v>
      </c>
    </row>
    <row r="267" spans="1:65" s="2" customFormat="1" ht="10.199999999999999">
      <c r="A267" s="35"/>
      <c r="B267" s="36"/>
      <c r="C267" s="37"/>
      <c r="D267" s="217" t="s">
        <v>194</v>
      </c>
      <c r="E267" s="37"/>
      <c r="F267" s="218" t="s">
        <v>2726</v>
      </c>
      <c r="G267" s="37"/>
      <c r="H267" s="37"/>
      <c r="I267" s="116"/>
      <c r="J267" s="37"/>
      <c r="K267" s="37"/>
      <c r="L267" s="40"/>
      <c r="M267" s="219"/>
      <c r="N267" s="220"/>
      <c r="O267" s="72"/>
      <c r="P267" s="72"/>
      <c r="Q267" s="72"/>
      <c r="R267" s="72"/>
      <c r="S267" s="72"/>
      <c r="T267" s="73"/>
      <c r="U267" s="35"/>
      <c r="V267" s="35"/>
      <c r="W267" s="35"/>
      <c r="X267" s="35"/>
      <c r="Y267" s="35"/>
      <c r="Z267" s="35"/>
      <c r="AA267" s="35"/>
      <c r="AB267" s="35"/>
      <c r="AC267" s="35"/>
      <c r="AD267" s="35"/>
      <c r="AE267" s="35"/>
      <c r="AT267" s="18" t="s">
        <v>194</v>
      </c>
      <c r="AU267" s="18" t="s">
        <v>83</v>
      </c>
    </row>
    <row r="268" spans="1:65" s="2" customFormat="1" ht="16.5" customHeight="1">
      <c r="A268" s="35"/>
      <c r="B268" s="36"/>
      <c r="C268" s="258" t="s">
        <v>963</v>
      </c>
      <c r="D268" s="258" t="s">
        <v>521</v>
      </c>
      <c r="E268" s="259" t="s">
        <v>2732</v>
      </c>
      <c r="F268" s="260" t="s">
        <v>2913</v>
      </c>
      <c r="G268" s="261" t="s">
        <v>990</v>
      </c>
      <c r="H268" s="262">
        <v>3</v>
      </c>
      <c r="I268" s="263"/>
      <c r="J268" s="264">
        <f>ROUND(I268*H268,2)</f>
        <v>0</v>
      </c>
      <c r="K268" s="260" t="s">
        <v>1</v>
      </c>
      <c r="L268" s="265"/>
      <c r="M268" s="266" t="s">
        <v>1</v>
      </c>
      <c r="N268" s="267" t="s">
        <v>38</v>
      </c>
      <c r="O268" s="72"/>
      <c r="P268" s="213">
        <f>O268*H268</f>
        <v>0</v>
      </c>
      <c r="Q268" s="213">
        <v>0</v>
      </c>
      <c r="R268" s="213">
        <f>Q268*H268</f>
        <v>0</v>
      </c>
      <c r="S268" s="213">
        <v>0</v>
      </c>
      <c r="T268" s="214">
        <f>S268*H268</f>
        <v>0</v>
      </c>
      <c r="U268" s="35"/>
      <c r="V268" s="35"/>
      <c r="W268" s="35"/>
      <c r="X268" s="35"/>
      <c r="Y268" s="35"/>
      <c r="Z268" s="35"/>
      <c r="AA268" s="35"/>
      <c r="AB268" s="35"/>
      <c r="AC268" s="35"/>
      <c r="AD268" s="35"/>
      <c r="AE268" s="35"/>
      <c r="AR268" s="215" t="s">
        <v>487</v>
      </c>
      <c r="AT268" s="215" t="s">
        <v>521</v>
      </c>
      <c r="AU268" s="215" t="s">
        <v>83</v>
      </c>
      <c r="AY268" s="18" t="s">
        <v>185</v>
      </c>
      <c r="BE268" s="216">
        <f>IF(N268="základní",J268,0)</f>
        <v>0</v>
      </c>
      <c r="BF268" s="216">
        <f>IF(N268="snížená",J268,0)</f>
        <v>0</v>
      </c>
      <c r="BG268" s="216">
        <f>IF(N268="zákl. přenesená",J268,0)</f>
        <v>0</v>
      </c>
      <c r="BH268" s="216">
        <f>IF(N268="sníž. přenesená",J268,0)</f>
        <v>0</v>
      </c>
      <c r="BI268" s="216">
        <f>IF(N268="nulová",J268,0)</f>
        <v>0</v>
      </c>
      <c r="BJ268" s="18" t="s">
        <v>81</v>
      </c>
      <c r="BK268" s="216">
        <f>ROUND(I268*H268,2)</f>
        <v>0</v>
      </c>
      <c r="BL268" s="18" t="s">
        <v>487</v>
      </c>
      <c r="BM268" s="215" t="s">
        <v>2914</v>
      </c>
    </row>
    <row r="269" spans="1:65" s="2" customFormat="1" ht="10.199999999999999">
      <c r="A269" s="35"/>
      <c r="B269" s="36"/>
      <c r="C269" s="37"/>
      <c r="D269" s="217" t="s">
        <v>194</v>
      </c>
      <c r="E269" s="37"/>
      <c r="F269" s="218" t="s">
        <v>2915</v>
      </c>
      <c r="G269" s="37"/>
      <c r="H269" s="37"/>
      <c r="I269" s="116"/>
      <c r="J269" s="37"/>
      <c r="K269" s="37"/>
      <c r="L269" s="40"/>
      <c r="M269" s="219"/>
      <c r="N269" s="220"/>
      <c r="O269" s="72"/>
      <c r="P269" s="72"/>
      <c r="Q269" s="72"/>
      <c r="R269" s="72"/>
      <c r="S269" s="72"/>
      <c r="T269" s="73"/>
      <c r="U269" s="35"/>
      <c r="V269" s="35"/>
      <c r="W269" s="35"/>
      <c r="X269" s="35"/>
      <c r="Y269" s="35"/>
      <c r="Z269" s="35"/>
      <c r="AA269" s="35"/>
      <c r="AB269" s="35"/>
      <c r="AC269" s="35"/>
      <c r="AD269" s="35"/>
      <c r="AE269" s="35"/>
      <c r="AT269" s="18" t="s">
        <v>194</v>
      </c>
      <c r="AU269" s="18" t="s">
        <v>83</v>
      </c>
    </row>
    <row r="270" spans="1:65" s="2" customFormat="1" ht="16.5" customHeight="1">
      <c r="A270" s="35"/>
      <c r="B270" s="36"/>
      <c r="C270" s="258" t="s">
        <v>969</v>
      </c>
      <c r="D270" s="258" t="s">
        <v>521</v>
      </c>
      <c r="E270" s="259" t="s">
        <v>2739</v>
      </c>
      <c r="F270" s="260" t="s">
        <v>2916</v>
      </c>
      <c r="G270" s="261" t="s">
        <v>1430</v>
      </c>
      <c r="H270" s="262">
        <v>1</v>
      </c>
      <c r="I270" s="263"/>
      <c r="J270" s="264">
        <f>ROUND(I270*H270,2)</f>
        <v>0</v>
      </c>
      <c r="K270" s="260" t="s">
        <v>1</v>
      </c>
      <c r="L270" s="265"/>
      <c r="M270" s="266" t="s">
        <v>1</v>
      </c>
      <c r="N270" s="267" t="s">
        <v>38</v>
      </c>
      <c r="O270" s="72"/>
      <c r="P270" s="213">
        <f>O270*H270</f>
        <v>0</v>
      </c>
      <c r="Q270" s="213">
        <v>0</v>
      </c>
      <c r="R270" s="213">
        <f>Q270*H270</f>
        <v>0</v>
      </c>
      <c r="S270" s="213">
        <v>0</v>
      </c>
      <c r="T270" s="214">
        <f>S270*H270</f>
        <v>0</v>
      </c>
      <c r="U270" s="35"/>
      <c r="V270" s="35"/>
      <c r="W270" s="35"/>
      <c r="X270" s="35"/>
      <c r="Y270" s="35"/>
      <c r="Z270" s="35"/>
      <c r="AA270" s="35"/>
      <c r="AB270" s="35"/>
      <c r="AC270" s="35"/>
      <c r="AD270" s="35"/>
      <c r="AE270" s="35"/>
      <c r="AR270" s="215" t="s">
        <v>487</v>
      </c>
      <c r="AT270" s="215" t="s">
        <v>521</v>
      </c>
      <c r="AU270" s="215" t="s">
        <v>83</v>
      </c>
      <c r="AY270" s="18" t="s">
        <v>185</v>
      </c>
      <c r="BE270" s="216">
        <f>IF(N270="základní",J270,0)</f>
        <v>0</v>
      </c>
      <c r="BF270" s="216">
        <f>IF(N270="snížená",J270,0)</f>
        <v>0</v>
      </c>
      <c r="BG270" s="216">
        <f>IF(N270="zákl. přenesená",J270,0)</f>
        <v>0</v>
      </c>
      <c r="BH270" s="216">
        <f>IF(N270="sníž. přenesená",J270,0)</f>
        <v>0</v>
      </c>
      <c r="BI270" s="216">
        <f>IF(N270="nulová",J270,0)</f>
        <v>0</v>
      </c>
      <c r="BJ270" s="18" t="s">
        <v>81</v>
      </c>
      <c r="BK270" s="216">
        <f>ROUND(I270*H270,2)</f>
        <v>0</v>
      </c>
      <c r="BL270" s="18" t="s">
        <v>487</v>
      </c>
      <c r="BM270" s="215" t="s">
        <v>2917</v>
      </c>
    </row>
    <row r="271" spans="1:65" s="2" customFormat="1" ht="10.199999999999999">
      <c r="A271" s="35"/>
      <c r="B271" s="36"/>
      <c r="C271" s="37"/>
      <c r="D271" s="217" t="s">
        <v>194</v>
      </c>
      <c r="E271" s="37"/>
      <c r="F271" s="218" t="s">
        <v>2918</v>
      </c>
      <c r="G271" s="37"/>
      <c r="H271" s="37"/>
      <c r="I271" s="116"/>
      <c r="J271" s="37"/>
      <c r="K271" s="37"/>
      <c r="L271" s="40"/>
      <c r="M271" s="219"/>
      <c r="N271" s="220"/>
      <c r="O271" s="72"/>
      <c r="P271" s="72"/>
      <c r="Q271" s="72"/>
      <c r="R271" s="72"/>
      <c r="S271" s="72"/>
      <c r="T271" s="73"/>
      <c r="U271" s="35"/>
      <c r="V271" s="35"/>
      <c r="W271" s="35"/>
      <c r="X271" s="35"/>
      <c r="Y271" s="35"/>
      <c r="Z271" s="35"/>
      <c r="AA271" s="35"/>
      <c r="AB271" s="35"/>
      <c r="AC271" s="35"/>
      <c r="AD271" s="35"/>
      <c r="AE271" s="35"/>
      <c r="AT271" s="18" t="s">
        <v>194</v>
      </c>
      <c r="AU271" s="18" t="s">
        <v>83</v>
      </c>
    </row>
    <row r="272" spans="1:65" s="2" customFormat="1" ht="16.5" customHeight="1">
      <c r="A272" s="35"/>
      <c r="B272" s="36"/>
      <c r="C272" s="258" t="s">
        <v>973</v>
      </c>
      <c r="D272" s="258" t="s">
        <v>521</v>
      </c>
      <c r="E272" s="259" t="s">
        <v>2743</v>
      </c>
      <c r="F272" s="260" t="s">
        <v>2919</v>
      </c>
      <c r="G272" s="261" t="s">
        <v>1430</v>
      </c>
      <c r="H272" s="262">
        <v>1</v>
      </c>
      <c r="I272" s="263"/>
      <c r="J272" s="264">
        <f>ROUND(I272*H272,2)</f>
        <v>0</v>
      </c>
      <c r="K272" s="260" t="s">
        <v>1</v>
      </c>
      <c r="L272" s="265"/>
      <c r="M272" s="266" t="s">
        <v>1</v>
      </c>
      <c r="N272" s="267" t="s">
        <v>38</v>
      </c>
      <c r="O272" s="72"/>
      <c r="P272" s="213">
        <f>O272*H272</f>
        <v>0</v>
      </c>
      <c r="Q272" s="213">
        <v>0</v>
      </c>
      <c r="R272" s="213">
        <f>Q272*H272</f>
        <v>0</v>
      </c>
      <c r="S272" s="213">
        <v>0</v>
      </c>
      <c r="T272" s="214">
        <f>S272*H272</f>
        <v>0</v>
      </c>
      <c r="U272" s="35"/>
      <c r="V272" s="35"/>
      <c r="W272" s="35"/>
      <c r="X272" s="35"/>
      <c r="Y272" s="35"/>
      <c r="Z272" s="35"/>
      <c r="AA272" s="35"/>
      <c r="AB272" s="35"/>
      <c r="AC272" s="35"/>
      <c r="AD272" s="35"/>
      <c r="AE272" s="35"/>
      <c r="AR272" s="215" t="s">
        <v>487</v>
      </c>
      <c r="AT272" s="215" t="s">
        <v>521</v>
      </c>
      <c r="AU272" s="215" t="s">
        <v>83</v>
      </c>
      <c r="AY272" s="18" t="s">
        <v>185</v>
      </c>
      <c r="BE272" s="216">
        <f>IF(N272="základní",J272,0)</f>
        <v>0</v>
      </c>
      <c r="BF272" s="216">
        <f>IF(N272="snížená",J272,0)</f>
        <v>0</v>
      </c>
      <c r="BG272" s="216">
        <f>IF(N272="zákl. přenesená",J272,0)</f>
        <v>0</v>
      </c>
      <c r="BH272" s="216">
        <f>IF(N272="sníž. přenesená",J272,0)</f>
        <v>0</v>
      </c>
      <c r="BI272" s="216">
        <f>IF(N272="nulová",J272,0)</f>
        <v>0</v>
      </c>
      <c r="BJ272" s="18" t="s">
        <v>81</v>
      </c>
      <c r="BK272" s="216">
        <f>ROUND(I272*H272,2)</f>
        <v>0</v>
      </c>
      <c r="BL272" s="18" t="s">
        <v>487</v>
      </c>
      <c r="BM272" s="215" t="s">
        <v>2920</v>
      </c>
    </row>
    <row r="273" spans="1:65" s="2" customFormat="1" ht="10.199999999999999">
      <c r="A273" s="35"/>
      <c r="B273" s="36"/>
      <c r="C273" s="37"/>
      <c r="D273" s="217" t="s">
        <v>194</v>
      </c>
      <c r="E273" s="37"/>
      <c r="F273" s="218" t="s">
        <v>2919</v>
      </c>
      <c r="G273" s="37"/>
      <c r="H273" s="37"/>
      <c r="I273" s="116"/>
      <c r="J273" s="37"/>
      <c r="K273" s="37"/>
      <c r="L273" s="40"/>
      <c r="M273" s="219"/>
      <c r="N273" s="220"/>
      <c r="O273" s="72"/>
      <c r="P273" s="72"/>
      <c r="Q273" s="72"/>
      <c r="R273" s="72"/>
      <c r="S273" s="72"/>
      <c r="T273" s="73"/>
      <c r="U273" s="35"/>
      <c r="V273" s="35"/>
      <c r="W273" s="35"/>
      <c r="X273" s="35"/>
      <c r="Y273" s="35"/>
      <c r="Z273" s="35"/>
      <c r="AA273" s="35"/>
      <c r="AB273" s="35"/>
      <c r="AC273" s="35"/>
      <c r="AD273" s="35"/>
      <c r="AE273" s="35"/>
      <c r="AT273" s="18" t="s">
        <v>194</v>
      </c>
      <c r="AU273" s="18" t="s">
        <v>83</v>
      </c>
    </row>
    <row r="274" spans="1:65" s="12" customFormat="1" ht="22.8" customHeight="1">
      <c r="B274" s="188"/>
      <c r="C274" s="189"/>
      <c r="D274" s="190" t="s">
        <v>72</v>
      </c>
      <c r="E274" s="202" t="s">
        <v>1671</v>
      </c>
      <c r="F274" s="202" t="s">
        <v>2921</v>
      </c>
      <c r="G274" s="189"/>
      <c r="H274" s="189"/>
      <c r="I274" s="192"/>
      <c r="J274" s="203">
        <f>BK274</f>
        <v>0</v>
      </c>
      <c r="K274" s="189"/>
      <c r="L274" s="194"/>
      <c r="M274" s="195"/>
      <c r="N274" s="196"/>
      <c r="O274" s="196"/>
      <c r="P274" s="197">
        <f>SUM(P275:P284)</f>
        <v>0</v>
      </c>
      <c r="Q274" s="196"/>
      <c r="R274" s="197">
        <f>SUM(R275:R284)</f>
        <v>0</v>
      </c>
      <c r="S274" s="196"/>
      <c r="T274" s="198">
        <f>SUM(T275:T284)</f>
        <v>0</v>
      </c>
      <c r="AR274" s="199" t="s">
        <v>192</v>
      </c>
      <c r="AT274" s="200" t="s">
        <v>72</v>
      </c>
      <c r="AU274" s="200" t="s">
        <v>81</v>
      </c>
      <c r="AY274" s="199" t="s">
        <v>185</v>
      </c>
      <c r="BK274" s="201">
        <f>SUM(BK275:BK284)</f>
        <v>0</v>
      </c>
    </row>
    <row r="275" spans="1:65" s="2" customFormat="1" ht="16.5" customHeight="1">
      <c r="A275" s="35"/>
      <c r="B275" s="36"/>
      <c r="C275" s="258" t="s">
        <v>982</v>
      </c>
      <c r="D275" s="258" t="s">
        <v>521</v>
      </c>
      <c r="E275" s="259" t="s">
        <v>2746</v>
      </c>
      <c r="F275" s="260" t="s">
        <v>2744</v>
      </c>
      <c r="G275" s="261" t="s">
        <v>1201</v>
      </c>
      <c r="H275" s="262">
        <v>8</v>
      </c>
      <c r="I275" s="263"/>
      <c r="J275" s="264">
        <f>ROUND(I275*H275,2)</f>
        <v>0</v>
      </c>
      <c r="K275" s="260" t="s">
        <v>1</v>
      </c>
      <c r="L275" s="265"/>
      <c r="M275" s="266" t="s">
        <v>1</v>
      </c>
      <c r="N275" s="267" t="s">
        <v>38</v>
      </c>
      <c r="O275" s="72"/>
      <c r="P275" s="213">
        <f>O275*H275</f>
        <v>0</v>
      </c>
      <c r="Q275" s="213">
        <v>0</v>
      </c>
      <c r="R275" s="213">
        <f>Q275*H275</f>
        <v>0</v>
      </c>
      <c r="S275" s="213">
        <v>0</v>
      </c>
      <c r="T275" s="214">
        <f>S275*H275</f>
        <v>0</v>
      </c>
      <c r="U275" s="35"/>
      <c r="V275" s="35"/>
      <c r="W275" s="35"/>
      <c r="X275" s="35"/>
      <c r="Y275" s="35"/>
      <c r="Z275" s="35"/>
      <c r="AA275" s="35"/>
      <c r="AB275" s="35"/>
      <c r="AC275" s="35"/>
      <c r="AD275" s="35"/>
      <c r="AE275" s="35"/>
      <c r="AR275" s="215" t="s">
        <v>487</v>
      </c>
      <c r="AT275" s="215" t="s">
        <v>521</v>
      </c>
      <c r="AU275" s="215" t="s">
        <v>83</v>
      </c>
      <c r="AY275" s="18" t="s">
        <v>185</v>
      </c>
      <c r="BE275" s="216">
        <f>IF(N275="základní",J275,0)</f>
        <v>0</v>
      </c>
      <c r="BF275" s="216">
        <f>IF(N275="snížená",J275,0)</f>
        <v>0</v>
      </c>
      <c r="BG275" s="216">
        <f>IF(N275="zákl. přenesená",J275,0)</f>
        <v>0</v>
      </c>
      <c r="BH275" s="216">
        <f>IF(N275="sníž. přenesená",J275,0)</f>
        <v>0</v>
      </c>
      <c r="BI275" s="216">
        <f>IF(N275="nulová",J275,0)</f>
        <v>0</v>
      </c>
      <c r="BJ275" s="18" t="s">
        <v>81</v>
      </c>
      <c r="BK275" s="216">
        <f>ROUND(I275*H275,2)</f>
        <v>0</v>
      </c>
      <c r="BL275" s="18" t="s">
        <v>487</v>
      </c>
      <c r="BM275" s="215" t="s">
        <v>2922</v>
      </c>
    </row>
    <row r="276" spans="1:65" s="2" customFormat="1" ht="10.199999999999999">
      <c r="A276" s="35"/>
      <c r="B276" s="36"/>
      <c r="C276" s="37"/>
      <c r="D276" s="217" t="s">
        <v>194</v>
      </c>
      <c r="E276" s="37"/>
      <c r="F276" s="218" t="s">
        <v>2744</v>
      </c>
      <c r="G276" s="37"/>
      <c r="H276" s="37"/>
      <c r="I276" s="116"/>
      <c r="J276" s="37"/>
      <c r="K276" s="37"/>
      <c r="L276" s="40"/>
      <c r="M276" s="219"/>
      <c r="N276" s="220"/>
      <c r="O276" s="72"/>
      <c r="P276" s="72"/>
      <c r="Q276" s="72"/>
      <c r="R276" s="72"/>
      <c r="S276" s="72"/>
      <c r="T276" s="73"/>
      <c r="U276" s="35"/>
      <c r="V276" s="35"/>
      <c r="W276" s="35"/>
      <c r="X276" s="35"/>
      <c r="Y276" s="35"/>
      <c r="Z276" s="35"/>
      <c r="AA276" s="35"/>
      <c r="AB276" s="35"/>
      <c r="AC276" s="35"/>
      <c r="AD276" s="35"/>
      <c r="AE276" s="35"/>
      <c r="AT276" s="18" t="s">
        <v>194</v>
      </c>
      <c r="AU276" s="18" t="s">
        <v>83</v>
      </c>
    </row>
    <row r="277" spans="1:65" s="2" customFormat="1" ht="16.5" customHeight="1">
      <c r="A277" s="35"/>
      <c r="B277" s="36"/>
      <c r="C277" s="204" t="s">
        <v>987</v>
      </c>
      <c r="D277" s="204" t="s">
        <v>187</v>
      </c>
      <c r="E277" s="205" t="s">
        <v>2749</v>
      </c>
      <c r="F277" s="206" t="s">
        <v>2747</v>
      </c>
      <c r="G277" s="207" t="s">
        <v>1430</v>
      </c>
      <c r="H277" s="208">
        <v>1</v>
      </c>
      <c r="I277" s="209"/>
      <c r="J277" s="210">
        <f>ROUND(I277*H277,2)</f>
        <v>0</v>
      </c>
      <c r="K277" s="206" t="s">
        <v>1</v>
      </c>
      <c r="L277" s="40"/>
      <c r="M277" s="211" t="s">
        <v>1</v>
      </c>
      <c r="N277" s="212" t="s">
        <v>38</v>
      </c>
      <c r="O277" s="72"/>
      <c r="P277" s="213">
        <f>O277*H277</f>
        <v>0</v>
      </c>
      <c r="Q277" s="213">
        <v>0</v>
      </c>
      <c r="R277" s="213">
        <f>Q277*H277</f>
        <v>0</v>
      </c>
      <c r="S277" s="213">
        <v>0</v>
      </c>
      <c r="T277" s="214">
        <f>S277*H277</f>
        <v>0</v>
      </c>
      <c r="U277" s="35"/>
      <c r="V277" s="35"/>
      <c r="W277" s="35"/>
      <c r="X277" s="35"/>
      <c r="Y277" s="35"/>
      <c r="Z277" s="35"/>
      <c r="AA277" s="35"/>
      <c r="AB277" s="35"/>
      <c r="AC277" s="35"/>
      <c r="AD277" s="35"/>
      <c r="AE277" s="35"/>
      <c r="AR277" s="215" t="s">
        <v>487</v>
      </c>
      <c r="AT277" s="215" t="s">
        <v>187</v>
      </c>
      <c r="AU277" s="215" t="s">
        <v>83</v>
      </c>
      <c r="AY277" s="18" t="s">
        <v>185</v>
      </c>
      <c r="BE277" s="216">
        <f>IF(N277="základní",J277,0)</f>
        <v>0</v>
      </c>
      <c r="BF277" s="216">
        <f>IF(N277="snížená",J277,0)</f>
        <v>0</v>
      </c>
      <c r="BG277" s="216">
        <f>IF(N277="zákl. přenesená",J277,0)</f>
        <v>0</v>
      </c>
      <c r="BH277" s="216">
        <f>IF(N277="sníž. přenesená",J277,0)</f>
        <v>0</v>
      </c>
      <c r="BI277" s="216">
        <f>IF(N277="nulová",J277,0)</f>
        <v>0</v>
      </c>
      <c r="BJ277" s="18" t="s">
        <v>81</v>
      </c>
      <c r="BK277" s="216">
        <f>ROUND(I277*H277,2)</f>
        <v>0</v>
      </c>
      <c r="BL277" s="18" t="s">
        <v>487</v>
      </c>
      <c r="BM277" s="215" t="s">
        <v>2923</v>
      </c>
    </row>
    <row r="278" spans="1:65" s="2" customFormat="1" ht="10.199999999999999">
      <c r="A278" s="35"/>
      <c r="B278" s="36"/>
      <c r="C278" s="37"/>
      <c r="D278" s="217" t="s">
        <v>194</v>
      </c>
      <c r="E278" s="37"/>
      <c r="F278" s="218" t="s">
        <v>2747</v>
      </c>
      <c r="G278" s="37"/>
      <c r="H278" s="37"/>
      <c r="I278" s="116"/>
      <c r="J278" s="37"/>
      <c r="K278" s="37"/>
      <c r="L278" s="40"/>
      <c r="M278" s="219"/>
      <c r="N278" s="220"/>
      <c r="O278" s="72"/>
      <c r="P278" s="72"/>
      <c r="Q278" s="72"/>
      <c r="R278" s="72"/>
      <c r="S278" s="72"/>
      <c r="T278" s="73"/>
      <c r="U278" s="35"/>
      <c r="V278" s="35"/>
      <c r="W278" s="35"/>
      <c r="X278" s="35"/>
      <c r="Y278" s="35"/>
      <c r="Z278" s="35"/>
      <c r="AA278" s="35"/>
      <c r="AB278" s="35"/>
      <c r="AC278" s="35"/>
      <c r="AD278" s="35"/>
      <c r="AE278" s="35"/>
      <c r="AT278" s="18" t="s">
        <v>194</v>
      </c>
      <c r="AU278" s="18" t="s">
        <v>83</v>
      </c>
    </row>
    <row r="279" spans="1:65" s="2" customFormat="1" ht="16.5" customHeight="1">
      <c r="A279" s="35"/>
      <c r="B279" s="36"/>
      <c r="C279" s="204" t="s">
        <v>992</v>
      </c>
      <c r="D279" s="204" t="s">
        <v>187</v>
      </c>
      <c r="E279" s="205" t="s">
        <v>2752</v>
      </c>
      <c r="F279" s="206" t="s">
        <v>2750</v>
      </c>
      <c r="G279" s="207" t="s">
        <v>1430</v>
      </c>
      <c r="H279" s="208">
        <v>1</v>
      </c>
      <c r="I279" s="209"/>
      <c r="J279" s="210">
        <f>ROUND(I279*H279,2)</f>
        <v>0</v>
      </c>
      <c r="K279" s="206" t="s">
        <v>1</v>
      </c>
      <c r="L279" s="40"/>
      <c r="M279" s="211" t="s">
        <v>1</v>
      </c>
      <c r="N279" s="212" t="s">
        <v>38</v>
      </c>
      <c r="O279" s="72"/>
      <c r="P279" s="213">
        <f>O279*H279</f>
        <v>0</v>
      </c>
      <c r="Q279" s="213">
        <v>0</v>
      </c>
      <c r="R279" s="213">
        <f>Q279*H279</f>
        <v>0</v>
      </c>
      <c r="S279" s="213">
        <v>0</v>
      </c>
      <c r="T279" s="214">
        <f>S279*H279</f>
        <v>0</v>
      </c>
      <c r="U279" s="35"/>
      <c r="V279" s="35"/>
      <c r="W279" s="35"/>
      <c r="X279" s="35"/>
      <c r="Y279" s="35"/>
      <c r="Z279" s="35"/>
      <c r="AA279" s="35"/>
      <c r="AB279" s="35"/>
      <c r="AC279" s="35"/>
      <c r="AD279" s="35"/>
      <c r="AE279" s="35"/>
      <c r="AR279" s="215" t="s">
        <v>487</v>
      </c>
      <c r="AT279" s="215" t="s">
        <v>187</v>
      </c>
      <c r="AU279" s="215" t="s">
        <v>83</v>
      </c>
      <c r="AY279" s="18" t="s">
        <v>185</v>
      </c>
      <c r="BE279" s="216">
        <f>IF(N279="základní",J279,0)</f>
        <v>0</v>
      </c>
      <c r="BF279" s="216">
        <f>IF(N279="snížená",J279,0)</f>
        <v>0</v>
      </c>
      <c r="BG279" s="216">
        <f>IF(N279="zákl. přenesená",J279,0)</f>
        <v>0</v>
      </c>
      <c r="BH279" s="216">
        <f>IF(N279="sníž. přenesená",J279,0)</f>
        <v>0</v>
      </c>
      <c r="BI279" s="216">
        <f>IF(N279="nulová",J279,0)</f>
        <v>0</v>
      </c>
      <c r="BJ279" s="18" t="s">
        <v>81</v>
      </c>
      <c r="BK279" s="216">
        <f>ROUND(I279*H279,2)</f>
        <v>0</v>
      </c>
      <c r="BL279" s="18" t="s">
        <v>487</v>
      </c>
      <c r="BM279" s="215" t="s">
        <v>2924</v>
      </c>
    </row>
    <row r="280" spans="1:65" s="2" customFormat="1" ht="10.199999999999999">
      <c r="A280" s="35"/>
      <c r="B280" s="36"/>
      <c r="C280" s="37"/>
      <c r="D280" s="217" t="s">
        <v>194</v>
      </c>
      <c r="E280" s="37"/>
      <c r="F280" s="218" t="s">
        <v>2750</v>
      </c>
      <c r="G280" s="37"/>
      <c r="H280" s="37"/>
      <c r="I280" s="116"/>
      <c r="J280" s="37"/>
      <c r="K280" s="37"/>
      <c r="L280" s="40"/>
      <c r="M280" s="219"/>
      <c r="N280" s="220"/>
      <c r="O280" s="72"/>
      <c r="P280" s="72"/>
      <c r="Q280" s="72"/>
      <c r="R280" s="72"/>
      <c r="S280" s="72"/>
      <c r="T280" s="73"/>
      <c r="U280" s="35"/>
      <c r="V280" s="35"/>
      <c r="W280" s="35"/>
      <c r="X280" s="35"/>
      <c r="Y280" s="35"/>
      <c r="Z280" s="35"/>
      <c r="AA280" s="35"/>
      <c r="AB280" s="35"/>
      <c r="AC280" s="35"/>
      <c r="AD280" s="35"/>
      <c r="AE280" s="35"/>
      <c r="AT280" s="18" t="s">
        <v>194</v>
      </c>
      <c r="AU280" s="18" t="s">
        <v>83</v>
      </c>
    </row>
    <row r="281" spans="1:65" s="2" customFormat="1" ht="21.75" customHeight="1">
      <c r="A281" s="35"/>
      <c r="B281" s="36"/>
      <c r="C281" s="204" t="s">
        <v>998</v>
      </c>
      <c r="D281" s="204" t="s">
        <v>187</v>
      </c>
      <c r="E281" s="205" t="s">
        <v>2755</v>
      </c>
      <c r="F281" s="206" t="s">
        <v>2925</v>
      </c>
      <c r="G281" s="207" t="s">
        <v>1430</v>
      </c>
      <c r="H281" s="208">
        <v>1</v>
      </c>
      <c r="I281" s="209"/>
      <c r="J281" s="210">
        <f>ROUND(I281*H281,2)</f>
        <v>0</v>
      </c>
      <c r="K281" s="206" t="s">
        <v>1</v>
      </c>
      <c r="L281" s="40"/>
      <c r="M281" s="211" t="s">
        <v>1</v>
      </c>
      <c r="N281" s="212" t="s">
        <v>38</v>
      </c>
      <c r="O281" s="72"/>
      <c r="P281" s="213">
        <f>O281*H281</f>
        <v>0</v>
      </c>
      <c r="Q281" s="213">
        <v>0</v>
      </c>
      <c r="R281" s="213">
        <f>Q281*H281</f>
        <v>0</v>
      </c>
      <c r="S281" s="213">
        <v>0</v>
      </c>
      <c r="T281" s="214">
        <f>S281*H281</f>
        <v>0</v>
      </c>
      <c r="U281" s="35"/>
      <c r="V281" s="35"/>
      <c r="W281" s="35"/>
      <c r="X281" s="35"/>
      <c r="Y281" s="35"/>
      <c r="Z281" s="35"/>
      <c r="AA281" s="35"/>
      <c r="AB281" s="35"/>
      <c r="AC281" s="35"/>
      <c r="AD281" s="35"/>
      <c r="AE281" s="35"/>
      <c r="AR281" s="215" t="s">
        <v>487</v>
      </c>
      <c r="AT281" s="215" t="s">
        <v>187</v>
      </c>
      <c r="AU281" s="215" t="s">
        <v>83</v>
      </c>
      <c r="AY281" s="18" t="s">
        <v>185</v>
      </c>
      <c r="BE281" s="216">
        <f>IF(N281="základní",J281,0)</f>
        <v>0</v>
      </c>
      <c r="BF281" s="216">
        <f>IF(N281="snížená",J281,0)</f>
        <v>0</v>
      </c>
      <c r="BG281" s="216">
        <f>IF(N281="zákl. přenesená",J281,0)</f>
        <v>0</v>
      </c>
      <c r="BH281" s="216">
        <f>IF(N281="sníž. přenesená",J281,0)</f>
        <v>0</v>
      </c>
      <c r="BI281" s="216">
        <f>IF(N281="nulová",J281,0)</f>
        <v>0</v>
      </c>
      <c r="BJ281" s="18" t="s">
        <v>81</v>
      </c>
      <c r="BK281" s="216">
        <f>ROUND(I281*H281,2)</f>
        <v>0</v>
      </c>
      <c r="BL281" s="18" t="s">
        <v>487</v>
      </c>
      <c r="BM281" s="215" t="s">
        <v>2926</v>
      </c>
    </row>
    <row r="282" spans="1:65" s="2" customFormat="1" ht="10.199999999999999">
      <c r="A282" s="35"/>
      <c r="B282" s="36"/>
      <c r="C282" s="37"/>
      <c r="D282" s="217" t="s">
        <v>194</v>
      </c>
      <c r="E282" s="37"/>
      <c r="F282" s="218" t="s">
        <v>2927</v>
      </c>
      <c r="G282" s="37"/>
      <c r="H282" s="37"/>
      <c r="I282" s="116"/>
      <c r="J282" s="37"/>
      <c r="K282" s="37"/>
      <c r="L282" s="40"/>
      <c r="M282" s="219"/>
      <c r="N282" s="220"/>
      <c r="O282" s="72"/>
      <c r="P282" s="72"/>
      <c r="Q282" s="72"/>
      <c r="R282" s="72"/>
      <c r="S282" s="72"/>
      <c r="T282" s="73"/>
      <c r="U282" s="35"/>
      <c r="V282" s="35"/>
      <c r="W282" s="35"/>
      <c r="X282" s="35"/>
      <c r="Y282" s="35"/>
      <c r="Z282" s="35"/>
      <c r="AA282" s="35"/>
      <c r="AB282" s="35"/>
      <c r="AC282" s="35"/>
      <c r="AD282" s="35"/>
      <c r="AE282" s="35"/>
      <c r="AT282" s="18" t="s">
        <v>194</v>
      </c>
      <c r="AU282" s="18" t="s">
        <v>83</v>
      </c>
    </row>
    <row r="283" spans="1:65" s="2" customFormat="1" ht="16.5" customHeight="1">
      <c r="A283" s="35"/>
      <c r="B283" s="36"/>
      <c r="C283" s="204" t="s">
        <v>1000</v>
      </c>
      <c r="D283" s="204" t="s">
        <v>187</v>
      </c>
      <c r="E283" s="205" t="s">
        <v>2928</v>
      </c>
      <c r="F283" s="206" t="s">
        <v>2929</v>
      </c>
      <c r="G283" s="207" t="s">
        <v>1430</v>
      </c>
      <c r="H283" s="208">
        <v>1</v>
      </c>
      <c r="I283" s="209"/>
      <c r="J283" s="210">
        <f>ROUND(I283*H283,2)</f>
        <v>0</v>
      </c>
      <c r="K283" s="206" t="s">
        <v>1</v>
      </c>
      <c r="L283" s="40"/>
      <c r="M283" s="211" t="s">
        <v>1</v>
      </c>
      <c r="N283" s="212" t="s">
        <v>38</v>
      </c>
      <c r="O283" s="72"/>
      <c r="P283" s="213">
        <f>O283*H283</f>
        <v>0</v>
      </c>
      <c r="Q283" s="213">
        <v>0</v>
      </c>
      <c r="R283" s="213">
        <f>Q283*H283</f>
        <v>0</v>
      </c>
      <c r="S283" s="213">
        <v>0</v>
      </c>
      <c r="T283" s="214">
        <f>S283*H283</f>
        <v>0</v>
      </c>
      <c r="U283" s="35"/>
      <c r="V283" s="35"/>
      <c r="W283" s="35"/>
      <c r="X283" s="35"/>
      <c r="Y283" s="35"/>
      <c r="Z283" s="35"/>
      <c r="AA283" s="35"/>
      <c r="AB283" s="35"/>
      <c r="AC283" s="35"/>
      <c r="AD283" s="35"/>
      <c r="AE283" s="35"/>
      <c r="AR283" s="215" t="s">
        <v>487</v>
      </c>
      <c r="AT283" s="215" t="s">
        <v>187</v>
      </c>
      <c r="AU283" s="215" t="s">
        <v>83</v>
      </c>
      <c r="AY283" s="18" t="s">
        <v>185</v>
      </c>
      <c r="BE283" s="216">
        <f>IF(N283="základní",J283,0)</f>
        <v>0</v>
      </c>
      <c r="BF283" s="216">
        <f>IF(N283="snížená",J283,0)</f>
        <v>0</v>
      </c>
      <c r="BG283" s="216">
        <f>IF(N283="zákl. přenesená",J283,0)</f>
        <v>0</v>
      </c>
      <c r="BH283" s="216">
        <f>IF(N283="sníž. přenesená",J283,0)</f>
        <v>0</v>
      </c>
      <c r="BI283" s="216">
        <f>IF(N283="nulová",J283,0)</f>
        <v>0</v>
      </c>
      <c r="BJ283" s="18" t="s">
        <v>81</v>
      </c>
      <c r="BK283" s="216">
        <f>ROUND(I283*H283,2)</f>
        <v>0</v>
      </c>
      <c r="BL283" s="18" t="s">
        <v>487</v>
      </c>
      <c r="BM283" s="215" t="s">
        <v>2930</v>
      </c>
    </row>
    <row r="284" spans="1:65" s="2" customFormat="1" ht="10.199999999999999">
      <c r="A284" s="35"/>
      <c r="B284" s="36"/>
      <c r="C284" s="37"/>
      <c r="D284" s="217" t="s">
        <v>194</v>
      </c>
      <c r="E284" s="37"/>
      <c r="F284" s="218" t="s">
        <v>2929</v>
      </c>
      <c r="G284" s="37"/>
      <c r="H284" s="37"/>
      <c r="I284" s="116"/>
      <c r="J284" s="37"/>
      <c r="K284" s="37"/>
      <c r="L284" s="40"/>
      <c r="M284" s="254"/>
      <c r="N284" s="255"/>
      <c r="O284" s="256"/>
      <c r="P284" s="256"/>
      <c r="Q284" s="256"/>
      <c r="R284" s="256"/>
      <c r="S284" s="256"/>
      <c r="T284" s="257"/>
      <c r="U284" s="35"/>
      <c r="V284" s="35"/>
      <c r="W284" s="35"/>
      <c r="X284" s="35"/>
      <c r="Y284" s="35"/>
      <c r="Z284" s="35"/>
      <c r="AA284" s="35"/>
      <c r="AB284" s="35"/>
      <c r="AC284" s="35"/>
      <c r="AD284" s="35"/>
      <c r="AE284" s="35"/>
      <c r="AT284" s="18" t="s">
        <v>194</v>
      </c>
      <c r="AU284" s="18" t="s">
        <v>83</v>
      </c>
    </row>
    <row r="285" spans="1:65" s="2" customFormat="1" ht="6.9" customHeight="1">
      <c r="A285" s="35"/>
      <c r="B285" s="55"/>
      <c r="C285" s="56"/>
      <c r="D285" s="56"/>
      <c r="E285" s="56"/>
      <c r="F285" s="56"/>
      <c r="G285" s="56"/>
      <c r="H285" s="56"/>
      <c r="I285" s="153"/>
      <c r="J285" s="56"/>
      <c r="K285" s="56"/>
      <c r="L285" s="40"/>
      <c r="M285" s="35"/>
      <c r="O285" s="35"/>
      <c r="P285" s="35"/>
      <c r="Q285" s="35"/>
      <c r="R285" s="35"/>
      <c r="S285" s="35"/>
      <c r="T285" s="35"/>
      <c r="U285" s="35"/>
      <c r="V285" s="35"/>
      <c r="W285" s="35"/>
      <c r="X285" s="35"/>
      <c r="Y285" s="35"/>
      <c r="Z285" s="35"/>
      <c r="AA285" s="35"/>
      <c r="AB285" s="35"/>
      <c r="AC285" s="35"/>
      <c r="AD285" s="35"/>
      <c r="AE285" s="35"/>
    </row>
  </sheetData>
  <sheetProtection algorithmName="SHA-512" hashValue="/fYX/km0j4eBmTN+MSpG4Vph2mpXxPyzO+h7QDhtkFQSCqgx1yQvGQk0gFXm8grLtglAPPOd8e8Pq0ahejweiw==" saltValue="Y945OOuJlCN2wqsx22oeinHase9HdQRUyMy/871Kp07JYsQwsaAxz4wI+qMwe5DYLOxH4FJyh9OL78DqdFH3dQ==" spinCount="100000" sheet="1" objects="1" scenarios="1" formatColumns="0" formatRows="0" autoFilter="0"/>
  <autoFilter ref="C122:K284"/>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113</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2931</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ROUND(J121,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ROUND((SUM(BE121:BE198)),  2)</f>
        <v>0</v>
      </c>
      <c r="G33" s="35"/>
      <c r="H33" s="35"/>
      <c r="I33" s="132">
        <v>0.21</v>
      </c>
      <c r="J33" s="131">
        <f>ROUND(((SUM(BE121:BE198))*I33),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ROUND((SUM(BF121:BF198)),  2)</f>
        <v>0</v>
      </c>
      <c r="G34" s="35"/>
      <c r="H34" s="35"/>
      <c r="I34" s="132">
        <v>0.15</v>
      </c>
      <c r="J34" s="131">
        <f>ROUND(((SUM(BF121:BF198))*I34),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ROUND((SUM(BG121:BG198)),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ROUND((SUM(BH121:BH198)),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ROUND((SUM(BI121:BI198)),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400.3 - C - Rozvaděč R VOP + RX 1</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J121</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2932</v>
      </c>
      <c r="E97" s="165"/>
      <c r="F97" s="165"/>
      <c r="G97" s="165"/>
      <c r="H97" s="165"/>
      <c r="I97" s="166"/>
      <c r="J97" s="167">
        <f>J122</f>
        <v>0</v>
      </c>
      <c r="K97" s="163"/>
      <c r="L97" s="168"/>
    </row>
    <row r="98" spans="1:31" s="10" customFormat="1" ht="19.95" customHeight="1">
      <c r="B98" s="169"/>
      <c r="C98" s="170"/>
      <c r="D98" s="171" t="s">
        <v>2933</v>
      </c>
      <c r="E98" s="172"/>
      <c r="F98" s="172"/>
      <c r="G98" s="172"/>
      <c r="H98" s="172"/>
      <c r="I98" s="173"/>
      <c r="J98" s="174">
        <f>J123</f>
        <v>0</v>
      </c>
      <c r="K98" s="170"/>
      <c r="L98" s="175"/>
    </row>
    <row r="99" spans="1:31" s="10" customFormat="1" ht="19.95" customHeight="1">
      <c r="B99" s="169"/>
      <c r="C99" s="170"/>
      <c r="D99" s="171" t="s">
        <v>2934</v>
      </c>
      <c r="E99" s="172"/>
      <c r="F99" s="172"/>
      <c r="G99" s="172"/>
      <c r="H99" s="172"/>
      <c r="I99" s="173"/>
      <c r="J99" s="174">
        <f>J164</f>
        <v>0</v>
      </c>
      <c r="K99" s="170"/>
      <c r="L99" s="175"/>
    </row>
    <row r="100" spans="1:31" s="10" customFormat="1" ht="19.95" customHeight="1">
      <c r="B100" s="169"/>
      <c r="C100" s="170"/>
      <c r="D100" s="171" t="s">
        <v>2935</v>
      </c>
      <c r="E100" s="172"/>
      <c r="F100" s="172"/>
      <c r="G100" s="172"/>
      <c r="H100" s="172"/>
      <c r="I100" s="173"/>
      <c r="J100" s="174">
        <f>J179</f>
        <v>0</v>
      </c>
      <c r="K100" s="170"/>
      <c r="L100" s="175"/>
    </row>
    <row r="101" spans="1:31" s="10" customFormat="1" ht="19.95" customHeight="1">
      <c r="B101" s="169"/>
      <c r="C101" s="170"/>
      <c r="D101" s="171" t="s">
        <v>2936</v>
      </c>
      <c r="E101" s="172"/>
      <c r="F101" s="172"/>
      <c r="G101" s="172"/>
      <c r="H101" s="172"/>
      <c r="I101" s="173"/>
      <c r="J101" s="174">
        <f>J188</f>
        <v>0</v>
      </c>
      <c r="K101" s="170"/>
      <c r="L101" s="175"/>
    </row>
    <row r="102" spans="1:31" s="2" customFormat="1" ht="21.75" customHeight="1">
      <c r="A102" s="35"/>
      <c r="B102" s="36"/>
      <c r="C102" s="37"/>
      <c r="D102" s="37"/>
      <c r="E102" s="37"/>
      <c r="F102" s="37"/>
      <c r="G102" s="37"/>
      <c r="H102" s="37"/>
      <c r="I102" s="116"/>
      <c r="J102" s="37"/>
      <c r="K102" s="37"/>
      <c r="L102" s="52"/>
      <c r="S102" s="35"/>
      <c r="T102" s="35"/>
      <c r="U102" s="35"/>
      <c r="V102" s="35"/>
      <c r="W102" s="35"/>
      <c r="X102" s="35"/>
      <c r="Y102" s="35"/>
      <c r="Z102" s="35"/>
      <c r="AA102" s="35"/>
      <c r="AB102" s="35"/>
      <c r="AC102" s="35"/>
      <c r="AD102" s="35"/>
      <c r="AE102" s="35"/>
    </row>
    <row r="103" spans="1:31" s="2" customFormat="1" ht="6.9" customHeight="1">
      <c r="A103" s="35"/>
      <c r="B103" s="55"/>
      <c r="C103" s="56"/>
      <c r="D103" s="56"/>
      <c r="E103" s="56"/>
      <c r="F103" s="56"/>
      <c r="G103" s="56"/>
      <c r="H103" s="56"/>
      <c r="I103" s="153"/>
      <c r="J103" s="56"/>
      <c r="K103" s="56"/>
      <c r="L103" s="52"/>
      <c r="S103" s="35"/>
      <c r="T103" s="35"/>
      <c r="U103" s="35"/>
      <c r="V103" s="35"/>
      <c r="W103" s="35"/>
      <c r="X103" s="35"/>
      <c r="Y103" s="35"/>
      <c r="Z103" s="35"/>
      <c r="AA103" s="35"/>
      <c r="AB103" s="35"/>
      <c r="AC103" s="35"/>
      <c r="AD103" s="35"/>
      <c r="AE103" s="35"/>
    </row>
    <row r="107" spans="1:31" s="2" customFormat="1" ht="6.9" customHeight="1">
      <c r="A107" s="35"/>
      <c r="B107" s="57"/>
      <c r="C107" s="58"/>
      <c r="D107" s="58"/>
      <c r="E107" s="58"/>
      <c r="F107" s="58"/>
      <c r="G107" s="58"/>
      <c r="H107" s="58"/>
      <c r="I107" s="156"/>
      <c r="J107" s="58"/>
      <c r="K107" s="58"/>
      <c r="L107" s="52"/>
      <c r="S107" s="35"/>
      <c r="T107" s="35"/>
      <c r="U107" s="35"/>
      <c r="V107" s="35"/>
      <c r="W107" s="35"/>
      <c r="X107" s="35"/>
      <c r="Y107" s="35"/>
      <c r="Z107" s="35"/>
      <c r="AA107" s="35"/>
      <c r="AB107" s="35"/>
      <c r="AC107" s="35"/>
      <c r="AD107" s="35"/>
      <c r="AE107" s="35"/>
    </row>
    <row r="108" spans="1:31" s="2" customFormat="1" ht="24.9" customHeight="1">
      <c r="A108" s="35"/>
      <c r="B108" s="36"/>
      <c r="C108" s="24" t="s">
        <v>170</v>
      </c>
      <c r="D108" s="37"/>
      <c r="E108" s="37"/>
      <c r="F108" s="37"/>
      <c r="G108" s="37"/>
      <c r="H108" s="37"/>
      <c r="I108" s="116"/>
      <c r="J108" s="37"/>
      <c r="K108" s="37"/>
      <c r="L108" s="52"/>
      <c r="S108" s="35"/>
      <c r="T108" s="35"/>
      <c r="U108" s="35"/>
      <c r="V108" s="35"/>
      <c r="W108" s="35"/>
      <c r="X108" s="35"/>
      <c r="Y108" s="35"/>
      <c r="Z108" s="35"/>
      <c r="AA108" s="35"/>
      <c r="AB108" s="35"/>
      <c r="AC108" s="35"/>
      <c r="AD108" s="35"/>
      <c r="AE108" s="35"/>
    </row>
    <row r="109" spans="1:31" s="2" customFormat="1" ht="6.9" customHeight="1">
      <c r="A109" s="35"/>
      <c r="B109" s="36"/>
      <c r="C109" s="37"/>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34" t="str">
        <f>E7</f>
        <v>Revitalizace náměstí ve Valašském Meziříčí</v>
      </c>
      <c r="F111" s="335"/>
      <c r="G111" s="335"/>
      <c r="H111" s="335"/>
      <c r="I111" s="116"/>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154</v>
      </c>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3" t="str">
        <f>E9</f>
        <v>SO 400.3 - C - Rozvaděč R VOP + RX 1</v>
      </c>
      <c r="F113" s="336"/>
      <c r="G113" s="336"/>
      <c r="H113" s="336"/>
      <c r="I113" s="116"/>
      <c r="J113" s="37"/>
      <c r="K113" s="37"/>
      <c r="L113" s="52"/>
      <c r="S113" s="35"/>
      <c r="T113" s="35"/>
      <c r="U113" s="35"/>
      <c r="V113" s="35"/>
      <c r="W113" s="35"/>
      <c r="X113" s="35"/>
      <c r="Y113" s="35"/>
      <c r="Z113" s="35"/>
      <c r="AA113" s="35"/>
      <c r="AB113" s="35"/>
      <c r="AC113" s="35"/>
      <c r="AD113" s="35"/>
      <c r="AE113" s="35"/>
    </row>
    <row r="114" spans="1:65" s="2" customFormat="1" ht="6.9" customHeight="1">
      <c r="A114" s="35"/>
      <c r="B114" s="36"/>
      <c r="C114" s="37"/>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Valašské Meziříčí</v>
      </c>
      <c r="G115" s="37"/>
      <c r="H115" s="37"/>
      <c r="I115" s="118" t="s">
        <v>22</v>
      </c>
      <c r="J115" s="67" t="str">
        <f>IF(J12="","",J12)</f>
        <v>16. 10. 2020</v>
      </c>
      <c r="K115" s="37"/>
      <c r="L115" s="52"/>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2" customFormat="1" ht="25.65" customHeight="1">
      <c r="A117" s="35"/>
      <c r="B117" s="36"/>
      <c r="C117" s="30" t="s">
        <v>24</v>
      </c>
      <c r="D117" s="37"/>
      <c r="E117" s="37"/>
      <c r="F117" s="28" t="str">
        <f>E15</f>
        <v xml:space="preserve"> </v>
      </c>
      <c r="G117" s="37"/>
      <c r="H117" s="37"/>
      <c r="I117" s="118" t="s">
        <v>29</v>
      </c>
      <c r="J117" s="33" t="str">
        <f>E21</f>
        <v>360 DEGREES CONSTRUCT s.r.o.</v>
      </c>
      <c r="K117" s="37"/>
      <c r="L117" s="52"/>
      <c r="S117" s="35"/>
      <c r="T117" s="35"/>
      <c r="U117" s="35"/>
      <c r="V117" s="35"/>
      <c r="W117" s="35"/>
      <c r="X117" s="35"/>
      <c r="Y117" s="35"/>
      <c r="Z117" s="35"/>
      <c r="AA117" s="35"/>
      <c r="AB117" s="35"/>
      <c r="AC117" s="35"/>
      <c r="AD117" s="35"/>
      <c r="AE117" s="35"/>
    </row>
    <row r="118" spans="1:65" s="2" customFormat="1" ht="25.65" customHeight="1">
      <c r="A118" s="35"/>
      <c r="B118" s="36"/>
      <c r="C118" s="30" t="s">
        <v>27</v>
      </c>
      <c r="D118" s="37"/>
      <c r="E118" s="37"/>
      <c r="F118" s="28" t="str">
        <f>IF(E18="","",E18)</f>
        <v>Vyplň údaj</v>
      </c>
      <c r="G118" s="37"/>
      <c r="H118" s="37"/>
      <c r="I118" s="118" t="s">
        <v>31</v>
      </c>
      <c r="J118" s="33" t="str">
        <f>E24</f>
        <v>360 DEGREES CONSTRUCT s.r.o.</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16"/>
      <c r="J119" s="37"/>
      <c r="K119" s="37"/>
      <c r="L119" s="52"/>
      <c r="S119" s="35"/>
      <c r="T119" s="35"/>
      <c r="U119" s="35"/>
      <c r="V119" s="35"/>
      <c r="W119" s="35"/>
      <c r="X119" s="35"/>
      <c r="Y119" s="35"/>
      <c r="Z119" s="35"/>
      <c r="AA119" s="35"/>
      <c r="AB119" s="35"/>
      <c r="AC119" s="35"/>
      <c r="AD119" s="35"/>
      <c r="AE119" s="35"/>
    </row>
    <row r="120" spans="1:65" s="11" customFormat="1" ht="29.25" customHeight="1">
      <c r="A120" s="176"/>
      <c r="B120" s="177"/>
      <c r="C120" s="178" t="s">
        <v>171</v>
      </c>
      <c r="D120" s="179" t="s">
        <v>58</v>
      </c>
      <c r="E120" s="179" t="s">
        <v>54</v>
      </c>
      <c r="F120" s="179" t="s">
        <v>55</v>
      </c>
      <c r="G120" s="179" t="s">
        <v>172</v>
      </c>
      <c r="H120" s="179" t="s">
        <v>173</v>
      </c>
      <c r="I120" s="180" t="s">
        <v>174</v>
      </c>
      <c r="J120" s="179" t="s">
        <v>160</v>
      </c>
      <c r="K120" s="181" t="s">
        <v>175</v>
      </c>
      <c r="L120" s="182"/>
      <c r="M120" s="76" t="s">
        <v>1</v>
      </c>
      <c r="N120" s="77" t="s">
        <v>37</v>
      </c>
      <c r="O120" s="77" t="s">
        <v>176</v>
      </c>
      <c r="P120" s="77" t="s">
        <v>177</v>
      </c>
      <c r="Q120" s="77" t="s">
        <v>178</v>
      </c>
      <c r="R120" s="77" t="s">
        <v>179</v>
      </c>
      <c r="S120" s="77" t="s">
        <v>180</v>
      </c>
      <c r="T120" s="78" t="s">
        <v>181</v>
      </c>
      <c r="U120" s="176"/>
      <c r="V120" s="176"/>
      <c r="W120" s="176"/>
      <c r="X120" s="176"/>
      <c r="Y120" s="176"/>
      <c r="Z120" s="176"/>
      <c r="AA120" s="176"/>
      <c r="AB120" s="176"/>
      <c r="AC120" s="176"/>
      <c r="AD120" s="176"/>
      <c r="AE120" s="176"/>
    </row>
    <row r="121" spans="1:65" s="2" customFormat="1" ht="22.8" customHeight="1">
      <c r="A121" s="35"/>
      <c r="B121" s="36"/>
      <c r="C121" s="83" t="s">
        <v>182</v>
      </c>
      <c r="D121" s="37"/>
      <c r="E121" s="37"/>
      <c r="F121" s="37"/>
      <c r="G121" s="37"/>
      <c r="H121" s="37"/>
      <c r="I121" s="116"/>
      <c r="J121" s="183">
        <f>BK121</f>
        <v>0</v>
      </c>
      <c r="K121" s="37"/>
      <c r="L121" s="40"/>
      <c r="M121" s="79"/>
      <c r="N121" s="184"/>
      <c r="O121" s="80"/>
      <c r="P121" s="185">
        <f>P122</f>
        <v>0</v>
      </c>
      <c r="Q121" s="80"/>
      <c r="R121" s="185">
        <f>R122</f>
        <v>0</v>
      </c>
      <c r="S121" s="80"/>
      <c r="T121" s="186">
        <f>T122</f>
        <v>0</v>
      </c>
      <c r="U121" s="35"/>
      <c r="V121" s="35"/>
      <c r="W121" s="35"/>
      <c r="X121" s="35"/>
      <c r="Y121" s="35"/>
      <c r="Z121" s="35"/>
      <c r="AA121" s="35"/>
      <c r="AB121" s="35"/>
      <c r="AC121" s="35"/>
      <c r="AD121" s="35"/>
      <c r="AE121" s="35"/>
      <c r="AT121" s="18" t="s">
        <v>72</v>
      </c>
      <c r="AU121" s="18" t="s">
        <v>162</v>
      </c>
      <c r="BK121" s="187">
        <f>BK122</f>
        <v>0</v>
      </c>
    </row>
    <row r="122" spans="1:65" s="12" customFormat="1" ht="25.95" customHeight="1">
      <c r="B122" s="188"/>
      <c r="C122" s="189"/>
      <c r="D122" s="190" t="s">
        <v>72</v>
      </c>
      <c r="E122" s="191" t="s">
        <v>1438</v>
      </c>
      <c r="F122" s="191" t="s">
        <v>112</v>
      </c>
      <c r="G122" s="189"/>
      <c r="H122" s="189"/>
      <c r="I122" s="192"/>
      <c r="J122" s="193">
        <f>BK122</f>
        <v>0</v>
      </c>
      <c r="K122" s="189"/>
      <c r="L122" s="194"/>
      <c r="M122" s="195"/>
      <c r="N122" s="196"/>
      <c r="O122" s="196"/>
      <c r="P122" s="197">
        <f>P123+P164+P179+P188</f>
        <v>0</v>
      </c>
      <c r="Q122" s="196"/>
      <c r="R122" s="197">
        <f>R123+R164+R179+R188</f>
        <v>0</v>
      </c>
      <c r="S122" s="196"/>
      <c r="T122" s="198">
        <f>T123+T164+T179+T188</f>
        <v>0</v>
      </c>
      <c r="AR122" s="199" t="s">
        <v>192</v>
      </c>
      <c r="AT122" s="200" t="s">
        <v>72</v>
      </c>
      <c r="AU122" s="200" t="s">
        <v>73</v>
      </c>
      <c r="AY122" s="199" t="s">
        <v>185</v>
      </c>
      <c r="BK122" s="201">
        <f>BK123+BK164+BK179+BK188</f>
        <v>0</v>
      </c>
    </row>
    <row r="123" spans="1:65" s="12" customFormat="1" ht="22.8" customHeight="1">
      <c r="B123" s="188"/>
      <c r="C123" s="189"/>
      <c r="D123" s="190" t="s">
        <v>72</v>
      </c>
      <c r="E123" s="202" t="s">
        <v>1440</v>
      </c>
      <c r="F123" s="202" t="s">
        <v>2937</v>
      </c>
      <c r="G123" s="189"/>
      <c r="H123" s="189"/>
      <c r="I123" s="192"/>
      <c r="J123" s="203">
        <f>BK123</f>
        <v>0</v>
      </c>
      <c r="K123" s="189"/>
      <c r="L123" s="194"/>
      <c r="M123" s="195"/>
      <c r="N123" s="196"/>
      <c r="O123" s="196"/>
      <c r="P123" s="197">
        <f>SUM(P124:P163)</f>
        <v>0</v>
      </c>
      <c r="Q123" s="196"/>
      <c r="R123" s="197">
        <f>SUM(R124:R163)</f>
        <v>0</v>
      </c>
      <c r="S123" s="196"/>
      <c r="T123" s="198">
        <f>SUM(T124:T163)</f>
        <v>0</v>
      </c>
      <c r="AR123" s="199" t="s">
        <v>192</v>
      </c>
      <c r="AT123" s="200" t="s">
        <v>72</v>
      </c>
      <c r="AU123" s="200" t="s">
        <v>81</v>
      </c>
      <c r="AY123" s="199" t="s">
        <v>185</v>
      </c>
      <c r="BK123" s="201">
        <f>SUM(BK124:BK163)</f>
        <v>0</v>
      </c>
    </row>
    <row r="124" spans="1:65" s="2" customFormat="1" ht="16.5" customHeight="1">
      <c r="A124" s="35"/>
      <c r="B124" s="36"/>
      <c r="C124" s="258" t="s">
        <v>81</v>
      </c>
      <c r="D124" s="258" t="s">
        <v>521</v>
      </c>
      <c r="E124" s="259" t="s">
        <v>2938</v>
      </c>
      <c r="F124" s="260" t="s">
        <v>2939</v>
      </c>
      <c r="G124" s="261" t="s">
        <v>990</v>
      </c>
      <c r="H124" s="262">
        <v>1</v>
      </c>
      <c r="I124" s="263"/>
      <c r="J124" s="264">
        <f>ROUND(I124*H124,2)</f>
        <v>0</v>
      </c>
      <c r="K124" s="260" t="s">
        <v>1</v>
      </c>
      <c r="L124" s="265"/>
      <c r="M124" s="266" t="s">
        <v>1</v>
      </c>
      <c r="N124" s="267" t="s">
        <v>38</v>
      </c>
      <c r="O124" s="72"/>
      <c r="P124" s="213">
        <f>O124*H124</f>
        <v>0</v>
      </c>
      <c r="Q124" s="213">
        <v>0</v>
      </c>
      <c r="R124" s="213">
        <f>Q124*H124</f>
        <v>0</v>
      </c>
      <c r="S124" s="213">
        <v>0</v>
      </c>
      <c r="T124" s="214">
        <f>S124*H124</f>
        <v>0</v>
      </c>
      <c r="U124" s="35"/>
      <c r="V124" s="35"/>
      <c r="W124" s="35"/>
      <c r="X124" s="35"/>
      <c r="Y124" s="35"/>
      <c r="Z124" s="35"/>
      <c r="AA124" s="35"/>
      <c r="AB124" s="35"/>
      <c r="AC124" s="35"/>
      <c r="AD124" s="35"/>
      <c r="AE124" s="35"/>
      <c r="AR124" s="215" t="s">
        <v>487</v>
      </c>
      <c r="AT124" s="215" t="s">
        <v>521</v>
      </c>
      <c r="AU124" s="215" t="s">
        <v>83</v>
      </c>
      <c r="AY124" s="18" t="s">
        <v>185</v>
      </c>
      <c r="BE124" s="216">
        <f>IF(N124="základní",J124,0)</f>
        <v>0</v>
      </c>
      <c r="BF124" s="216">
        <f>IF(N124="snížená",J124,0)</f>
        <v>0</v>
      </c>
      <c r="BG124" s="216">
        <f>IF(N124="zákl. přenesená",J124,0)</f>
        <v>0</v>
      </c>
      <c r="BH124" s="216">
        <f>IF(N124="sníž. přenesená",J124,0)</f>
        <v>0</v>
      </c>
      <c r="BI124" s="216">
        <f>IF(N124="nulová",J124,0)</f>
        <v>0</v>
      </c>
      <c r="BJ124" s="18" t="s">
        <v>81</v>
      </c>
      <c r="BK124" s="216">
        <f>ROUND(I124*H124,2)</f>
        <v>0</v>
      </c>
      <c r="BL124" s="18" t="s">
        <v>487</v>
      </c>
      <c r="BM124" s="215" t="s">
        <v>2940</v>
      </c>
    </row>
    <row r="125" spans="1:65" s="2" customFormat="1" ht="10.199999999999999">
      <c r="A125" s="35"/>
      <c r="B125" s="36"/>
      <c r="C125" s="37"/>
      <c r="D125" s="217" t="s">
        <v>194</v>
      </c>
      <c r="E125" s="37"/>
      <c r="F125" s="218" t="s">
        <v>2939</v>
      </c>
      <c r="G125" s="37"/>
      <c r="H125" s="37"/>
      <c r="I125" s="116"/>
      <c r="J125" s="37"/>
      <c r="K125" s="37"/>
      <c r="L125" s="40"/>
      <c r="M125" s="219"/>
      <c r="N125" s="220"/>
      <c r="O125" s="72"/>
      <c r="P125" s="72"/>
      <c r="Q125" s="72"/>
      <c r="R125" s="72"/>
      <c r="S125" s="72"/>
      <c r="T125" s="73"/>
      <c r="U125" s="35"/>
      <c r="V125" s="35"/>
      <c r="W125" s="35"/>
      <c r="X125" s="35"/>
      <c r="Y125" s="35"/>
      <c r="Z125" s="35"/>
      <c r="AA125" s="35"/>
      <c r="AB125" s="35"/>
      <c r="AC125" s="35"/>
      <c r="AD125" s="35"/>
      <c r="AE125" s="35"/>
      <c r="AT125" s="18" t="s">
        <v>194</v>
      </c>
      <c r="AU125" s="18" t="s">
        <v>83</v>
      </c>
    </row>
    <row r="126" spans="1:65" s="2" customFormat="1" ht="16.5" customHeight="1">
      <c r="A126" s="35"/>
      <c r="B126" s="36"/>
      <c r="C126" s="258" t="s">
        <v>83</v>
      </c>
      <c r="D126" s="258" t="s">
        <v>521</v>
      </c>
      <c r="E126" s="259" t="s">
        <v>2941</v>
      </c>
      <c r="F126" s="260" t="s">
        <v>2942</v>
      </c>
      <c r="G126" s="261" t="s">
        <v>990</v>
      </c>
      <c r="H126" s="262">
        <v>1</v>
      </c>
      <c r="I126" s="263"/>
      <c r="J126" s="264">
        <f>ROUND(I126*H126,2)</f>
        <v>0</v>
      </c>
      <c r="K126" s="260" t="s">
        <v>1</v>
      </c>
      <c r="L126" s="265"/>
      <c r="M126" s="266" t="s">
        <v>1</v>
      </c>
      <c r="N126" s="267" t="s">
        <v>38</v>
      </c>
      <c r="O126" s="72"/>
      <c r="P126" s="213">
        <f>O126*H126</f>
        <v>0</v>
      </c>
      <c r="Q126" s="213">
        <v>0</v>
      </c>
      <c r="R126" s="213">
        <f>Q126*H126</f>
        <v>0</v>
      </c>
      <c r="S126" s="213">
        <v>0</v>
      </c>
      <c r="T126" s="214">
        <f>S126*H126</f>
        <v>0</v>
      </c>
      <c r="U126" s="35"/>
      <c r="V126" s="35"/>
      <c r="W126" s="35"/>
      <c r="X126" s="35"/>
      <c r="Y126" s="35"/>
      <c r="Z126" s="35"/>
      <c r="AA126" s="35"/>
      <c r="AB126" s="35"/>
      <c r="AC126" s="35"/>
      <c r="AD126" s="35"/>
      <c r="AE126" s="35"/>
      <c r="AR126" s="215" t="s">
        <v>487</v>
      </c>
      <c r="AT126" s="215" t="s">
        <v>521</v>
      </c>
      <c r="AU126" s="215" t="s">
        <v>83</v>
      </c>
      <c r="AY126" s="18" t="s">
        <v>185</v>
      </c>
      <c r="BE126" s="216">
        <f>IF(N126="základní",J126,0)</f>
        <v>0</v>
      </c>
      <c r="BF126" s="216">
        <f>IF(N126="snížená",J126,0)</f>
        <v>0</v>
      </c>
      <c r="BG126" s="216">
        <f>IF(N126="zákl. přenesená",J126,0)</f>
        <v>0</v>
      </c>
      <c r="BH126" s="216">
        <f>IF(N126="sníž. přenesená",J126,0)</f>
        <v>0</v>
      </c>
      <c r="BI126" s="216">
        <f>IF(N126="nulová",J126,0)</f>
        <v>0</v>
      </c>
      <c r="BJ126" s="18" t="s">
        <v>81</v>
      </c>
      <c r="BK126" s="216">
        <f>ROUND(I126*H126,2)</f>
        <v>0</v>
      </c>
      <c r="BL126" s="18" t="s">
        <v>487</v>
      </c>
      <c r="BM126" s="215" t="s">
        <v>2943</v>
      </c>
    </row>
    <row r="127" spans="1:65" s="2" customFormat="1" ht="10.199999999999999">
      <c r="A127" s="35"/>
      <c r="B127" s="36"/>
      <c r="C127" s="37"/>
      <c r="D127" s="217" t="s">
        <v>194</v>
      </c>
      <c r="E127" s="37"/>
      <c r="F127" s="218" t="s">
        <v>2942</v>
      </c>
      <c r="G127" s="37"/>
      <c r="H127" s="37"/>
      <c r="I127" s="116"/>
      <c r="J127" s="37"/>
      <c r="K127" s="37"/>
      <c r="L127" s="40"/>
      <c r="M127" s="219"/>
      <c r="N127" s="220"/>
      <c r="O127" s="72"/>
      <c r="P127" s="72"/>
      <c r="Q127" s="72"/>
      <c r="R127" s="72"/>
      <c r="S127" s="72"/>
      <c r="T127" s="73"/>
      <c r="U127" s="35"/>
      <c r="V127" s="35"/>
      <c r="W127" s="35"/>
      <c r="X127" s="35"/>
      <c r="Y127" s="35"/>
      <c r="Z127" s="35"/>
      <c r="AA127" s="35"/>
      <c r="AB127" s="35"/>
      <c r="AC127" s="35"/>
      <c r="AD127" s="35"/>
      <c r="AE127" s="35"/>
      <c r="AT127" s="18" t="s">
        <v>194</v>
      </c>
      <c r="AU127" s="18" t="s">
        <v>83</v>
      </c>
    </row>
    <row r="128" spans="1:65" s="2" customFormat="1" ht="16.5" customHeight="1">
      <c r="A128" s="35"/>
      <c r="B128" s="36"/>
      <c r="C128" s="258" t="s">
        <v>202</v>
      </c>
      <c r="D128" s="258" t="s">
        <v>521</v>
      </c>
      <c r="E128" s="259" t="s">
        <v>2944</v>
      </c>
      <c r="F128" s="260" t="s">
        <v>2945</v>
      </c>
      <c r="G128" s="261" t="s">
        <v>990</v>
      </c>
      <c r="H128" s="262">
        <v>30</v>
      </c>
      <c r="I128" s="263"/>
      <c r="J128" s="264">
        <f>ROUND(I128*H128,2)</f>
        <v>0</v>
      </c>
      <c r="K128" s="260" t="s">
        <v>1</v>
      </c>
      <c r="L128" s="265"/>
      <c r="M128" s="266" t="s">
        <v>1</v>
      </c>
      <c r="N128" s="267" t="s">
        <v>38</v>
      </c>
      <c r="O128" s="72"/>
      <c r="P128" s="213">
        <f>O128*H128</f>
        <v>0</v>
      </c>
      <c r="Q128" s="213">
        <v>0</v>
      </c>
      <c r="R128" s="213">
        <f>Q128*H128</f>
        <v>0</v>
      </c>
      <c r="S128" s="213">
        <v>0</v>
      </c>
      <c r="T128" s="214">
        <f>S128*H128</f>
        <v>0</v>
      </c>
      <c r="U128" s="35"/>
      <c r="V128" s="35"/>
      <c r="W128" s="35"/>
      <c r="X128" s="35"/>
      <c r="Y128" s="35"/>
      <c r="Z128" s="35"/>
      <c r="AA128" s="35"/>
      <c r="AB128" s="35"/>
      <c r="AC128" s="35"/>
      <c r="AD128" s="35"/>
      <c r="AE128" s="35"/>
      <c r="AR128" s="215" t="s">
        <v>487</v>
      </c>
      <c r="AT128" s="215" t="s">
        <v>521</v>
      </c>
      <c r="AU128" s="215" t="s">
        <v>83</v>
      </c>
      <c r="AY128" s="18" t="s">
        <v>185</v>
      </c>
      <c r="BE128" s="216">
        <f>IF(N128="základní",J128,0)</f>
        <v>0</v>
      </c>
      <c r="BF128" s="216">
        <f>IF(N128="snížená",J128,0)</f>
        <v>0</v>
      </c>
      <c r="BG128" s="216">
        <f>IF(N128="zákl. přenesená",J128,0)</f>
        <v>0</v>
      </c>
      <c r="BH128" s="216">
        <f>IF(N128="sníž. přenesená",J128,0)</f>
        <v>0</v>
      </c>
      <c r="BI128" s="216">
        <f>IF(N128="nulová",J128,0)</f>
        <v>0</v>
      </c>
      <c r="BJ128" s="18" t="s">
        <v>81</v>
      </c>
      <c r="BK128" s="216">
        <f>ROUND(I128*H128,2)</f>
        <v>0</v>
      </c>
      <c r="BL128" s="18" t="s">
        <v>487</v>
      </c>
      <c r="BM128" s="215" t="s">
        <v>2946</v>
      </c>
    </row>
    <row r="129" spans="1:65" s="2" customFormat="1" ht="10.199999999999999">
      <c r="A129" s="35"/>
      <c r="B129" s="36"/>
      <c r="C129" s="37"/>
      <c r="D129" s="217" t="s">
        <v>194</v>
      </c>
      <c r="E129" s="37"/>
      <c r="F129" s="218" t="s">
        <v>2945</v>
      </c>
      <c r="G129" s="37"/>
      <c r="H129" s="37"/>
      <c r="I129" s="116"/>
      <c r="J129" s="37"/>
      <c r="K129" s="37"/>
      <c r="L129" s="40"/>
      <c r="M129" s="219"/>
      <c r="N129" s="220"/>
      <c r="O129" s="72"/>
      <c r="P129" s="72"/>
      <c r="Q129" s="72"/>
      <c r="R129" s="72"/>
      <c r="S129" s="72"/>
      <c r="T129" s="73"/>
      <c r="U129" s="35"/>
      <c r="V129" s="35"/>
      <c r="W129" s="35"/>
      <c r="X129" s="35"/>
      <c r="Y129" s="35"/>
      <c r="Z129" s="35"/>
      <c r="AA129" s="35"/>
      <c r="AB129" s="35"/>
      <c r="AC129" s="35"/>
      <c r="AD129" s="35"/>
      <c r="AE129" s="35"/>
      <c r="AT129" s="18" t="s">
        <v>194</v>
      </c>
      <c r="AU129" s="18" t="s">
        <v>83</v>
      </c>
    </row>
    <row r="130" spans="1:65" s="2" customFormat="1" ht="16.5" customHeight="1">
      <c r="A130" s="35"/>
      <c r="B130" s="36"/>
      <c r="C130" s="258" t="s">
        <v>192</v>
      </c>
      <c r="D130" s="258" t="s">
        <v>521</v>
      </c>
      <c r="E130" s="259" t="s">
        <v>2947</v>
      </c>
      <c r="F130" s="260" t="s">
        <v>2948</v>
      </c>
      <c r="G130" s="261" t="s">
        <v>990</v>
      </c>
      <c r="H130" s="262">
        <v>8</v>
      </c>
      <c r="I130" s="263"/>
      <c r="J130" s="264">
        <f>ROUND(I130*H130,2)</f>
        <v>0</v>
      </c>
      <c r="K130" s="260" t="s">
        <v>1</v>
      </c>
      <c r="L130" s="265"/>
      <c r="M130" s="266" t="s">
        <v>1</v>
      </c>
      <c r="N130" s="267" t="s">
        <v>38</v>
      </c>
      <c r="O130" s="72"/>
      <c r="P130" s="213">
        <f>O130*H130</f>
        <v>0</v>
      </c>
      <c r="Q130" s="213">
        <v>0</v>
      </c>
      <c r="R130" s="213">
        <f>Q130*H130</f>
        <v>0</v>
      </c>
      <c r="S130" s="213">
        <v>0</v>
      </c>
      <c r="T130" s="214">
        <f>S130*H130</f>
        <v>0</v>
      </c>
      <c r="U130" s="35"/>
      <c r="V130" s="35"/>
      <c r="W130" s="35"/>
      <c r="X130" s="35"/>
      <c r="Y130" s="35"/>
      <c r="Z130" s="35"/>
      <c r="AA130" s="35"/>
      <c r="AB130" s="35"/>
      <c r="AC130" s="35"/>
      <c r="AD130" s="35"/>
      <c r="AE130" s="35"/>
      <c r="AR130" s="215" t="s">
        <v>487</v>
      </c>
      <c r="AT130" s="215" t="s">
        <v>521</v>
      </c>
      <c r="AU130" s="215" t="s">
        <v>83</v>
      </c>
      <c r="AY130" s="18" t="s">
        <v>185</v>
      </c>
      <c r="BE130" s="216">
        <f>IF(N130="základní",J130,0)</f>
        <v>0</v>
      </c>
      <c r="BF130" s="216">
        <f>IF(N130="snížená",J130,0)</f>
        <v>0</v>
      </c>
      <c r="BG130" s="216">
        <f>IF(N130="zákl. přenesená",J130,0)</f>
        <v>0</v>
      </c>
      <c r="BH130" s="216">
        <f>IF(N130="sníž. přenesená",J130,0)</f>
        <v>0</v>
      </c>
      <c r="BI130" s="216">
        <f>IF(N130="nulová",J130,0)</f>
        <v>0</v>
      </c>
      <c r="BJ130" s="18" t="s">
        <v>81</v>
      </c>
      <c r="BK130" s="216">
        <f>ROUND(I130*H130,2)</f>
        <v>0</v>
      </c>
      <c r="BL130" s="18" t="s">
        <v>487</v>
      </c>
      <c r="BM130" s="215" t="s">
        <v>2949</v>
      </c>
    </row>
    <row r="131" spans="1:65" s="2" customFormat="1" ht="10.199999999999999">
      <c r="A131" s="35"/>
      <c r="B131" s="36"/>
      <c r="C131" s="37"/>
      <c r="D131" s="217" t="s">
        <v>194</v>
      </c>
      <c r="E131" s="37"/>
      <c r="F131" s="218" t="s">
        <v>2948</v>
      </c>
      <c r="G131" s="37"/>
      <c r="H131" s="37"/>
      <c r="I131" s="116"/>
      <c r="J131" s="37"/>
      <c r="K131" s="37"/>
      <c r="L131" s="40"/>
      <c r="M131" s="219"/>
      <c r="N131" s="220"/>
      <c r="O131" s="72"/>
      <c r="P131" s="72"/>
      <c r="Q131" s="72"/>
      <c r="R131" s="72"/>
      <c r="S131" s="72"/>
      <c r="T131" s="73"/>
      <c r="U131" s="35"/>
      <c r="V131" s="35"/>
      <c r="W131" s="35"/>
      <c r="X131" s="35"/>
      <c r="Y131" s="35"/>
      <c r="Z131" s="35"/>
      <c r="AA131" s="35"/>
      <c r="AB131" s="35"/>
      <c r="AC131" s="35"/>
      <c r="AD131" s="35"/>
      <c r="AE131" s="35"/>
      <c r="AT131" s="18" t="s">
        <v>194</v>
      </c>
      <c r="AU131" s="18" t="s">
        <v>83</v>
      </c>
    </row>
    <row r="132" spans="1:65" s="2" customFormat="1" ht="16.5" customHeight="1">
      <c r="A132" s="35"/>
      <c r="B132" s="36"/>
      <c r="C132" s="258" t="s">
        <v>220</v>
      </c>
      <c r="D132" s="258" t="s">
        <v>521</v>
      </c>
      <c r="E132" s="259" t="s">
        <v>2950</v>
      </c>
      <c r="F132" s="260" t="s">
        <v>2951</v>
      </c>
      <c r="G132" s="261" t="s">
        <v>316</v>
      </c>
      <c r="H132" s="262">
        <v>2</v>
      </c>
      <c r="I132" s="263"/>
      <c r="J132" s="264">
        <f>ROUND(I132*H132,2)</f>
        <v>0</v>
      </c>
      <c r="K132" s="260" t="s">
        <v>1</v>
      </c>
      <c r="L132" s="265"/>
      <c r="M132" s="266" t="s">
        <v>1</v>
      </c>
      <c r="N132" s="267" t="s">
        <v>38</v>
      </c>
      <c r="O132" s="72"/>
      <c r="P132" s="213">
        <f>O132*H132</f>
        <v>0</v>
      </c>
      <c r="Q132" s="213">
        <v>0</v>
      </c>
      <c r="R132" s="213">
        <f>Q132*H132</f>
        <v>0</v>
      </c>
      <c r="S132" s="213">
        <v>0</v>
      </c>
      <c r="T132" s="214">
        <f>S132*H132</f>
        <v>0</v>
      </c>
      <c r="U132" s="35"/>
      <c r="V132" s="35"/>
      <c r="W132" s="35"/>
      <c r="X132" s="35"/>
      <c r="Y132" s="35"/>
      <c r="Z132" s="35"/>
      <c r="AA132" s="35"/>
      <c r="AB132" s="35"/>
      <c r="AC132" s="35"/>
      <c r="AD132" s="35"/>
      <c r="AE132" s="35"/>
      <c r="AR132" s="215" t="s">
        <v>487</v>
      </c>
      <c r="AT132" s="215" t="s">
        <v>521</v>
      </c>
      <c r="AU132" s="215" t="s">
        <v>83</v>
      </c>
      <c r="AY132" s="18" t="s">
        <v>185</v>
      </c>
      <c r="BE132" s="216">
        <f>IF(N132="základní",J132,0)</f>
        <v>0</v>
      </c>
      <c r="BF132" s="216">
        <f>IF(N132="snížená",J132,0)</f>
        <v>0</v>
      </c>
      <c r="BG132" s="216">
        <f>IF(N132="zákl. přenesená",J132,0)</f>
        <v>0</v>
      </c>
      <c r="BH132" s="216">
        <f>IF(N132="sníž. přenesená",J132,0)</f>
        <v>0</v>
      </c>
      <c r="BI132" s="216">
        <f>IF(N132="nulová",J132,0)</f>
        <v>0</v>
      </c>
      <c r="BJ132" s="18" t="s">
        <v>81</v>
      </c>
      <c r="BK132" s="216">
        <f>ROUND(I132*H132,2)</f>
        <v>0</v>
      </c>
      <c r="BL132" s="18" t="s">
        <v>487</v>
      </c>
      <c r="BM132" s="215" t="s">
        <v>2952</v>
      </c>
    </row>
    <row r="133" spans="1:65" s="2" customFormat="1" ht="10.199999999999999">
      <c r="A133" s="35"/>
      <c r="B133" s="36"/>
      <c r="C133" s="37"/>
      <c r="D133" s="217" t="s">
        <v>194</v>
      </c>
      <c r="E133" s="37"/>
      <c r="F133" s="218" t="s">
        <v>2951</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194</v>
      </c>
      <c r="AU133" s="18" t="s">
        <v>83</v>
      </c>
    </row>
    <row r="134" spans="1:65" s="2" customFormat="1" ht="16.5" customHeight="1">
      <c r="A134" s="35"/>
      <c r="B134" s="36"/>
      <c r="C134" s="258" t="s">
        <v>227</v>
      </c>
      <c r="D134" s="258" t="s">
        <v>521</v>
      </c>
      <c r="E134" s="259" t="s">
        <v>2953</v>
      </c>
      <c r="F134" s="260" t="s">
        <v>2954</v>
      </c>
      <c r="G134" s="261" t="s">
        <v>990</v>
      </c>
      <c r="H134" s="262">
        <v>1</v>
      </c>
      <c r="I134" s="263"/>
      <c r="J134" s="264">
        <f>ROUND(I134*H134,2)</f>
        <v>0</v>
      </c>
      <c r="K134" s="260" t="s">
        <v>1</v>
      </c>
      <c r="L134" s="265"/>
      <c r="M134" s="266" t="s">
        <v>1</v>
      </c>
      <c r="N134" s="267" t="s">
        <v>38</v>
      </c>
      <c r="O134" s="72"/>
      <c r="P134" s="213">
        <f>O134*H134</f>
        <v>0</v>
      </c>
      <c r="Q134" s="213">
        <v>0</v>
      </c>
      <c r="R134" s="213">
        <f>Q134*H134</f>
        <v>0</v>
      </c>
      <c r="S134" s="213">
        <v>0</v>
      </c>
      <c r="T134" s="214">
        <f>S134*H134</f>
        <v>0</v>
      </c>
      <c r="U134" s="35"/>
      <c r="V134" s="35"/>
      <c r="W134" s="35"/>
      <c r="X134" s="35"/>
      <c r="Y134" s="35"/>
      <c r="Z134" s="35"/>
      <c r="AA134" s="35"/>
      <c r="AB134" s="35"/>
      <c r="AC134" s="35"/>
      <c r="AD134" s="35"/>
      <c r="AE134" s="35"/>
      <c r="AR134" s="215" t="s">
        <v>487</v>
      </c>
      <c r="AT134" s="215" t="s">
        <v>521</v>
      </c>
      <c r="AU134" s="215" t="s">
        <v>83</v>
      </c>
      <c r="AY134" s="18" t="s">
        <v>185</v>
      </c>
      <c r="BE134" s="216">
        <f>IF(N134="základní",J134,0)</f>
        <v>0</v>
      </c>
      <c r="BF134" s="216">
        <f>IF(N134="snížená",J134,0)</f>
        <v>0</v>
      </c>
      <c r="BG134" s="216">
        <f>IF(N134="zákl. přenesená",J134,0)</f>
        <v>0</v>
      </c>
      <c r="BH134" s="216">
        <f>IF(N134="sníž. přenesená",J134,0)</f>
        <v>0</v>
      </c>
      <c r="BI134" s="216">
        <f>IF(N134="nulová",J134,0)</f>
        <v>0</v>
      </c>
      <c r="BJ134" s="18" t="s">
        <v>81</v>
      </c>
      <c r="BK134" s="216">
        <f>ROUND(I134*H134,2)</f>
        <v>0</v>
      </c>
      <c r="BL134" s="18" t="s">
        <v>487</v>
      </c>
      <c r="BM134" s="215" t="s">
        <v>2955</v>
      </c>
    </row>
    <row r="135" spans="1:65" s="2" customFormat="1" ht="10.199999999999999">
      <c r="A135" s="35"/>
      <c r="B135" s="36"/>
      <c r="C135" s="37"/>
      <c r="D135" s="217" t="s">
        <v>194</v>
      </c>
      <c r="E135" s="37"/>
      <c r="F135" s="218" t="s">
        <v>2954</v>
      </c>
      <c r="G135" s="37"/>
      <c r="H135" s="37"/>
      <c r="I135" s="116"/>
      <c r="J135" s="37"/>
      <c r="K135" s="37"/>
      <c r="L135" s="40"/>
      <c r="M135" s="219"/>
      <c r="N135" s="220"/>
      <c r="O135" s="72"/>
      <c r="P135" s="72"/>
      <c r="Q135" s="72"/>
      <c r="R135" s="72"/>
      <c r="S135" s="72"/>
      <c r="T135" s="73"/>
      <c r="U135" s="35"/>
      <c r="V135" s="35"/>
      <c r="W135" s="35"/>
      <c r="X135" s="35"/>
      <c r="Y135" s="35"/>
      <c r="Z135" s="35"/>
      <c r="AA135" s="35"/>
      <c r="AB135" s="35"/>
      <c r="AC135" s="35"/>
      <c r="AD135" s="35"/>
      <c r="AE135" s="35"/>
      <c r="AT135" s="18" t="s">
        <v>194</v>
      </c>
      <c r="AU135" s="18" t="s">
        <v>83</v>
      </c>
    </row>
    <row r="136" spans="1:65" s="2" customFormat="1" ht="16.5" customHeight="1">
      <c r="A136" s="35"/>
      <c r="B136" s="36"/>
      <c r="C136" s="258" t="s">
        <v>235</v>
      </c>
      <c r="D136" s="258" t="s">
        <v>521</v>
      </c>
      <c r="E136" s="259" t="s">
        <v>2956</v>
      </c>
      <c r="F136" s="260" t="s">
        <v>2957</v>
      </c>
      <c r="G136" s="261" t="s">
        <v>990</v>
      </c>
      <c r="H136" s="262">
        <v>1</v>
      </c>
      <c r="I136" s="263"/>
      <c r="J136" s="264">
        <f>ROUND(I136*H136,2)</f>
        <v>0</v>
      </c>
      <c r="K136" s="260" t="s">
        <v>1</v>
      </c>
      <c r="L136" s="265"/>
      <c r="M136" s="266" t="s">
        <v>1</v>
      </c>
      <c r="N136" s="267" t="s">
        <v>38</v>
      </c>
      <c r="O136" s="72"/>
      <c r="P136" s="213">
        <f>O136*H136</f>
        <v>0</v>
      </c>
      <c r="Q136" s="213">
        <v>0</v>
      </c>
      <c r="R136" s="213">
        <f>Q136*H136</f>
        <v>0</v>
      </c>
      <c r="S136" s="213">
        <v>0</v>
      </c>
      <c r="T136" s="214">
        <f>S136*H136</f>
        <v>0</v>
      </c>
      <c r="U136" s="35"/>
      <c r="V136" s="35"/>
      <c r="W136" s="35"/>
      <c r="X136" s="35"/>
      <c r="Y136" s="35"/>
      <c r="Z136" s="35"/>
      <c r="AA136" s="35"/>
      <c r="AB136" s="35"/>
      <c r="AC136" s="35"/>
      <c r="AD136" s="35"/>
      <c r="AE136" s="35"/>
      <c r="AR136" s="215" t="s">
        <v>487</v>
      </c>
      <c r="AT136" s="215" t="s">
        <v>521</v>
      </c>
      <c r="AU136" s="215" t="s">
        <v>83</v>
      </c>
      <c r="AY136" s="18" t="s">
        <v>185</v>
      </c>
      <c r="BE136" s="216">
        <f>IF(N136="základní",J136,0)</f>
        <v>0</v>
      </c>
      <c r="BF136" s="216">
        <f>IF(N136="snížená",J136,0)</f>
        <v>0</v>
      </c>
      <c r="BG136" s="216">
        <f>IF(N136="zákl. přenesená",J136,0)</f>
        <v>0</v>
      </c>
      <c r="BH136" s="216">
        <f>IF(N136="sníž. přenesená",J136,0)</f>
        <v>0</v>
      </c>
      <c r="BI136" s="216">
        <f>IF(N136="nulová",J136,0)</f>
        <v>0</v>
      </c>
      <c r="BJ136" s="18" t="s">
        <v>81</v>
      </c>
      <c r="BK136" s="216">
        <f>ROUND(I136*H136,2)</f>
        <v>0</v>
      </c>
      <c r="BL136" s="18" t="s">
        <v>487</v>
      </c>
      <c r="BM136" s="215" t="s">
        <v>2958</v>
      </c>
    </row>
    <row r="137" spans="1:65" s="2" customFormat="1" ht="10.199999999999999">
      <c r="A137" s="35"/>
      <c r="B137" s="36"/>
      <c r="C137" s="37"/>
      <c r="D137" s="217" t="s">
        <v>194</v>
      </c>
      <c r="E137" s="37"/>
      <c r="F137" s="218" t="s">
        <v>2957</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194</v>
      </c>
      <c r="AU137" s="18" t="s">
        <v>83</v>
      </c>
    </row>
    <row r="138" spans="1:65" s="2" customFormat="1" ht="21.75" customHeight="1">
      <c r="A138" s="35"/>
      <c r="B138" s="36"/>
      <c r="C138" s="258" t="s">
        <v>226</v>
      </c>
      <c r="D138" s="258" t="s">
        <v>521</v>
      </c>
      <c r="E138" s="259" t="s">
        <v>2959</v>
      </c>
      <c r="F138" s="260" t="s">
        <v>2960</v>
      </c>
      <c r="G138" s="261" t="s">
        <v>990</v>
      </c>
      <c r="H138" s="262">
        <v>1</v>
      </c>
      <c r="I138" s="263"/>
      <c r="J138" s="264">
        <f>ROUND(I138*H138,2)</f>
        <v>0</v>
      </c>
      <c r="K138" s="260" t="s">
        <v>1</v>
      </c>
      <c r="L138" s="265"/>
      <c r="M138" s="266" t="s">
        <v>1</v>
      </c>
      <c r="N138" s="267" t="s">
        <v>38</v>
      </c>
      <c r="O138" s="72"/>
      <c r="P138" s="213">
        <f>O138*H138</f>
        <v>0</v>
      </c>
      <c r="Q138" s="213">
        <v>0</v>
      </c>
      <c r="R138" s="213">
        <f>Q138*H138</f>
        <v>0</v>
      </c>
      <c r="S138" s="213">
        <v>0</v>
      </c>
      <c r="T138" s="214">
        <f>S138*H138</f>
        <v>0</v>
      </c>
      <c r="U138" s="35"/>
      <c r="V138" s="35"/>
      <c r="W138" s="35"/>
      <c r="X138" s="35"/>
      <c r="Y138" s="35"/>
      <c r="Z138" s="35"/>
      <c r="AA138" s="35"/>
      <c r="AB138" s="35"/>
      <c r="AC138" s="35"/>
      <c r="AD138" s="35"/>
      <c r="AE138" s="35"/>
      <c r="AR138" s="215" t="s">
        <v>487</v>
      </c>
      <c r="AT138" s="215" t="s">
        <v>521</v>
      </c>
      <c r="AU138" s="215" t="s">
        <v>83</v>
      </c>
      <c r="AY138" s="18" t="s">
        <v>185</v>
      </c>
      <c r="BE138" s="216">
        <f>IF(N138="základní",J138,0)</f>
        <v>0</v>
      </c>
      <c r="BF138" s="216">
        <f>IF(N138="snížená",J138,0)</f>
        <v>0</v>
      </c>
      <c r="BG138" s="216">
        <f>IF(N138="zákl. přenesená",J138,0)</f>
        <v>0</v>
      </c>
      <c r="BH138" s="216">
        <f>IF(N138="sníž. přenesená",J138,0)</f>
        <v>0</v>
      </c>
      <c r="BI138" s="216">
        <f>IF(N138="nulová",J138,0)</f>
        <v>0</v>
      </c>
      <c r="BJ138" s="18" t="s">
        <v>81</v>
      </c>
      <c r="BK138" s="216">
        <f>ROUND(I138*H138,2)</f>
        <v>0</v>
      </c>
      <c r="BL138" s="18" t="s">
        <v>487</v>
      </c>
      <c r="BM138" s="215" t="s">
        <v>2961</v>
      </c>
    </row>
    <row r="139" spans="1:65" s="2" customFormat="1" ht="19.2">
      <c r="A139" s="35"/>
      <c r="B139" s="36"/>
      <c r="C139" s="37"/>
      <c r="D139" s="217" t="s">
        <v>194</v>
      </c>
      <c r="E139" s="37"/>
      <c r="F139" s="218" t="s">
        <v>2960</v>
      </c>
      <c r="G139" s="37"/>
      <c r="H139" s="37"/>
      <c r="I139" s="116"/>
      <c r="J139" s="37"/>
      <c r="K139" s="37"/>
      <c r="L139" s="40"/>
      <c r="M139" s="219"/>
      <c r="N139" s="220"/>
      <c r="O139" s="72"/>
      <c r="P139" s="72"/>
      <c r="Q139" s="72"/>
      <c r="R139" s="72"/>
      <c r="S139" s="72"/>
      <c r="T139" s="73"/>
      <c r="U139" s="35"/>
      <c r="V139" s="35"/>
      <c r="W139" s="35"/>
      <c r="X139" s="35"/>
      <c r="Y139" s="35"/>
      <c r="Z139" s="35"/>
      <c r="AA139" s="35"/>
      <c r="AB139" s="35"/>
      <c r="AC139" s="35"/>
      <c r="AD139" s="35"/>
      <c r="AE139" s="35"/>
      <c r="AT139" s="18" t="s">
        <v>194</v>
      </c>
      <c r="AU139" s="18" t="s">
        <v>83</v>
      </c>
    </row>
    <row r="140" spans="1:65" s="2" customFormat="1" ht="16.5" customHeight="1">
      <c r="A140" s="35"/>
      <c r="B140" s="36"/>
      <c r="C140" s="258" t="s">
        <v>248</v>
      </c>
      <c r="D140" s="258" t="s">
        <v>521</v>
      </c>
      <c r="E140" s="259" t="s">
        <v>2962</v>
      </c>
      <c r="F140" s="260" t="s">
        <v>2963</v>
      </c>
      <c r="G140" s="261" t="s">
        <v>990</v>
      </c>
      <c r="H140" s="262">
        <v>14</v>
      </c>
      <c r="I140" s="263"/>
      <c r="J140" s="264">
        <f>ROUND(I140*H140,2)</f>
        <v>0</v>
      </c>
      <c r="K140" s="260" t="s">
        <v>1</v>
      </c>
      <c r="L140" s="265"/>
      <c r="M140" s="266" t="s">
        <v>1</v>
      </c>
      <c r="N140" s="267" t="s">
        <v>38</v>
      </c>
      <c r="O140" s="72"/>
      <c r="P140" s="213">
        <f>O140*H140</f>
        <v>0</v>
      </c>
      <c r="Q140" s="213">
        <v>0</v>
      </c>
      <c r="R140" s="213">
        <f>Q140*H140</f>
        <v>0</v>
      </c>
      <c r="S140" s="213">
        <v>0</v>
      </c>
      <c r="T140" s="214">
        <f>S140*H140</f>
        <v>0</v>
      </c>
      <c r="U140" s="35"/>
      <c r="V140" s="35"/>
      <c r="W140" s="35"/>
      <c r="X140" s="35"/>
      <c r="Y140" s="35"/>
      <c r="Z140" s="35"/>
      <c r="AA140" s="35"/>
      <c r="AB140" s="35"/>
      <c r="AC140" s="35"/>
      <c r="AD140" s="35"/>
      <c r="AE140" s="35"/>
      <c r="AR140" s="215" t="s">
        <v>487</v>
      </c>
      <c r="AT140" s="215" t="s">
        <v>521</v>
      </c>
      <c r="AU140" s="215" t="s">
        <v>83</v>
      </c>
      <c r="AY140" s="18" t="s">
        <v>185</v>
      </c>
      <c r="BE140" s="216">
        <f>IF(N140="základní",J140,0)</f>
        <v>0</v>
      </c>
      <c r="BF140" s="216">
        <f>IF(N140="snížená",J140,0)</f>
        <v>0</v>
      </c>
      <c r="BG140" s="216">
        <f>IF(N140="zákl. přenesená",J140,0)</f>
        <v>0</v>
      </c>
      <c r="BH140" s="216">
        <f>IF(N140="sníž. přenesená",J140,0)</f>
        <v>0</v>
      </c>
      <c r="BI140" s="216">
        <f>IF(N140="nulová",J140,0)</f>
        <v>0</v>
      </c>
      <c r="BJ140" s="18" t="s">
        <v>81</v>
      </c>
      <c r="BK140" s="216">
        <f>ROUND(I140*H140,2)</f>
        <v>0</v>
      </c>
      <c r="BL140" s="18" t="s">
        <v>487</v>
      </c>
      <c r="BM140" s="215" t="s">
        <v>2964</v>
      </c>
    </row>
    <row r="141" spans="1:65" s="2" customFormat="1" ht="10.199999999999999">
      <c r="A141" s="35"/>
      <c r="B141" s="36"/>
      <c r="C141" s="37"/>
      <c r="D141" s="217" t="s">
        <v>194</v>
      </c>
      <c r="E141" s="37"/>
      <c r="F141" s="218" t="s">
        <v>2963</v>
      </c>
      <c r="G141" s="37"/>
      <c r="H141" s="37"/>
      <c r="I141" s="116"/>
      <c r="J141" s="37"/>
      <c r="K141" s="37"/>
      <c r="L141" s="40"/>
      <c r="M141" s="219"/>
      <c r="N141" s="220"/>
      <c r="O141" s="72"/>
      <c r="P141" s="72"/>
      <c r="Q141" s="72"/>
      <c r="R141" s="72"/>
      <c r="S141" s="72"/>
      <c r="T141" s="73"/>
      <c r="U141" s="35"/>
      <c r="V141" s="35"/>
      <c r="W141" s="35"/>
      <c r="X141" s="35"/>
      <c r="Y141" s="35"/>
      <c r="Z141" s="35"/>
      <c r="AA141" s="35"/>
      <c r="AB141" s="35"/>
      <c r="AC141" s="35"/>
      <c r="AD141" s="35"/>
      <c r="AE141" s="35"/>
      <c r="AT141" s="18" t="s">
        <v>194</v>
      </c>
      <c r="AU141" s="18" t="s">
        <v>83</v>
      </c>
    </row>
    <row r="142" spans="1:65" s="2" customFormat="1" ht="16.5" customHeight="1">
      <c r="A142" s="35"/>
      <c r="B142" s="36"/>
      <c r="C142" s="258" t="s">
        <v>254</v>
      </c>
      <c r="D142" s="258" t="s">
        <v>521</v>
      </c>
      <c r="E142" s="259" t="s">
        <v>2965</v>
      </c>
      <c r="F142" s="260" t="s">
        <v>2966</v>
      </c>
      <c r="G142" s="261" t="s">
        <v>990</v>
      </c>
      <c r="H142" s="262">
        <v>3</v>
      </c>
      <c r="I142" s="263"/>
      <c r="J142" s="264">
        <f>ROUND(I142*H142,2)</f>
        <v>0</v>
      </c>
      <c r="K142" s="260" t="s">
        <v>1</v>
      </c>
      <c r="L142" s="265"/>
      <c r="M142" s="266" t="s">
        <v>1</v>
      </c>
      <c r="N142" s="267" t="s">
        <v>38</v>
      </c>
      <c r="O142" s="72"/>
      <c r="P142" s="213">
        <f>O142*H142</f>
        <v>0</v>
      </c>
      <c r="Q142" s="213">
        <v>0</v>
      </c>
      <c r="R142" s="213">
        <f>Q142*H142</f>
        <v>0</v>
      </c>
      <c r="S142" s="213">
        <v>0</v>
      </c>
      <c r="T142" s="214">
        <f>S142*H142</f>
        <v>0</v>
      </c>
      <c r="U142" s="35"/>
      <c r="V142" s="35"/>
      <c r="W142" s="35"/>
      <c r="X142" s="35"/>
      <c r="Y142" s="35"/>
      <c r="Z142" s="35"/>
      <c r="AA142" s="35"/>
      <c r="AB142" s="35"/>
      <c r="AC142" s="35"/>
      <c r="AD142" s="35"/>
      <c r="AE142" s="35"/>
      <c r="AR142" s="215" t="s">
        <v>487</v>
      </c>
      <c r="AT142" s="215" t="s">
        <v>521</v>
      </c>
      <c r="AU142" s="215" t="s">
        <v>83</v>
      </c>
      <c r="AY142" s="18" t="s">
        <v>185</v>
      </c>
      <c r="BE142" s="216">
        <f>IF(N142="základní",J142,0)</f>
        <v>0</v>
      </c>
      <c r="BF142" s="216">
        <f>IF(N142="snížená",J142,0)</f>
        <v>0</v>
      </c>
      <c r="BG142" s="216">
        <f>IF(N142="zákl. přenesená",J142,0)</f>
        <v>0</v>
      </c>
      <c r="BH142" s="216">
        <f>IF(N142="sníž. přenesená",J142,0)</f>
        <v>0</v>
      </c>
      <c r="BI142" s="216">
        <f>IF(N142="nulová",J142,0)</f>
        <v>0</v>
      </c>
      <c r="BJ142" s="18" t="s">
        <v>81</v>
      </c>
      <c r="BK142" s="216">
        <f>ROUND(I142*H142,2)</f>
        <v>0</v>
      </c>
      <c r="BL142" s="18" t="s">
        <v>487</v>
      </c>
      <c r="BM142" s="215" t="s">
        <v>2967</v>
      </c>
    </row>
    <row r="143" spans="1:65" s="2" customFormat="1" ht="10.199999999999999">
      <c r="A143" s="35"/>
      <c r="B143" s="36"/>
      <c r="C143" s="37"/>
      <c r="D143" s="217" t="s">
        <v>194</v>
      </c>
      <c r="E143" s="37"/>
      <c r="F143" s="218" t="s">
        <v>2966</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194</v>
      </c>
      <c r="AU143" s="18" t="s">
        <v>83</v>
      </c>
    </row>
    <row r="144" spans="1:65" s="2" customFormat="1" ht="16.5" customHeight="1">
      <c r="A144" s="35"/>
      <c r="B144" s="36"/>
      <c r="C144" s="258" t="s">
        <v>260</v>
      </c>
      <c r="D144" s="258" t="s">
        <v>521</v>
      </c>
      <c r="E144" s="259" t="s">
        <v>2968</v>
      </c>
      <c r="F144" s="260" t="s">
        <v>2969</v>
      </c>
      <c r="G144" s="261" t="s">
        <v>990</v>
      </c>
      <c r="H144" s="262">
        <v>1</v>
      </c>
      <c r="I144" s="263"/>
      <c r="J144" s="264">
        <f>ROUND(I144*H144,2)</f>
        <v>0</v>
      </c>
      <c r="K144" s="260" t="s">
        <v>1</v>
      </c>
      <c r="L144" s="265"/>
      <c r="M144" s="266" t="s">
        <v>1</v>
      </c>
      <c r="N144" s="267" t="s">
        <v>38</v>
      </c>
      <c r="O144" s="72"/>
      <c r="P144" s="213">
        <f>O144*H144</f>
        <v>0</v>
      </c>
      <c r="Q144" s="213">
        <v>0</v>
      </c>
      <c r="R144" s="213">
        <f>Q144*H144</f>
        <v>0</v>
      </c>
      <c r="S144" s="213">
        <v>0</v>
      </c>
      <c r="T144" s="214">
        <f>S144*H144</f>
        <v>0</v>
      </c>
      <c r="U144" s="35"/>
      <c r="V144" s="35"/>
      <c r="W144" s="35"/>
      <c r="X144" s="35"/>
      <c r="Y144" s="35"/>
      <c r="Z144" s="35"/>
      <c r="AA144" s="35"/>
      <c r="AB144" s="35"/>
      <c r="AC144" s="35"/>
      <c r="AD144" s="35"/>
      <c r="AE144" s="35"/>
      <c r="AR144" s="215" t="s">
        <v>487</v>
      </c>
      <c r="AT144" s="215" t="s">
        <v>521</v>
      </c>
      <c r="AU144" s="215" t="s">
        <v>83</v>
      </c>
      <c r="AY144" s="18" t="s">
        <v>185</v>
      </c>
      <c r="BE144" s="216">
        <f>IF(N144="základní",J144,0)</f>
        <v>0</v>
      </c>
      <c r="BF144" s="216">
        <f>IF(N144="snížená",J144,0)</f>
        <v>0</v>
      </c>
      <c r="BG144" s="216">
        <f>IF(N144="zákl. přenesená",J144,0)</f>
        <v>0</v>
      </c>
      <c r="BH144" s="216">
        <f>IF(N144="sníž. přenesená",J144,0)</f>
        <v>0</v>
      </c>
      <c r="BI144" s="216">
        <f>IF(N144="nulová",J144,0)</f>
        <v>0</v>
      </c>
      <c r="BJ144" s="18" t="s">
        <v>81</v>
      </c>
      <c r="BK144" s="216">
        <f>ROUND(I144*H144,2)</f>
        <v>0</v>
      </c>
      <c r="BL144" s="18" t="s">
        <v>487</v>
      </c>
      <c r="BM144" s="215" t="s">
        <v>2970</v>
      </c>
    </row>
    <row r="145" spans="1:65" s="2" customFormat="1" ht="10.199999999999999">
      <c r="A145" s="35"/>
      <c r="B145" s="36"/>
      <c r="C145" s="37"/>
      <c r="D145" s="217" t="s">
        <v>194</v>
      </c>
      <c r="E145" s="37"/>
      <c r="F145" s="218" t="s">
        <v>2969</v>
      </c>
      <c r="G145" s="37"/>
      <c r="H145" s="37"/>
      <c r="I145" s="116"/>
      <c r="J145" s="37"/>
      <c r="K145" s="37"/>
      <c r="L145" s="40"/>
      <c r="M145" s="219"/>
      <c r="N145" s="220"/>
      <c r="O145" s="72"/>
      <c r="P145" s="72"/>
      <c r="Q145" s="72"/>
      <c r="R145" s="72"/>
      <c r="S145" s="72"/>
      <c r="T145" s="73"/>
      <c r="U145" s="35"/>
      <c r="V145" s="35"/>
      <c r="W145" s="35"/>
      <c r="X145" s="35"/>
      <c r="Y145" s="35"/>
      <c r="Z145" s="35"/>
      <c r="AA145" s="35"/>
      <c r="AB145" s="35"/>
      <c r="AC145" s="35"/>
      <c r="AD145" s="35"/>
      <c r="AE145" s="35"/>
      <c r="AT145" s="18" t="s">
        <v>194</v>
      </c>
      <c r="AU145" s="18" t="s">
        <v>83</v>
      </c>
    </row>
    <row r="146" spans="1:65" s="2" customFormat="1" ht="16.5" customHeight="1">
      <c r="A146" s="35"/>
      <c r="B146" s="36"/>
      <c r="C146" s="258" t="s">
        <v>268</v>
      </c>
      <c r="D146" s="258" t="s">
        <v>521</v>
      </c>
      <c r="E146" s="259" t="s">
        <v>2971</v>
      </c>
      <c r="F146" s="260" t="s">
        <v>2972</v>
      </c>
      <c r="G146" s="261" t="s">
        <v>990</v>
      </c>
      <c r="H146" s="262">
        <v>4</v>
      </c>
      <c r="I146" s="263"/>
      <c r="J146" s="264">
        <f>ROUND(I146*H146,2)</f>
        <v>0</v>
      </c>
      <c r="K146" s="260" t="s">
        <v>1</v>
      </c>
      <c r="L146" s="265"/>
      <c r="M146" s="266" t="s">
        <v>1</v>
      </c>
      <c r="N146" s="267" t="s">
        <v>38</v>
      </c>
      <c r="O146" s="72"/>
      <c r="P146" s="213">
        <f>O146*H146</f>
        <v>0</v>
      </c>
      <c r="Q146" s="213">
        <v>0</v>
      </c>
      <c r="R146" s="213">
        <f>Q146*H146</f>
        <v>0</v>
      </c>
      <c r="S146" s="213">
        <v>0</v>
      </c>
      <c r="T146" s="214">
        <f>S146*H146</f>
        <v>0</v>
      </c>
      <c r="U146" s="35"/>
      <c r="V146" s="35"/>
      <c r="W146" s="35"/>
      <c r="X146" s="35"/>
      <c r="Y146" s="35"/>
      <c r="Z146" s="35"/>
      <c r="AA146" s="35"/>
      <c r="AB146" s="35"/>
      <c r="AC146" s="35"/>
      <c r="AD146" s="35"/>
      <c r="AE146" s="35"/>
      <c r="AR146" s="215" t="s">
        <v>487</v>
      </c>
      <c r="AT146" s="215" t="s">
        <v>521</v>
      </c>
      <c r="AU146" s="215" t="s">
        <v>83</v>
      </c>
      <c r="AY146" s="18" t="s">
        <v>185</v>
      </c>
      <c r="BE146" s="216">
        <f>IF(N146="základní",J146,0)</f>
        <v>0</v>
      </c>
      <c r="BF146" s="216">
        <f>IF(N146="snížená",J146,0)</f>
        <v>0</v>
      </c>
      <c r="BG146" s="216">
        <f>IF(N146="zákl. přenesená",J146,0)</f>
        <v>0</v>
      </c>
      <c r="BH146" s="216">
        <f>IF(N146="sníž. přenesená",J146,0)</f>
        <v>0</v>
      </c>
      <c r="BI146" s="216">
        <f>IF(N146="nulová",J146,0)</f>
        <v>0</v>
      </c>
      <c r="BJ146" s="18" t="s">
        <v>81</v>
      </c>
      <c r="BK146" s="216">
        <f>ROUND(I146*H146,2)</f>
        <v>0</v>
      </c>
      <c r="BL146" s="18" t="s">
        <v>487</v>
      </c>
      <c r="BM146" s="215" t="s">
        <v>2973</v>
      </c>
    </row>
    <row r="147" spans="1:65" s="2" customFormat="1" ht="10.199999999999999">
      <c r="A147" s="35"/>
      <c r="B147" s="36"/>
      <c r="C147" s="37"/>
      <c r="D147" s="217" t="s">
        <v>194</v>
      </c>
      <c r="E147" s="37"/>
      <c r="F147" s="218" t="s">
        <v>2972</v>
      </c>
      <c r="G147" s="37"/>
      <c r="H147" s="37"/>
      <c r="I147" s="116"/>
      <c r="J147" s="37"/>
      <c r="K147" s="37"/>
      <c r="L147" s="40"/>
      <c r="M147" s="219"/>
      <c r="N147" s="220"/>
      <c r="O147" s="72"/>
      <c r="P147" s="72"/>
      <c r="Q147" s="72"/>
      <c r="R147" s="72"/>
      <c r="S147" s="72"/>
      <c r="T147" s="73"/>
      <c r="U147" s="35"/>
      <c r="V147" s="35"/>
      <c r="W147" s="35"/>
      <c r="X147" s="35"/>
      <c r="Y147" s="35"/>
      <c r="Z147" s="35"/>
      <c r="AA147" s="35"/>
      <c r="AB147" s="35"/>
      <c r="AC147" s="35"/>
      <c r="AD147" s="35"/>
      <c r="AE147" s="35"/>
      <c r="AT147" s="18" t="s">
        <v>194</v>
      </c>
      <c r="AU147" s="18" t="s">
        <v>83</v>
      </c>
    </row>
    <row r="148" spans="1:65" s="2" customFormat="1" ht="21.75" customHeight="1">
      <c r="A148" s="35"/>
      <c r="B148" s="36"/>
      <c r="C148" s="258" t="s">
        <v>274</v>
      </c>
      <c r="D148" s="258" t="s">
        <v>521</v>
      </c>
      <c r="E148" s="259" t="s">
        <v>2974</v>
      </c>
      <c r="F148" s="260" t="s">
        <v>2975</v>
      </c>
      <c r="G148" s="261" t="s">
        <v>990</v>
      </c>
      <c r="H148" s="262">
        <v>1</v>
      </c>
      <c r="I148" s="263"/>
      <c r="J148" s="264">
        <f>ROUND(I148*H148,2)</f>
        <v>0</v>
      </c>
      <c r="K148" s="260" t="s">
        <v>1</v>
      </c>
      <c r="L148" s="265"/>
      <c r="M148" s="266" t="s">
        <v>1</v>
      </c>
      <c r="N148" s="267" t="s">
        <v>38</v>
      </c>
      <c r="O148" s="72"/>
      <c r="P148" s="213">
        <f>O148*H148</f>
        <v>0</v>
      </c>
      <c r="Q148" s="213">
        <v>0</v>
      </c>
      <c r="R148" s="213">
        <f>Q148*H148</f>
        <v>0</v>
      </c>
      <c r="S148" s="213">
        <v>0</v>
      </c>
      <c r="T148" s="214">
        <f>S148*H148</f>
        <v>0</v>
      </c>
      <c r="U148" s="35"/>
      <c r="V148" s="35"/>
      <c r="W148" s="35"/>
      <c r="X148" s="35"/>
      <c r="Y148" s="35"/>
      <c r="Z148" s="35"/>
      <c r="AA148" s="35"/>
      <c r="AB148" s="35"/>
      <c r="AC148" s="35"/>
      <c r="AD148" s="35"/>
      <c r="AE148" s="35"/>
      <c r="AR148" s="215" t="s">
        <v>487</v>
      </c>
      <c r="AT148" s="215" t="s">
        <v>521</v>
      </c>
      <c r="AU148" s="215" t="s">
        <v>83</v>
      </c>
      <c r="AY148" s="18" t="s">
        <v>185</v>
      </c>
      <c r="BE148" s="216">
        <f>IF(N148="základní",J148,0)</f>
        <v>0</v>
      </c>
      <c r="BF148" s="216">
        <f>IF(N148="snížená",J148,0)</f>
        <v>0</v>
      </c>
      <c r="BG148" s="216">
        <f>IF(N148="zákl. přenesená",J148,0)</f>
        <v>0</v>
      </c>
      <c r="BH148" s="216">
        <f>IF(N148="sníž. přenesená",J148,0)</f>
        <v>0</v>
      </c>
      <c r="BI148" s="216">
        <f>IF(N148="nulová",J148,0)</f>
        <v>0</v>
      </c>
      <c r="BJ148" s="18" t="s">
        <v>81</v>
      </c>
      <c r="BK148" s="216">
        <f>ROUND(I148*H148,2)</f>
        <v>0</v>
      </c>
      <c r="BL148" s="18" t="s">
        <v>487</v>
      </c>
      <c r="BM148" s="215" t="s">
        <v>2976</v>
      </c>
    </row>
    <row r="149" spans="1:65" s="2" customFormat="1" ht="10.199999999999999">
      <c r="A149" s="35"/>
      <c r="B149" s="36"/>
      <c r="C149" s="37"/>
      <c r="D149" s="217" t="s">
        <v>194</v>
      </c>
      <c r="E149" s="37"/>
      <c r="F149" s="218" t="s">
        <v>2975</v>
      </c>
      <c r="G149" s="37"/>
      <c r="H149" s="37"/>
      <c r="I149" s="116"/>
      <c r="J149" s="37"/>
      <c r="K149" s="37"/>
      <c r="L149" s="40"/>
      <c r="M149" s="219"/>
      <c r="N149" s="220"/>
      <c r="O149" s="72"/>
      <c r="P149" s="72"/>
      <c r="Q149" s="72"/>
      <c r="R149" s="72"/>
      <c r="S149" s="72"/>
      <c r="T149" s="73"/>
      <c r="U149" s="35"/>
      <c r="V149" s="35"/>
      <c r="W149" s="35"/>
      <c r="X149" s="35"/>
      <c r="Y149" s="35"/>
      <c r="Z149" s="35"/>
      <c r="AA149" s="35"/>
      <c r="AB149" s="35"/>
      <c r="AC149" s="35"/>
      <c r="AD149" s="35"/>
      <c r="AE149" s="35"/>
      <c r="AT149" s="18" t="s">
        <v>194</v>
      </c>
      <c r="AU149" s="18" t="s">
        <v>83</v>
      </c>
    </row>
    <row r="150" spans="1:65" s="2" customFormat="1" ht="16.5" customHeight="1">
      <c r="A150" s="35"/>
      <c r="B150" s="36"/>
      <c r="C150" s="258" t="s">
        <v>282</v>
      </c>
      <c r="D150" s="258" t="s">
        <v>521</v>
      </c>
      <c r="E150" s="259" t="s">
        <v>2977</v>
      </c>
      <c r="F150" s="260" t="s">
        <v>2978</v>
      </c>
      <c r="G150" s="261" t="s">
        <v>990</v>
      </c>
      <c r="H150" s="262">
        <v>1</v>
      </c>
      <c r="I150" s="263"/>
      <c r="J150" s="264">
        <f>ROUND(I150*H150,2)</f>
        <v>0</v>
      </c>
      <c r="K150" s="260" t="s">
        <v>1</v>
      </c>
      <c r="L150" s="265"/>
      <c r="M150" s="266" t="s">
        <v>1</v>
      </c>
      <c r="N150" s="267" t="s">
        <v>38</v>
      </c>
      <c r="O150" s="72"/>
      <c r="P150" s="213">
        <f>O150*H150</f>
        <v>0</v>
      </c>
      <c r="Q150" s="213">
        <v>0</v>
      </c>
      <c r="R150" s="213">
        <f>Q150*H150</f>
        <v>0</v>
      </c>
      <c r="S150" s="213">
        <v>0</v>
      </c>
      <c r="T150" s="214">
        <f>S150*H150</f>
        <v>0</v>
      </c>
      <c r="U150" s="35"/>
      <c r="V150" s="35"/>
      <c r="W150" s="35"/>
      <c r="X150" s="35"/>
      <c r="Y150" s="35"/>
      <c r="Z150" s="35"/>
      <c r="AA150" s="35"/>
      <c r="AB150" s="35"/>
      <c r="AC150" s="35"/>
      <c r="AD150" s="35"/>
      <c r="AE150" s="35"/>
      <c r="AR150" s="215" t="s">
        <v>487</v>
      </c>
      <c r="AT150" s="215" t="s">
        <v>521</v>
      </c>
      <c r="AU150" s="215" t="s">
        <v>83</v>
      </c>
      <c r="AY150" s="18" t="s">
        <v>185</v>
      </c>
      <c r="BE150" s="216">
        <f>IF(N150="základní",J150,0)</f>
        <v>0</v>
      </c>
      <c r="BF150" s="216">
        <f>IF(N150="snížená",J150,0)</f>
        <v>0</v>
      </c>
      <c r="BG150" s="216">
        <f>IF(N150="zákl. přenesená",J150,0)</f>
        <v>0</v>
      </c>
      <c r="BH150" s="216">
        <f>IF(N150="sníž. přenesená",J150,0)</f>
        <v>0</v>
      </c>
      <c r="BI150" s="216">
        <f>IF(N150="nulová",J150,0)</f>
        <v>0</v>
      </c>
      <c r="BJ150" s="18" t="s">
        <v>81</v>
      </c>
      <c r="BK150" s="216">
        <f>ROUND(I150*H150,2)</f>
        <v>0</v>
      </c>
      <c r="BL150" s="18" t="s">
        <v>487</v>
      </c>
      <c r="BM150" s="215" t="s">
        <v>2979</v>
      </c>
    </row>
    <row r="151" spans="1:65" s="2" customFormat="1" ht="10.199999999999999">
      <c r="A151" s="35"/>
      <c r="B151" s="36"/>
      <c r="C151" s="37"/>
      <c r="D151" s="217" t="s">
        <v>194</v>
      </c>
      <c r="E151" s="37"/>
      <c r="F151" s="218" t="s">
        <v>2978</v>
      </c>
      <c r="G151" s="37"/>
      <c r="H151" s="37"/>
      <c r="I151" s="116"/>
      <c r="J151" s="37"/>
      <c r="K151" s="37"/>
      <c r="L151" s="40"/>
      <c r="M151" s="219"/>
      <c r="N151" s="220"/>
      <c r="O151" s="72"/>
      <c r="P151" s="72"/>
      <c r="Q151" s="72"/>
      <c r="R151" s="72"/>
      <c r="S151" s="72"/>
      <c r="T151" s="73"/>
      <c r="U151" s="35"/>
      <c r="V151" s="35"/>
      <c r="W151" s="35"/>
      <c r="X151" s="35"/>
      <c r="Y151" s="35"/>
      <c r="Z151" s="35"/>
      <c r="AA151" s="35"/>
      <c r="AB151" s="35"/>
      <c r="AC151" s="35"/>
      <c r="AD151" s="35"/>
      <c r="AE151" s="35"/>
      <c r="AT151" s="18" t="s">
        <v>194</v>
      </c>
      <c r="AU151" s="18" t="s">
        <v>83</v>
      </c>
    </row>
    <row r="152" spans="1:65" s="2" customFormat="1" ht="16.5" customHeight="1">
      <c r="A152" s="35"/>
      <c r="B152" s="36"/>
      <c r="C152" s="258" t="s">
        <v>8</v>
      </c>
      <c r="D152" s="258" t="s">
        <v>521</v>
      </c>
      <c r="E152" s="259" t="s">
        <v>2980</v>
      </c>
      <c r="F152" s="260" t="s">
        <v>2981</v>
      </c>
      <c r="G152" s="261" t="s">
        <v>990</v>
      </c>
      <c r="H152" s="262">
        <v>20</v>
      </c>
      <c r="I152" s="263"/>
      <c r="J152" s="264">
        <f>ROUND(I152*H152,2)</f>
        <v>0</v>
      </c>
      <c r="K152" s="260" t="s">
        <v>1</v>
      </c>
      <c r="L152" s="265"/>
      <c r="M152" s="266" t="s">
        <v>1</v>
      </c>
      <c r="N152" s="267" t="s">
        <v>38</v>
      </c>
      <c r="O152" s="72"/>
      <c r="P152" s="213">
        <f>O152*H152</f>
        <v>0</v>
      </c>
      <c r="Q152" s="213">
        <v>0</v>
      </c>
      <c r="R152" s="213">
        <f>Q152*H152</f>
        <v>0</v>
      </c>
      <c r="S152" s="213">
        <v>0</v>
      </c>
      <c r="T152" s="214">
        <f>S152*H152</f>
        <v>0</v>
      </c>
      <c r="U152" s="35"/>
      <c r="V152" s="35"/>
      <c r="W152" s="35"/>
      <c r="X152" s="35"/>
      <c r="Y152" s="35"/>
      <c r="Z152" s="35"/>
      <c r="AA152" s="35"/>
      <c r="AB152" s="35"/>
      <c r="AC152" s="35"/>
      <c r="AD152" s="35"/>
      <c r="AE152" s="35"/>
      <c r="AR152" s="215" t="s">
        <v>487</v>
      </c>
      <c r="AT152" s="215" t="s">
        <v>521</v>
      </c>
      <c r="AU152" s="215" t="s">
        <v>83</v>
      </c>
      <c r="AY152" s="18" t="s">
        <v>185</v>
      </c>
      <c r="BE152" s="216">
        <f>IF(N152="základní",J152,0)</f>
        <v>0</v>
      </c>
      <c r="BF152" s="216">
        <f>IF(N152="snížená",J152,0)</f>
        <v>0</v>
      </c>
      <c r="BG152" s="216">
        <f>IF(N152="zákl. přenesená",J152,0)</f>
        <v>0</v>
      </c>
      <c r="BH152" s="216">
        <f>IF(N152="sníž. přenesená",J152,0)</f>
        <v>0</v>
      </c>
      <c r="BI152" s="216">
        <f>IF(N152="nulová",J152,0)</f>
        <v>0</v>
      </c>
      <c r="BJ152" s="18" t="s">
        <v>81</v>
      </c>
      <c r="BK152" s="216">
        <f>ROUND(I152*H152,2)</f>
        <v>0</v>
      </c>
      <c r="BL152" s="18" t="s">
        <v>487</v>
      </c>
      <c r="BM152" s="215" t="s">
        <v>2982</v>
      </c>
    </row>
    <row r="153" spans="1:65" s="2" customFormat="1" ht="10.199999999999999">
      <c r="A153" s="35"/>
      <c r="B153" s="36"/>
      <c r="C153" s="37"/>
      <c r="D153" s="217" t="s">
        <v>194</v>
      </c>
      <c r="E153" s="37"/>
      <c r="F153" s="218" t="s">
        <v>2981</v>
      </c>
      <c r="G153" s="37"/>
      <c r="H153" s="37"/>
      <c r="I153" s="116"/>
      <c r="J153" s="37"/>
      <c r="K153" s="37"/>
      <c r="L153" s="40"/>
      <c r="M153" s="219"/>
      <c r="N153" s="220"/>
      <c r="O153" s="72"/>
      <c r="P153" s="72"/>
      <c r="Q153" s="72"/>
      <c r="R153" s="72"/>
      <c r="S153" s="72"/>
      <c r="T153" s="73"/>
      <c r="U153" s="35"/>
      <c r="V153" s="35"/>
      <c r="W153" s="35"/>
      <c r="X153" s="35"/>
      <c r="Y153" s="35"/>
      <c r="Z153" s="35"/>
      <c r="AA153" s="35"/>
      <c r="AB153" s="35"/>
      <c r="AC153" s="35"/>
      <c r="AD153" s="35"/>
      <c r="AE153" s="35"/>
      <c r="AT153" s="18" t="s">
        <v>194</v>
      </c>
      <c r="AU153" s="18" t="s">
        <v>83</v>
      </c>
    </row>
    <row r="154" spans="1:65" s="2" customFormat="1" ht="16.5" customHeight="1">
      <c r="A154" s="35"/>
      <c r="B154" s="36"/>
      <c r="C154" s="258" t="s">
        <v>296</v>
      </c>
      <c r="D154" s="258" t="s">
        <v>521</v>
      </c>
      <c r="E154" s="259" t="s">
        <v>2983</v>
      </c>
      <c r="F154" s="260" t="s">
        <v>2984</v>
      </c>
      <c r="G154" s="261" t="s">
        <v>990</v>
      </c>
      <c r="H154" s="262">
        <v>1</v>
      </c>
      <c r="I154" s="263"/>
      <c r="J154" s="264">
        <f>ROUND(I154*H154,2)</f>
        <v>0</v>
      </c>
      <c r="K154" s="260" t="s">
        <v>1</v>
      </c>
      <c r="L154" s="265"/>
      <c r="M154" s="266" t="s">
        <v>1</v>
      </c>
      <c r="N154" s="267" t="s">
        <v>38</v>
      </c>
      <c r="O154" s="72"/>
      <c r="P154" s="213">
        <f>O154*H154</f>
        <v>0</v>
      </c>
      <c r="Q154" s="213">
        <v>0</v>
      </c>
      <c r="R154" s="213">
        <f>Q154*H154</f>
        <v>0</v>
      </c>
      <c r="S154" s="213">
        <v>0</v>
      </c>
      <c r="T154" s="214">
        <f>S154*H154</f>
        <v>0</v>
      </c>
      <c r="U154" s="35"/>
      <c r="V154" s="35"/>
      <c r="W154" s="35"/>
      <c r="X154" s="35"/>
      <c r="Y154" s="35"/>
      <c r="Z154" s="35"/>
      <c r="AA154" s="35"/>
      <c r="AB154" s="35"/>
      <c r="AC154" s="35"/>
      <c r="AD154" s="35"/>
      <c r="AE154" s="35"/>
      <c r="AR154" s="215" t="s">
        <v>487</v>
      </c>
      <c r="AT154" s="215" t="s">
        <v>521</v>
      </c>
      <c r="AU154" s="215" t="s">
        <v>83</v>
      </c>
      <c r="AY154" s="18" t="s">
        <v>185</v>
      </c>
      <c r="BE154" s="216">
        <f>IF(N154="základní",J154,0)</f>
        <v>0</v>
      </c>
      <c r="BF154" s="216">
        <f>IF(N154="snížená",J154,0)</f>
        <v>0</v>
      </c>
      <c r="BG154" s="216">
        <f>IF(N154="zákl. přenesená",J154,0)</f>
        <v>0</v>
      </c>
      <c r="BH154" s="216">
        <f>IF(N154="sníž. přenesená",J154,0)</f>
        <v>0</v>
      </c>
      <c r="BI154" s="216">
        <f>IF(N154="nulová",J154,0)</f>
        <v>0</v>
      </c>
      <c r="BJ154" s="18" t="s">
        <v>81</v>
      </c>
      <c r="BK154" s="216">
        <f>ROUND(I154*H154,2)</f>
        <v>0</v>
      </c>
      <c r="BL154" s="18" t="s">
        <v>487</v>
      </c>
      <c r="BM154" s="215" t="s">
        <v>2985</v>
      </c>
    </row>
    <row r="155" spans="1:65" s="2" customFormat="1" ht="10.199999999999999">
      <c r="A155" s="35"/>
      <c r="B155" s="36"/>
      <c r="C155" s="37"/>
      <c r="D155" s="217" t="s">
        <v>194</v>
      </c>
      <c r="E155" s="37"/>
      <c r="F155" s="218" t="s">
        <v>2984</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194</v>
      </c>
      <c r="AU155" s="18" t="s">
        <v>83</v>
      </c>
    </row>
    <row r="156" spans="1:65" s="2" customFormat="1" ht="16.5" customHeight="1">
      <c r="A156" s="35"/>
      <c r="B156" s="36"/>
      <c r="C156" s="258" t="s">
        <v>305</v>
      </c>
      <c r="D156" s="258" t="s">
        <v>521</v>
      </c>
      <c r="E156" s="259" t="s">
        <v>2986</v>
      </c>
      <c r="F156" s="260" t="s">
        <v>2987</v>
      </c>
      <c r="G156" s="261" t="s">
        <v>990</v>
      </c>
      <c r="H156" s="262">
        <v>13</v>
      </c>
      <c r="I156" s="263"/>
      <c r="J156" s="264">
        <f>ROUND(I156*H156,2)</f>
        <v>0</v>
      </c>
      <c r="K156" s="260" t="s">
        <v>1</v>
      </c>
      <c r="L156" s="265"/>
      <c r="M156" s="266" t="s">
        <v>1</v>
      </c>
      <c r="N156" s="267" t="s">
        <v>38</v>
      </c>
      <c r="O156" s="72"/>
      <c r="P156" s="213">
        <f>O156*H156</f>
        <v>0</v>
      </c>
      <c r="Q156" s="213">
        <v>0</v>
      </c>
      <c r="R156" s="213">
        <f>Q156*H156</f>
        <v>0</v>
      </c>
      <c r="S156" s="213">
        <v>0</v>
      </c>
      <c r="T156" s="214">
        <f>S156*H156</f>
        <v>0</v>
      </c>
      <c r="U156" s="35"/>
      <c r="V156" s="35"/>
      <c r="W156" s="35"/>
      <c r="X156" s="35"/>
      <c r="Y156" s="35"/>
      <c r="Z156" s="35"/>
      <c r="AA156" s="35"/>
      <c r="AB156" s="35"/>
      <c r="AC156" s="35"/>
      <c r="AD156" s="35"/>
      <c r="AE156" s="35"/>
      <c r="AR156" s="215" t="s">
        <v>487</v>
      </c>
      <c r="AT156" s="215" t="s">
        <v>521</v>
      </c>
      <c r="AU156" s="215" t="s">
        <v>83</v>
      </c>
      <c r="AY156" s="18" t="s">
        <v>185</v>
      </c>
      <c r="BE156" s="216">
        <f>IF(N156="základní",J156,0)</f>
        <v>0</v>
      </c>
      <c r="BF156" s="216">
        <f>IF(N156="snížená",J156,0)</f>
        <v>0</v>
      </c>
      <c r="BG156" s="216">
        <f>IF(N156="zákl. přenesená",J156,0)</f>
        <v>0</v>
      </c>
      <c r="BH156" s="216">
        <f>IF(N156="sníž. přenesená",J156,0)</f>
        <v>0</v>
      </c>
      <c r="BI156" s="216">
        <f>IF(N156="nulová",J156,0)</f>
        <v>0</v>
      </c>
      <c r="BJ156" s="18" t="s">
        <v>81</v>
      </c>
      <c r="BK156" s="216">
        <f>ROUND(I156*H156,2)</f>
        <v>0</v>
      </c>
      <c r="BL156" s="18" t="s">
        <v>487</v>
      </c>
      <c r="BM156" s="215" t="s">
        <v>2988</v>
      </c>
    </row>
    <row r="157" spans="1:65" s="2" customFormat="1" ht="10.199999999999999">
      <c r="A157" s="35"/>
      <c r="B157" s="36"/>
      <c r="C157" s="37"/>
      <c r="D157" s="217" t="s">
        <v>194</v>
      </c>
      <c r="E157" s="37"/>
      <c r="F157" s="218" t="s">
        <v>2987</v>
      </c>
      <c r="G157" s="37"/>
      <c r="H157" s="37"/>
      <c r="I157" s="116"/>
      <c r="J157" s="37"/>
      <c r="K157" s="37"/>
      <c r="L157" s="40"/>
      <c r="M157" s="219"/>
      <c r="N157" s="220"/>
      <c r="O157" s="72"/>
      <c r="P157" s="72"/>
      <c r="Q157" s="72"/>
      <c r="R157" s="72"/>
      <c r="S157" s="72"/>
      <c r="T157" s="73"/>
      <c r="U157" s="35"/>
      <c r="V157" s="35"/>
      <c r="W157" s="35"/>
      <c r="X157" s="35"/>
      <c r="Y157" s="35"/>
      <c r="Z157" s="35"/>
      <c r="AA157" s="35"/>
      <c r="AB157" s="35"/>
      <c r="AC157" s="35"/>
      <c r="AD157" s="35"/>
      <c r="AE157" s="35"/>
      <c r="AT157" s="18" t="s">
        <v>194</v>
      </c>
      <c r="AU157" s="18" t="s">
        <v>83</v>
      </c>
    </row>
    <row r="158" spans="1:65" s="2" customFormat="1" ht="16.5" customHeight="1">
      <c r="A158" s="35"/>
      <c r="B158" s="36"/>
      <c r="C158" s="258" t="s">
        <v>313</v>
      </c>
      <c r="D158" s="258" t="s">
        <v>521</v>
      </c>
      <c r="E158" s="259" t="s">
        <v>2989</v>
      </c>
      <c r="F158" s="260" t="s">
        <v>2990</v>
      </c>
      <c r="G158" s="261" t="s">
        <v>990</v>
      </c>
      <c r="H158" s="262">
        <v>3</v>
      </c>
      <c r="I158" s="263"/>
      <c r="J158" s="264">
        <f>ROUND(I158*H158,2)</f>
        <v>0</v>
      </c>
      <c r="K158" s="260" t="s">
        <v>1</v>
      </c>
      <c r="L158" s="265"/>
      <c r="M158" s="266" t="s">
        <v>1</v>
      </c>
      <c r="N158" s="267" t="s">
        <v>38</v>
      </c>
      <c r="O158" s="72"/>
      <c r="P158" s="213">
        <f>O158*H158</f>
        <v>0</v>
      </c>
      <c r="Q158" s="213">
        <v>0</v>
      </c>
      <c r="R158" s="213">
        <f>Q158*H158</f>
        <v>0</v>
      </c>
      <c r="S158" s="213">
        <v>0</v>
      </c>
      <c r="T158" s="214">
        <f>S158*H158</f>
        <v>0</v>
      </c>
      <c r="U158" s="35"/>
      <c r="V158" s="35"/>
      <c r="W158" s="35"/>
      <c r="X158" s="35"/>
      <c r="Y158" s="35"/>
      <c r="Z158" s="35"/>
      <c r="AA158" s="35"/>
      <c r="AB158" s="35"/>
      <c r="AC158" s="35"/>
      <c r="AD158" s="35"/>
      <c r="AE158" s="35"/>
      <c r="AR158" s="215" t="s">
        <v>487</v>
      </c>
      <c r="AT158" s="215" t="s">
        <v>521</v>
      </c>
      <c r="AU158" s="215" t="s">
        <v>83</v>
      </c>
      <c r="AY158" s="18" t="s">
        <v>185</v>
      </c>
      <c r="BE158" s="216">
        <f>IF(N158="základní",J158,0)</f>
        <v>0</v>
      </c>
      <c r="BF158" s="216">
        <f>IF(N158="snížená",J158,0)</f>
        <v>0</v>
      </c>
      <c r="BG158" s="216">
        <f>IF(N158="zákl. přenesená",J158,0)</f>
        <v>0</v>
      </c>
      <c r="BH158" s="216">
        <f>IF(N158="sníž. přenesená",J158,0)</f>
        <v>0</v>
      </c>
      <c r="BI158" s="216">
        <f>IF(N158="nulová",J158,0)</f>
        <v>0</v>
      </c>
      <c r="BJ158" s="18" t="s">
        <v>81</v>
      </c>
      <c r="BK158" s="216">
        <f>ROUND(I158*H158,2)</f>
        <v>0</v>
      </c>
      <c r="BL158" s="18" t="s">
        <v>487</v>
      </c>
      <c r="BM158" s="215" t="s">
        <v>2991</v>
      </c>
    </row>
    <row r="159" spans="1:65" s="2" customFormat="1" ht="10.199999999999999">
      <c r="A159" s="35"/>
      <c r="B159" s="36"/>
      <c r="C159" s="37"/>
      <c r="D159" s="217" t="s">
        <v>194</v>
      </c>
      <c r="E159" s="37"/>
      <c r="F159" s="218" t="s">
        <v>2990</v>
      </c>
      <c r="G159" s="37"/>
      <c r="H159" s="37"/>
      <c r="I159" s="116"/>
      <c r="J159" s="37"/>
      <c r="K159" s="37"/>
      <c r="L159" s="40"/>
      <c r="M159" s="219"/>
      <c r="N159" s="220"/>
      <c r="O159" s="72"/>
      <c r="P159" s="72"/>
      <c r="Q159" s="72"/>
      <c r="R159" s="72"/>
      <c r="S159" s="72"/>
      <c r="T159" s="73"/>
      <c r="U159" s="35"/>
      <c r="V159" s="35"/>
      <c r="W159" s="35"/>
      <c r="X159" s="35"/>
      <c r="Y159" s="35"/>
      <c r="Z159" s="35"/>
      <c r="AA159" s="35"/>
      <c r="AB159" s="35"/>
      <c r="AC159" s="35"/>
      <c r="AD159" s="35"/>
      <c r="AE159" s="35"/>
      <c r="AT159" s="18" t="s">
        <v>194</v>
      </c>
      <c r="AU159" s="18" t="s">
        <v>83</v>
      </c>
    </row>
    <row r="160" spans="1:65" s="2" customFormat="1" ht="16.5" customHeight="1">
      <c r="A160" s="35"/>
      <c r="B160" s="36"/>
      <c r="C160" s="258" t="s">
        <v>322</v>
      </c>
      <c r="D160" s="258" t="s">
        <v>521</v>
      </c>
      <c r="E160" s="259" t="s">
        <v>2992</v>
      </c>
      <c r="F160" s="260" t="s">
        <v>2993</v>
      </c>
      <c r="G160" s="261" t="s">
        <v>990</v>
      </c>
      <c r="H160" s="262">
        <v>15</v>
      </c>
      <c r="I160" s="263"/>
      <c r="J160" s="264">
        <f>ROUND(I160*H160,2)</f>
        <v>0</v>
      </c>
      <c r="K160" s="260" t="s">
        <v>1</v>
      </c>
      <c r="L160" s="265"/>
      <c r="M160" s="266" t="s">
        <v>1</v>
      </c>
      <c r="N160" s="267" t="s">
        <v>38</v>
      </c>
      <c r="O160" s="72"/>
      <c r="P160" s="213">
        <f>O160*H160</f>
        <v>0</v>
      </c>
      <c r="Q160" s="213">
        <v>0</v>
      </c>
      <c r="R160" s="213">
        <f>Q160*H160</f>
        <v>0</v>
      </c>
      <c r="S160" s="213">
        <v>0</v>
      </c>
      <c r="T160" s="214">
        <f>S160*H160</f>
        <v>0</v>
      </c>
      <c r="U160" s="35"/>
      <c r="V160" s="35"/>
      <c r="W160" s="35"/>
      <c r="X160" s="35"/>
      <c r="Y160" s="35"/>
      <c r="Z160" s="35"/>
      <c r="AA160" s="35"/>
      <c r="AB160" s="35"/>
      <c r="AC160" s="35"/>
      <c r="AD160" s="35"/>
      <c r="AE160" s="35"/>
      <c r="AR160" s="215" t="s">
        <v>487</v>
      </c>
      <c r="AT160" s="215" t="s">
        <v>521</v>
      </c>
      <c r="AU160" s="215" t="s">
        <v>83</v>
      </c>
      <c r="AY160" s="18" t="s">
        <v>185</v>
      </c>
      <c r="BE160" s="216">
        <f>IF(N160="základní",J160,0)</f>
        <v>0</v>
      </c>
      <c r="BF160" s="216">
        <f>IF(N160="snížená",J160,0)</f>
        <v>0</v>
      </c>
      <c r="BG160" s="216">
        <f>IF(N160="zákl. přenesená",J160,0)</f>
        <v>0</v>
      </c>
      <c r="BH160" s="216">
        <f>IF(N160="sníž. přenesená",J160,0)</f>
        <v>0</v>
      </c>
      <c r="BI160" s="216">
        <f>IF(N160="nulová",J160,0)</f>
        <v>0</v>
      </c>
      <c r="BJ160" s="18" t="s">
        <v>81</v>
      </c>
      <c r="BK160" s="216">
        <f>ROUND(I160*H160,2)</f>
        <v>0</v>
      </c>
      <c r="BL160" s="18" t="s">
        <v>487</v>
      </c>
      <c r="BM160" s="215" t="s">
        <v>2994</v>
      </c>
    </row>
    <row r="161" spans="1:65" s="2" customFormat="1" ht="10.199999999999999">
      <c r="A161" s="35"/>
      <c r="B161" s="36"/>
      <c r="C161" s="37"/>
      <c r="D161" s="217" t="s">
        <v>194</v>
      </c>
      <c r="E161" s="37"/>
      <c r="F161" s="218" t="s">
        <v>2993</v>
      </c>
      <c r="G161" s="37"/>
      <c r="H161" s="37"/>
      <c r="I161" s="116"/>
      <c r="J161" s="37"/>
      <c r="K161" s="37"/>
      <c r="L161" s="40"/>
      <c r="M161" s="219"/>
      <c r="N161" s="220"/>
      <c r="O161" s="72"/>
      <c r="P161" s="72"/>
      <c r="Q161" s="72"/>
      <c r="R161" s="72"/>
      <c r="S161" s="72"/>
      <c r="T161" s="73"/>
      <c r="U161" s="35"/>
      <c r="V161" s="35"/>
      <c r="W161" s="35"/>
      <c r="X161" s="35"/>
      <c r="Y161" s="35"/>
      <c r="Z161" s="35"/>
      <c r="AA161" s="35"/>
      <c r="AB161" s="35"/>
      <c r="AC161" s="35"/>
      <c r="AD161" s="35"/>
      <c r="AE161" s="35"/>
      <c r="AT161" s="18" t="s">
        <v>194</v>
      </c>
      <c r="AU161" s="18" t="s">
        <v>83</v>
      </c>
    </row>
    <row r="162" spans="1:65" s="2" customFormat="1" ht="16.5" customHeight="1">
      <c r="A162" s="35"/>
      <c r="B162" s="36"/>
      <c r="C162" s="258" t="s">
        <v>335</v>
      </c>
      <c r="D162" s="258" t="s">
        <v>521</v>
      </c>
      <c r="E162" s="259" t="s">
        <v>2995</v>
      </c>
      <c r="F162" s="260" t="s">
        <v>2996</v>
      </c>
      <c r="G162" s="261" t="s">
        <v>990</v>
      </c>
      <c r="H162" s="262">
        <v>8</v>
      </c>
      <c r="I162" s="263"/>
      <c r="J162" s="264">
        <f>ROUND(I162*H162,2)</f>
        <v>0</v>
      </c>
      <c r="K162" s="260" t="s">
        <v>1</v>
      </c>
      <c r="L162" s="265"/>
      <c r="M162" s="266" t="s">
        <v>1</v>
      </c>
      <c r="N162" s="267" t="s">
        <v>38</v>
      </c>
      <c r="O162" s="72"/>
      <c r="P162" s="213">
        <f>O162*H162</f>
        <v>0</v>
      </c>
      <c r="Q162" s="213">
        <v>0</v>
      </c>
      <c r="R162" s="213">
        <f>Q162*H162</f>
        <v>0</v>
      </c>
      <c r="S162" s="213">
        <v>0</v>
      </c>
      <c r="T162" s="214">
        <f>S162*H162</f>
        <v>0</v>
      </c>
      <c r="U162" s="35"/>
      <c r="V162" s="35"/>
      <c r="W162" s="35"/>
      <c r="X162" s="35"/>
      <c r="Y162" s="35"/>
      <c r="Z162" s="35"/>
      <c r="AA162" s="35"/>
      <c r="AB162" s="35"/>
      <c r="AC162" s="35"/>
      <c r="AD162" s="35"/>
      <c r="AE162" s="35"/>
      <c r="AR162" s="215" t="s">
        <v>487</v>
      </c>
      <c r="AT162" s="215" t="s">
        <v>521</v>
      </c>
      <c r="AU162" s="215" t="s">
        <v>83</v>
      </c>
      <c r="AY162" s="18" t="s">
        <v>185</v>
      </c>
      <c r="BE162" s="216">
        <f>IF(N162="základní",J162,0)</f>
        <v>0</v>
      </c>
      <c r="BF162" s="216">
        <f>IF(N162="snížená",J162,0)</f>
        <v>0</v>
      </c>
      <c r="BG162" s="216">
        <f>IF(N162="zákl. přenesená",J162,0)</f>
        <v>0</v>
      </c>
      <c r="BH162" s="216">
        <f>IF(N162="sníž. přenesená",J162,0)</f>
        <v>0</v>
      </c>
      <c r="BI162" s="216">
        <f>IF(N162="nulová",J162,0)</f>
        <v>0</v>
      </c>
      <c r="BJ162" s="18" t="s">
        <v>81</v>
      </c>
      <c r="BK162" s="216">
        <f>ROUND(I162*H162,2)</f>
        <v>0</v>
      </c>
      <c r="BL162" s="18" t="s">
        <v>487</v>
      </c>
      <c r="BM162" s="215" t="s">
        <v>2997</v>
      </c>
    </row>
    <row r="163" spans="1:65" s="2" customFormat="1" ht="10.199999999999999">
      <c r="A163" s="35"/>
      <c r="B163" s="36"/>
      <c r="C163" s="37"/>
      <c r="D163" s="217" t="s">
        <v>194</v>
      </c>
      <c r="E163" s="37"/>
      <c r="F163" s="218" t="s">
        <v>2996</v>
      </c>
      <c r="G163" s="37"/>
      <c r="H163" s="37"/>
      <c r="I163" s="116"/>
      <c r="J163" s="37"/>
      <c r="K163" s="37"/>
      <c r="L163" s="40"/>
      <c r="M163" s="219"/>
      <c r="N163" s="220"/>
      <c r="O163" s="72"/>
      <c r="P163" s="72"/>
      <c r="Q163" s="72"/>
      <c r="R163" s="72"/>
      <c r="S163" s="72"/>
      <c r="T163" s="73"/>
      <c r="U163" s="35"/>
      <c r="V163" s="35"/>
      <c r="W163" s="35"/>
      <c r="X163" s="35"/>
      <c r="Y163" s="35"/>
      <c r="Z163" s="35"/>
      <c r="AA163" s="35"/>
      <c r="AB163" s="35"/>
      <c r="AC163" s="35"/>
      <c r="AD163" s="35"/>
      <c r="AE163" s="35"/>
      <c r="AT163" s="18" t="s">
        <v>194</v>
      </c>
      <c r="AU163" s="18" t="s">
        <v>83</v>
      </c>
    </row>
    <row r="164" spans="1:65" s="12" customFormat="1" ht="22.8" customHeight="1">
      <c r="B164" s="188"/>
      <c r="C164" s="189"/>
      <c r="D164" s="190" t="s">
        <v>72</v>
      </c>
      <c r="E164" s="202" t="s">
        <v>1487</v>
      </c>
      <c r="F164" s="202" t="s">
        <v>2998</v>
      </c>
      <c r="G164" s="189"/>
      <c r="H164" s="189"/>
      <c r="I164" s="192"/>
      <c r="J164" s="203">
        <f>BK164</f>
        <v>0</v>
      </c>
      <c r="K164" s="189"/>
      <c r="L164" s="194"/>
      <c r="M164" s="195"/>
      <c r="N164" s="196"/>
      <c r="O164" s="196"/>
      <c r="P164" s="197">
        <f>SUM(P165:P178)</f>
        <v>0</v>
      </c>
      <c r="Q164" s="196"/>
      <c r="R164" s="197">
        <f>SUM(R165:R178)</f>
        <v>0</v>
      </c>
      <c r="S164" s="196"/>
      <c r="T164" s="198">
        <f>SUM(T165:T178)</f>
        <v>0</v>
      </c>
      <c r="AR164" s="199" t="s">
        <v>192</v>
      </c>
      <c r="AT164" s="200" t="s">
        <v>72</v>
      </c>
      <c r="AU164" s="200" t="s">
        <v>81</v>
      </c>
      <c r="AY164" s="199" t="s">
        <v>185</v>
      </c>
      <c r="BK164" s="201">
        <f>SUM(BK165:BK178)</f>
        <v>0</v>
      </c>
    </row>
    <row r="165" spans="1:65" s="2" customFormat="1" ht="16.5" customHeight="1">
      <c r="A165" s="35"/>
      <c r="B165" s="36"/>
      <c r="C165" s="258" t="s">
        <v>7</v>
      </c>
      <c r="D165" s="258" t="s">
        <v>521</v>
      </c>
      <c r="E165" s="259" t="s">
        <v>2999</v>
      </c>
      <c r="F165" s="260" t="s">
        <v>3000</v>
      </c>
      <c r="G165" s="261" t="s">
        <v>990</v>
      </c>
      <c r="H165" s="262">
        <v>1</v>
      </c>
      <c r="I165" s="263"/>
      <c r="J165" s="264">
        <f>ROUND(I165*H165,2)</f>
        <v>0</v>
      </c>
      <c r="K165" s="260" t="s">
        <v>1</v>
      </c>
      <c r="L165" s="265"/>
      <c r="M165" s="266" t="s">
        <v>1</v>
      </c>
      <c r="N165" s="267" t="s">
        <v>38</v>
      </c>
      <c r="O165" s="72"/>
      <c r="P165" s="213">
        <f>O165*H165</f>
        <v>0</v>
      </c>
      <c r="Q165" s="213">
        <v>0</v>
      </c>
      <c r="R165" s="213">
        <f>Q165*H165</f>
        <v>0</v>
      </c>
      <c r="S165" s="213">
        <v>0</v>
      </c>
      <c r="T165" s="214">
        <f>S165*H165</f>
        <v>0</v>
      </c>
      <c r="U165" s="35"/>
      <c r="V165" s="35"/>
      <c r="W165" s="35"/>
      <c r="X165" s="35"/>
      <c r="Y165" s="35"/>
      <c r="Z165" s="35"/>
      <c r="AA165" s="35"/>
      <c r="AB165" s="35"/>
      <c r="AC165" s="35"/>
      <c r="AD165" s="35"/>
      <c r="AE165" s="35"/>
      <c r="AR165" s="215" t="s">
        <v>487</v>
      </c>
      <c r="AT165" s="215" t="s">
        <v>521</v>
      </c>
      <c r="AU165" s="215" t="s">
        <v>83</v>
      </c>
      <c r="AY165" s="18" t="s">
        <v>185</v>
      </c>
      <c r="BE165" s="216">
        <f>IF(N165="základní",J165,0)</f>
        <v>0</v>
      </c>
      <c r="BF165" s="216">
        <f>IF(N165="snížená",J165,0)</f>
        <v>0</v>
      </c>
      <c r="BG165" s="216">
        <f>IF(N165="zákl. přenesená",J165,0)</f>
        <v>0</v>
      </c>
      <c r="BH165" s="216">
        <f>IF(N165="sníž. přenesená",J165,0)</f>
        <v>0</v>
      </c>
      <c r="BI165" s="216">
        <f>IF(N165="nulová",J165,0)</f>
        <v>0</v>
      </c>
      <c r="BJ165" s="18" t="s">
        <v>81</v>
      </c>
      <c r="BK165" s="216">
        <f>ROUND(I165*H165,2)</f>
        <v>0</v>
      </c>
      <c r="BL165" s="18" t="s">
        <v>487</v>
      </c>
      <c r="BM165" s="215" t="s">
        <v>3001</v>
      </c>
    </row>
    <row r="166" spans="1:65" s="2" customFormat="1" ht="10.199999999999999">
      <c r="A166" s="35"/>
      <c r="B166" s="36"/>
      <c r="C166" s="37"/>
      <c r="D166" s="217" t="s">
        <v>194</v>
      </c>
      <c r="E166" s="37"/>
      <c r="F166" s="218" t="s">
        <v>3000</v>
      </c>
      <c r="G166" s="37"/>
      <c r="H166" s="37"/>
      <c r="I166" s="116"/>
      <c r="J166" s="37"/>
      <c r="K166" s="37"/>
      <c r="L166" s="40"/>
      <c r="M166" s="219"/>
      <c r="N166" s="220"/>
      <c r="O166" s="72"/>
      <c r="P166" s="72"/>
      <c r="Q166" s="72"/>
      <c r="R166" s="72"/>
      <c r="S166" s="72"/>
      <c r="T166" s="73"/>
      <c r="U166" s="35"/>
      <c r="V166" s="35"/>
      <c r="W166" s="35"/>
      <c r="X166" s="35"/>
      <c r="Y166" s="35"/>
      <c r="Z166" s="35"/>
      <c r="AA166" s="35"/>
      <c r="AB166" s="35"/>
      <c r="AC166" s="35"/>
      <c r="AD166" s="35"/>
      <c r="AE166" s="35"/>
      <c r="AT166" s="18" t="s">
        <v>194</v>
      </c>
      <c r="AU166" s="18" t="s">
        <v>83</v>
      </c>
    </row>
    <row r="167" spans="1:65" s="2" customFormat="1" ht="16.5" customHeight="1">
      <c r="A167" s="35"/>
      <c r="B167" s="36"/>
      <c r="C167" s="258" t="s">
        <v>347</v>
      </c>
      <c r="D167" s="258" t="s">
        <v>521</v>
      </c>
      <c r="E167" s="259" t="s">
        <v>3002</v>
      </c>
      <c r="F167" s="260" t="s">
        <v>2945</v>
      </c>
      <c r="G167" s="261" t="s">
        <v>990</v>
      </c>
      <c r="H167" s="262">
        <v>10</v>
      </c>
      <c r="I167" s="263"/>
      <c r="J167" s="264">
        <f>ROUND(I167*H167,2)</f>
        <v>0</v>
      </c>
      <c r="K167" s="260" t="s">
        <v>1</v>
      </c>
      <c r="L167" s="265"/>
      <c r="M167" s="266" t="s">
        <v>1</v>
      </c>
      <c r="N167" s="267" t="s">
        <v>38</v>
      </c>
      <c r="O167" s="72"/>
      <c r="P167" s="213">
        <f>O167*H167</f>
        <v>0</v>
      </c>
      <c r="Q167" s="213">
        <v>0</v>
      </c>
      <c r="R167" s="213">
        <f>Q167*H167</f>
        <v>0</v>
      </c>
      <c r="S167" s="213">
        <v>0</v>
      </c>
      <c r="T167" s="214">
        <f>S167*H167</f>
        <v>0</v>
      </c>
      <c r="U167" s="35"/>
      <c r="V167" s="35"/>
      <c r="W167" s="35"/>
      <c r="X167" s="35"/>
      <c r="Y167" s="35"/>
      <c r="Z167" s="35"/>
      <c r="AA167" s="35"/>
      <c r="AB167" s="35"/>
      <c r="AC167" s="35"/>
      <c r="AD167" s="35"/>
      <c r="AE167" s="35"/>
      <c r="AR167" s="215" t="s">
        <v>487</v>
      </c>
      <c r="AT167" s="215" t="s">
        <v>521</v>
      </c>
      <c r="AU167" s="215" t="s">
        <v>83</v>
      </c>
      <c r="AY167" s="18" t="s">
        <v>185</v>
      </c>
      <c r="BE167" s="216">
        <f>IF(N167="základní",J167,0)</f>
        <v>0</v>
      </c>
      <c r="BF167" s="216">
        <f>IF(N167="snížená",J167,0)</f>
        <v>0</v>
      </c>
      <c r="BG167" s="216">
        <f>IF(N167="zákl. přenesená",J167,0)</f>
        <v>0</v>
      </c>
      <c r="BH167" s="216">
        <f>IF(N167="sníž. přenesená",J167,0)</f>
        <v>0</v>
      </c>
      <c r="BI167" s="216">
        <f>IF(N167="nulová",J167,0)</f>
        <v>0</v>
      </c>
      <c r="BJ167" s="18" t="s">
        <v>81</v>
      </c>
      <c r="BK167" s="216">
        <f>ROUND(I167*H167,2)</f>
        <v>0</v>
      </c>
      <c r="BL167" s="18" t="s">
        <v>487</v>
      </c>
      <c r="BM167" s="215" t="s">
        <v>3003</v>
      </c>
    </row>
    <row r="168" spans="1:65" s="2" customFormat="1" ht="10.199999999999999">
      <c r="A168" s="35"/>
      <c r="B168" s="36"/>
      <c r="C168" s="37"/>
      <c r="D168" s="217" t="s">
        <v>194</v>
      </c>
      <c r="E168" s="37"/>
      <c r="F168" s="218" t="s">
        <v>2945</v>
      </c>
      <c r="G168" s="37"/>
      <c r="H168" s="37"/>
      <c r="I168" s="116"/>
      <c r="J168" s="37"/>
      <c r="K168" s="37"/>
      <c r="L168" s="40"/>
      <c r="M168" s="219"/>
      <c r="N168" s="220"/>
      <c r="O168" s="72"/>
      <c r="P168" s="72"/>
      <c r="Q168" s="72"/>
      <c r="R168" s="72"/>
      <c r="S168" s="72"/>
      <c r="T168" s="73"/>
      <c r="U168" s="35"/>
      <c r="V168" s="35"/>
      <c r="W168" s="35"/>
      <c r="X168" s="35"/>
      <c r="Y168" s="35"/>
      <c r="Z168" s="35"/>
      <c r="AA168" s="35"/>
      <c r="AB168" s="35"/>
      <c r="AC168" s="35"/>
      <c r="AD168" s="35"/>
      <c r="AE168" s="35"/>
      <c r="AT168" s="18" t="s">
        <v>194</v>
      </c>
      <c r="AU168" s="18" t="s">
        <v>83</v>
      </c>
    </row>
    <row r="169" spans="1:65" s="2" customFormat="1" ht="16.5" customHeight="1">
      <c r="A169" s="35"/>
      <c r="B169" s="36"/>
      <c r="C169" s="258" t="s">
        <v>355</v>
      </c>
      <c r="D169" s="258" t="s">
        <v>521</v>
      </c>
      <c r="E169" s="259" t="s">
        <v>2953</v>
      </c>
      <c r="F169" s="260" t="s">
        <v>2954</v>
      </c>
      <c r="G169" s="261" t="s">
        <v>990</v>
      </c>
      <c r="H169" s="262">
        <v>1</v>
      </c>
      <c r="I169" s="263"/>
      <c r="J169" s="264">
        <f>ROUND(I169*H169,2)</f>
        <v>0</v>
      </c>
      <c r="K169" s="260" t="s">
        <v>1</v>
      </c>
      <c r="L169" s="265"/>
      <c r="M169" s="266" t="s">
        <v>1</v>
      </c>
      <c r="N169" s="267" t="s">
        <v>38</v>
      </c>
      <c r="O169" s="72"/>
      <c r="P169" s="213">
        <f>O169*H169</f>
        <v>0</v>
      </c>
      <c r="Q169" s="213">
        <v>0</v>
      </c>
      <c r="R169" s="213">
        <f>Q169*H169</f>
        <v>0</v>
      </c>
      <c r="S169" s="213">
        <v>0</v>
      </c>
      <c r="T169" s="214">
        <f>S169*H169</f>
        <v>0</v>
      </c>
      <c r="U169" s="35"/>
      <c r="V169" s="35"/>
      <c r="W169" s="35"/>
      <c r="X169" s="35"/>
      <c r="Y169" s="35"/>
      <c r="Z169" s="35"/>
      <c r="AA169" s="35"/>
      <c r="AB169" s="35"/>
      <c r="AC169" s="35"/>
      <c r="AD169" s="35"/>
      <c r="AE169" s="35"/>
      <c r="AR169" s="215" t="s">
        <v>487</v>
      </c>
      <c r="AT169" s="215" t="s">
        <v>521</v>
      </c>
      <c r="AU169" s="215" t="s">
        <v>83</v>
      </c>
      <c r="AY169" s="18" t="s">
        <v>185</v>
      </c>
      <c r="BE169" s="216">
        <f>IF(N169="základní",J169,0)</f>
        <v>0</v>
      </c>
      <c r="BF169" s="216">
        <f>IF(N169="snížená",J169,0)</f>
        <v>0</v>
      </c>
      <c r="BG169" s="216">
        <f>IF(N169="zákl. přenesená",J169,0)</f>
        <v>0</v>
      </c>
      <c r="BH169" s="216">
        <f>IF(N169="sníž. přenesená",J169,0)</f>
        <v>0</v>
      </c>
      <c r="BI169" s="216">
        <f>IF(N169="nulová",J169,0)</f>
        <v>0</v>
      </c>
      <c r="BJ169" s="18" t="s">
        <v>81</v>
      </c>
      <c r="BK169" s="216">
        <f>ROUND(I169*H169,2)</f>
        <v>0</v>
      </c>
      <c r="BL169" s="18" t="s">
        <v>487</v>
      </c>
      <c r="BM169" s="215" t="s">
        <v>3004</v>
      </c>
    </row>
    <row r="170" spans="1:65" s="2" customFormat="1" ht="10.199999999999999">
      <c r="A170" s="35"/>
      <c r="B170" s="36"/>
      <c r="C170" s="37"/>
      <c r="D170" s="217" t="s">
        <v>194</v>
      </c>
      <c r="E170" s="37"/>
      <c r="F170" s="218" t="s">
        <v>2954</v>
      </c>
      <c r="G170" s="37"/>
      <c r="H170" s="37"/>
      <c r="I170" s="116"/>
      <c r="J170" s="37"/>
      <c r="K170" s="37"/>
      <c r="L170" s="40"/>
      <c r="M170" s="219"/>
      <c r="N170" s="220"/>
      <c r="O170" s="72"/>
      <c r="P170" s="72"/>
      <c r="Q170" s="72"/>
      <c r="R170" s="72"/>
      <c r="S170" s="72"/>
      <c r="T170" s="73"/>
      <c r="U170" s="35"/>
      <c r="V170" s="35"/>
      <c r="W170" s="35"/>
      <c r="X170" s="35"/>
      <c r="Y170" s="35"/>
      <c r="Z170" s="35"/>
      <c r="AA170" s="35"/>
      <c r="AB170" s="35"/>
      <c r="AC170" s="35"/>
      <c r="AD170" s="35"/>
      <c r="AE170" s="35"/>
      <c r="AT170" s="18" t="s">
        <v>194</v>
      </c>
      <c r="AU170" s="18" t="s">
        <v>83</v>
      </c>
    </row>
    <row r="171" spans="1:65" s="2" customFormat="1" ht="16.5" customHeight="1">
      <c r="A171" s="35"/>
      <c r="B171" s="36"/>
      <c r="C171" s="258" t="s">
        <v>363</v>
      </c>
      <c r="D171" s="258" t="s">
        <v>521</v>
      </c>
      <c r="E171" s="259" t="s">
        <v>3005</v>
      </c>
      <c r="F171" s="260" t="s">
        <v>3006</v>
      </c>
      <c r="G171" s="261" t="s">
        <v>990</v>
      </c>
      <c r="H171" s="262">
        <v>5</v>
      </c>
      <c r="I171" s="263"/>
      <c r="J171" s="264">
        <f>ROUND(I171*H171,2)</f>
        <v>0</v>
      </c>
      <c r="K171" s="260" t="s">
        <v>1</v>
      </c>
      <c r="L171" s="265"/>
      <c r="M171" s="266" t="s">
        <v>1</v>
      </c>
      <c r="N171" s="267" t="s">
        <v>38</v>
      </c>
      <c r="O171" s="72"/>
      <c r="P171" s="213">
        <f>O171*H171</f>
        <v>0</v>
      </c>
      <c r="Q171" s="213">
        <v>0</v>
      </c>
      <c r="R171" s="213">
        <f>Q171*H171</f>
        <v>0</v>
      </c>
      <c r="S171" s="213">
        <v>0</v>
      </c>
      <c r="T171" s="214">
        <f>S171*H171</f>
        <v>0</v>
      </c>
      <c r="U171" s="35"/>
      <c r="V171" s="35"/>
      <c r="W171" s="35"/>
      <c r="X171" s="35"/>
      <c r="Y171" s="35"/>
      <c r="Z171" s="35"/>
      <c r="AA171" s="35"/>
      <c r="AB171" s="35"/>
      <c r="AC171" s="35"/>
      <c r="AD171" s="35"/>
      <c r="AE171" s="35"/>
      <c r="AR171" s="215" t="s">
        <v>487</v>
      </c>
      <c r="AT171" s="215" t="s">
        <v>521</v>
      </c>
      <c r="AU171" s="215" t="s">
        <v>83</v>
      </c>
      <c r="AY171" s="18" t="s">
        <v>185</v>
      </c>
      <c r="BE171" s="216">
        <f>IF(N171="základní",J171,0)</f>
        <v>0</v>
      </c>
      <c r="BF171" s="216">
        <f>IF(N171="snížená",J171,0)</f>
        <v>0</v>
      </c>
      <c r="BG171" s="216">
        <f>IF(N171="zákl. přenesená",J171,0)</f>
        <v>0</v>
      </c>
      <c r="BH171" s="216">
        <f>IF(N171="sníž. přenesená",J171,0)</f>
        <v>0</v>
      </c>
      <c r="BI171" s="216">
        <f>IF(N171="nulová",J171,0)</f>
        <v>0</v>
      </c>
      <c r="BJ171" s="18" t="s">
        <v>81</v>
      </c>
      <c r="BK171" s="216">
        <f>ROUND(I171*H171,2)</f>
        <v>0</v>
      </c>
      <c r="BL171" s="18" t="s">
        <v>487</v>
      </c>
      <c r="BM171" s="215" t="s">
        <v>3007</v>
      </c>
    </row>
    <row r="172" spans="1:65" s="2" customFormat="1" ht="10.199999999999999">
      <c r="A172" s="35"/>
      <c r="B172" s="36"/>
      <c r="C172" s="37"/>
      <c r="D172" s="217" t="s">
        <v>194</v>
      </c>
      <c r="E172" s="37"/>
      <c r="F172" s="218" t="s">
        <v>3006</v>
      </c>
      <c r="G172" s="37"/>
      <c r="H172" s="37"/>
      <c r="I172" s="116"/>
      <c r="J172" s="37"/>
      <c r="K172" s="37"/>
      <c r="L172" s="40"/>
      <c r="M172" s="219"/>
      <c r="N172" s="220"/>
      <c r="O172" s="72"/>
      <c r="P172" s="72"/>
      <c r="Q172" s="72"/>
      <c r="R172" s="72"/>
      <c r="S172" s="72"/>
      <c r="T172" s="73"/>
      <c r="U172" s="35"/>
      <c r="V172" s="35"/>
      <c r="W172" s="35"/>
      <c r="X172" s="35"/>
      <c r="Y172" s="35"/>
      <c r="Z172" s="35"/>
      <c r="AA172" s="35"/>
      <c r="AB172" s="35"/>
      <c r="AC172" s="35"/>
      <c r="AD172" s="35"/>
      <c r="AE172" s="35"/>
      <c r="AT172" s="18" t="s">
        <v>194</v>
      </c>
      <c r="AU172" s="18" t="s">
        <v>83</v>
      </c>
    </row>
    <row r="173" spans="1:65" s="2" customFormat="1" ht="16.5" customHeight="1">
      <c r="A173" s="35"/>
      <c r="B173" s="36"/>
      <c r="C173" s="258" t="s">
        <v>378</v>
      </c>
      <c r="D173" s="258" t="s">
        <v>521</v>
      </c>
      <c r="E173" s="259" t="s">
        <v>2986</v>
      </c>
      <c r="F173" s="260" t="s">
        <v>2987</v>
      </c>
      <c r="G173" s="261" t="s">
        <v>990</v>
      </c>
      <c r="H173" s="262">
        <v>1</v>
      </c>
      <c r="I173" s="263"/>
      <c r="J173" s="264">
        <f>ROUND(I173*H173,2)</f>
        <v>0</v>
      </c>
      <c r="K173" s="260" t="s">
        <v>1</v>
      </c>
      <c r="L173" s="265"/>
      <c r="M173" s="266" t="s">
        <v>1</v>
      </c>
      <c r="N173" s="267" t="s">
        <v>38</v>
      </c>
      <c r="O173" s="72"/>
      <c r="P173" s="213">
        <f>O173*H173</f>
        <v>0</v>
      </c>
      <c r="Q173" s="213">
        <v>0</v>
      </c>
      <c r="R173" s="213">
        <f>Q173*H173</f>
        <v>0</v>
      </c>
      <c r="S173" s="213">
        <v>0</v>
      </c>
      <c r="T173" s="214">
        <f>S173*H173</f>
        <v>0</v>
      </c>
      <c r="U173" s="35"/>
      <c r="V173" s="35"/>
      <c r="W173" s="35"/>
      <c r="X173" s="35"/>
      <c r="Y173" s="35"/>
      <c r="Z173" s="35"/>
      <c r="AA173" s="35"/>
      <c r="AB173" s="35"/>
      <c r="AC173" s="35"/>
      <c r="AD173" s="35"/>
      <c r="AE173" s="35"/>
      <c r="AR173" s="215" t="s">
        <v>487</v>
      </c>
      <c r="AT173" s="215" t="s">
        <v>521</v>
      </c>
      <c r="AU173" s="215" t="s">
        <v>83</v>
      </c>
      <c r="AY173" s="18" t="s">
        <v>185</v>
      </c>
      <c r="BE173" s="216">
        <f>IF(N173="základní",J173,0)</f>
        <v>0</v>
      </c>
      <c r="BF173" s="216">
        <f>IF(N173="snížená",J173,0)</f>
        <v>0</v>
      </c>
      <c r="BG173" s="216">
        <f>IF(N173="zákl. přenesená",J173,0)</f>
        <v>0</v>
      </c>
      <c r="BH173" s="216">
        <f>IF(N173="sníž. přenesená",J173,0)</f>
        <v>0</v>
      </c>
      <c r="BI173" s="216">
        <f>IF(N173="nulová",J173,0)</f>
        <v>0</v>
      </c>
      <c r="BJ173" s="18" t="s">
        <v>81</v>
      </c>
      <c r="BK173" s="216">
        <f>ROUND(I173*H173,2)</f>
        <v>0</v>
      </c>
      <c r="BL173" s="18" t="s">
        <v>487</v>
      </c>
      <c r="BM173" s="215" t="s">
        <v>3008</v>
      </c>
    </row>
    <row r="174" spans="1:65" s="2" customFormat="1" ht="10.199999999999999">
      <c r="A174" s="35"/>
      <c r="B174" s="36"/>
      <c r="C174" s="37"/>
      <c r="D174" s="217" t="s">
        <v>194</v>
      </c>
      <c r="E174" s="37"/>
      <c r="F174" s="218" t="s">
        <v>2987</v>
      </c>
      <c r="G174" s="37"/>
      <c r="H174" s="37"/>
      <c r="I174" s="116"/>
      <c r="J174" s="37"/>
      <c r="K174" s="37"/>
      <c r="L174" s="40"/>
      <c r="M174" s="219"/>
      <c r="N174" s="220"/>
      <c r="O174" s="72"/>
      <c r="P174" s="72"/>
      <c r="Q174" s="72"/>
      <c r="R174" s="72"/>
      <c r="S174" s="72"/>
      <c r="T174" s="73"/>
      <c r="U174" s="35"/>
      <c r="V174" s="35"/>
      <c r="W174" s="35"/>
      <c r="X174" s="35"/>
      <c r="Y174" s="35"/>
      <c r="Z174" s="35"/>
      <c r="AA174" s="35"/>
      <c r="AB174" s="35"/>
      <c r="AC174" s="35"/>
      <c r="AD174" s="35"/>
      <c r="AE174" s="35"/>
      <c r="AT174" s="18" t="s">
        <v>194</v>
      </c>
      <c r="AU174" s="18" t="s">
        <v>83</v>
      </c>
    </row>
    <row r="175" spans="1:65" s="2" customFormat="1" ht="16.5" customHeight="1">
      <c r="A175" s="35"/>
      <c r="B175" s="36"/>
      <c r="C175" s="258" t="s">
        <v>384</v>
      </c>
      <c r="D175" s="258" t="s">
        <v>521</v>
      </c>
      <c r="E175" s="259" t="s">
        <v>3009</v>
      </c>
      <c r="F175" s="260" t="s">
        <v>3010</v>
      </c>
      <c r="G175" s="261" t="s">
        <v>990</v>
      </c>
      <c r="H175" s="262">
        <v>1</v>
      </c>
      <c r="I175" s="263"/>
      <c r="J175" s="264">
        <f>ROUND(I175*H175,2)</f>
        <v>0</v>
      </c>
      <c r="K175" s="260" t="s">
        <v>1</v>
      </c>
      <c r="L175" s="265"/>
      <c r="M175" s="266" t="s">
        <v>1</v>
      </c>
      <c r="N175" s="267" t="s">
        <v>38</v>
      </c>
      <c r="O175" s="72"/>
      <c r="P175" s="213">
        <f>O175*H175</f>
        <v>0</v>
      </c>
      <c r="Q175" s="213">
        <v>0</v>
      </c>
      <c r="R175" s="213">
        <f>Q175*H175</f>
        <v>0</v>
      </c>
      <c r="S175" s="213">
        <v>0</v>
      </c>
      <c r="T175" s="214">
        <f>S175*H175</f>
        <v>0</v>
      </c>
      <c r="U175" s="35"/>
      <c r="V175" s="35"/>
      <c r="W175" s="35"/>
      <c r="X175" s="35"/>
      <c r="Y175" s="35"/>
      <c r="Z175" s="35"/>
      <c r="AA175" s="35"/>
      <c r="AB175" s="35"/>
      <c r="AC175" s="35"/>
      <c r="AD175" s="35"/>
      <c r="AE175" s="35"/>
      <c r="AR175" s="215" t="s">
        <v>487</v>
      </c>
      <c r="AT175" s="215" t="s">
        <v>521</v>
      </c>
      <c r="AU175" s="215" t="s">
        <v>83</v>
      </c>
      <c r="AY175" s="18" t="s">
        <v>185</v>
      </c>
      <c r="BE175" s="216">
        <f>IF(N175="základní",J175,0)</f>
        <v>0</v>
      </c>
      <c r="BF175" s="216">
        <f>IF(N175="snížená",J175,0)</f>
        <v>0</v>
      </c>
      <c r="BG175" s="216">
        <f>IF(N175="zákl. přenesená",J175,0)</f>
        <v>0</v>
      </c>
      <c r="BH175" s="216">
        <f>IF(N175="sníž. přenesená",J175,0)</f>
        <v>0</v>
      </c>
      <c r="BI175" s="216">
        <f>IF(N175="nulová",J175,0)</f>
        <v>0</v>
      </c>
      <c r="BJ175" s="18" t="s">
        <v>81</v>
      </c>
      <c r="BK175" s="216">
        <f>ROUND(I175*H175,2)</f>
        <v>0</v>
      </c>
      <c r="BL175" s="18" t="s">
        <v>487</v>
      </c>
      <c r="BM175" s="215" t="s">
        <v>3011</v>
      </c>
    </row>
    <row r="176" spans="1:65" s="2" customFormat="1" ht="10.199999999999999">
      <c r="A176" s="35"/>
      <c r="B176" s="36"/>
      <c r="C176" s="37"/>
      <c r="D176" s="217" t="s">
        <v>194</v>
      </c>
      <c r="E176" s="37"/>
      <c r="F176" s="218" t="s">
        <v>3010</v>
      </c>
      <c r="G176" s="37"/>
      <c r="H176" s="37"/>
      <c r="I176" s="116"/>
      <c r="J176" s="37"/>
      <c r="K176" s="37"/>
      <c r="L176" s="40"/>
      <c r="M176" s="219"/>
      <c r="N176" s="220"/>
      <c r="O176" s="72"/>
      <c r="P176" s="72"/>
      <c r="Q176" s="72"/>
      <c r="R176" s="72"/>
      <c r="S176" s="72"/>
      <c r="T176" s="73"/>
      <c r="U176" s="35"/>
      <c r="V176" s="35"/>
      <c r="W176" s="35"/>
      <c r="X176" s="35"/>
      <c r="Y176" s="35"/>
      <c r="Z176" s="35"/>
      <c r="AA176" s="35"/>
      <c r="AB176" s="35"/>
      <c r="AC176" s="35"/>
      <c r="AD176" s="35"/>
      <c r="AE176" s="35"/>
      <c r="AT176" s="18" t="s">
        <v>194</v>
      </c>
      <c r="AU176" s="18" t="s">
        <v>83</v>
      </c>
    </row>
    <row r="177" spans="1:65" s="2" customFormat="1" ht="16.5" customHeight="1">
      <c r="A177" s="35"/>
      <c r="B177" s="36"/>
      <c r="C177" s="258" t="s">
        <v>389</v>
      </c>
      <c r="D177" s="258" t="s">
        <v>521</v>
      </c>
      <c r="E177" s="259" t="s">
        <v>3012</v>
      </c>
      <c r="F177" s="260" t="s">
        <v>3013</v>
      </c>
      <c r="G177" s="261" t="s">
        <v>990</v>
      </c>
      <c r="H177" s="262">
        <v>1</v>
      </c>
      <c r="I177" s="263"/>
      <c r="J177" s="264">
        <f>ROUND(I177*H177,2)</f>
        <v>0</v>
      </c>
      <c r="K177" s="260" t="s">
        <v>1</v>
      </c>
      <c r="L177" s="265"/>
      <c r="M177" s="266" t="s">
        <v>1</v>
      </c>
      <c r="N177" s="267" t="s">
        <v>38</v>
      </c>
      <c r="O177" s="72"/>
      <c r="P177" s="213">
        <f>O177*H177</f>
        <v>0</v>
      </c>
      <c r="Q177" s="213">
        <v>0</v>
      </c>
      <c r="R177" s="213">
        <f>Q177*H177</f>
        <v>0</v>
      </c>
      <c r="S177" s="213">
        <v>0</v>
      </c>
      <c r="T177" s="214">
        <f>S177*H177</f>
        <v>0</v>
      </c>
      <c r="U177" s="35"/>
      <c r="V177" s="35"/>
      <c r="W177" s="35"/>
      <c r="X177" s="35"/>
      <c r="Y177" s="35"/>
      <c r="Z177" s="35"/>
      <c r="AA177" s="35"/>
      <c r="AB177" s="35"/>
      <c r="AC177" s="35"/>
      <c r="AD177" s="35"/>
      <c r="AE177" s="35"/>
      <c r="AR177" s="215" t="s">
        <v>487</v>
      </c>
      <c r="AT177" s="215" t="s">
        <v>521</v>
      </c>
      <c r="AU177" s="215" t="s">
        <v>83</v>
      </c>
      <c r="AY177" s="18" t="s">
        <v>185</v>
      </c>
      <c r="BE177" s="216">
        <f>IF(N177="základní",J177,0)</f>
        <v>0</v>
      </c>
      <c r="BF177" s="216">
        <f>IF(N177="snížená",J177,0)</f>
        <v>0</v>
      </c>
      <c r="BG177" s="216">
        <f>IF(N177="zákl. přenesená",J177,0)</f>
        <v>0</v>
      </c>
      <c r="BH177" s="216">
        <f>IF(N177="sníž. přenesená",J177,0)</f>
        <v>0</v>
      </c>
      <c r="BI177" s="216">
        <f>IF(N177="nulová",J177,0)</f>
        <v>0</v>
      </c>
      <c r="BJ177" s="18" t="s">
        <v>81</v>
      </c>
      <c r="BK177" s="216">
        <f>ROUND(I177*H177,2)</f>
        <v>0</v>
      </c>
      <c r="BL177" s="18" t="s">
        <v>487</v>
      </c>
      <c r="BM177" s="215" t="s">
        <v>3014</v>
      </c>
    </row>
    <row r="178" spans="1:65" s="2" customFormat="1" ht="10.199999999999999">
      <c r="A178" s="35"/>
      <c r="B178" s="36"/>
      <c r="C178" s="37"/>
      <c r="D178" s="217" t="s">
        <v>194</v>
      </c>
      <c r="E178" s="37"/>
      <c r="F178" s="218" t="s">
        <v>3013</v>
      </c>
      <c r="G178" s="37"/>
      <c r="H178" s="37"/>
      <c r="I178" s="116"/>
      <c r="J178" s="37"/>
      <c r="K178" s="37"/>
      <c r="L178" s="40"/>
      <c r="M178" s="219"/>
      <c r="N178" s="220"/>
      <c r="O178" s="72"/>
      <c r="P178" s="72"/>
      <c r="Q178" s="72"/>
      <c r="R178" s="72"/>
      <c r="S178" s="72"/>
      <c r="T178" s="73"/>
      <c r="U178" s="35"/>
      <c r="V178" s="35"/>
      <c r="W178" s="35"/>
      <c r="X178" s="35"/>
      <c r="Y178" s="35"/>
      <c r="Z178" s="35"/>
      <c r="AA178" s="35"/>
      <c r="AB178" s="35"/>
      <c r="AC178" s="35"/>
      <c r="AD178" s="35"/>
      <c r="AE178" s="35"/>
      <c r="AT178" s="18" t="s">
        <v>194</v>
      </c>
      <c r="AU178" s="18" t="s">
        <v>83</v>
      </c>
    </row>
    <row r="179" spans="1:65" s="12" customFormat="1" ht="22.8" customHeight="1">
      <c r="B179" s="188"/>
      <c r="C179" s="189"/>
      <c r="D179" s="190" t="s">
        <v>72</v>
      </c>
      <c r="E179" s="202" t="s">
        <v>3015</v>
      </c>
      <c r="F179" s="202" t="s">
        <v>2724</v>
      </c>
      <c r="G179" s="189"/>
      <c r="H179" s="189"/>
      <c r="I179" s="192"/>
      <c r="J179" s="203">
        <f>BK179</f>
        <v>0</v>
      </c>
      <c r="K179" s="189"/>
      <c r="L179" s="194"/>
      <c r="M179" s="195"/>
      <c r="N179" s="196"/>
      <c r="O179" s="196"/>
      <c r="P179" s="197">
        <f>SUM(P180:P187)</f>
        <v>0</v>
      </c>
      <c r="Q179" s="196"/>
      <c r="R179" s="197">
        <f>SUM(R180:R187)</f>
        <v>0</v>
      </c>
      <c r="S179" s="196"/>
      <c r="T179" s="198">
        <f>SUM(T180:T187)</f>
        <v>0</v>
      </c>
      <c r="AR179" s="199" t="s">
        <v>192</v>
      </c>
      <c r="AT179" s="200" t="s">
        <v>72</v>
      </c>
      <c r="AU179" s="200" t="s">
        <v>81</v>
      </c>
      <c r="AY179" s="199" t="s">
        <v>185</v>
      </c>
      <c r="BK179" s="201">
        <f>SUM(BK180:BK187)</f>
        <v>0</v>
      </c>
    </row>
    <row r="180" spans="1:65" s="2" customFormat="1" ht="21.75" customHeight="1">
      <c r="A180" s="35"/>
      <c r="B180" s="36"/>
      <c r="C180" s="258" t="s">
        <v>394</v>
      </c>
      <c r="D180" s="258" t="s">
        <v>521</v>
      </c>
      <c r="E180" s="259" t="s">
        <v>3016</v>
      </c>
      <c r="F180" s="260" t="s">
        <v>3017</v>
      </c>
      <c r="G180" s="261" t="s">
        <v>1430</v>
      </c>
      <c r="H180" s="262">
        <v>1</v>
      </c>
      <c r="I180" s="263"/>
      <c r="J180" s="264">
        <f>ROUND(I180*H180,2)</f>
        <v>0</v>
      </c>
      <c r="K180" s="260" t="s">
        <v>1</v>
      </c>
      <c r="L180" s="265"/>
      <c r="M180" s="266" t="s">
        <v>1</v>
      </c>
      <c r="N180" s="267" t="s">
        <v>38</v>
      </c>
      <c r="O180" s="72"/>
      <c r="P180" s="213">
        <f>O180*H180</f>
        <v>0</v>
      </c>
      <c r="Q180" s="213">
        <v>0</v>
      </c>
      <c r="R180" s="213">
        <f>Q180*H180</f>
        <v>0</v>
      </c>
      <c r="S180" s="213">
        <v>0</v>
      </c>
      <c r="T180" s="214">
        <f>S180*H180</f>
        <v>0</v>
      </c>
      <c r="U180" s="35"/>
      <c r="V180" s="35"/>
      <c r="W180" s="35"/>
      <c r="X180" s="35"/>
      <c r="Y180" s="35"/>
      <c r="Z180" s="35"/>
      <c r="AA180" s="35"/>
      <c r="AB180" s="35"/>
      <c r="AC180" s="35"/>
      <c r="AD180" s="35"/>
      <c r="AE180" s="35"/>
      <c r="AR180" s="215" t="s">
        <v>487</v>
      </c>
      <c r="AT180" s="215" t="s">
        <v>521</v>
      </c>
      <c r="AU180" s="215" t="s">
        <v>83</v>
      </c>
      <c r="AY180" s="18" t="s">
        <v>185</v>
      </c>
      <c r="BE180" s="216">
        <f>IF(N180="základní",J180,0)</f>
        <v>0</v>
      </c>
      <c r="BF180" s="216">
        <f>IF(N180="snížená",J180,0)</f>
        <v>0</v>
      </c>
      <c r="BG180" s="216">
        <f>IF(N180="zákl. přenesená",J180,0)</f>
        <v>0</v>
      </c>
      <c r="BH180" s="216">
        <f>IF(N180="sníž. přenesená",J180,0)</f>
        <v>0</v>
      </c>
      <c r="BI180" s="216">
        <f>IF(N180="nulová",J180,0)</f>
        <v>0</v>
      </c>
      <c r="BJ180" s="18" t="s">
        <v>81</v>
      </c>
      <c r="BK180" s="216">
        <f>ROUND(I180*H180,2)</f>
        <v>0</v>
      </c>
      <c r="BL180" s="18" t="s">
        <v>487</v>
      </c>
      <c r="BM180" s="215" t="s">
        <v>3018</v>
      </c>
    </row>
    <row r="181" spans="1:65" s="2" customFormat="1" ht="10.199999999999999">
      <c r="A181" s="35"/>
      <c r="B181" s="36"/>
      <c r="C181" s="37"/>
      <c r="D181" s="217" t="s">
        <v>194</v>
      </c>
      <c r="E181" s="37"/>
      <c r="F181" s="218" t="s">
        <v>3017</v>
      </c>
      <c r="G181" s="37"/>
      <c r="H181" s="37"/>
      <c r="I181" s="116"/>
      <c r="J181" s="37"/>
      <c r="K181" s="37"/>
      <c r="L181" s="40"/>
      <c r="M181" s="219"/>
      <c r="N181" s="220"/>
      <c r="O181" s="72"/>
      <c r="P181" s="72"/>
      <c r="Q181" s="72"/>
      <c r="R181" s="72"/>
      <c r="S181" s="72"/>
      <c r="T181" s="73"/>
      <c r="U181" s="35"/>
      <c r="V181" s="35"/>
      <c r="W181" s="35"/>
      <c r="X181" s="35"/>
      <c r="Y181" s="35"/>
      <c r="Z181" s="35"/>
      <c r="AA181" s="35"/>
      <c r="AB181" s="35"/>
      <c r="AC181" s="35"/>
      <c r="AD181" s="35"/>
      <c r="AE181" s="35"/>
      <c r="AT181" s="18" t="s">
        <v>194</v>
      </c>
      <c r="AU181" s="18" t="s">
        <v>83</v>
      </c>
    </row>
    <row r="182" spans="1:65" s="2" customFormat="1" ht="21.75" customHeight="1">
      <c r="A182" s="35"/>
      <c r="B182" s="36"/>
      <c r="C182" s="258" t="s">
        <v>399</v>
      </c>
      <c r="D182" s="258" t="s">
        <v>521</v>
      </c>
      <c r="E182" s="259" t="s">
        <v>3019</v>
      </c>
      <c r="F182" s="260" t="s">
        <v>3020</v>
      </c>
      <c r="G182" s="261" t="s">
        <v>1430</v>
      </c>
      <c r="H182" s="262">
        <v>1</v>
      </c>
      <c r="I182" s="263"/>
      <c r="J182" s="264">
        <f>ROUND(I182*H182,2)</f>
        <v>0</v>
      </c>
      <c r="K182" s="260" t="s">
        <v>1</v>
      </c>
      <c r="L182" s="265"/>
      <c r="M182" s="266" t="s">
        <v>1</v>
      </c>
      <c r="N182" s="267" t="s">
        <v>38</v>
      </c>
      <c r="O182" s="72"/>
      <c r="P182" s="213">
        <f>O182*H182</f>
        <v>0</v>
      </c>
      <c r="Q182" s="213">
        <v>0</v>
      </c>
      <c r="R182" s="213">
        <f>Q182*H182</f>
        <v>0</v>
      </c>
      <c r="S182" s="213">
        <v>0</v>
      </c>
      <c r="T182" s="214">
        <f>S182*H182</f>
        <v>0</v>
      </c>
      <c r="U182" s="35"/>
      <c r="V182" s="35"/>
      <c r="W182" s="35"/>
      <c r="X182" s="35"/>
      <c r="Y182" s="35"/>
      <c r="Z182" s="35"/>
      <c r="AA182" s="35"/>
      <c r="AB182" s="35"/>
      <c r="AC182" s="35"/>
      <c r="AD182" s="35"/>
      <c r="AE182" s="35"/>
      <c r="AR182" s="215" t="s">
        <v>487</v>
      </c>
      <c r="AT182" s="215" t="s">
        <v>521</v>
      </c>
      <c r="AU182" s="215" t="s">
        <v>83</v>
      </c>
      <c r="AY182" s="18" t="s">
        <v>185</v>
      </c>
      <c r="BE182" s="216">
        <f>IF(N182="základní",J182,0)</f>
        <v>0</v>
      </c>
      <c r="BF182" s="216">
        <f>IF(N182="snížená",J182,0)</f>
        <v>0</v>
      </c>
      <c r="BG182" s="216">
        <f>IF(N182="zákl. přenesená",J182,0)</f>
        <v>0</v>
      </c>
      <c r="BH182" s="216">
        <f>IF(N182="sníž. přenesená",J182,0)</f>
        <v>0</v>
      </c>
      <c r="BI182" s="216">
        <f>IF(N182="nulová",J182,0)</f>
        <v>0</v>
      </c>
      <c r="BJ182" s="18" t="s">
        <v>81</v>
      </c>
      <c r="BK182" s="216">
        <f>ROUND(I182*H182,2)</f>
        <v>0</v>
      </c>
      <c r="BL182" s="18" t="s">
        <v>487</v>
      </c>
      <c r="BM182" s="215" t="s">
        <v>3021</v>
      </c>
    </row>
    <row r="183" spans="1:65" s="2" customFormat="1" ht="10.199999999999999">
      <c r="A183" s="35"/>
      <c r="B183" s="36"/>
      <c r="C183" s="37"/>
      <c r="D183" s="217" t="s">
        <v>194</v>
      </c>
      <c r="E183" s="37"/>
      <c r="F183" s="218" t="s">
        <v>3020</v>
      </c>
      <c r="G183" s="37"/>
      <c r="H183" s="37"/>
      <c r="I183" s="116"/>
      <c r="J183" s="37"/>
      <c r="K183" s="37"/>
      <c r="L183" s="40"/>
      <c r="M183" s="219"/>
      <c r="N183" s="220"/>
      <c r="O183" s="72"/>
      <c r="P183" s="72"/>
      <c r="Q183" s="72"/>
      <c r="R183" s="72"/>
      <c r="S183" s="72"/>
      <c r="T183" s="73"/>
      <c r="U183" s="35"/>
      <c r="V183" s="35"/>
      <c r="W183" s="35"/>
      <c r="X183" s="35"/>
      <c r="Y183" s="35"/>
      <c r="Z183" s="35"/>
      <c r="AA183" s="35"/>
      <c r="AB183" s="35"/>
      <c r="AC183" s="35"/>
      <c r="AD183" s="35"/>
      <c r="AE183" s="35"/>
      <c r="AT183" s="18" t="s">
        <v>194</v>
      </c>
      <c r="AU183" s="18" t="s">
        <v>83</v>
      </c>
    </row>
    <row r="184" spans="1:65" s="2" customFormat="1" ht="16.5" customHeight="1">
      <c r="A184" s="35"/>
      <c r="B184" s="36"/>
      <c r="C184" s="204" t="s">
        <v>404</v>
      </c>
      <c r="D184" s="204" t="s">
        <v>187</v>
      </c>
      <c r="E184" s="205" t="s">
        <v>2720</v>
      </c>
      <c r="F184" s="206" t="s">
        <v>3022</v>
      </c>
      <c r="G184" s="207" t="s">
        <v>1430</v>
      </c>
      <c r="H184" s="208">
        <v>1</v>
      </c>
      <c r="I184" s="209"/>
      <c r="J184" s="210">
        <f>ROUND(I184*H184,2)</f>
        <v>0</v>
      </c>
      <c r="K184" s="206" t="s">
        <v>1</v>
      </c>
      <c r="L184" s="40"/>
      <c r="M184" s="211" t="s">
        <v>1</v>
      </c>
      <c r="N184" s="212" t="s">
        <v>38</v>
      </c>
      <c r="O184" s="72"/>
      <c r="P184" s="213">
        <f>O184*H184</f>
        <v>0</v>
      </c>
      <c r="Q184" s="213">
        <v>0</v>
      </c>
      <c r="R184" s="213">
        <f>Q184*H184</f>
        <v>0</v>
      </c>
      <c r="S184" s="213">
        <v>0</v>
      </c>
      <c r="T184" s="214">
        <f>S184*H184</f>
        <v>0</v>
      </c>
      <c r="U184" s="35"/>
      <c r="V184" s="35"/>
      <c r="W184" s="35"/>
      <c r="X184" s="35"/>
      <c r="Y184" s="35"/>
      <c r="Z184" s="35"/>
      <c r="AA184" s="35"/>
      <c r="AB184" s="35"/>
      <c r="AC184" s="35"/>
      <c r="AD184" s="35"/>
      <c r="AE184" s="35"/>
      <c r="AR184" s="215" t="s">
        <v>487</v>
      </c>
      <c r="AT184" s="215" t="s">
        <v>187</v>
      </c>
      <c r="AU184" s="215" t="s">
        <v>83</v>
      </c>
      <c r="AY184" s="18" t="s">
        <v>185</v>
      </c>
      <c r="BE184" s="216">
        <f>IF(N184="základní",J184,0)</f>
        <v>0</v>
      </c>
      <c r="BF184" s="216">
        <f>IF(N184="snížená",J184,0)</f>
        <v>0</v>
      </c>
      <c r="BG184" s="216">
        <f>IF(N184="zákl. přenesená",J184,0)</f>
        <v>0</v>
      </c>
      <c r="BH184" s="216">
        <f>IF(N184="sníž. přenesená",J184,0)</f>
        <v>0</v>
      </c>
      <c r="BI184" s="216">
        <f>IF(N184="nulová",J184,0)</f>
        <v>0</v>
      </c>
      <c r="BJ184" s="18" t="s">
        <v>81</v>
      </c>
      <c r="BK184" s="216">
        <f>ROUND(I184*H184,2)</f>
        <v>0</v>
      </c>
      <c r="BL184" s="18" t="s">
        <v>487</v>
      </c>
      <c r="BM184" s="215" t="s">
        <v>3023</v>
      </c>
    </row>
    <row r="185" spans="1:65" s="2" customFormat="1" ht="10.199999999999999">
      <c r="A185" s="35"/>
      <c r="B185" s="36"/>
      <c r="C185" s="37"/>
      <c r="D185" s="217" t="s">
        <v>194</v>
      </c>
      <c r="E185" s="37"/>
      <c r="F185" s="218" t="s">
        <v>3022</v>
      </c>
      <c r="G185" s="37"/>
      <c r="H185" s="37"/>
      <c r="I185" s="116"/>
      <c r="J185" s="37"/>
      <c r="K185" s="37"/>
      <c r="L185" s="40"/>
      <c r="M185" s="219"/>
      <c r="N185" s="220"/>
      <c r="O185" s="72"/>
      <c r="P185" s="72"/>
      <c r="Q185" s="72"/>
      <c r="R185" s="72"/>
      <c r="S185" s="72"/>
      <c r="T185" s="73"/>
      <c r="U185" s="35"/>
      <c r="V185" s="35"/>
      <c r="W185" s="35"/>
      <c r="X185" s="35"/>
      <c r="Y185" s="35"/>
      <c r="Z185" s="35"/>
      <c r="AA185" s="35"/>
      <c r="AB185" s="35"/>
      <c r="AC185" s="35"/>
      <c r="AD185" s="35"/>
      <c r="AE185" s="35"/>
      <c r="AT185" s="18" t="s">
        <v>194</v>
      </c>
      <c r="AU185" s="18" t="s">
        <v>83</v>
      </c>
    </row>
    <row r="186" spans="1:65" s="2" customFormat="1" ht="16.5" customHeight="1">
      <c r="A186" s="35"/>
      <c r="B186" s="36"/>
      <c r="C186" s="204" t="s">
        <v>410</v>
      </c>
      <c r="D186" s="204" t="s">
        <v>187</v>
      </c>
      <c r="E186" s="205" t="s">
        <v>2736</v>
      </c>
      <c r="F186" s="206" t="s">
        <v>3024</v>
      </c>
      <c r="G186" s="207" t="s">
        <v>1430</v>
      </c>
      <c r="H186" s="208">
        <v>1</v>
      </c>
      <c r="I186" s="209"/>
      <c r="J186" s="210">
        <f>ROUND(I186*H186,2)</f>
        <v>0</v>
      </c>
      <c r="K186" s="206" t="s">
        <v>1</v>
      </c>
      <c r="L186" s="40"/>
      <c r="M186" s="211" t="s">
        <v>1</v>
      </c>
      <c r="N186" s="212" t="s">
        <v>38</v>
      </c>
      <c r="O186" s="72"/>
      <c r="P186" s="213">
        <f>O186*H186</f>
        <v>0</v>
      </c>
      <c r="Q186" s="213">
        <v>0</v>
      </c>
      <c r="R186" s="213">
        <f>Q186*H186</f>
        <v>0</v>
      </c>
      <c r="S186" s="213">
        <v>0</v>
      </c>
      <c r="T186" s="214">
        <f>S186*H186</f>
        <v>0</v>
      </c>
      <c r="U186" s="35"/>
      <c r="V186" s="35"/>
      <c r="W186" s="35"/>
      <c r="X186" s="35"/>
      <c r="Y186" s="35"/>
      <c r="Z186" s="35"/>
      <c r="AA186" s="35"/>
      <c r="AB186" s="35"/>
      <c r="AC186" s="35"/>
      <c r="AD186" s="35"/>
      <c r="AE186" s="35"/>
      <c r="AR186" s="215" t="s">
        <v>487</v>
      </c>
      <c r="AT186" s="215" t="s">
        <v>187</v>
      </c>
      <c r="AU186" s="215" t="s">
        <v>83</v>
      </c>
      <c r="AY186" s="18" t="s">
        <v>185</v>
      </c>
      <c r="BE186" s="216">
        <f>IF(N186="základní",J186,0)</f>
        <v>0</v>
      </c>
      <c r="BF186" s="216">
        <f>IF(N186="snížená",J186,0)</f>
        <v>0</v>
      </c>
      <c r="BG186" s="216">
        <f>IF(N186="zákl. přenesená",J186,0)</f>
        <v>0</v>
      </c>
      <c r="BH186" s="216">
        <f>IF(N186="sníž. přenesená",J186,0)</f>
        <v>0</v>
      </c>
      <c r="BI186" s="216">
        <f>IF(N186="nulová",J186,0)</f>
        <v>0</v>
      </c>
      <c r="BJ186" s="18" t="s">
        <v>81</v>
      </c>
      <c r="BK186" s="216">
        <f>ROUND(I186*H186,2)</f>
        <v>0</v>
      </c>
      <c r="BL186" s="18" t="s">
        <v>487</v>
      </c>
      <c r="BM186" s="215" t="s">
        <v>3025</v>
      </c>
    </row>
    <row r="187" spans="1:65" s="2" customFormat="1" ht="10.199999999999999">
      <c r="A187" s="35"/>
      <c r="B187" s="36"/>
      <c r="C187" s="37"/>
      <c r="D187" s="217" t="s">
        <v>194</v>
      </c>
      <c r="E187" s="37"/>
      <c r="F187" s="218" t="s">
        <v>3024</v>
      </c>
      <c r="G187" s="37"/>
      <c r="H187" s="37"/>
      <c r="I187" s="116"/>
      <c r="J187" s="37"/>
      <c r="K187" s="37"/>
      <c r="L187" s="40"/>
      <c r="M187" s="219"/>
      <c r="N187" s="220"/>
      <c r="O187" s="72"/>
      <c r="P187" s="72"/>
      <c r="Q187" s="72"/>
      <c r="R187" s="72"/>
      <c r="S187" s="72"/>
      <c r="T187" s="73"/>
      <c r="U187" s="35"/>
      <c r="V187" s="35"/>
      <c r="W187" s="35"/>
      <c r="X187" s="35"/>
      <c r="Y187" s="35"/>
      <c r="Z187" s="35"/>
      <c r="AA187" s="35"/>
      <c r="AB187" s="35"/>
      <c r="AC187" s="35"/>
      <c r="AD187" s="35"/>
      <c r="AE187" s="35"/>
      <c r="AT187" s="18" t="s">
        <v>194</v>
      </c>
      <c r="AU187" s="18" t="s">
        <v>83</v>
      </c>
    </row>
    <row r="188" spans="1:65" s="12" customFormat="1" ht="22.8" customHeight="1">
      <c r="B188" s="188"/>
      <c r="C188" s="189"/>
      <c r="D188" s="190" t="s">
        <v>72</v>
      </c>
      <c r="E188" s="202" t="s">
        <v>1567</v>
      </c>
      <c r="F188" s="202" t="s">
        <v>2921</v>
      </c>
      <c r="G188" s="189"/>
      <c r="H188" s="189"/>
      <c r="I188" s="192"/>
      <c r="J188" s="203">
        <f>BK188</f>
        <v>0</v>
      </c>
      <c r="K188" s="189"/>
      <c r="L188" s="194"/>
      <c r="M188" s="195"/>
      <c r="N188" s="196"/>
      <c r="O188" s="196"/>
      <c r="P188" s="197">
        <f>SUM(P189:P198)</f>
        <v>0</v>
      </c>
      <c r="Q188" s="196"/>
      <c r="R188" s="197">
        <f>SUM(R189:R198)</f>
        <v>0</v>
      </c>
      <c r="S188" s="196"/>
      <c r="T188" s="198">
        <f>SUM(T189:T198)</f>
        <v>0</v>
      </c>
      <c r="AR188" s="199" t="s">
        <v>192</v>
      </c>
      <c r="AT188" s="200" t="s">
        <v>72</v>
      </c>
      <c r="AU188" s="200" t="s">
        <v>81</v>
      </c>
      <c r="AY188" s="199" t="s">
        <v>185</v>
      </c>
      <c r="BK188" s="201">
        <f>SUM(BK189:BK198)</f>
        <v>0</v>
      </c>
    </row>
    <row r="189" spans="1:65" s="2" customFormat="1" ht="16.5" customHeight="1">
      <c r="A189" s="35"/>
      <c r="B189" s="36"/>
      <c r="C189" s="204" t="s">
        <v>416</v>
      </c>
      <c r="D189" s="204" t="s">
        <v>187</v>
      </c>
      <c r="E189" s="205" t="s">
        <v>2739</v>
      </c>
      <c r="F189" s="206" t="s">
        <v>2744</v>
      </c>
      <c r="G189" s="207" t="s">
        <v>1201</v>
      </c>
      <c r="H189" s="208">
        <v>8</v>
      </c>
      <c r="I189" s="209"/>
      <c r="J189" s="210">
        <f>ROUND(I189*H189,2)</f>
        <v>0</v>
      </c>
      <c r="K189" s="206" t="s">
        <v>1</v>
      </c>
      <c r="L189" s="40"/>
      <c r="M189" s="211" t="s">
        <v>1</v>
      </c>
      <c r="N189" s="212" t="s">
        <v>38</v>
      </c>
      <c r="O189" s="72"/>
      <c r="P189" s="213">
        <f>O189*H189</f>
        <v>0</v>
      </c>
      <c r="Q189" s="213">
        <v>0</v>
      </c>
      <c r="R189" s="213">
        <f>Q189*H189</f>
        <v>0</v>
      </c>
      <c r="S189" s="213">
        <v>0</v>
      </c>
      <c r="T189" s="214">
        <f>S189*H189</f>
        <v>0</v>
      </c>
      <c r="U189" s="35"/>
      <c r="V189" s="35"/>
      <c r="W189" s="35"/>
      <c r="X189" s="35"/>
      <c r="Y189" s="35"/>
      <c r="Z189" s="35"/>
      <c r="AA189" s="35"/>
      <c r="AB189" s="35"/>
      <c r="AC189" s="35"/>
      <c r="AD189" s="35"/>
      <c r="AE189" s="35"/>
      <c r="AR189" s="215" t="s">
        <v>487</v>
      </c>
      <c r="AT189" s="215" t="s">
        <v>187</v>
      </c>
      <c r="AU189" s="215" t="s">
        <v>83</v>
      </c>
      <c r="AY189" s="18" t="s">
        <v>185</v>
      </c>
      <c r="BE189" s="216">
        <f>IF(N189="základní",J189,0)</f>
        <v>0</v>
      </c>
      <c r="BF189" s="216">
        <f>IF(N189="snížená",J189,0)</f>
        <v>0</v>
      </c>
      <c r="BG189" s="216">
        <f>IF(N189="zákl. přenesená",J189,0)</f>
        <v>0</v>
      </c>
      <c r="BH189" s="216">
        <f>IF(N189="sníž. přenesená",J189,0)</f>
        <v>0</v>
      </c>
      <c r="BI189" s="216">
        <f>IF(N189="nulová",J189,0)</f>
        <v>0</v>
      </c>
      <c r="BJ189" s="18" t="s">
        <v>81</v>
      </c>
      <c r="BK189" s="216">
        <f>ROUND(I189*H189,2)</f>
        <v>0</v>
      </c>
      <c r="BL189" s="18" t="s">
        <v>487</v>
      </c>
      <c r="BM189" s="215" t="s">
        <v>3026</v>
      </c>
    </row>
    <row r="190" spans="1:65" s="2" customFormat="1" ht="10.199999999999999">
      <c r="A190" s="35"/>
      <c r="B190" s="36"/>
      <c r="C190" s="37"/>
      <c r="D190" s="217" t="s">
        <v>194</v>
      </c>
      <c r="E190" s="37"/>
      <c r="F190" s="218" t="s">
        <v>2744</v>
      </c>
      <c r="G190" s="37"/>
      <c r="H190" s="37"/>
      <c r="I190" s="116"/>
      <c r="J190" s="37"/>
      <c r="K190" s="37"/>
      <c r="L190" s="40"/>
      <c r="M190" s="219"/>
      <c r="N190" s="220"/>
      <c r="O190" s="72"/>
      <c r="P190" s="72"/>
      <c r="Q190" s="72"/>
      <c r="R190" s="72"/>
      <c r="S190" s="72"/>
      <c r="T190" s="73"/>
      <c r="U190" s="35"/>
      <c r="V190" s="35"/>
      <c r="W190" s="35"/>
      <c r="X190" s="35"/>
      <c r="Y190" s="35"/>
      <c r="Z190" s="35"/>
      <c r="AA190" s="35"/>
      <c r="AB190" s="35"/>
      <c r="AC190" s="35"/>
      <c r="AD190" s="35"/>
      <c r="AE190" s="35"/>
      <c r="AT190" s="18" t="s">
        <v>194</v>
      </c>
      <c r="AU190" s="18" t="s">
        <v>83</v>
      </c>
    </row>
    <row r="191" spans="1:65" s="2" customFormat="1" ht="16.5" customHeight="1">
      <c r="A191" s="35"/>
      <c r="B191" s="36"/>
      <c r="C191" s="204" t="s">
        <v>422</v>
      </c>
      <c r="D191" s="204" t="s">
        <v>187</v>
      </c>
      <c r="E191" s="205" t="s">
        <v>2743</v>
      </c>
      <c r="F191" s="206" t="s">
        <v>3027</v>
      </c>
      <c r="G191" s="207" t="s">
        <v>1430</v>
      </c>
      <c r="H191" s="208">
        <v>1</v>
      </c>
      <c r="I191" s="209"/>
      <c r="J191" s="210">
        <f>ROUND(I191*H191,2)</f>
        <v>0</v>
      </c>
      <c r="K191" s="206" t="s">
        <v>1</v>
      </c>
      <c r="L191" s="40"/>
      <c r="M191" s="211" t="s">
        <v>1</v>
      </c>
      <c r="N191" s="212" t="s">
        <v>38</v>
      </c>
      <c r="O191" s="72"/>
      <c r="P191" s="213">
        <f>O191*H191</f>
        <v>0</v>
      </c>
      <c r="Q191" s="213">
        <v>0</v>
      </c>
      <c r="R191" s="213">
        <f>Q191*H191</f>
        <v>0</v>
      </c>
      <c r="S191" s="213">
        <v>0</v>
      </c>
      <c r="T191" s="214">
        <f>S191*H191</f>
        <v>0</v>
      </c>
      <c r="U191" s="35"/>
      <c r="V191" s="35"/>
      <c r="W191" s="35"/>
      <c r="X191" s="35"/>
      <c r="Y191" s="35"/>
      <c r="Z191" s="35"/>
      <c r="AA191" s="35"/>
      <c r="AB191" s="35"/>
      <c r="AC191" s="35"/>
      <c r="AD191" s="35"/>
      <c r="AE191" s="35"/>
      <c r="AR191" s="215" t="s">
        <v>487</v>
      </c>
      <c r="AT191" s="215" t="s">
        <v>187</v>
      </c>
      <c r="AU191" s="215" t="s">
        <v>83</v>
      </c>
      <c r="AY191" s="18" t="s">
        <v>185</v>
      </c>
      <c r="BE191" s="216">
        <f>IF(N191="základní",J191,0)</f>
        <v>0</v>
      </c>
      <c r="BF191" s="216">
        <f>IF(N191="snížená",J191,0)</f>
        <v>0</v>
      </c>
      <c r="BG191" s="216">
        <f>IF(N191="zákl. přenesená",J191,0)</f>
        <v>0</v>
      </c>
      <c r="BH191" s="216">
        <f>IF(N191="sníž. přenesená",J191,0)</f>
        <v>0</v>
      </c>
      <c r="BI191" s="216">
        <f>IF(N191="nulová",J191,0)</f>
        <v>0</v>
      </c>
      <c r="BJ191" s="18" t="s">
        <v>81</v>
      </c>
      <c r="BK191" s="216">
        <f>ROUND(I191*H191,2)</f>
        <v>0</v>
      </c>
      <c r="BL191" s="18" t="s">
        <v>487</v>
      </c>
      <c r="BM191" s="215" t="s">
        <v>3028</v>
      </c>
    </row>
    <row r="192" spans="1:65" s="2" customFormat="1" ht="10.199999999999999">
      <c r="A192" s="35"/>
      <c r="B192" s="36"/>
      <c r="C192" s="37"/>
      <c r="D192" s="217" t="s">
        <v>194</v>
      </c>
      <c r="E192" s="37"/>
      <c r="F192" s="218" t="s">
        <v>3027</v>
      </c>
      <c r="G192" s="37"/>
      <c r="H192" s="37"/>
      <c r="I192" s="116"/>
      <c r="J192" s="37"/>
      <c r="K192" s="37"/>
      <c r="L192" s="40"/>
      <c r="M192" s="219"/>
      <c r="N192" s="220"/>
      <c r="O192" s="72"/>
      <c r="P192" s="72"/>
      <c r="Q192" s="72"/>
      <c r="R192" s="72"/>
      <c r="S192" s="72"/>
      <c r="T192" s="73"/>
      <c r="U192" s="35"/>
      <c r="V192" s="35"/>
      <c r="W192" s="35"/>
      <c r="X192" s="35"/>
      <c r="Y192" s="35"/>
      <c r="Z192" s="35"/>
      <c r="AA192" s="35"/>
      <c r="AB192" s="35"/>
      <c r="AC192" s="35"/>
      <c r="AD192" s="35"/>
      <c r="AE192" s="35"/>
      <c r="AT192" s="18" t="s">
        <v>194</v>
      </c>
      <c r="AU192" s="18" t="s">
        <v>83</v>
      </c>
    </row>
    <row r="193" spans="1:65" s="2" customFormat="1" ht="16.5" customHeight="1">
      <c r="A193" s="35"/>
      <c r="B193" s="36"/>
      <c r="C193" s="204" t="s">
        <v>427</v>
      </c>
      <c r="D193" s="204" t="s">
        <v>187</v>
      </c>
      <c r="E193" s="205" t="s">
        <v>2746</v>
      </c>
      <c r="F193" s="206" t="s">
        <v>3029</v>
      </c>
      <c r="G193" s="207" t="s">
        <v>1430</v>
      </c>
      <c r="H193" s="208">
        <v>1</v>
      </c>
      <c r="I193" s="209"/>
      <c r="J193" s="210">
        <f>ROUND(I193*H193,2)</f>
        <v>0</v>
      </c>
      <c r="K193" s="206" t="s">
        <v>1</v>
      </c>
      <c r="L193" s="40"/>
      <c r="M193" s="211" t="s">
        <v>1</v>
      </c>
      <c r="N193" s="212" t="s">
        <v>38</v>
      </c>
      <c r="O193" s="72"/>
      <c r="P193" s="213">
        <f>O193*H193</f>
        <v>0</v>
      </c>
      <c r="Q193" s="213">
        <v>0</v>
      </c>
      <c r="R193" s="213">
        <f>Q193*H193</f>
        <v>0</v>
      </c>
      <c r="S193" s="213">
        <v>0</v>
      </c>
      <c r="T193" s="214">
        <f>S193*H193</f>
        <v>0</v>
      </c>
      <c r="U193" s="35"/>
      <c r="V193" s="35"/>
      <c r="W193" s="35"/>
      <c r="X193" s="35"/>
      <c r="Y193" s="35"/>
      <c r="Z193" s="35"/>
      <c r="AA193" s="35"/>
      <c r="AB193" s="35"/>
      <c r="AC193" s="35"/>
      <c r="AD193" s="35"/>
      <c r="AE193" s="35"/>
      <c r="AR193" s="215" t="s">
        <v>487</v>
      </c>
      <c r="AT193" s="215" t="s">
        <v>187</v>
      </c>
      <c r="AU193" s="215" t="s">
        <v>83</v>
      </c>
      <c r="AY193" s="18" t="s">
        <v>185</v>
      </c>
      <c r="BE193" s="216">
        <f>IF(N193="základní",J193,0)</f>
        <v>0</v>
      </c>
      <c r="BF193" s="216">
        <f>IF(N193="snížená",J193,0)</f>
        <v>0</v>
      </c>
      <c r="BG193" s="216">
        <f>IF(N193="zákl. přenesená",J193,0)</f>
        <v>0</v>
      </c>
      <c r="BH193" s="216">
        <f>IF(N193="sníž. přenesená",J193,0)</f>
        <v>0</v>
      </c>
      <c r="BI193" s="216">
        <f>IF(N193="nulová",J193,0)</f>
        <v>0</v>
      </c>
      <c r="BJ193" s="18" t="s">
        <v>81</v>
      </c>
      <c r="BK193" s="216">
        <f>ROUND(I193*H193,2)</f>
        <v>0</v>
      </c>
      <c r="BL193" s="18" t="s">
        <v>487</v>
      </c>
      <c r="BM193" s="215" t="s">
        <v>3030</v>
      </c>
    </row>
    <row r="194" spans="1:65" s="2" customFormat="1" ht="10.199999999999999">
      <c r="A194" s="35"/>
      <c r="B194" s="36"/>
      <c r="C194" s="37"/>
      <c r="D194" s="217" t="s">
        <v>194</v>
      </c>
      <c r="E194" s="37"/>
      <c r="F194" s="218" t="s">
        <v>3029</v>
      </c>
      <c r="G194" s="37"/>
      <c r="H194" s="37"/>
      <c r="I194" s="116"/>
      <c r="J194" s="37"/>
      <c r="K194" s="37"/>
      <c r="L194" s="40"/>
      <c r="M194" s="219"/>
      <c r="N194" s="220"/>
      <c r="O194" s="72"/>
      <c r="P194" s="72"/>
      <c r="Q194" s="72"/>
      <c r="R194" s="72"/>
      <c r="S194" s="72"/>
      <c r="T194" s="73"/>
      <c r="U194" s="35"/>
      <c r="V194" s="35"/>
      <c r="W194" s="35"/>
      <c r="X194" s="35"/>
      <c r="Y194" s="35"/>
      <c r="Z194" s="35"/>
      <c r="AA194" s="35"/>
      <c r="AB194" s="35"/>
      <c r="AC194" s="35"/>
      <c r="AD194" s="35"/>
      <c r="AE194" s="35"/>
      <c r="AT194" s="18" t="s">
        <v>194</v>
      </c>
      <c r="AU194" s="18" t="s">
        <v>83</v>
      </c>
    </row>
    <row r="195" spans="1:65" s="2" customFormat="1" ht="16.5" customHeight="1">
      <c r="A195" s="35"/>
      <c r="B195" s="36"/>
      <c r="C195" s="204" t="s">
        <v>432</v>
      </c>
      <c r="D195" s="204" t="s">
        <v>187</v>
      </c>
      <c r="E195" s="205" t="s">
        <v>2749</v>
      </c>
      <c r="F195" s="206" t="s">
        <v>3027</v>
      </c>
      <c r="G195" s="207" t="s">
        <v>1430</v>
      </c>
      <c r="H195" s="208">
        <v>1</v>
      </c>
      <c r="I195" s="209"/>
      <c r="J195" s="210">
        <f>ROUND(I195*H195,2)</f>
        <v>0</v>
      </c>
      <c r="K195" s="206" t="s">
        <v>1</v>
      </c>
      <c r="L195" s="40"/>
      <c r="M195" s="211" t="s">
        <v>1</v>
      </c>
      <c r="N195" s="212" t="s">
        <v>38</v>
      </c>
      <c r="O195" s="72"/>
      <c r="P195" s="213">
        <f>O195*H195</f>
        <v>0</v>
      </c>
      <c r="Q195" s="213">
        <v>0</v>
      </c>
      <c r="R195" s="213">
        <f>Q195*H195</f>
        <v>0</v>
      </c>
      <c r="S195" s="213">
        <v>0</v>
      </c>
      <c r="T195" s="214">
        <f>S195*H195</f>
        <v>0</v>
      </c>
      <c r="U195" s="35"/>
      <c r="V195" s="35"/>
      <c r="W195" s="35"/>
      <c r="X195" s="35"/>
      <c r="Y195" s="35"/>
      <c r="Z195" s="35"/>
      <c r="AA195" s="35"/>
      <c r="AB195" s="35"/>
      <c r="AC195" s="35"/>
      <c r="AD195" s="35"/>
      <c r="AE195" s="35"/>
      <c r="AR195" s="215" t="s">
        <v>487</v>
      </c>
      <c r="AT195" s="215" t="s">
        <v>187</v>
      </c>
      <c r="AU195" s="215" t="s">
        <v>83</v>
      </c>
      <c r="AY195" s="18" t="s">
        <v>185</v>
      </c>
      <c r="BE195" s="216">
        <f>IF(N195="základní",J195,0)</f>
        <v>0</v>
      </c>
      <c r="BF195" s="216">
        <f>IF(N195="snížená",J195,0)</f>
        <v>0</v>
      </c>
      <c r="BG195" s="216">
        <f>IF(N195="zákl. přenesená",J195,0)</f>
        <v>0</v>
      </c>
      <c r="BH195" s="216">
        <f>IF(N195="sníž. přenesená",J195,0)</f>
        <v>0</v>
      </c>
      <c r="BI195" s="216">
        <f>IF(N195="nulová",J195,0)</f>
        <v>0</v>
      </c>
      <c r="BJ195" s="18" t="s">
        <v>81</v>
      </c>
      <c r="BK195" s="216">
        <f>ROUND(I195*H195,2)</f>
        <v>0</v>
      </c>
      <c r="BL195" s="18" t="s">
        <v>487</v>
      </c>
      <c r="BM195" s="215" t="s">
        <v>3031</v>
      </c>
    </row>
    <row r="196" spans="1:65" s="2" customFormat="1" ht="10.199999999999999">
      <c r="A196" s="35"/>
      <c r="B196" s="36"/>
      <c r="C196" s="37"/>
      <c r="D196" s="217" t="s">
        <v>194</v>
      </c>
      <c r="E196" s="37"/>
      <c r="F196" s="218" t="s">
        <v>3027</v>
      </c>
      <c r="G196" s="37"/>
      <c r="H196" s="37"/>
      <c r="I196" s="116"/>
      <c r="J196" s="37"/>
      <c r="K196" s="37"/>
      <c r="L196" s="40"/>
      <c r="M196" s="219"/>
      <c r="N196" s="220"/>
      <c r="O196" s="72"/>
      <c r="P196" s="72"/>
      <c r="Q196" s="72"/>
      <c r="R196" s="72"/>
      <c r="S196" s="72"/>
      <c r="T196" s="73"/>
      <c r="U196" s="35"/>
      <c r="V196" s="35"/>
      <c r="W196" s="35"/>
      <c r="X196" s="35"/>
      <c r="Y196" s="35"/>
      <c r="Z196" s="35"/>
      <c r="AA196" s="35"/>
      <c r="AB196" s="35"/>
      <c r="AC196" s="35"/>
      <c r="AD196" s="35"/>
      <c r="AE196" s="35"/>
      <c r="AT196" s="18" t="s">
        <v>194</v>
      </c>
      <c r="AU196" s="18" t="s">
        <v>83</v>
      </c>
    </row>
    <row r="197" spans="1:65" s="2" customFormat="1" ht="16.5" customHeight="1">
      <c r="A197" s="35"/>
      <c r="B197" s="36"/>
      <c r="C197" s="204" t="s">
        <v>438</v>
      </c>
      <c r="D197" s="204" t="s">
        <v>187</v>
      </c>
      <c r="E197" s="205" t="s">
        <v>2752</v>
      </c>
      <c r="F197" s="206" t="s">
        <v>3032</v>
      </c>
      <c r="G197" s="207" t="s">
        <v>1430</v>
      </c>
      <c r="H197" s="208">
        <v>1</v>
      </c>
      <c r="I197" s="209"/>
      <c r="J197" s="210">
        <f>ROUND(I197*H197,2)</f>
        <v>0</v>
      </c>
      <c r="K197" s="206" t="s">
        <v>1</v>
      </c>
      <c r="L197" s="40"/>
      <c r="M197" s="211" t="s">
        <v>1</v>
      </c>
      <c r="N197" s="212" t="s">
        <v>38</v>
      </c>
      <c r="O197" s="72"/>
      <c r="P197" s="213">
        <f>O197*H197</f>
        <v>0</v>
      </c>
      <c r="Q197" s="213">
        <v>0</v>
      </c>
      <c r="R197" s="213">
        <f>Q197*H197</f>
        <v>0</v>
      </c>
      <c r="S197" s="213">
        <v>0</v>
      </c>
      <c r="T197" s="214">
        <f>S197*H197</f>
        <v>0</v>
      </c>
      <c r="U197" s="35"/>
      <c r="V197" s="35"/>
      <c r="W197" s="35"/>
      <c r="X197" s="35"/>
      <c r="Y197" s="35"/>
      <c r="Z197" s="35"/>
      <c r="AA197" s="35"/>
      <c r="AB197" s="35"/>
      <c r="AC197" s="35"/>
      <c r="AD197" s="35"/>
      <c r="AE197" s="35"/>
      <c r="AR197" s="215" t="s">
        <v>487</v>
      </c>
      <c r="AT197" s="215" t="s">
        <v>187</v>
      </c>
      <c r="AU197" s="215" t="s">
        <v>83</v>
      </c>
      <c r="AY197" s="18" t="s">
        <v>185</v>
      </c>
      <c r="BE197" s="216">
        <f>IF(N197="základní",J197,0)</f>
        <v>0</v>
      </c>
      <c r="BF197" s="216">
        <f>IF(N197="snížená",J197,0)</f>
        <v>0</v>
      </c>
      <c r="BG197" s="216">
        <f>IF(N197="zákl. přenesená",J197,0)</f>
        <v>0</v>
      </c>
      <c r="BH197" s="216">
        <f>IF(N197="sníž. přenesená",J197,0)</f>
        <v>0</v>
      </c>
      <c r="BI197" s="216">
        <f>IF(N197="nulová",J197,0)</f>
        <v>0</v>
      </c>
      <c r="BJ197" s="18" t="s">
        <v>81</v>
      </c>
      <c r="BK197" s="216">
        <f>ROUND(I197*H197,2)</f>
        <v>0</v>
      </c>
      <c r="BL197" s="18" t="s">
        <v>487</v>
      </c>
      <c r="BM197" s="215" t="s">
        <v>3033</v>
      </c>
    </row>
    <row r="198" spans="1:65" s="2" customFormat="1" ht="10.199999999999999">
      <c r="A198" s="35"/>
      <c r="B198" s="36"/>
      <c r="C198" s="37"/>
      <c r="D198" s="217" t="s">
        <v>194</v>
      </c>
      <c r="E198" s="37"/>
      <c r="F198" s="218" t="s">
        <v>3032</v>
      </c>
      <c r="G198" s="37"/>
      <c r="H198" s="37"/>
      <c r="I198" s="116"/>
      <c r="J198" s="37"/>
      <c r="K198" s="37"/>
      <c r="L198" s="40"/>
      <c r="M198" s="254"/>
      <c r="N198" s="255"/>
      <c r="O198" s="256"/>
      <c r="P198" s="256"/>
      <c r="Q198" s="256"/>
      <c r="R198" s="256"/>
      <c r="S198" s="256"/>
      <c r="T198" s="257"/>
      <c r="U198" s="35"/>
      <c r="V198" s="35"/>
      <c r="W198" s="35"/>
      <c r="X198" s="35"/>
      <c r="Y198" s="35"/>
      <c r="Z198" s="35"/>
      <c r="AA198" s="35"/>
      <c r="AB198" s="35"/>
      <c r="AC198" s="35"/>
      <c r="AD198" s="35"/>
      <c r="AE198" s="35"/>
      <c r="AT198" s="18" t="s">
        <v>194</v>
      </c>
      <c r="AU198" s="18" t="s">
        <v>83</v>
      </c>
    </row>
    <row r="199" spans="1:65" s="2" customFormat="1" ht="6.9" customHeight="1">
      <c r="A199" s="35"/>
      <c r="B199" s="55"/>
      <c r="C199" s="56"/>
      <c r="D199" s="56"/>
      <c r="E199" s="56"/>
      <c r="F199" s="56"/>
      <c r="G199" s="56"/>
      <c r="H199" s="56"/>
      <c r="I199" s="153"/>
      <c r="J199" s="56"/>
      <c r="K199" s="56"/>
      <c r="L199" s="40"/>
      <c r="M199" s="35"/>
      <c r="O199" s="35"/>
      <c r="P199" s="35"/>
      <c r="Q199" s="35"/>
      <c r="R199" s="35"/>
      <c r="S199" s="35"/>
      <c r="T199" s="35"/>
      <c r="U199" s="35"/>
      <c r="V199" s="35"/>
      <c r="W199" s="35"/>
      <c r="X199" s="35"/>
      <c r="Y199" s="35"/>
      <c r="Z199" s="35"/>
      <c r="AA199" s="35"/>
      <c r="AB199" s="35"/>
      <c r="AC199" s="35"/>
      <c r="AD199" s="35"/>
      <c r="AE199" s="35"/>
    </row>
  </sheetData>
  <sheetProtection algorithmName="SHA-512" hashValue="FUgxqgxhH52PFoC+BV9wh7W0iu6e5Mqjb9NAqYWo0XAorDRuSp+vbot/uvemPVmrwf4e0+jmYVAnLG4Rz0nKiA==" saltValue="M+yYkDqcLbglk+Jo1H+nhi6Av/c9AoTjNIxSATQXmcpbDDw9Ne3JEGGnSBBZevYgHmqfsyqS16BHVL9vuk4GVQ==" spinCount="100000" sheet="1" objects="1" scenarios="1" formatColumns="0" formatRows="0" autoFilter="0"/>
  <autoFilter ref="C120:K198"/>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5"/>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116</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3034</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ROUND(J124,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ROUND((SUM(BE124:BE284)),  2)</f>
        <v>0</v>
      </c>
      <c r="G33" s="35"/>
      <c r="H33" s="35"/>
      <c r="I33" s="132">
        <v>0.21</v>
      </c>
      <c r="J33" s="131">
        <f>ROUND(((SUM(BE124:BE284))*I33),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ROUND((SUM(BF124:BF284)),  2)</f>
        <v>0</v>
      </c>
      <c r="G34" s="35"/>
      <c r="H34" s="35"/>
      <c r="I34" s="132">
        <v>0.15</v>
      </c>
      <c r="J34" s="131">
        <f>ROUND(((SUM(BF124:BF284))*I34),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ROUND((SUM(BG124:BG284)),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ROUND((SUM(BH124:BH284)),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ROUND((SUM(BI124:BI284)),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400.4 - H - VO ulice k náměstí</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J124</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3035</v>
      </c>
      <c r="E97" s="165"/>
      <c r="F97" s="165"/>
      <c r="G97" s="165"/>
      <c r="H97" s="165"/>
      <c r="I97" s="166"/>
      <c r="J97" s="167">
        <f>J125</f>
        <v>0</v>
      </c>
      <c r="K97" s="163"/>
      <c r="L97" s="168"/>
    </row>
    <row r="98" spans="1:31" s="10" customFormat="1" ht="19.95" customHeight="1">
      <c r="B98" s="169"/>
      <c r="C98" s="170"/>
      <c r="D98" s="171" t="s">
        <v>2459</v>
      </c>
      <c r="E98" s="172"/>
      <c r="F98" s="172"/>
      <c r="G98" s="172"/>
      <c r="H98" s="172"/>
      <c r="I98" s="173"/>
      <c r="J98" s="174">
        <f>J126</f>
        <v>0</v>
      </c>
      <c r="K98" s="170"/>
      <c r="L98" s="175"/>
    </row>
    <row r="99" spans="1:31" s="10" customFormat="1" ht="19.95" customHeight="1">
      <c r="B99" s="169"/>
      <c r="C99" s="170"/>
      <c r="D99" s="171" t="s">
        <v>3036</v>
      </c>
      <c r="E99" s="172"/>
      <c r="F99" s="172"/>
      <c r="G99" s="172"/>
      <c r="H99" s="172"/>
      <c r="I99" s="173"/>
      <c r="J99" s="174">
        <f>J175</f>
        <v>0</v>
      </c>
      <c r="K99" s="170"/>
      <c r="L99" s="175"/>
    </row>
    <row r="100" spans="1:31" s="10" customFormat="1" ht="19.95" customHeight="1">
      <c r="B100" s="169"/>
      <c r="C100" s="170"/>
      <c r="D100" s="171" t="s">
        <v>3037</v>
      </c>
      <c r="E100" s="172"/>
      <c r="F100" s="172"/>
      <c r="G100" s="172"/>
      <c r="H100" s="172"/>
      <c r="I100" s="173"/>
      <c r="J100" s="174">
        <f>J186</f>
        <v>0</v>
      </c>
      <c r="K100" s="170"/>
      <c r="L100" s="175"/>
    </row>
    <row r="101" spans="1:31" s="10" customFormat="1" ht="19.95" customHeight="1">
      <c r="B101" s="169"/>
      <c r="C101" s="170"/>
      <c r="D101" s="171" t="s">
        <v>3038</v>
      </c>
      <c r="E101" s="172"/>
      <c r="F101" s="172"/>
      <c r="G101" s="172"/>
      <c r="H101" s="172"/>
      <c r="I101" s="173"/>
      <c r="J101" s="174">
        <f>J223</f>
        <v>0</v>
      </c>
      <c r="K101" s="170"/>
      <c r="L101" s="175"/>
    </row>
    <row r="102" spans="1:31" s="10" customFormat="1" ht="19.95" customHeight="1">
      <c r="B102" s="169"/>
      <c r="C102" s="170"/>
      <c r="D102" s="171" t="s">
        <v>3039</v>
      </c>
      <c r="E102" s="172"/>
      <c r="F102" s="172"/>
      <c r="G102" s="172"/>
      <c r="H102" s="172"/>
      <c r="I102" s="173"/>
      <c r="J102" s="174">
        <f>J228</f>
        <v>0</v>
      </c>
      <c r="K102" s="170"/>
      <c r="L102" s="175"/>
    </row>
    <row r="103" spans="1:31" s="10" customFormat="1" ht="19.95" customHeight="1">
      <c r="B103" s="169"/>
      <c r="C103" s="170"/>
      <c r="D103" s="171" t="s">
        <v>3040</v>
      </c>
      <c r="E103" s="172"/>
      <c r="F103" s="172"/>
      <c r="G103" s="172"/>
      <c r="H103" s="172"/>
      <c r="I103" s="173"/>
      <c r="J103" s="174">
        <f>J265</f>
        <v>0</v>
      </c>
      <c r="K103" s="170"/>
      <c r="L103" s="175"/>
    </row>
    <row r="104" spans="1:31" s="10" customFormat="1" ht="19.95" customHeight="1">
      <c r="B104" s="169"/>
      <c r="C104" s="170"/>
      <c r="D104" s="171" t="s">
        <v>3041</v>
      </c>
      <c r="E104" s="172"/>
      <c r="F104" s="172"/>
      <c r="G104" s="172"/>
      <c r="H104" s="172"/>
      <c r="I104" s="173"/>
      <c r="J104" s="174">
        <f>J276</f>
        <v>0</v>
      </c>
      <c r="K104" s="170"/>
      <c r="L104" s="175"/>
    </row>
    <row r="105" spans="1:31" s="2" customFormat="1" ht="21.75" customHeight="1">
      <c r="A105" s="35"/>
      <c r="B105" s="36"/>
      <c r="C105" s="37"/>
      <c r="D105" s="37"/>
      <c r="E105" s="37"/>
      <c r="F105" s="37"/>
      <c r="G105" s="37"/>
      <c r="H105" s="37"/>
      <c r="I105" s="116"/>
      <c r="J105" s="37"/>
      <c r="K105" s="37"/>
      <c r="L105" s="52"/>
      <c r="S105" s="35"/>
      <c r="T105" s="35"/>
      <c r="U105" s="35"/>
      <c r="V105" s="35"/>
      <c r="W105" s="35"/>
      <c r="X105" s="35"/>
      <c r="Y105" s="35"/>
      <c r="Z105" s="35"/>
      <c r="AA105" s="35"/>
      <c r="AB105" s="35"/>
      <c r="AC105" s="35"/>
      <c r="AD105" s="35"/>
      <c r="AE105" s="35"/>
    </row>
    <row r="106" spans="1:31" s="2" customFormat="1" ht="6.9" customHeight="1">
      <c r="A106" s="35"/>
      <c r="B106" s="55"/>
      <c r="C106" s="56"/>
      <c r="D106" s="56"/>
      <c r="E106" s="56"/>
      <c r="F106" s="56"/>
      <c r="G106" s="56"/>
      <c r="H106" s="56"/>
      <c r="I106" s="153"/>
      <c r="J106" s="56"/>
      <c r="K106" s="56"/>
      <c r="L106" s="52"/>
      <c r="S106" s="35"/>
      <c r="T106" s="35"/>
      <c r="U106" s="35"/>
      <c r="V106" s="35"/>
      <c r="W106" s="35"/>
      <c r="X106" s="35"/>
      <c r="Y106" s="35"/>
      <c r="Z106" s="35"/>
      <c r="AA106" s="35"/>
      <c r="AB106" s="35"/>
      <c r="AC106" s="35"/>
      <c r="AD106" s="35"/>
      <c r="AE106" s="35"/>
    </row>
    <row r="110" spans="1:31" s="2" customFormat="1" ht="6.9" customHeight="1">
      <c r="A110" s="35"/>
      <c r="B110" s="57"/>
      <c r="C110" s="58"/>
      <c r="D110" s="58"/>
      <c r="E110" s="58"/>
      <c r="F110" s="58"/>
      <c r="G110" s="58"/>
      <c r="H110" s="58"/>
      <c r="I110" s="156"/>
      <c r="J110" s="58"/>
      <c r="K110" s="58"/>
      <c r="L110" s="52"/>
      <c r="S110" s="35"/>
      <c r="T110" s="35"/>
      <c r="U110" s="35"/>
      <c r="V110" s="35"/>
      <c r="W110" s="35"/>
      <c r="X110" s="35"/>
      <c r="Y110" s="35"/>
      <c r="Z110" s="35"/>
      <c r="AA110" s="35"/>
      <c r="AB110" s="35"/>
      <c r="AC110" s="35"/>
      <c r="AD110" s="35"/>
      <c r="AE110" s="35"/>
    </row>
    <row r="111" spans="1:31" s="2" customFormat="1" ht="24.9" customHeight="1">
      <c r="A111" s="35"/>
      <c r="B111" s="36"/>
      <c r="C111" s="24" t="s">
        <v>170</v>
      </c>
      <c r="D111" s="37"/>
      <c r="E111" s="37"/>
      <c r="F111" s="37"/>
      <c r="G111" s="37"/>
      <c r="H111" s="37"/>
      <c r="I111" s="116"/>
      <c r="J111" s="37"/>
      <c r="K111" s="37"/>
      <c r="L111" s="52"/>
      <c r="S111" s="35"/>
      <c r="T111" s="35"/>
      <c r="U111" s="35"/>
      <c r="V111" s="35"/>
      <c r="W111" s="35"/>
      <c r="X111" s="35"/>
      <c r="Y111" s="35"/>
      <c r="Z111" s="35"/>
      <c r="AA111" s="35"/>
      <c r="AB111" s="35"/>
      <c r="AC111" s="35"/>
      <c r="AD111" s="35"/>
      <c r="AE111" s="35"/>
    </row>
    <row r="112" spans="1:31" s="2" customFormat="1" ht="6.9" customHeight="1">
      <c r="A112" s="35"/>
      <c r="B112" s="36"/>
      <c r="C112" s="37"/>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34" t="str">
        <f>E7</f>
        <v>Revitalizace náměstí ve Valašském Meziříčí</v>
      </c>
      <c r="F114" s="335"/>
      <c r="G114" s="335"/>
      <c r="H114" s="335"/>
      <c r="I114" s="116"/>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154</v>
      </c>
      <c r="D115" s="37"/>
      <c r="E115" s="37"/>
      <c r="F115" s="37"/>
      <c r="G115" s="37"/>
      <c r="H115" s="37"/>
      <c r="I115" s="116"/>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323" t="str">
        <f>E9</f>
        <v>SO 400.4 - H - VO ulice k náměstí</v>
      </c>
      <c r="F116" s="336"/>
      <c r="G116" s="336"/>
      <c r="H116" s="336"/>
      <c r="I116" s="116"/>
      <c r="J116" s="37"/>
      <c r="K116" s="37"/>
      <c r="L116" s="52"/>
      <c r="S116" s="35"/>
      <c r="T116" s="35"/>
      <c r="U116" s="35"/>
      <c r="V116" s="35"/>
      <c r="W116" s="35"/>
      <c r="X116" s="35"/>
      <c r="Y116" s="35"/>
      <c r="Z116" s="35"/>
      <c r="AA116" s="35"/>
      <c r="AB116" s="35"/>
      <c r="AC116" s="35"/>
      <c r="AD116" s="35"/>
      <c r="AE116" s="35"/>
    </row>
    <row r="117" spans="1:65" s="2" customFormat="1" ht="6.9" customHeight="1">
      <c r="A117" s="35"/>
      <c r="B117" s="36"/>
      <c r="C117" s="37"/>
      <c r="D117" s="37"/>
      <c r="E117" s="37"/>
      <c r="F117" s="37"/>
      <c r="G117" s="37"/>
      <c r="H117" s="37"/>
      <c r="I117" s="116"/>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Valašské Meziříčí</v>
      </c>
      <c r="G118" s="37"/>
      <c r="H118" s="37"/>
      <c r="I118" s="118" t="s">
        <v>22</v>
      </c>
      <c r="J118" s="67" t="str">
        <f>IF(J12="","",J12)</f>
        <v>16. 10. 2020</v>
      </c>
      <c r="K118" s="37"/>
      <c r="L118" s="52"/>
      <c r="S118" s="35"/>
      <c r="T118" s="35"/>
      <c r="U118" s="35"/>
      <c r="V118" s="35"/>
      <c r="W118" s="35"/>
      <c r="X118" s="35"/>
      <c r="Y118" s="35"/>
      <c r="Z118" s="35"/>
      <c r="AA118" s="35"/>
      <c r="AB118" s="35"/>
      <c r="AC118" s="35"/>
      <c r="AD118" s="35"/>
      <c r="AE118" s="35"/>
    </row>
    <row r="119" spans="1:65" s="2" customFormat="1" ht="6.9" customHeight="1">
      <c r="A119" s="35"/>
      <c r="B119" s="36"/>
      <c r="C119" s="37"/>
      <c r="D119" s="37"/>
      <c r="E119" s="37"/>
      <c r="F119" s="37"/>
      <c r="G119" s="37"/>
      <c r="H119" s="37"/>
      <c r="I119" s="116"/>
      <c r="J119" s="37"/>
      <c r="K119" s="37"/>
      <c r="L119" s="52"/>
      <c r="S119" s="35"/>
      <c r="T119" s="35"/>
      <c r="U119" s="35"/>
      <c r="V119" s="35"/>
      <c r="W119" s="35"/>
      <c r="X119" s="35"/>
      <c r="Y119" s="35"/>
      <c r="Z119" s="35"/>
      <c r="AA119" s="35"/>
      <c r="AB119" s="35"/>
      <c r="AC119" s="35"/>
      <c r="AD119" s="35"/>
      <c r="AE119" s="35"/>
    </row>
    <row r="120" spans="1:65" s="2" customFormat="1" ht="25.65" customHeight="1">
      <c r="A120" s="35"/>
      <c r="B120" s="36"/>
      <c r="C120" s="30" t="s">
        <v>24</v>
      </c>
      <c r="D120" s="37"/>
      <c r="E120" s="37"/>
      <c r="F120" s="28" t="str">
        <f>E15</f>
        <v xml:space="preserve"> </v>
      </c>
      <c r="G120" s="37"/>
      <c r="H120" s="37"/>
      <c r="I120" s="118" t="s">
        <v>29</v>
      </c>
      <c r="J120" s="33" t="str">
        <f>E21</f>
        <v>360 DEGREES CONSTRUCT s.r.o.</v>
      </c>
      <c r="K120" s="37"/>
      <c r="L120" s="52"/>
      <c r="S120" s="35"/>
      <c r="T120" s="35"/>
      <c r="U120" s="35"/>
      <c r="V120" s="35"/>
      <c r="W120" s="35"/>
      <c r="X120" s="35"/>
      <c r="Y120" s="35"/>
      <c r="Z120" s="35"/>
      <c r="AA120" s="35"/>
      <c r="AB120" s="35"/>
      <c r="AC120" s="35"/>
      <c r="AD120" s="35"/>
      <c r="AE120" s="35"/>
    </row>
    <row r="121" spans="1:65" s="2" customFormat="1" ht="25.65" customHeight="1">
      <c r="A121" s="35"/>
      <c r="B121" s="36"/>
      <c r="C121" s="30" t="s">
        <v>27</v>
      </c>
      <c r="D121" s="37"/>
      <c r="E121" s="37"/>
      <c r="F121" s="28" t="str">
        <f>IF(E18="","",E18)</f>
        <v>Vyplň údaj</v>
      </c>
      <c r="G121" s="37"/>
      <c r="H121" s="37"/>
      <c r="I121" s="118" t="s">
        <v>31</v>
      </c>
      <c r="J121" s="33" t="str">
        <f>E24</f>
        <v>360 DEGREES CONSTRUCT s.r.o.</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16"/>
      <c r="J122" s="37"/>
      <c r="K122" s="37"/>
      <c r="L122" s="52"/>
      <c r="S122" s="35"/>
      <c r="T122" s="35"/>
      <c r="U122" s="35"/>
      <c r="V122" s="35"/>
      <c r="W122" s="35"/>
      <c r="X122" s="35"/>
      <c r="Y122" s="35"/>
      <c r="Z122" s="35"/>
      <c r="AA122" s="35"/>
      <c r="AB122" s="35"/>
      <c r="AC122" s="35"/>
      <c r="AD122" s="35"/>
      <c r="AE122" s="35"/>
    </row>
    <row r="123" spans="1:65" s="11" customFormat="1" ht="29.25" customHeight="1">
      <c r="A123" s="176"/>
      <c r="B123" s="177"/>
      <c r="C123" s="178" t="s">
        <v>171</v>
      </c>
      <c r="D123" s="179" t="s">
        <v>58</v>
      </c>
      <c r="E123" s="179" t="s">
        <v>54</v>
      </c>
      <c r="F123" s="179" t="s">
        <v>55</v>
      </c>
      <c r="G123" s="179" t="s">
        <v>172</v>
      </c>
      <c r="H123" s="179" t="s">
        <v>173</v>
      </c>
      <c r="I123" s="180" t="s">
        <v>174</v>
      </c>
      <c r="J123" s="179" t="s">
        <v>160</v>
      </c>
      <c r="K123" s="181" t="s">
        <v>175</v>
      </c>
      <c r="L123" s="182"/>
      <c r="M123" s="76" t="s">
        <v>1</v>
      </c>
      <c r="N123" s="77" t="s">
        <v>37</v>
      </c>
      <c r="O123" s="77" t="s">
        <v>176</v>
      </c>
      <c r="P123" s="77" t="s">
        <v>177</v>
      </c>
      <c r="Q123" s="77" t="s">
        <v>178</v>
      </c>
      <c r="R123" s="77" t="s">
        <v>179</v>
      </c>
      <c r="S123" s="77" t="s">
        <v>180</v>
      </c>
      <c r="T123" s="78" t="s">
        <v>181</v>
      </c>
      <c r="U123" s="176"/>
      <c r="V123" s="176"/>
      <c r="W123" s="176"/>
      <c r="X123" s="176"/>
      <c r="Y123" s="176"/>
      <c r="Z123" s="176"/>
      <c r="AA123" s="176"/>
      <c r="AB123" s="176"/>
      <c r="AC123" s="176"/>
      <c r="AD123" s="176"/>
      <c r="AE123" s="176"/>
    </row>
    <row r="124" spans="1:65" s="2" customFormat="1" ht="22.8" customHeight="1">
      <c r="A124" s="35"/>
      <c r="B124" s="36"/>
      <c r="C124" s="83" t="s">
        <v>182</v>
      </c>
      <c r="D124" s="37"/>
      <c r="E124" s="37"/>
      <c r="F124" s="37"/>
      <c r="G124" s="37"/>
      <c r="H124" s="37"/>
      <c r="I124" s="116"/>
      <c r="J124" s="183">
        <f>BK124</f>
        <v>0</v>
      </c>
      <c r="K124" s="37"/>
      <c r="L124" s="40"/>
      <c r="M124" s="79"/>
      <c r="N124" s="184"/>
      <c r="O124" s="80"/>
      <c r="P124" s="185">
        <f>P125</f>
        <v>0</v>
      </c>
      <c r="Q124" s="80"/>
      <c r="R124" s="185">
        <f>R125</f>
        <v>0</v>
      </c>
      <c r="S124" s="80"/>
      <c r="T124" s="186">
        <f>T125</f>
        <v>0</v>
      </c>
      <c r="U124" s="35"/>
      <c r="V124" s="35"/>
      <c r="W124" s="35"/>
      <c r="X124" s="35"/>
      <c r="Y124" s="35"/>
      <c r="Z124" s="35"/>
      <c r="AA124" s="35"/>
      <c r="AB124" s="35"/>
      <c r="AC124" s="35"/>
      <c r="AD124" s="35"/>
      <c r="AE124" s="35"/>
      <c r="AT124" s="18" t="s">
        <v>72</v>
      </c>
      <c r="AU124" s="18" t="s">
        <v>162</v>
      </c>
      <c r="BK124" s="187">
        <f>BK125</f>
        <v>0</v>
      </c>
    </row>
    <row r="125" spans="1:65" s="12" customFormat="1" ht="25.95" customHeight="1">
      <c r="B125" s="188"/>
      <c r="C125" s="189"/>
      <c r="D125" s="190" t="s">
        <v>72</v>
      </c>
      <c r="E125" s="191" t="s">
        <v>1438</v>
      </c>
      <c r="F125" s="191" t="s">
        <v>3042</v>
      </c>
      <c r="G125" s="189"/>
      <c r="H125" s="189"/>
      <c r="I125" s="192"/>
      <c r="J125" s="193">
        <f>BK125</f>
        <v>0</v>
      </c>
      <c r="K125" s="189"/>
      <c r="L125" s="194"/>
      <c r="M125" s="195"/>
      <c r="N125" s="196"/>
      <c r="O125" s="196"/>
      <c r="P125" s="197">
        <f>P126+P175+P186+P223+P228+P265+P276</f>
        <v>0</v>
      </c>
      <c r="Q125" s="196"/>
      <c r="R125" s="197">
        <f>R126+R175+R186+R223+R228+R265+R276</f>
        <v>0</v>
      </c>
      <c r="S125" s="196"/>
      <c r="T125" s="198">
        <f>T126+T175+T186+T223+T228+T265+T276</f>
        <v>0</v>
      </c>
      <c r="AR125" s="199" t="s">
        <v>192</v>
      </c>
      <c r="AT125" s="200" t="s">
        <v>72</v>
      </c>
      <c r="AU125" s="200" t="s">
        <v>73</v>
      </c>
      <c r="AY125" s="199" t="s">
        <v>185</v>
      </c>
      <c r="BK125" s="201">
        <f>BK126+BK175+BK186+BK223+BK228+BK265+BK276</f>
        <v>0</v>
      </c>
    </row>
    <row r="126" spans="1:65" s="12" customFormat="1" ht="22.8" customHeight="1">
      <c r="B126" s="188"/>
      <c r="C126" s="189"/>
      <c r="D126" s="190" t="s">
        <v>72</v>
      </c>
      <c r="E126" s="202" t="s">
        <v>1440</v>
      </c>
      <c r="F126" s="202" t="s">
        <v>2467</v>
      </c>
      <c r="G126" s="189"/>
      <c r="H126" s="189"/>
      <c r="I126" s="192"/>
      <c r="J126" s="203">
        <f>BK126</f>
        <v>0</v>
      </c>
      <c r="K126" s="189"/>
      <c r="L126" s="194"/>
      <c r="M126" s="195"/>
      <c r="N126" s="196"/>
      <c r="O126" s="196"/>
      <c r="P126" s="197">
        <f>SUM(P127:P174)</f>
        <v>0</v>
      </c>
      <c r="Q126" s="196"/>
      <c r="R126" s="197">
        <f>SUM(R127:R174)</f>
        <v>0</v>
      </c>
      <c r="S126" s="196"/>
      <c r="T126" s="198">
        <f>SUM(T127:T174)</f>
        <v>0</v>
      </c>
      <c r="AR126" s="199" t="s">
        <v>192</v>
      </c>
      <c r="AT126" s="200" t="s">
        <v>72</v>
      </c>
      <c r="AU126" s="200" t="s">
        <v>81</v>
      </c>
      <c r="AY126" s="199" t="s">
        <v>185</v>
      </c>
      <c r="BK126" s="201">
        <f>SUM(BK127:BK174)</f>
        <v>0</v>
      </c>
    </row>
    <row r="127" spans="1:65" s="2" customFormat="1" ht="21.75" customHeight="1">
      <c r="A127" s="35"/>
      <c r="B127" s="36"/>
      <c r="C127" s="258" t="s">
        <v>81</v>
      </c>
      <c r="D127" s="258" t="s">
        <v>521</v>
      </c>
      <c r="E127" s="259" t="s">
        <v>2468</v>
      </c>
      <c r="F127" s="260" t="s">
        <v>3043</v>
      </c>
      <c r="G127" s="261" t="s">
        <v>316</v>
      </c>
      <c r="H127" s="262">
        <v>15</v>
      </c>
      <c r="I127" s="263"/>
      <c r="J127" s="264">
        <f>ROUND(I127*H127,2)</f>
        <v>0</v>
      </c>
      <c r="K127" s="260" t="s">
        <v>1</v>
      </c>
      <c r="L127" s="265"/>
      <c r="M127" s="266" t="s">
        <v>1</v>
      </c>
      <c r="N127" s="267" t="s">
        <v>38</v>
      </c>
      <c r="O127" s="72"/>
      <c r="P127" s="213">
        <f>O127*H127</f>
        <v>0</v>
      </c>
      <c r="Q127" s="213">
        <v>0</v>
      </c>
      <c r="R127" s="213">
        <f>Q127*H127</f>
        <v>0</v>
      </c>
      <c r="S127" s="213">
        <v>0</v>
      </c>
      <c r="T127" s="214">
        <f>S127*H127</f>
        <v>0</v>
      </c>
      <c r="U127" s="35"/>
      <c r="V127" s="35"/>
      <c r="W127" s="35"/>
      <c r="X127" s="35"/>
      <c r="Y127" s="35"/>
      <c r="Z127" s="35"/>
      <c r="AA127" s="35"/>
      <c r="AB127" s="35"/>
      <c r="AC127" s="35"/>
      <c r="AD127" s="35"/>
      <c r="AE127" s="35"/>
      <c r="AR127" s="215" t="s">
        <v>487</v>
      </c>
      <c r="AT127" s="215" t="s">
        <v>521</v>
      </c>
      <c r="AU127" s="215" t="s">
        <v>83</v>
      </c>
      <c r="AY127" s="18" t="s">
        <v>185</v>
      </c>
      <c r="BE127" s="216">
        <f>IF(N127="základní",J127,0)</f>
        <v>0</v>
      </c>
      <c r="BF127" s="216">
        <f>IF(N127="snížená",J127,0)</f>
        <v>0</v>
      </c>
      <c r="BG127" s="216">
        <f>IF(N127="zákl. přenesená",J127,0)</f>
        <v>0</v>
      </c>
      <c r="BH127" s="216">
        <f>IF(N127="sníž. přenesená",J127,0)</f>
        <v>0</v>
      </c>
      <c r="BI127" s="216">
        <f>IF(N127="nulová",J127,0)</f>
        <v>0</v>
      </c>
      <c r="BJ127" s="18" t="s">
        <v>81</v>
      </c>
      <c r="BK127" s="216">
        <f>ROUND(I127*H127,2)</f>
        <v>0</v>
      </c>
      <c r="BL127" s="18" t="s">
        <v>487</v>
      </c>
      <c r="BM127" s="215" t="s">
        <v>3044</v>
      </c>
    </row>
    <row r="128" spans="1:65" s="2" customFormat="1" ht="10.199999999999999">
      <c r="A128" s="35"/>
      <c r="B128" s="36"/>
      <c r="C128" s="37"/>
      <c r="D128" s="217" t="s">
        <v>194</v>
      </c>
      <c r="E128" s="37"/>
      <c r="F128" s="218" t="s">
        <v>3043</v>
      </c>
      <c r="G128" s="37"/>
      <c r="H128" s="37"/>
      <c r="I128" s="116"/>
      <c r="J128" s="37"/>
      <c r="K128" s="37"/>
      <c r="L128" s="40"/>
      <c r="M128" s="219"/>
      <c r="N128" s="220"/>
      <c r="O128" s="72"/>
      <c r="P128" s="72"/>
      <c r="Q128" s="72"/>
      <c r="R128" s="72"/>
      <c r="S128" s="72"/>
      <c r="T128" s="73"/>
      <c r="U128" s="35"/>
      <c r="V128" s="35"/>
      <c r="W128" s="35"/>
      <c r="X128" s="35"/>
      <c r="Y128" s="35"/>
      <c r="Z128" s="35"/>
      <c r="AA128" s="35"/>
      <c r="AB128" s="35"/>
      <c r="AC128" s="35"/>
      <c r="AD128" s="35"/>
      <c r="AE128" s="35"/>
      <c r="AT128" s="18" t="s">
        <v>194</v>
      </c>
      <c r="AU128" s="18" t="s">
        <v>83</v>
      </c>
    </row>
    <row r="129" spans="1:65" s="2" customFormat="1" ht="21.75" customHeight="1">
      <c r="A129" s="35"/>
      <c r="B129" s="36"/>
      <c r="C129" s="204" t="s">
        <v>83</v>
      </c>
      <c r="D129" s="204" t="s">
        <v>187</v>
      </c>
      <c r="E129" s="205" t="s">
        <v>2468</v>
      </c>
      <c r="F129" s="206" t="s">
        <v>3045</v>
      </c>
      <c r="G129" s="207" t="s">
        <v>316</v>
      </c>
      <c r="H129" s="208">
        <v>0.5</v>
      </c>
      <c r="I129" s="209"/>
      <c r="J129" s="210">
        <f>ROUND(I129*H129,2)</f>
        <v>0</v>
      </c>
      <c r="K129" s="206" t="s">
        <v>1</v>
      </c>
      <c r="L129" s="40"/>
      <c r="M129" s="211" t="s">
        <v>1</v>
      </c>
      <c r="N129" s="212" t="s">
        <v>38</v>
      </c>
      <c r="O129" s="72"/>
      <c r="P129" s="213">
        <f>O129*H129</f>
        <v>0</v>
      </c>
      <c r="Q129" s="213">
        <v>0</v>
      </c>
      <c r="R129" s="213">
        <f>Q129*H129</f>
        <v>0</v>
      </c>
      <c r="S129" s="213">
        <v>0</v>
      </c>
      <c r="T129" s="214">
        <f>S129*H129</f>
        <v>0</v>
      </c>
      <c r="U129" s="35"/>
      <c r="V129" s="35"/>
      <c r="W129" s="35"/>
      <c r="X129" s="35"/>
      <c r="Y129" s="35"/>
      <c r="Z129" s="35"/>
      <c r="AA129" s="35"/>
      <c r="AB129" s="35"/>
      <c r="AC129" s="35"/>
      <c r="AD129" s="35"/>
      <c r="AE129" s="35"/>
      <c r="AR129" s="215" t="s">
        <v>487</v>
      </c>
      <c r="AT129" s="215" t="s">
        <v>187</v>
      </c>
      <c r="AU129" s="215" t="s">
        <v>83</v>
      </c>
      <c r="AY129" s="18" t="s">
        <v>185</v>
      </c>
      <c r="BE129" s="216">
        <f>IF(N129="základní",J129,0)</f>
        <v>0</v>
      </c>
      <c r="BF129" s="216">
        <f>IF(N129="snížená",J129,0)</f>
        <v>0</v>
      </c>
      <c r="BG129" s="216">
        <f>IF(N129="zákl. přenesená",J129,0)</f>
        <v>0</v>
      </c>
      <c r="BH129" s="216">
        <f>IF(N129="sníž. přenesená",J129,0)</f>
        <v>0</v>
      </c>
      <c r="BI129" s="216">
        <f>IF(N129="nulová",J129,0)</f>
        <v>0</v>
      </c>
      <c r="BJ129" s="18" t="s">
        <v>81</v>
      </c>
      <c r="BK129" s="216">
        <f>ROUND(I129*H129,2)</f>
        <v>0</v>
      </c>
      <c r="BL129" s="18" t="s">
        <v>487</v>
      </c>
      <c r="BM129" s="215" t="s">
        <v>3046</v>
      </c>
    </row>
    <row r="130" spans="1:65" s="2" customFormat="1" ht="10.199999999999999">
      <c r="A130" s="35"/>
      <c r="B130" s="36"/>
      <c r="C130" s="37"/>
      <c r="D130" s="217" t="s">
        <v>194</v>
      </c>
      <c r="E130" s="37"/>
      <c r="F130" s="218" t="s">
        <v>3045</v>
      </c>
      <c r="G130" s="37"/>
      <c r="H130" s="37"/>
      <c r="I130" s="116"/>
      <c r="J130" s="37"/>
      <c r="K130" s="37"/>
      <c r="L130" s="40"/>
      <c r="M130" s="219"/>
      <c r="N130" s="220"/>
      <c r="O130" s="72"/>
      <c r="P130" s="72"/>
      <c r="Q130" s="72"/>
      <c r="R130" s="72"/>
      <c r="S130" s="72"/>
      <c r="T130" s="73"/>
      <c r="U130" s="35"/>
      <c r="V130" s="35"/>
      <c r="W130" s="35"/>
      <c r="X130" s="35"/>
      <c r="Y130" s="35"/>
      <c r="Z130" s="35"/>
      <c r="AA130" s="35"/>
      <c r="AB130" s="35"/>
      <c r="AC130" s="35"/>
      <c r="AD130" s="35"/>
      <c r="AE130" s="35"/>
      <c r="AT130" s="18" t="s">
        <v>194</v>
      </c>
      <c r="AU130" s="18" t="s">
        <v>83</v>
      </c>
    </row>
    <row r="131" spans="1:65" s="2" customFormat="1" ht="21.75" customHeight="1">
      <c r="A131" s="35"/>
      <c r="B131" s="36"/>
      <c r="C131" s="258" t="s">
        <v>202</v>
      </c>
      <c r="D131" s="258" t="s">
        <v>521</v>
      </c>
      <c r="E131" s="259" t="s">
        <v>3047</v>
      </c>
      <c r="F131" s="260" t="s">
        <v>3048</v>
      </c>
      <c r="G131" s="261" t="s">
        <v>990</v>
      </c>
      <c r="H131" s="262">
        <v>1</v>
      </c>
      <c r="I131" s="263"/>
      <c r="J131" s="264">
        <f>ROUND(I131*H131,2)</f>
        <v>0</v>
      </c>
      <c r="K131" s="260" t="s">
        <v>1</v>
      </c>
      <c r="L131" s="265"/>
      <c r="M131" s="266" t="s">
        <v>1</v>
      </c>
      <c r="N131" s="267" t="s">
        <v>38</v>
      </c>
      <c r="O131" s="72"/>
      <c r="P131" s="213">
        <f>O131*H131</f>
        <v>0</v>
      </c>
      <c r="Q131" s="213">
        <v>0</v>
      </c>
      <c r="R131" s="213">
        <f>Q131*H131</f>
        <v>0</v>
      </c>
      <c r="S131" s="213">
        <v>0</v>
      </c>
      <c r="T131" s="214">
        <f>S131*H131</f>
        <v>0</v>
      </c>
      <c r="U131" s="35"/>
      <c r="V131" s="35"/>
      <c r="W131" s="35"/>
      <c r="X131" s="35"/>
      <c r="Y131" s="35"/>
      <c r="Z131" s="35"/>
      <c r="AA131" s="35"/>
      <c r="AB131" s="35"/>
      <c r="AC131" s="35"/>
      <c r="AD131" s="35"/>
      <c r="AE131" s="35"/>
      <c r="AR131" s="215" t="s">
        <v>487</v>
      </c>
      <c r="AT131" s="215" t="s">
        <v>521</v>
      </c>
      <c r="AU131" s="215" t="s">
        <v>83</v>
      </c>
      <c r="AY131" s="18" t="s">
        <v>185</v>
      </c>
      <c r="BE131" s="216">
        <f>IF(N131="základní",J131,0)</f>
        <v>0</v>
      </c>
      <c r="BF131" s="216">
        <f>IF(N131="snížená",J131,0)</f>
        <v>0</v>
      </c>
      <c r="BG131" s="216">
        <f>IF(N131="zákl. přenesená",J131,0)</f>
        <v>0</v>
      </c>
      <c r="BH131" s="216">
        <f>IF(N131="sníž. přenesená",J131,0)</f>
        <v>0</v>
      </c>
      <c r="BI131" s="216">
        <f>IF(N131="nulová",J131,0)</f>
        <v>0</v>
      </c>
      <c r="BJ131" s="18" t="s">
        <v>81</v>
      </c>
      <c r="BK131" s="216">
        <f>ROUND(I131*H131,2)</f>
        <v>0</v>
      </c>
      <c r="BL131" s="18" t="s">
        <v>487</v>
      </c>
      <c r="BM131" s="215" t="s">
        <v>3049</v>
      </c>
    </row>
    <row r="132" spans="1:65" s="2" customFormat="1" ht="10.199999999999999">
      <c r="A132" s="35"/>
      <c r="B132" s="36"/>
      <c r="C132" s="37"/>
      <c r="D132" s="217" t="s">
        <v>194</v>
      </c>
      <c r="E132" s="37"/>
      <c r="F132" s="218" t="s">
        <v>3048</v>
      </c>
      <c r="G132" s="37"/>
      <c r="H132" s="37"/>
      <c r="I132" s="116"/>
      <c r="J132" s="37"/>
      <c r="K132" s="37"/>
      <c r="L132" s="40"/>
      <c r="M132" s="219"/>
      <c r="N132" s="220"/>
      <c r="O132" s="72"/>
      <c r="P132" s="72"/>
      <c r="Q132" s="72"/>
      <c r="R132" s="72"/>
      <c r="S132" s="72"/>
      <c r="T132" s="73"/>
      <c r="U132" s="35"/>
      <c r="V132" s="35"/>
      <c r="W132" s="35"/>
      <c r="X132" s="35"/>
      <c r="Y132" s="35"/>
      <c r="Z132" s="35"/>
      <c r="AA132" s="35"/>
      <c r="AB132" s="35"/>
      <c r="AC132" s="35"/>
      <c r="AD132" s="35"/>
      <c r="AE132" s="35"/>
      <c r="AT132" s="18" t="s">
        <v>194</v>
      </c>
      <c r="AU132" s="18" t="s">
        <v>83</v>
      </c>
    </row>
    <row r="133" spans="1:65" s="2" customFormat="1" ht="21.75" customHeight="1">
      <c r="A133" s="35"/>
      <c r="B133" s="36"/>
      <c r="C133" s="204" t="s">
        <v>192</v>
      </c>
      <c r="D133" s="204" t="s">
        <v>187</v>
      </c>
      <c r="E133" s="205" t="s">
        <v>3050</v>
      </c>
      <c r="F133" s="206" t="s">
        <v>3051</v>
      </c>
      <c r="G133" s="207" t="s">
        <v>1359</v>
      </c>
      <c r="H133" s="208">
        <v>1</v>
      </c>
      <c r="I133" s="209"/>
      <c r="J133" s="210">
        <f>ROUND(I133*H133,2)</f>
        <v>0</v>
      </c>
      <c r="K133" s="206" t="s">
        <v>1</v>
      </c>
      <c r="L133" s="40"/>
      <c r="M133" s="211" t="s">
        <v>1</v>
      </c>
      <c r="N133" s="212" t="s">
        <v>38</v>
      </c>
      <c r="O133" s="72"/>
      <c r="P133" s="213">
        <f>O133*H133</f>
        <v>0</v>
      </c>
      <c r="Q133" s="213">
        <v>0</v>
      </c>
      <c r="R133" s="213">
        <f>Q133*H133</f>
        <v>0</v>
      </c>
      <c r="S133" s="213">
        <v>0</v>
      </c>
      <c r="T133" s="214">
        <f>S133*H133</f>
        <v>0</v>
      </c>
      <c r="U133" s="35"/>
      <c r="V133" s="35"/>
      <c r="W133" s="35"/>
      <c r="X133" s="35"/>
      <c r="Y133" s="35"/>
      <c r="Z133" s="35"/>
      <c r="AA133" s="35"/>
      <c r="AB133" s="35"/>
      <c r="AC133" s="35"/>
      <c r="AD133" s="35"/>
      <c r="AE133" s="35"/>
      <c r="AR133" s="215" t="s">
        <v>487</v>
      </c>
      <c r="AT133" s="215" t="s">
        <v>187</v>
      </c>
      <c r="AU133" s="215" t="s">
        <v>83</v>
      </c>
      <c r="AY133" s="18" t="s">
        <v>185</v>
      </c>
      <c r="BE133" s="216">
        <f>IF(N133="základní",J133,0)</f>
        <v>0</v>
      </c>
      <c r="BF133" s="216">
        <f>IF(N133="snížená",J133,0)</f>
        <v>0</v>
      </c>
      <c r="BG133" s="216">
        <f>IF(N133="zákl. přenesená",J133,0)</f>
        <v>0</v>
      </c>
      <c r="BH133" s="216">
        <f>IF(N133="sníž. přenesená",J133,0)</f>
        <v>0</v>
      </c>
      <c r="BI133" s="216">
        <f>IF(N133="nulová",J133,0)</f>
        <v>0</v>
      </c>
      <c r="BJ133" s="18" t="s">
        <v>81</v>
      </c>
      <c r="BK133" s="216">
        <f>ROUND(I133*H133,2)</f>
        <v>0</v>
      </c>
      <c r="BL133" s="18" t="s">
        <v>487</v>
      </c>
      <c r="BM133" s="215" t="s">
        <v>3052</v>
      </c>
    </row>
    <row r="134" spans="1:65" s="2" customFormat="1" ht="10.199999999999999">
      <c r="A134" s="35"/>
      <c r="B134" s="36"/>
      <c r="C134" s="37"/>
      <c r="D134" s="217" t="s">
        <v>194</v>
      </c>
      <c r="E134" s="37"/>
      <c r="F134" s="218" t="s">
        <v>3051</v>
      </c>
      <c r="G134" s="37"/>
      <c r="H134" s="37"/>
      <c r="I134" s="116"/>
      <c r="J134" s="37"/>
      <c r="K134" s="37"/>
      <c r="L134" s="40"/>
      <c r="M134" s="219"/>
      <c r="N134" s="220"/>
      <c r="O134" s="72"/>
      <c r="P134" s="72"/>
      <c r="Q134" s="72"/>
      <c r="R134" s="72"/>
      <c r="S134" s="72"/>
      <c r="T134" s="73"/>
      <c r="U134" s="35"/>
      <c r="V134" s="35"/>
      <c r="W134" s="35"/>
      <c r="X134" s="35"/>
      <c r="Y134" s="35"/>
      <c r="Z134" s="35"/>
      <c r="AA134" s="35"/>
      <c r="AB134" s="35"/>
      <c r="AC134" s="35"/>
      <c r="AD134" s="35"/>
      <c r="AE134" s="35"/>
      <c r="AT134" s="18" t="s">
        <v>194</v>
      </c>
      <c r="AU134" s="18" t="s">
        <v>83</v>
      </c>
    </row>
    <row r="135" spans="1:65" s="2" customFormat="1" ht="21.75" customHeight="1">
      <c r="A135" s="35"/>
      <c r="B135" s="36"/>
      <c r="C135" s="204" t="s">
        <v>220</v>
      </c>
      <c r="D135" s="204" t="s">
        <v>187</v>
      </c>
      <c r="E135" s="205" t="s">
        <v>2480</v>
      </c>
      <c r="F135" s="206" t="s">
        <v>3053</v>
      </c>
      <c r="G135" s="207" t="s">
        <v>990</v>
      </c>
      <c r="H135" s="208">
        <v>9</v>
      </c>
      <c r="I135" s="209"/>
      <c r="J135" s="210">
        <f>ROUND(I135*H135,2)</f>
        <v>0</v>
      </c>
      <c r="K135" s="206" t="s">
        <v>1</v>
      </c>
      <c r="L135" s="40"/>
      <c r="M135" s="211" t="s">
        <v>1</v>
      </c>
      <c r="N135" s="212" t="s">
        <v>38</v>
      </c>
      <c r="O135" s="72"/>
      <c r="P135" s="213">
        <f>O135*H135</f>
        <v>0</v>
      </c>
      <c r="Q135" s="213">
        <v>0</v>
      </c>
      <c r="R135" s="213">
        <f>Q135*H135</f>
        <v>0</v>
      </c>
      <c r="S135" s="213">
        <v>0</v>
      </c>
      <c r="T135" s="214">
        <f>S135*H135</f>
        <v>0</v>
      </c>
      <c r="U135" s="35"/>
      <c r="V135" s="35"/>
      <c r="W135" s="35"/>
      <c r="X135" s="35"/>
      <c r="Y135" s="35"/>
      <c r="Z135" s="35"/>
      <c r="AA135" s="35"/>
      <c r="AB135" s="35"/>
      <c r="AC135" s="35"/>
      <c r="AD135" s="35"/>
      <c r="AE135" s="35"/>
      <c r="AR135" s="215" t="s">
        <v>487</v>
      </c>
      <c r="AT135" s="215" t="s">
        <v>187</v>
      </c>
      <c r="AU135" s="215" t="s">
        <v>83</v>
      </c>
      <c r="AY135" s="18" t="s">
        <v>185</v>
      </c>
      <c r="BE135" s="216">
        <f>IF(N135="základní",J135,0)</f>
        <v>0</v>
      </c>
      <c r="BF135" s="216">
        <f>IF(N135="snížená",J135,0)</f>
        <v>0</v>
      </c>
      <c r="BG135" s="216">
        <f>IF(N135="zákl. přenesená",J135,0)</f>
        <v>0</v>
      </c>
      <c r="BH135" s="216">
        <f>IF(N135="sníž. přenesená",J135,0)</f>
        <v>0</v>
      </c>
      <c r="BI135" s="216">
        <f>IF(N135="nulová",J135,0)</f>
        <v>0</v>
      </c>
      <c r="BJ135" s="18" t="s">
        <v>81</v>
      </c>
      <c r="BK135" s="216">
        <f>ROUND(I135*H135,2)</f>
        <v>0</v>
      </c>
      <c r="BL135" s="18" t="s">
        <v>487</v>
      </c>
      <c r="BM135" s="215" t="s">
        <v>3054</v>
      </c>
    </row>
    <row r="136" spans="1:65" s="2" customFormat="1" ht="10.199999999999999">
      <c r="A136" s="35"/>
      <c r="B136" s="36"/>
      <c r="C136" s="37"/>
      <c r="D136" s="217" t="s">
        <v>194</v>
      </c>
      <c r="E136" s="37"/>
      <c r="F136" s="218" t="s">
        <v>3053</v>
      </c>
      <c r="G136" s="37"/>
      <c r="H136" s="37"/>
      <c r="I136" s="116"/>
      <c r="J136" s="37"/>
      <c r="K136" s="37"/>
      <c r="L136" s="40"/>
      <c r="M136" s="219"/>
      <c r="N136" s="220"/>
      <c r="O136" s="72"/>
      <c r="P136" s="72"/>
      <c r="Q136" s="72"/>
      <c r="R136" s="72"/>
      <c r="S136" s="72"/>
      <c r="T136" s="73"/>
      <c r="U136" s="35"/>
      <c r="V136" s="35"/>
      <c r="W136" s="35"/>
      <c r="X136" s="35"/>
      <c r="Y136" s="35"/>
      <c r="Z136" s="35"/>
      <c r="AA136" s="35"/>
      <c r="AB136" s="35"/>
      <c r="AC136" s="35"/>
      <c r="AD136" s="35"/>
      <c r="AE136" s="35"/>
      <c r="AT136" s="18" t="s">
        <v>194</v>
      </c>
      <c r="AU136" s="18" t="s">
        <v>83</v>
      </c>
    </row>
    <row r="137" spans="1:65" s="2" customFormat="1" ht="16.5" customHeight="1">
      <c r="A137" s="35"/>
      <c r="B137" s="36"/>
      <c r="C137" s="204" t="s">
        <v>227</v>
      </c>
      <c r="D137" s="204" t="s">
        <v>187</v>
      </c>
      <c r="E137" s="205" t="s">
        <v>2483</v>
      </c>
      <c r="F137" s="206" t="s">
        <v>3055</v>
      </c>
      <c r="G137" s="207" t="s">
        <v>990</v>
      </c>
      <c r="H137" s="208">
        <v>3</v>
      </c>
      <c r="I137" s="209"/>
      <c r="J137" s="210">
        <f>ROUND(I137*H137,2)</f>
        <v>0</v>
      </c>
      <c r="K137" s="206" t="s">
        <v>1</v>
      </c>
      <c r="L137" s="40"/>
      <c r="M137" s="211" t="s">
        <v>1</v>
      </c>
      <c r="N137" s="212" t="s">
        <v>38</v>
      </c>
      <c r="O137" s="72"/>
      <c r="P137" s="213">
        <f>O137*H137</f>
        <v>0</v>
      </c>
      <c r="Q137" s="213">
        <v>0</v>
      </c>
      <c r="R137" s="213">
        <f>Q137*H137</f>
        <v>0</v>
      </c>
      <c r="S137" s="213">
        <v>0</v>
      </c>
      <c r="T137" s="214">
        <f>S137*H137</f>
        <v>0</v>
      </c>
      <c r="U137" s="35"/>
      <c r="V137" s="35"/>
      <c r="W137" s="35"/>
      <c r="X137" s="35"/>
      <c r="Y137" s="35"/>
      <c r="Z137" s="35"/>
      <c r="AA137" s="35"/>
      <c r="AB137" s="35"/>
      <c r="AC137" s="35"/>
      <c r="AD137" s="35"/>
      <c r="AE137" s="35"/>
      <c r="AR137" s="215" t="s">
        <v>487</v>
      </c>
      <c r="AT137" s="215" t="s">
        <v>187</v>
      </c>
      <c r="AU137" s="215" t="s">
        <v>83</v>
      </c>
      <c r="AY137" s="18" t="s">
        <v>185</v>
      </c>
      <c r="BE137" s="216">
        <f>IF(N137="základní",J137,0)</f>
        <v>0</v>
      </c>
      <c r="BF137" s="216">
        <f>IF(N137="snížená",J137,0)</f>
        <v>0</v>
      </c>
      <c r="BG137" s="216">
        <f>IF(N137="zákl. přenesená",J137,0)</f>
        <v>0</v>
      </c>
      <c r="BH137" s="216">
        <f>IF(N137="sníž. přenesená",J137,0)</f>
        <v>0</v>
      </c>
      <c r="BI137" s="216">
        <f>IF(N137="nulová",J137,0)</f>
        <v>0</v>
      </c>
      <c r="BJ137" s="18" t="s">
        <v>81</v>
      </c>
      <c r="BK137" s="216">
        <f>ROUND(I137*H137,2)</f>
        <v>0</v>
      </c>
      <c r="BL137" s="18" t="s">
        <v>487</v>
      </c>
      <c r="BM137" s="215" t="s">
        <v>3056</v>
      </c>
    </row>
    <row r="138" spans="1:65" s="2" customFormat="1" ht="10.199999999999999">
      <c r="A138" s="35"/>
      <c r="B138" s="36"/>
      <c r="C138" s="37"/>
      <c r="D138" s="217" t="s">
        <v>194</v>
      </c>
      <c r="E138" s="37"/>
      <c r="F138" s="218" t="s">
        <v>3053</v>
      </c>
      <c r="G138" s="37"/>
      <c r="H138" s="37"/>
      <c r="I138" s="116"/>
      <c r="J138" s="37"/>
      <c r="K138" s="37"/>
      <c r="L138" s="40"/>
      <c r="M138" s="219"/>
      <c r="N138" s="220"/>
      <c r="O138" s="72"/>
      <c r="P138" s="72"/>
      <c r="Q138" s="72"/>
      <c r="R138" s="72"/>
      <c r="S138" s="72"/>
      <c r="T138" s="73"/>
      <c r="U138" s="35"/>
      <c r="V138" s="35"/>
      <c r="W138" s="35"/>
      <c r="X138" s="35"/>
      <c r="Y138" s="35"/>
      <c r="Z138" s="35"/>
      <c r="AA138" s="35"/>
      <c r="AB138" s="35"/>
      <c r="AC138" s="35"/>
      <c r="AD138" s="35"/>
      <c r="AE138" s="35"/>
      <c r="AT138" s="18" t="s">
        <v>194</v>
      </c>
      <c r="AU138" s="18" t="s">
        <v>83</v>
      </c>
    </row>
    <row r="139" spans="1:65" s="2" customFormat="1" ht="21.75" customHeight="1">
      <c r="A139" s="35"/>
      <c r="B139" s="36"/>
      <c r="C139" s="204" t="s">
        <v>235</v>
      </c>
      <c r="D139" s="204" t="s">
        <v>187</v>
      </c>
      <c r="E139" s="205" t="s">
        <v>2487</v>
      </c>
      <c r="F139" s="206" t="s">
        <v>3057</v>
      </c>
      <c r="G139" s="207" t="s">
        <v>990</v>
      </c>
      <c r="H139" s="208">
        <v>8</v>
      </c>
      <c r="I139" s="209"/>
      <c r="J139" s="210">
        <f>ROUND(I139*H139,2)</f>
        <v>0</v>
      </c>
      <c r="K139" s="206" t="s">
        <v>1</v>
      </c>
      <c r="L139" s="40"/>
      <c r="M139" s="211" t="s">
        <v>1</v>
      </c>
      <c r="N139" s="212" t="s">
        <v>38</v>
      </c>
      <c r="O139" s="72"/>
      <c r="P139" s="213">
        <f>O139*H139</f>
        <v>0</v>
      </c>
      <c r="Q139" s="213">
        <v>0</v>
      </c>
      <c r="R139" s="213">
        <f>Q139*H139</f>
        <v>0</v>
      </c>
      <c r="S139" s="213">
        <v>0</v>
      </c>
      <c r="T139" s="214">
        <f>S139*H139</f>
        <v>0</v>
      </c>
      <c r="U139" s="35"/>
      <c r="V139" s="35"/>
      <c r="W139" s="35"/>
      <c r="X139" s="35"/>
      <c r="Y139" s="35"/>
      <c r="Z139" s="35"/>
      <c r="AA139" s="35"/>
      <c r="AB139" s="35"/>
      <c r="AC139" s="35"/>
      <c r="AD139" s="35"/>
      <c r="AE139" s="35"/>
      <c r="AR139" s="215" t="s">
        <v>487</v>
      </c>
      <c r="AT139" s="215" t="s">
        <v>187</v>
      </c>
      <c r="AU139" s="215" t="s">
        <v>83</v>
      </c>
      <c r="AY139" s="18" t="s">
        <v>185</v>
      </c>
      <c r="BE139" s="216">
        <f>IF(N139="základní",J139,0)</f>
        <v>0</v>
      </c>
      <c r="BF139" s="216">
        <f>IF(N139="snížená",J139,0)</f>
        <v>0</v>
      </c>
      <c r="BG139" s="216">
        <f>IF(N139="zákl. přenesená",J139,0)</f>
        <v>0</v>
      </c>
      <c r="BH139" s="216">
        <f>IF(N139="sníž. přenesená",J139,0)</f>
        <v>0</v>
      </c>
      <c r="BI139" s="216">
        <f>IF(N139="nulová",J139,0)</f>
        <v>0</v>
      </c>
      <c r="BJ139" s="18" t="s">
        <v>81</v>
      </c>
      <c r="BK139" s="216">
        <f>ROUND(I139*H139,2)</f>
        <v>0</v>
      </c>
      <c r="BL139" s="18" t="s">
        <v>487</v>
      </c>
      <c r="BM139" s="215" t="s">
        <v>3058</v>
      </c>
    </row>
    <row r="140" spans="1:65" s="2" customFormat="1" ht="19.2">
      <c r="A140" s="35"/>
      <c r="B140" s="36"/>
      <c r="C140" s="37"/>
      <c r="D140" s="217" t="s">
        <v>194</v>
      </c>
      <c r="E140" s="37"/>
      <c r="F140" s="218" t="s">
        <v>3057</v>
      </c>
      <c r="G140" s="37"/>
      <c r="H140" s="37"/>
      <c r="I140" s="116"/>
      <c r="J140" s="37"/>
      <c r="K140" s="37"/>
      <c r="L140" s="40"/>
      <c r="M140" s="219"/>
      <c r="N140" s="220"/>
      <c r="O140" s="72"/>
      <c r="P140" s="72"/>
      <c r="Q140" s="72"/>
      <c r="R140" s="72"/>
      <c r="S140" s="72"/>
      <c r="T140" s="73"/>
      <c r="U140" s="35"/>
      <c r="V140" s="35"/>
      <c r="W140" s="35"/>
      <c r="X140" s="35"/>
      <c r="Y140" s="35"/>
      <c r="Z140" s="35"/>
      <c r="AA140" s="35"/>
      <c r="AB140" s="35"/>
      <c r="AC140" s="35"/>
      <c r="AD140" s="35"/>
      <c r="AE140" s="35"/>
      <c r="AT140" s="18" t="s">
        <v>194</v>
      </c>
      <c r="AU140" s="18" t="s">
        <v>83</v>
      </c>
    </row>
    <row r="141" spans="1:65" s="2" customFormat="1" ht="21.75" customHeight="1">
      <c r="A141" s="35"/>
      <c r="B141" s="36"/>
      <c r="C141" s="204" t="s">
        <v>226</v>
      </c>
      <c r="D141" s="204" t="s">
        <v>187</v>
      </c>
      <c r="E141" s="205" t="s">
        <v>2494</v>
      </c>
      <c r="F141" s="206" t="s">
        <v>3059</v>
      </c>
      <c r="G141" s="207" t="s">
        <v>990</v>
      </c>
      <c r="H141" s="208">
        <v>2</v>
      </c>
      <c r="I141" s="209"/>
      <c r="J141" s="210">
        <f>ROUND(I141*H141,2)</f>
        <v>0</v>
      </c>
      <c r="K141" s="206" t="s">
        <v>1</v>
      </c>
      <c r="L141" s="40"/>
      <c r="M141" s="211" t="s">
        <v>1</v>
      </c>
      <c r="N141" s="212" t="s">
        <v>38</v>
      </c>
      <c r="O141" s="72"/>
      <c r="P141" s="213">
        <f>O141*H141</f>
        <v>0</v>
      </c>
      <c r="Q141" s="213">
        <v>0</v>
      </c>
      <c r="R141" s="213">
        <f>Q141*H141</f>
        <v>0</v>
      </c>
      <c r="S141" s="213">
        <v>0</v>
      </c>
      <c r="T141" s="214">
        <f>S141*H141</f>
        <v>0</v>
      </c>
      <c r="U141" s="35"/>
      <c r="V141" s="35"/>
      <c r="W141" s="35"/>
      <c r="X141" s="35"/>
      <c r="Y141" s="35"/>
      <c r="Z141" s="35"/>
      <c r="AA141" s="35"/>
      <c r="AB141" s="35"/>
      <c r="AC141" s="35"/>
      <c r="AD141" s="35"/>
      <c r="AE141" s="35"/>
      <c r="AR141" s="215" t="s">
        <v>487</v>
      </c>
      <c r="AT141" s="215" t="s">
        <v>187</v>
      </c>
      <c r="AU141" s="215" t="s">
        <v>83</v>
      </c>
      <c r="AY141" s="18" t="s">
        <v>185</v>
      </c>
      <c r="BE141" s="216">
        <f>IF(N141="základní",J141,0)</f>
        <v>0</v>
      </c>
      <c r="BF141" s="216">
        <f>IF(N141="snížená",J141,0)</f>
        <v>0</v>
      </c>
      <c r="BG141" s="216">
        <f>IF(N141="zákl. přenesená",J141,0)</f>
        <v>0</v>
      </c>
      <c r="BH141" s="216">
        <f>IF(N141="sníž. přenesená",J141,0)</f>
        <v>0</v>
      </c>
      <c r="BI141" s="216">
        <f>IF(N141="nulová",J141,0)</f>
        <v>0</v>
      </c>
      <c r="BJ141" s="18" t="s">
        <v>81</v>
      </c>
      <c r="BK141" s="216">
        <f>ROUND(I141*H141,2)</f>
        <v>0</v>
      </c>
      <c r="BL141" s="18" t="s">
        <v>487</v>
      </c>
      <c r="BM141" s="215" t="s">
        <v>3060</v>
      </c>
    </row>
    <row r="142" spans="1:65" s="2" customFormat="1" ht="19.2">
      <c r="A142" s="35"/>
      <c r="B142" s="36"/>
      <c r="C142" s="37"/>
      <c r="D142" s="217" t="s">
        <v>194</v>
      </c>
      <c r="E142" s="37"/>
      <c r="F142" s="218" t="s">
        <v>3059</v>
      </c>
      <c r="G142" s="37"/>
      <c r="H142" s="37"/>
      <c r="I142" s="116"/>
      <c r="J142" s="37"/>
      <c r="K142" s="37"/>
      <c r="L142" s="40"/>
      <c r="M142" s="219"/>
      <c r="N142" s="220"/>
      <c r="O142" s="72"/>
      <c r="P142" s="72"/>
      <c r="Q142" s="72"/>
      <c r="R142" s="72"/>
      <c r="S142" s="72"/>
      <c r="T142" s="73"/>
      <c r="U142" s="35"/>
      <c r="V142" s="35"/>
      <c r="W142" s="35"/>
      <c r="X142" s="35"/>
      <c r="Y142" s="35"/>
      <c r="Z142" s="35"/>
      <c r="AA142" s="35"/>
      <c r="AB142" s="35"/>
      <c r="AC142" s="35"/>
      <c r="AD142" s="35"/>
      <c r="AE142" s="35"/>
      <c r="AT142" s="18" t="s">
        <v>194</v>
      </c>
      <c r="AU142" s="18" t="s">
        <v>83</v>
      </c>
    </row>
    <row r="143" spans="1:65" s="2" customFormat="1" ht="21.75" customHeight="1">
      <c r="A143" s="35"/>
      <c r="B143" s="36"/>
      <c r="C143" s="204" t="s">
        <v>248</v>
      </c>
      <c r="D143" s="204" t="s">
        <v>187</v>
      </c>
      <c r="E143" s="205" t="s">
        <v>3061</v>
      </c>
      <c r="F143" s="206" t="s">
        <v>3062</v>
      </c>
      <c r="G143" s="207" t="s">
        <v>990</v>
      </c>
      <c r="H143" s="208">
        <v>1</v>
      </c>
      <c r="I143" s="209"/>
      <c r="J143" s="210">
        <f>ROUND(I143*H143,2)</f>
        <v>0</v>
      </c>
      <c r="K143" s="206" t="s">
        <v>1</v>
      </c>
      <c r="L143" s="40"/>
      <c r="M143" s="211" t="s">
        <v>1</v>
      </c>
      <c r="N143" s="212" t="s">
        <v>38</v>
      </c>
      <c r="O143" s="72"/>
      <c r="P143" s="213">
        <f>O143*H143</f>
        <v>0</v>
      </c>
      <c r="Q143" s="213">
        <v>0</v>
      </c>
      <c r="R143" s="213">
        <f>Q143*H143</f>
        <v>0</v>
      </c>
      <c r="S143" s="213">
        <v>0</v>
      </c>
      <c r="T143" s="214">
        <f>S143*H143</f>
        <v>0</v>
      </c>
      <c r="U143" s="35"/>
      <c r="V143" s="35"/>
      <c r="W143" s="35"/>
      <c r="X143" s="35"/>
      <c r="Y143" s="35"/>
      <c r="Z143" s="35"/>
      <c r="AA143" s="35"/>
      <c r="AB143" s="35"/>
      <c r="AC143" s="35"/>
      <c r="AD143" s="35"/>
      <c r="AE143" s="35"/>
      <c r="AR143" s="215" t="s">
        <v>487</v>
      </c>
      <c r="AT143" s="215" t="s">
        <v>187</v>
      </c>
      <c r="AU143" s="215" t="s">
        <v>83</v>
      </c>
      <c r="AY143" s="18" t="s">
        <v>185</v>
      </c>
      <c r="BE143" s="216">
        <f>IF(N143="základní",J143,0)</f>
        <v>0</v>
      </c>
      <c r="BF143" s="216">
        <f>IF(N143="snížená",J143,0)</f>
        <v>0</v>
      </c>
      <c r="BG143" s="216">
        <f>IF(N143="zákl. přenesená",J143,0)</f>
        <v>0</v>
      </c>
      <c r="BH143" s="216">
        <f>IF(N143="sníž. přenesená",J143,0)</f>
        <v>0</v>
      </c>
      <c r="BI143" s="216">
        <f>IF(N143="nulová",J143,0)</f>
        <v>0</v>
      </c>
      <c r="BJ143" s="18" t="s">
        <v>81</v>
      </c>
      <c r="BK143" s="216">
        <f>ROUND(I143*H143,2)</f>
        <v>0</v>
      </c>
      <c r="BL143" s="18" t="s">
        <v>487</v>
      </c>
      <c r="BM143" s="215" t="s">
        <v>3063</v>
      </c>
    </row>
    <row r="144" spans="1:65" s="2" customFormat="1" ht="10.199999999999999">
      <c r="A144" s="35"/>
      <c r="B144" s="36"/>
      <c r="C144" s="37"/>
      <c r="D144" s="217" t="s">
        <v>194</v>
      </c>
      <c r="E144" s="37"/>
      <c r="F144" s="218" t="s">
        <v>3062</v>
      </c>
      <c r="G144" s="37"/>
      <c r="H144" s="37"/>
      <c r="I144" s="116"/>
      <c r="J144" s="37"/>
      <c r="K144" s="37"/>
      <c r="L144" s="40"/>
      <c r="M144" s="219"/>
      <c r="N144" s="220"/>
      <c r="O144" s="72"/>
      <c r="P144" s="72"/>
      <c r="Q144" s="72"/>
      <c r="R144" s="72"/>
      <c r="S144" s="72"/>
      <c r="T144" s="73"/>
      <c r="U144" s="35"/>
      <c r="V144" s="35"/>
      <c r="W144" s="35"/>
      <c r="X144" s="35"/>
      <c r="Y144" s="35"/>
      <c r="Z144" s="35"/>
      <c r="AA144" s="35"/>
      <c r="AB144" s="35"/>
      <c r="AC144" s="35"/>
      <c r="AD144" s="35"/>
      <c r="AE144" s="35"/>
      <c r="AT144" s="18" t="s">
        <v>194</v>
      </c>
      <c r="AU144" s="18" t="s">
        <v>83</v>
      </c>
    </row>
    <row r="145" spans="1:65" s="2" customFormat="1" ht="16.5" customHeight="1">
      <c r="A145" s="35"/>
      <c r="B145" s="36"/>
      <c r="C145" s="258" t="s">
        <v>254</v>
      </c>
      <c r="D145" s="258" t="s">
        <v>521</v>
      </c>
      <c r="E145" s="259" t="s">
        <v>2497</v>
      </c>
      <c r="F145" s="260" t="s">
        <v>3064</v>
      </c>
      <c r="G145" s="261" t="s">
        <v>990</v>
      </c>
      <c r="H145" s="262">
        <v>1</v>
      </c>
      <c r="I145" s="263"/>
      <c r="J145" s="264">
        <f>ROUND(I145*H145,2)</f>
        <v>0</v>
      </c>
      <c r="K145" s="260" t="s">
        <v>1</v>
      </c>
      <c r="L145" s="265"/>
      <c r="M145" s="266" t="s">
        <v>1</v>
      </c>
      <c r="N145" s="267" t="s">
        <v>38</v>
      </c>
      <c r="O145" s="72"/>
      <c r="P145" s="213">
        <f>O145*H145</f>
        <v>0</v>
      </c>
      <c r="Q145" s="213">
        <v>0</v>
      </c>
      <c r="R145" s="213">
        <f>Q145*H145</f>
        <v>0</v>
      </c>
      <c r="S145" s="213">
        <v>0</v>
      </c>
      <c r="T145" s="214">
        <f>S145*H145</f>
        <v>0</v>
      </c>
      <c r="U145" s="35"/>
      <c r="V145" s="35"/>
      <c r="W145" s="35"/>
      <c r="X145" s="35"/>
      <c r="Y145" s="35"/>
      <c r="Z145" s="35"/>
      <c r="AA145" s="35"/>
      <c r="AB145" s="35"/>
      <c r="AC145" s="35"/>
      <c r="AD145" s="35"/>
      <c r="AE145" s="35"/>
      <c r="AR145" s="215" t="s">
        <v>487</v>
      </c>
      <c r="AT145" s="215" t="s">
        <v>521</v>
      </c>
      <c r="AU145" s="215" t="s">
        <v>83</v>
      </c>
      <c r="AY145" s="18" t="s">
        <v>185</v>
      </c>
      <c r="BE145" s="216">
        <f>IF(N145="základní",J145,0)</f>
        <v>0</v>
      </c>
      <c r="BF145" s="216">
        <f>IF(N145="snížená",J145,0)</f>
        <v>0</v>
      </c>
      <c r="BG145" s="216">
        <f>IF(N145="zákl. přenesená",J145,0)</f>
        <v>0</v>
      </c>
      <c r="BH145" s="216">
        <f>IF(N145="sníž. přenesená",J145,0)</f>
        <v>0</v>
      </c>
      <c r="BI145" s="216">
        <f>IF(N145="nulová",J145,0)</f>
        <v>0</v>
      </c>
      <c r="BJ145" s="18" t="s">
        <v>81</v>
      </c>
      <c r="BK145" s="216">
        <f>ROUND(I145*H145,2)</f>
        <v>0</v>
      </c>
      <c r="BL145" s="18" t="s">
        <v>487</v>
      </c>
      <c r="BM145" s="215" t="s">
        <v>3065</v>
      </c>
    </row>
    <row r="146" spans="1:65" s="2" customFormat="1" ht="10.199999999999999">
      <c r="A146" s="35"/>
      <c r="B146" s="36"/>
      <c r="C146" s="37"/>
      <c r="D146" s="217" t="s">
        <v>194</v>
      </c>
      <c r="E146" s="37"/>
      <c r="F146" s="218" t="s">
        <v>3064</v>
      </c>
      <c r="G146" s="37"/>
      <c r="H146" s="37"/>
      <c r="I146" s="116"/>
      <c r="J146" s="37"/>
      <c r="K146" s="37"/>
      <c r="L146" s="40"/>
      <c r="M146" s="219"/>
      <c r="N146" s="220"/>
      <c r="O146" s="72"/>
      <c r="P146" s="72"/>
      <c r="Q146" s="72"/>
      <c r="R146" s="72"/>
      <c r="S146" s="72"/>
      <c r="T146" s="73"/>
      <c r="U146" s="35"/>
      <c r="V146" s="35"/>
      <c r="W146" s="35"/>
      <c r="X146" s="35"/>
      <c r="Y146" s="35"/>
      <c r="Z146" s="35"/>
      <c r="AA146" s="35"/>
      <c r="AB146" s="35"/>
      <c r="AC146" s="35"/>
      <c r="AD146" s="35"/>
      <c r="AE146" s="35"/>
      <c r="AT146" s="18" t="s">
        <v>194</v>
      </c>
      <c r="AU146" s="18" t="s">
        <v>83</v>
      </c>
    </row>
    <row r="147" spans="1:65" s="2" customFormat="1" ht="16.5" customHeight="1">
      <c r="A147" s="35"/>
      <c r="B147" s="36"/>
      <c r="C147" s="204" t="s">
        <v>260</v>
      </c>
      <c r="D147" s="204" t="s">
        <v>187</v>
      </c>
      <c r="E147" s="205" t="s">
        <v>3066</v>
      </c>
      <c r="F147" s="206" t="s">
        <v>3067</v>
      </c>
      <c r="G147" s="207" t="s">
        <v>990</v>
      </c>
      <c r="H147" s="208">
        <v>1</v>
      </c>
      <c r="I147" s="209"/>
      <c r="J147" s="210">
        <f>ROUND(I147*H147,2)</f>
        <v>0</v>
      </c>
      <c r="K147" s="206" t="s">
        <v>1</v>
      </c>
      <c r="L147" s="40"/>
      <c r="M147" s="211" t="s">
        <v>1</v>
      </c>
      <c r="N147" s="212" t="s">
        <v>38</v>
      </c>
      <c r="O147" s="72"/>
      <c r="P147" s="213">
        <f>O147*H147</f>
        <v>0</v>
      </c>
      <c r="Q147" s="213">
        <v>0</v>
      </c>
      <c r="R147" s="213">
        <f>Q147*H147</f>
        <v>0</v>
      </c>
      <c r="S147" s="213">
        <v>0</v>
      </c>
      <c r="T147" s="214">
        <f>S147*H147</f>
        <v>0</v>
      </c>
      <c r="U147" s="35"/>
      <c r="V147" s="35"/>
      <c r="W147" s="35"/>
      <c r="X147" s="35"/>
      <c r="Y147" s="35"/>
      <c r="Z147" s="35"/>
      <c r="AA147" s="35"/>
      <c r="AB147" s="35"/>
      <c r="AC147" s="35"/>
      <c r="AD147" s="35"/>
      <c r="AE147" s="35"/>
      <c r="AR147" s="215" t="s">
        <v>487</v>
      </c>
      <c r="AT147" s="215" t="s">
        <v>187</v>
      </c>
      <c r="AU147" s="215" t="s">
        <v>83</v>
      </c>
      <c r="AY147" s="18" t="s">
        <v>185</v>
      </c>
      <c r="BE147" s="216">
        <f>IF(N147="základní",J147,0)</f>
        <v>0</v>
      </c>
      <c r="BF147" s="216">
        <f>IF(N147="snížená",J147,0)</f>
        <v>0</v>
      </c>
      <c r="BG147" s="216">
        <f>IF(N147="zákl. přenesená",J147,0)</f>
        <v>0</v>
      </c>
      <c r="BH147" s="216">
        <f>IF(N147="sníž. přenesená",J147,0)</f>
        <v>0</v>
      </c>
      <c r="BI147" s="216">
        <f>IF(N147="nulová",J147,0)</f>
        <v>0</v>
      </c>
      <c r="BJ147" s="18" t="s">
        <v>81</v>
      </c>
      <c r="BK147" s="216">
        <f>ROUND(I147*H147,2)</f>
        <v>0</v>
      </c>
      <c r="BL147" s="18" t="s">
        <v>487</v>
      </c>
      <c r="BM147" s="215" t="s">
        <v>3068</v>
      </c>
    </row>
    <row r="148" spans="1:65" s="2" customFormat="1" ht="10.199999999999999">
      <c r="A148" s="35"/>
      <c r="B148" s="36"/>
      <c r="C148" s="37"/>
      <c r="D148" s="217" t="s">
        <v>194</v>
      </c>
      <c r="E148" s="37"/>
      <c r="F148" s="218" t="s">
        <v>3067</v>
      </c>
      <c r="G148" s="37"/>
      <c r="H148" s="37"/>
      <c r="I148" s="116"/>
      <c r="J148" s="37"/>
      <c r="K148" s="37"/>
      <c r="L148" s="40"/>
      <c r="M148" s="219"/>
      <c r="N148" s="220"/>
      <c r="O148" s="72"/>
      <c r="P148" s="72"/>
      <c r="Q148" s="72"/>
      <c r="R148" s="72"/>
      <c r="S148" s="72"/>
      <c r="T148" s="73"/>
      <c r="U148" s="35"/>
      <c r="V148" s="35"/>
      <c r="W148" s="35"/>
      <c r="X148" s="35"/>
      <c r="Y148" s="35"/>
      <c r="Z148" s="35"/>
      <c r="AA148" s="35"/>
      <c r="AB148" s="35"/>
      <c r="AC148" s="35"/>
      <c r="AD148" s="35"/>
      <c r="AE148" s="35"/>
      <c r="AT148" s="18" t="s">
        <v>194</v>
      </c>
      <c r="AU148" s="18" t="s">
        <v>83</v>
      </c>
    </row>
    <row r="149" spans="1:65" s="2" customFormat="1" ht="16.5" customHeight="1">
      <c r="A149" s="35"/>
      <c r="B149" s="36"/>
      <c r="C149" s="204" t="s">
        <v>268</v>
      </c>
      <c r="D149" s="204" t="s">
        <v>187</v>
      </c>
      <c r="E149" s="205" t="s">
        <v>2815</v>
      </c>
      <c r="F149" s="206" t="s">
        <v>3069</v>
      </c>
      <c r="G149" s="207" t="s">
        <v>990</v>
      </c>
      <c r="H149" s="208">
        <v>1</v>
      </c>
      <c r="I149" s="209"/>
      <c r="J149" s="210">
        <f>ROUND(I149*H149,2)</f>
        <v>0</v>
      </c>
      <c r="K149" s="206" t="s">
        <v>1</v>
      </c>
      <c r="L149" s="40"/>
      <c r="M149" s="211" t="s">
        <v>1</v>
      </c>
      <c r="N149" s="212" t="s">
        <v>38</v>
      </c>
      <c r="O149" s="72"/>
      <c r="P149" s="213">
        <f>O149*H149</f>
        <v>0</v>
      </c>
      <c r="Q149" s="213">
        <v>0</v>
      </c>
      <c r="R149" s="213">
        <f>Q149*H149</f>
        <v>0</v>
      </c>
      <c r="S149" s="213">
        <v>0</v>
      </c>
      <c r="T149" s="214">
        <f>S149*H149</f>
        <v>0</v>
      </c>
      <c r="U149" s="35"/>
      <c r="V149" s="35"/>
      <c r="W149" s="35"/>
      <c r="X149" s="35"/>
      <c r="Y149" s="35"/>
      <c r="Z149" s="35"/>
      <c r="AA149" s="35"/>
      <c r="AB149" s="35"/>
      <c r="AC149" s="35"/>
      <c r="AD149" s="35"/>
      <c r="AE149" s="35"/>
      <c r="AR149" s="215" t="s">
        <v>487</v>
      </c>
      <c r="AT149" s="215" t="s">
        <v>187</v>
      </c>
      <c r="AU149" s="215" t="s">
        <v>83</v>
      </c>
      <c r="AY149" s="18" t="s">
        <v>185</v>
      </c>
      <c r="BE149" s="216">
        <f>IF(N149="základní",J149,0)</f>
        <v>0</v>
      </c>
      <c r="BF149" s="216">
        <f>IF(N149="snížená",J149,0)</f>
        <v>0</v>
      </c>
      <c r="BG149" s="216">
        <f>IF(N149="zákl. přenesená",J149,0)</f>
        <v>0</v>
      </c>
      <c r="BH149" s="216">
        <f>IF(N149="sníž. přenesená",J149,0)</f>
        <v>0</v>
      </c>
      <c r="BI149" s="216">
        <f>IF(N149="nulová",J149,0)</f>
        <v>0</v>
      </c>
      <c r="BJ149" s="18" t="s">
        <v>81</v>
      </c>
      <c r="BK149" s="216">
        <f>ROUND(I149*H149,2)</f>
        <v>0</v>
      </c>
      <c r="BL149" s="18" t="s">
        <v>487</v>
      </c>
      <c r="BM149" s="215" t="s">
        <v>3070</v>
      </c>
    </row>
    <row r="150" spans="1:65" s="2" customFormat="1" ht="10.199999999999999">
      <c r="A150" s="35"/>
      <c r="B150" s="36"/>
      <c r="C150" s="37"/>
      <c r="D150" s="217" t="s">
        <v>194</v>
      </c>
      <c r="E150" s="37"/>
      <c r="F150" s="218" t="s">
        <v>3069</v>
      </c>
      <c r="G150" s="37"/>
      <c r="H150" s="37"/>
      <c r="I150" s="116"/>
      <c r="J150" s="37"/>
      <c r="K150" s="37"/>
      <c r="L150" s="40"/>
      <c r="M150" s="219"/>
      <c r="N150" s="220"/>
      <c r="O150" s="72"/>
      <c r="P150" s="72"/>
      <c r="Q150" s="72"/>
      <c r="R150" s="72"/>
      <c r="S150" s="72"/>
      <c r="T150" s="73"/>
      <c r="U150" s="35"/>
      <c r="V150" s="35"/>
      <c r="W150" s="35"/>
      <c r="X150" s="35"/>
      <c r="Y150" s="35"/>
      <c r="Z150" s="35"/>
      <c r="AA150" s="35"/>
      <c r="AB150" s="35"/>
      <c r="AC150" s="35"/>
      <c r="AD150" s="35"/>
      <c r="AE150" s="35"/>
      <c r="AT150" s="18" t="s">
        <v>194</v>
      </c>
      <c r="AU150" s="18" t="s">
        <v>83</v>
      </c>
    </row>
    <row r="151" spans="1:65" s="2" customFormat="1" ht="21.75" customHeight="1">
      <c r="A151" s="35"/>
      <c r="B151" s="36"/>
      <c r="C151" s="204" t="s">
        <v>274</v>
      </c>
      <c r="D151" s="204" t="s">
        <v>187</v>
      </c>
      <c r="E151" s="205" t="s">
        <v>2509</v>
      </c>
      <c r="F151" s="206" t="s">
        <v>3071</v>
      </c>
      <c r="G151" s="207" t="s">
        <v>990</v>
      </c>
      <c r="H151" s="208">
        <v>1</v>
      </c>
      <c r="I151" s="209"/>
      <c r="J151" s="210">
        <f>ROUND(I151*H151,2)</f>
        <v>0</v>
      </c>
      <c r="K151" s="206" t="s">
        <v>1</v>
      </c>
      <c r="L151" s="40"/>
      <c r="M151" s="211" t="s">
        <v>1</v>
      </c>
      <c r="N151" s="212" t="s">
        <v>38</v>
      </c>
      <c r="O151" s="72"/>
      <c r="P151" s="213">
        <f>O151*H151</f>
        <v>0</v>
      </c>
      <c r="Q151" s="213">
        <v>0</v>
      </c>
      <c r="R151" s="213">
        <f>Q151*H151</f>
        <v>0</v>
      </c>
      <c r="S151" s="213">
        <v>0</v>
      </c>
      <c r="T151" s="214">
        <f>S151*H151</f>
        <v>0</v>
      </c>
      <c r="U151" s="35"/>
      <c r="V151" s="35"/>
      <c r="W151" s="35"/>
      <c r="X151" s="35"/>
      <c r="Y151" s="35"/>
      <c r="Z151" s="35"/>
      <c r="AA151" s="35"/>
      <c r="AB151" s="35"/>
      <c r="AC151" s="35"/>
      <c r="AD151" s="35"/>
      <c r="AE151" s="35"/>
      <c r="AR151" s="215" t="s">
        <v>487</v>
      </c>
      <c r="AT151" s="215" t="s">
        <v>187</v>
      </c>
      <c r="AU151" s="215" t="s">
        <v>83</v>
      </c>
      <c r="AY151" s="18" t="s">
        <v>185</v>
      </c>
      <c r="BE151" s="216">
        <f>IF(N151="základní",J151,0)</f>
        <v>0</v>
      </c>
      <c r="BF151" s="216">
        <f>IF(N151="snížená",J151,0)</f>
        <v>0</v>
      </c>
      <c r="BG151" s="216">
        <f>IF(N151="zákl. přenesená",J151,0)</f>
        <v>0</v>
      </c>
      <c r="BH151" s="216">
        <f>IF(N151="sníž. přenesená",J151,0)</f>
        <v>0</v>
      </c>
      <c r="BI151" s="216">
        <f>IF(N151="nulová",J151,0)</f>
        <v>0</v>
      </c>
      <c r="BJ151" s="18" t="s">
        <v>81</v>
      </c>
      <c r="BK151" s="216">
        <f>ROUND(I151*H151,2)</f>
        <v>0</v>
      </c>
      <c r="BL151" s="18" t="s">
        <v>487</v>
      </c>
      <c r="BM151" s="215" t="s">
        <v>3072</v>
      </c>
    </row>
    <row r="152" spans="1:65" s="2" customFormat="1" ht="10.199999999999999">
      <c r="A152" s="35"/>
      <c r="B152" s="36"/>
      <c r="C152" s="37"/>
      <c r="D152" s="217" t="s">
        <v>194</v>
      </c>
      <c r="E152" s="37"/>
      <c r="F152" s="218" t="s">
        <v>3071</v>
      </c>
      <c r="G152" s="37"/>
      <c r="H152" s="37"/>
      <c r="I152" s="116"/>
      <c r="J152" s="37"/>
      <c r="K152" s="37"/>
      <c r="L152" s="40"/>
      <c r="M152" s="219"/>
      <c r="N152" s="220"/>
      <c r="O152" s="72"/>
      <c r="P152" s="72"/>
      <c r="Q152" s="72"/>
      <c r="R152" s="72"/>
      <c r="S152" s="72"/>
      <c r="T152" s="73"/>
      <c r="U152" s="35"/>
      <c r="V152" s="35"/>
      <c r="W152" s="35"/>
      <c r="X152" s="35"/>
      <c r="Y152" s="35"/>
      <c r="Z152" s="35"/>
      <c r="AA152" s="35"/>
      <c r="AB152" s="35"/>
      <c r="AC152" s="35"/>
      <c r="AD152" s="35"/>
      <c r="AE152" s="35"/>
      <c r="AT152" s="18" t="s">
        <v>194</v>
      </c>
      <c r="AU152" s="18" t="s">
        <v>83</v>
      </c>
    </row>
    <row r="153" spans="1:65" s="2" customFormat="1" ht="16.5" customHeight="1">
      <c r="A153" s="35"/>
      <c r="B153" s="36"/>
      <c r="C153" s="204" t="s">
        <v>282</v>
      </c>
      <c r="D153" s="204" t="s">
        <v>187</v>
      </c>
      <c r="E153" s="205" t="s">
        <v>2515</v>
      </c>
      <c r="F153" s="206" t="s">
        <v>2516</v>
      </c>
      <c r="G153" s="207" t="s">
        <v>990</v>
      </c>
      <c r="H153" s="208">
        <v>1</v>
      </c>
      <c r="I153" s="209"/>
      <c r="J153" s="210">
        <f>ROUND(I153*H153,2)</f>
        <v>0</v>
      </c>
      <c r="K153" s="206" t="s">
        <v>1</v>
      </c>
      <c r="L153" s="40"/>
      <c r="M153" s="211" t="s">
        <v>1</v>
      </c>
      <c r="N153" s="212" t="s">
        <v>38</v>
      </c>
      <c r="O153" s="72"/>
      <c r="P153" s="213">
        <f>O153*H153</f>
        <v>0</v>
      </c>
      <c r="Q153" s="213">
        <v>0</v>
      </c>
      <c r="R153" s="213">
        <f>Q153*H153</f>
        <v>0</v>
      </c>
      <c r="S153" s="213">
        <v>0</v>
      </c>
      <c r="T153" s="214">
        <f>S153*H153</f>
        <v>0</v>
      </c>
      <c r="U153" s="35"/>
      <c r="V153" s="35"/>
      <c r="W153" s="35"/>
      <c r="X153" s="35"/>
      <c r="Y153" s="35"/>
      <c r="Z153" s="35"/>
      <c r="AA153" s="35"/>
      <c r="AB153" s="35"/>
      <c r="AC153" s="35"/>
      <c r="AD153" s="35"/>
      <c r="AE153" s="35"/>
      <c r="AR153" s="215" t="s">
        <v>487</v>
      </c>
      <c r="AT153" s="215" t="s">
        <v>187</v>
      </c>
      <c r="AU153" s="215" t="s">
        <v>83</v>
      </c>
      <c r="AY153" s="18" t="s">
        <v>185</v>
      </c>
      <c r="BE153" s="216">
        <f>IF(N153="základní",J153,0)</f>
        <v>0</v>
      </c>
      <c r="BF153" s="216">
        <f>IF(N153="snížená",J153,0)</f>
        <v>0</v>
      </c>
      <c r="BG153" s="216">
        <f>IF(N153="zákl. přenesená",J153,0)</f>
        <v>0</v>
      </c>
      <c r="BH153" s="216">
        <f>IF(N153="sníž. přenesená",J153,0)</f>
        <v>0</v>
      </c>
      <c r="BI153" s="216">
        <f>IF(N153="nulová",J153,0)</f>
        <v>0</v>
      </c>
      <c r="BJ153" s="18" t="s">
        <v>81</v>
      </c>
      <c r="BK153" s="216">
        <f>ROUND(I153*H153,2)</f>
        <v>0</v>
      </c>
      <c r="BL153" s="18" t="s">
        <v>487</v>
      </c>
      <c r="BM153" s="215" t="s">
        <v>3073</v>
      </c>
    </row>
    <row r="154" spans="1:65" s="2" customFormat="1" ht="10.199999999999999">
      <c r="A154" s="35"/>
      <c r="B154" s="36"/>
      <c r="C154" s="37"/>
      <c r="D154" s="217" t="s">
        <v>194</v>
      </c>
      <c r="E154" s="37"/>
      <c r="F154" s="218" t="s">
        <v>2516</v>
      </c>
      <c r="G154" s="37"/>
      <c r="H154" s="37"/>
      <c r="I154" s="116"/>
      <c r="J154" s="37"/>
      <c r="K154" s="37"/>
      <c r="L154" s="40"/>
      <c r="M154" s="219"/>
      <c r="N154" s="220"/>
      <c r="O154" s="72"/>
      <c r="P154" s="72"/>
      <c r="Q154" s="72"/>
      <c r="R154" s="72"/>
      <c r="S154" s="72"/>
      <c r="T154" s="73"/>
      <c r="U154" s="35"/>
      <c r="V154" s="35"/>
      <c r="W154" s="35"/>
      <c r="X154" s="35"/>
      <c r="Y154" s="35"/>
      <c r="Z154" s="35"/>
      <c r="AA154" s="35"/>
      <c r="AB154" s="35"/>
      <c r="AC154" s="35"/>
      <c r="AD154" s="35"/>
      <c r="AE154" s="35"/>
      <c r="AT154" s="18" t="s">
        <v>194</v>
      </c>
      <c r="AU154" s="18" t="s">
        <v>83</v>
      </c>
    </row>
    <row r="155" spans="1:65" s="2" customFormat="1" ht="16.5" customHeight="1">
      <c r="A155" s="35"/>
      <c r="B155" s="36"/>
      <c r="C155" s="204" t="s">
        <v>8</v>
      </c>
      <c r="D155" s="204" t="s">
        <v>187</v>
      </c>
      <c r="E155" s="205" t="s">
        <v>2819</v>
      </c>
      <c r="F155" s="206" t="s">
        <v>3074</v>
      </c>
      <c r="G155" s="207" t="s">
        <v>990</v>
      </c>
      <c r="H155" s="208">
        <v>1</v>
      </c>
      <c r="I155" s="209"/>
      <c r="J155" s="210">
        <f>ROUND(I155*H155,2)</f>
        <v>0</v>
      </c>
      <c r="K155" s="206" t="s">
        <v>1</v>
      </c>
      <c r="L155" s="40"/>
      <c r="M155" s="211" t="s">
        <v>1</v>
      </c>
      <c r="N155" s="212" t="s">
        <v>38</v>
      </c>
      <c r="O155" s="72"/>
      <c r="P155" s="213">
        <f>O155*H155</f>
        <v>0</v>
      </c>
      <c r="Q155" s="213">
        <v>0</v>
      </c>
      <c r="R155" s="213">
        <f>Q155*H155</f>
        <v>0</v>
      </c>
      <c r="S155" s="213">
        <v>0</v>
      </c>
      <c r="T155" s="214">
        <f>S155*H155</f>
        <v>0</v>
      </c>
      <c r="U155" s="35"/>
      <c r="V155" s="35"/>
      <c r="W155" s="35"/>
      <c r="X155" s="35"/>
      <c r="Y155" s="35"/>
      <c r="Z155" s="35"/>
      <c r="AA155" s="35"/>
      <c r="AB155" s="35"/>
      <c r="AC155" s="35"/>
      <c r="AD155" s="35"/>
      <c r="AE155" s="35"/>
      <c r="AR155" s="215" t="s">
        <v>487</v>
      </c>
      <c r="AT155" s="215" t="s">
        <v>187</v>
      </c>
      <c r="AU155" s="215" t="s">
        <v>83</v>
      </c>
      <c r="AY155" s="18" t="s">
        <v>185</v>
      </c>
      <c r="BE155" s="216">
        <f>IF(N155="základní",J155,0)</f>
        <v>0</v>
      </c>
      <c r="BF155" s="216">
        <f>IF(N155="snížená",J155,0)</f>
        <v>0</v>
      </c>
      <c r="BG155" s="216">
        <f>IF(N155="zákl. přenesená",J155,0)</f>
        <v>0</v>
      </c>
      <c r="BH155" s="216">
        <f>IF(N155="sníž. přenesená",J155,0)</f>
        <v>0</v>
      </c>
      <c r="BI155" s="216">
        <f>IF(N155="nulová",J155,0)</f>
        <v>0</v>
      </c>
      <c r="BJ155" s="18" t="s">
        <v>81</v>
      </c>
      <c r="BK155" s="216">
        <f>ROUND(I155*H155,2)</f>
        <v>0</v>
      </c>
      <c r="BL155" s="18" t="s">
        <v>487</v>
      </c>
      <c r="BM155" s="215" t="s">
        <v>3075</v>
      </c>
    </row>
    <row r="156" spans="1:65" s="2" customFormat="1" ht="10.199999999999999">
      <c r="A156" s="35"/>
      <c r="B156" s="36"/>
      <c r="C156" s="37"/>
      <c r="D156" s="217" t="s">
        <v>194</v>
      </c>
      <c r="E156" s="37"/>
      <c r="F156" s="218" t="s">
        <v>3074</v>
      </c>
      <c r="G156" s="37"/>
      <c r="H156" s="37"/>
      <c r="I156" s="116"/>
      <c r="J156" s="37"/>
      <c r="K156" s="37"/>
      <c r="L156" s="40"/>
      <c r="M156" s="219"/>
      <c r="N156" s="220"/>
      <c r="O156" s="72"/>
      <c r="P156" s="72"/>
      <c r="Q156" s="72"/>
      <c r="R156" s="72"/>
      <c r="S156" s="72"/>
      <c r="T156" s="73"/>
      <c r="U156" s="35"/>
      <c r="V156" s="35"/>
      <c r="W156" s="35"/>
      <c r="X156" s="35"/>
      <c r="Y156" s="35"/>
      <c r="Z156" s="35"/>
      <c r="AA156" s="35"/>
      <c r="AB156" s="35"/>
      <c r="AC156" s="35"/>
      <c r="AD156" s="35"/>
      <c r="AE156" s="35"/>
      <c r="AT156" s="18" t="s">
        <v>194</v>
      </c>
      <c r="AU156" s="18" t="s">
        <v>83</v>
      </c>
    </row>
    <row r="157" spans="1:65" s="2" customFormat="1" ht="16.5" customHeight="1">
      <c r="A157" s="35"/>
      <c r="B157" s="36"/>
      <c r="C157" s="204" t="s">
        <v>296</v>
      </c>
      <c r="D157" s="204" t="s">
        <v>187</v>
      </c>
      <c r="E157" s="205" t="s">
        <v>2518</v>
      </c>
      <c r="F157" s="206" t="s">
        <v>3076</v>
      </c>
      <c r="G157" s="207" t="s">
        <v>990</v>
      </c>
      <c r="H157" s="208">
        <v>1</v>
      </c>
      <c r="I157" s="209"/>
      <c r="J157" s="210">
        <f>ROUND(I157*H157,2)</f>
        <v>0</v>
      </c>
      <c r="K157" s="206" t="s">
        <v>1</v>
      </c>
      <c r="L157" s="40"/>
      <c r="M157" s="211" t="s">
        <v>1</v>
      </c>
      <c r="N157" s="212" t="s">
        <v>38</v>
      </c>
      <c r="O157" s="72"/>
      <c r="P157" s="213">
        <f>O157*H157</f>
        <v>0</v>
      </c>
      <c r="Q157" s="213">
        <v>0</v>
      </c>
      <c r="R157" s="213">
        <f>Q157*H157</f>
        <v>0</v>
      </c>
      <c r="S157" s="213">
        <v>0</v>
      </c>
      <c r="T157" s="214">
        <f>S157*H157</f>
        <v>0</v>
      </c>
      <c r="U157" s="35"/>
      <c r="V157" s="35"/>
      <c r="W157" s="35"/>
      <c r="X157" s="35"/>
      <c r="Y157" s="35"/>
      <c r="Z157" s="35"/>
      <c r="AA157" s="35"/>
      <c r="AB157" s="35"/>
      <c r="AC157" s="35"/>
      <c r="AD157" s="35"/>
      <c r="AE157" s="35"/>
      <c r="AR157" s="215" t="s">
        <v>487</v>
      </c>
      <c r="AT157" s="215" t="s">
        <v>187</v>
      </c>
      <c r="AU157" s="215" t="s">
        <v>83</v>
      </c>
      <c r="AY157" s="18" t="s">
        <v>185</v>
      </c>
      <c r="BE157" s="216">
        <f>IF(N157="základní",J157,0)</f>
        <v>0</v>
      </c>
      <c r="BF157" s="216">
        <f>IF(N157="snížená",J157,0)</f>
        <v>0</v>
      </c>
      <c r="BG157" s="216">
        <f>IF(N157="zákl. přenesená",J157,0)</f>
        <v>0</v>
      </c>
      <c r="BH157" s="216">
        <f>IF(N157="sníž. přenesená",J157,0)</f>
        <v>0</v>
      </c>
      <c r="BI157" s="216">
        <f>IF(N157="nulová",J157,0)</f>
        <v>0</v>
      </c>
      <c r="BJ157" s="18" t="s">
        <v>81</v>
      </c>
      <c r="BK157" s="216">
        <f>ROUND(I157*H157,2)</f>
        <v>0</v>
      </c>
      <c r="BL157" s="18" t="s">
        <v>487</v>
      </c>
      <c r="BM157" s="215" t="s">
        <v>3077</v>
      </c>
    </row>
    <row r="158" spans="1:65" s="2" customFormat="1" ht="10.199999999999999">
      <c r="A158" s="35"/>
      <c r="B158" s="36"/>
      <c r="C158" s="37"/>
      <c r="D158" s="217" t="s">
        <v>194</v>
      </c>
      <c r="E158" s="37"/>
      <c r="F158" s="218" t="s">
        <v>3076</v>
      </c>
      <c r="G158" s="37"/>
      <c r="H158" s="37"/>
      <c r="I158" s="116"/>
      <c r="J158" s="37"/>
      <c r="K158" s="37"/>
      <c r="L158" s="40"/>
      <c r="M158" s="219"/>
      <c r="N158" s="220"/>
      <c r="O158" s="72"/>
      <c r="P158" s="72"/>
      <c r="Q158" s="72"/>
      <c r="R158" s="72"/>
      <c r="S158" s="72"/>
      <c r="T158" s="73"/>
      <c r="U158" s="35"/>
      <c r="V158" s="35"/>
      <c r="W158" s="35"/>
      <c r="X158" s="35"/>
      <c r="Y158" s="35"/>
      <c r="Z158" s="35"/>
      <c r="AA158" s="35"/>
      <c r="AB158" s="35"/>
      <c r="AC158" s="35"/>
      <c r="AD158" s="35"/>
      <c r="AE158" s="35"/>
      <c r="AT158" s="18" t="s">
        <v>194</v>
      </c>
      <c r="AU158" s="18" t="s">
        <v>83</v>
      </c>
    </row>
    <row r="159" spans="1:65" s="2" customFormat="1" ht="16.5" customHeight="1">
      <c r="A159" s="35"/>
      <c r="B159" s="36"/>
      <c r="C159" s="204" t="s">
        <v>305</v>
      </c>
      <c r="D159" s="204" t="s">
        <v>187</v>
      </c>
      <c r="E159" s="205" t="s">
        <v>2524</v>
      </c>
      <c r="F159" s="206" t="s">
        <v>3078</v>
      </c>
      <c r="G159" s="207" t="s">
        <v>990</v>
      </c>
      <c r="H159" s="208">
        <v>1</v>
      </c>
      <c r="I159" s="209"/>
      <c r="J159" s="210">
        <f>ROUND(I159*H159,2)</f>
        <v>0</v>
      </c>
      <c r="K159" s="206" t="s">
        <v>1</v>
      </c>
      <c r="L159" s="40"/>
      <c r="M159" s="211" t="s">
        <v>1</v>
      </c>
      <c r="N159" s="212" t="s">
        <v>38</v>
      </c>
      <c r="O159" s="72"/>
      <c r="P159" s="213">
        <f>O159*H159</f>
        <v>0</v>
      </c>
      <c r="Q159" s="213">
        <v>0</v>
      </c>
      <c r="R159" s="213">
        <f>Q159*H159</f>
        <v>0</v>
      </c>
      <c r="S159" s="213">
        <v>0</v>
      </c>
      <c r="T159" s="214">
        <f>S159*H159</f>
        <v>0</v>
      </c>
      <c r="U159" s="35"/>
      <c r="V159" s="35"/>
      <c r="W159" s="35"/>
      <c r="X159" s="35"/>
      <c r="Y159" s="35"/>
      <c r="Z159" s="35"/>
      <c r="AA159" s="35"/>
      <c r="AB159" s="35"/>
      <c r="AC159" s="35"/>
      <c r="AD159" s="35"/>
      <c r="AE159" s="35"/>
      <c r="AR159" s="215" t="s">
        <v>487</v>
      </c>
      <c r="AT159" s="215" t="s">
        <v>187</v>
      </c>
      <c r="AU159" s="215" t="s">
        <v>83</v>
      </c>
      <c r="AY159" s="18" t="s">
        <v>185</v>
      </c>
      <c r="BE159" s="216">
        <f>IF(N159="základní",J159,0)</f>
        <v>0</v>
      </c>
      <c r="BF159" s="216">
        <f>IF(N159="snížená",J159,0)</f>
        <v>0</v>
      </c>
      <c r="BG159" s="216">
        <f>IF(N159="zákl. přenesená",J159,0)</f>
        <v>0</v>
      </c>
      <c r="BH159" s="216">
        <f>IF(N159="sníž. přenesená",J159,0)</f>
        <v>0</v>
      </c>
      <c r="BI159" s="216">
        <f>IF(N159="nulová",J159,0)</f>
        <v>0</v>
      </c>
      <c r="BJ159" s="18" t="s">
        <v>81</v>
      </c>
      <c r="BK159" s="216">
        <f>ROUND(I159*H159,2)</f>
        <v>0</v>
      </c>
      <c r="BL159" s="18" t="s">
        <v>487</v>
      </c>
      <c r="BM159" s="215" t="s">
        <v>3079</v>
      </c>
    </row>
    <row r="160" spans="1:65" s="2" customFormat="1" ht="10.199999999999999">
      <c r="A160" s="35"/>
      <c r="B160" s="36"/>
      <c r="C160" s="37"/>
      <c r="D160" s="217" t="s">
        <v>194</v>
      </c>
      <c r="E160" s="37"/>
      <c r="F160" s="218" t="s">
        <v>3078</v>
      </c>
      <c r="G160" s="37"/>
      <c r="H160" s="37"/>
      <c r="I160" s="116"/>
      <c r="J160" s="37"/>
      <c r="K160" s="37"/>
      <c r="L160" s="40"/>
      <c r="M160" s="219"/>
      <c r="N160" s="220"/>
      <c r="O160" s="72"/>
      <c r="P160" s="72"/>
      <c r="Q160" s="72"/>
      <c r="R160" s="72"/>
      <c r="S160" s="72"/>
      <c r="T160" s="73"/>
      <c r="U160" s="35"/>
      <c r="V160" s="35"/>
      <c r="W160" s="35"/>
      <c r="X160" s="35"/>
      <c r="Y160" s="35"/>
      <c r="Z160" s="35"/>
      <c r="AA160" s="35"/>
      <c r="AB160" s="35"/>
      <c r="AC160" s="35"/>
      <c r="AD160" s="35"/>
      <c r="AE160" s="35"/>
      <c r="AT160" s="18" t="s">
        <v>194</v>
      </c>
      <c r="AU160" s="18" t="s">
        <v>83</v>
      </c>
    </row>
    <row r="161" spans="1:65" s="2" customFormat="1" ht="21.75" customHeight="1">
      <c r="A161" s="35"/>
      <c r="B161" s="36"/>
      <c r="C161" s="204" t="s">
        <v>313</v>
      </c>
      <c r="D161" s="204" t="s">
        <v>187</v>
      </c>
      <c r="E161" s="205" t="s">
        <v>2527</v>
      </c>
      <c r="F161" s="206" t="s">
        <v>3080</v>
      </c>
      <c r="G161" s="207" t="s">
        <v>990</v>
      </c>
      <c r="H161" s="208">
        <v>2</v>
      </c>
      <c r="I161" s="209"/>
      <c r="J161" s="210">
        <f>ROUND(I161*H161,2)</f>
        <v>0</v>
      </c>
      <c r="K161" s="206" t="s">
        <v>1</v>
      </c>
      <c r="L161" s="40"/>
      <c r="M161" s="211" t="s">
        <v>1</v>
      </c>
      <c r="N161" s="212" t="s">
        <v>38</v>
      </c>
      <c r="O161" s="72"/>
      <c r="P161" s="213">
        <f>O161*H161</f>
        <v>0</v>
      </c>
      <c r="Q161" s="213">
        <v>0</v>
      </c>
      <c r="R161" s="213">
        <f>Q161*H161</f>
        <v>0</v>
      </c>
      <c r="S161" s="213">
        <v>0</v>
      </c>
      <c r="T161" s="214">
        <f>S161*H161</f>
        <v>0</v>
      </c>
      <c r="U161" s="35"/>
      <c r="V161" s="35"/>
      <c r="W161" s="35"/>
      <c r="X161" s="35"/>
      <c r="Y161" s="35"/>
      <c r="Z161" s="35"/>
      <c r="AA161" s="35"/>
      <c r="AB161" s="35"/>
      <c r="AC161" s="35"/>
      <c r="AD161" s="35"/>
      <c r="AE161" s="35"/>
      <c r="AR161" s="215" t="s">
        <v>487</v>
      </c>
      <c r="AT161" s="215" t="s">
        <v>187</v>
      </c>
      <c r="AU161" s="215" t="s">
        <v>83</v>
      </c>
      <c r="AY161" s="18" t="s">
        <v>185</v>
      </c>
      <c r="BE161" s="216">
        <f>IF(N161="základní",J161,0)</f>
        <v>0</v>
      </c>
      <c r="BF161" s="216">
        <f>IF(N161="snížená",J161,0)</f>
        <v>0</v>
      </c>
      <c r="BG161" s="216">
        <f>IF(N161="zákl. přenesená",J161,0)</f>
        <v>0</v>
      </c>
      <c r="BH161" s="216">
        <f>IF(N161="sníž. přenesená",J161,0)</f>
        <v>0</v>
      </c>
      <c r="BI161" s="216">
        <f>IF(N161="nulová",J161,0)</f>
        <v>0</v>
      </c>
      <c r="BJ161" s="18" t="s">
        <v>81</v>
      </c>
      <c r="BK161" s="216">
        <f>ROUND(I161*H161,2)</f>
        <v>0</v>
      </c>
      <c r="BL161" s="18" t="s">
        <v>487</v>
      </c>
      <c r="BM161" s="215" t="s">
        <v>3081</v>
      </c>
    </row>
    <row r="162" spans="1:65" s="2" customFormat="1" ht="19.2">
      <c r="A162" s="35"/>
      <c r="B162" s="36"/>
      <c r="C162" s="37"/>
      <c r="D162" s="217" t="s">
        <v>194</v>
      </c>
      <c r="E162" s="37"/>
      <c r="F162" s="218" t="s">
        <v>3080</v>
      </c>
      <c r="G162" s="37"/>
      <c r="H162" s="37"/>
      <c r="I162" s="116"/>
      <c r="J162" s="37"/>
      <c r="K162" s="37"/>
      <c r="L162" s="40"/>
      <c r="M162" s="219"/>
      <c r="N162" s="220"/>
      <c r="O162" s="72"/>
      <c r="P162" s="72"/>
      <c r="Q162" s="72"/>
      <c r="R162" s="72"/>
      <c r="S162" s="72"/>
      <c r="T162" s="73"/>
      <c r="U162" s="35"/>
      <c r="V162" s="35"/>
      <c r="W162" s="35"/>
      <c r="X162" s="35"/>
      <c r="Y162" s="35"/>
      <c r="Z162" s="35"/>
      <c r="AA162" s="35"/>
      <c r="AB162" s="35"/>
      <c r="AC162" s="35"/>
      <c r="AD162" s="35"/>
      <c r="AE162" s="35"/>
      <c r="AT162" s="18" t="s">
        <v>194</v>
      </c>
      <c r="AU162" s="18" t="s">
        <v>83</v>
      </c>
    </row>
    <row r="163" spans="1:65" s="2" customFormat="1" ht="16.5" customHeight="1">
      <c r="A163" s="35"/>
      <c r="B163" s="36"/>
      <c r="C163" s="204" t="s">
        <v>322</v>
      </c>
      <c r="D163" s="204" t="s">
        <v>187</v>
      </c>
      <c r="E163" s="205" t="s">
        <v>2530</v>
      </c>
      <c r="F163" s="206" t="s">
        <v>3082</v>
      </c>
      <c r="G163" s="207" t="s">
        <v>990</v>
      </c>
      <c r="H163" s="208">
        <v>1</v>
      </c>
      <c r="I163" s="209"/>
      <c r="J163" s="210">
        <f>ROUND(I163*H163,2)</f>
        <v>0</v>
      </c>
      <c r="K163" s="206" t="s">
        <v>1</v>
      </c>
      <c r="L163" s="40"/>
      <c r="M163" s="211" t="s">
        <v>1</v>
      </c>
      <c r="N163" s="212" t="s">
        <v>38</v>
      </c>
      <c r="O163" s="72"/>
      <c r="P163" s="213">
        <f>O163*H163</f>
        <v>0</v>
      </c>
      <c r="Q163" s="213">
        <v>0</v>
      </c>
      <c r="R163" s="213">
        <f>Q163*H163</f>
        <v>0</v>
      </c>
      <c r="S163" s="213">
        <v>0</v>
      </c>
      <c r="T163" s="214">
        <f>S163*H163</f>
        <v>0</v>
      </c>
      <c r="U163" s="35"/>
      <c r="V163" s="35"/>
      <c r="W163" s="35"/>
      <c r="X163" s="35"/>
      <c r="Y163" s="35"/>
      <c r="Z163" s="35"/>
      <c r="AA163" s="35"/>
      <c r="AB163" s="35"/>
      <c r="AC163" s="35"/>
      <c r="AD163" s="35"/>
      <c r="AE163" s="35"/>
      <c r="AR163" s="215" t="s">
        <v>487</v>
      </c>
      <c r="AT163" s="215" t="s">
        <v>187</v>
      </c>
      <c r="AU163" s="215" t="s">
        <v>83</v>
      </c>
      <c r="AY163" s="18" t="s">
        <v>185</v>
      </c>
      <c r="BE163" s="216">
        <f>IF(N163="základní",J163,0)</f>
        <v>0</v>
      </c>
      <c r="BF163" s="216">
        <f>IF(N163="snížená",J163,0)</f>
        <v>0</v>
      </c>
      <c r="BG163" s="216">
        <f>IF(N163="zákl. přenesená",J163,0)</f>
        <v>0</v>
      </c>
      <c r="BH163" s="216">
        <f>IF(N163="sníž. přenesená",J163,0)</f>
        <v>0</v>
      </c>
      <c r="BI163" s="216">
        <f>IF(N163="nulová",J163,0)</f>
        <v>0</v>
      </c>
      <c r="BJ163" s="18" t="s">
        <v>81</v>
      </c>
      <c r="BK163" s="216">
        <f>ROUND(I163*H163,2)</f>
        <v>0</v>
      </c>
      <c r="BL163" s="18" t="s">
        <v>487</v>
      </c>
      <c r="BM163" s="215" t="s">
        <v>3083</v>
      </c>
    </row>
    <row r="164" spans="1:65" s="2" customFormat="1" ht="10.199999999999999">
      <c r="A164" s="35"/>
      <c r="B164" s="36"/>
      <c r="C164" s="37"/>
      <c r="D164" s="217" t="s">
        <v>194</v>
      </c>
      <c r="E164" s="37"/>
      <c r="F164" s="218" t="s">
        <v>3082</v>
      </c>
      <c r="G164" s="37"/>
      <c r="H164" s="37"/>
      <c r="I164" s="116"/>
      <c r="J164" s="37"/>
      <c r="K164" s="37"/>
      <c r="L164" s="40"/>
      <c r="M164" s="219"/>
      <c r="N164" s="220"/>
      <c r="O164" s="72"/>
      <c r="P164" s="72"/>
      <c r="Q164" s="72"/>
      <c r="R164" s="72"/>
      <c r="S164" s="72"/>
      <c r="T164" s="73"/>
      <c r="U164" s="35"/>
      <c r="V164" s="35"/>
      <c r="W164" s="35"/>
      <c r="X164" s="35"/>
      <c r="Y164" s="35"/>
      <c r="Z164" s="35"/>
      <c r="AA164" s="35"/>
      <c r="AB164" s="35"/>
      <c r="AC164" s="35"/>
      <c r="AD164" s="35"/>
      <c r="AE164" s="35"/>
      <c r="AT164" s="18" t="s">
        <v>194</v>
      </c>
      <c r="AU164" s="18" t="s">
        <v>83</v>
      </c>
    </row>
    <row r="165" spans="1:65" s="2" customFormat="1" ht="16.5" customHeight="1">
      <c r="A165" s="35"/>
      <c r="B165" s="36"/>
      <c r="C165" s="204" t="s">
        <v>335</v>
      </c>
      <c r="D165" s="204" t="s">
        <v>187</v>
      </c>
      <c r="E165" s="205" t="s">
        <v>2533</v>
      </c>
      <c r="F165" s="206" t="s">
        <v>3084</v>
      </c>
      <c r="G165" s="207" t="s">
        <v>990</v>
      </c>
      <c r="H165" s="208">
        <v>2</v>
      </c>
      <c r="I165" s="209"/>
      <c r="J165" s="210">
        <f>ROUND(I165*H165,2)</f>
        <v>0</v>
      </c>
      <c r="K165" s="206" t="s">
        <v>1</v>
      </c>
      <c r="L165" s="40"/>
      <c r="M165" s="211" t="s">
        <v>1</v>
      </c>
      <c r="N165" s="212" t="s">
        <v>38</v>
      </c>
      <c r="O165" s="72"/>
      <c r="P165" s="213">
        <f>O165*H165</f>
        <v>0</v>
      </c>
      <c r="Q165" s="213">
        <v>0</v>
      </c>
      <c r="R165" s="213">
        <f>Q165*H165</f>
        <v>0</v>
      </c>
      <c r="S165" s="213">
        <v>0</v>
      </c>
      <c r="T165" s="214">
        <f>S165*H165</f>
        <v>0</v>
      </c>
      <c r="U165" s="35"/>
      <c r="V165" s="35"/>
      <c r="W165" s="35"/>
      <c r="X165" s="35"/>
      <c r="Y165" s="35"/>
      <c r="Z165" s="35"/>
      <c r="AA165" s="35"/>
      <c r="AB165" s="35"/>
      <c r="AC165" s="35"/>
      <c r="AD165" s="35"/>
      <c r="AE165" s="35"/>
      <c r="AR165" s="215" t="s">
        <v>487</v>
      </c>
      <c r="AT165" s="215" t="s">
        <v>187</v>
      </c>
      <c r="AU165" s="215" t="s">
        <v>83</v>
      </c>
      <c r="AY165" s="18" t="s">
        <v>185</v>
      </c>
      <c r="BE165" s="216">
        <f>IF(N165="základní",J165,0)</f>
        <v>0</v>
      </c>
      <c r="BF165" s="216">
        <f>IF(N165="snížená",J165,0)</f>
        <v>0</v>
      </c>
      <c r="BG165" s="216">
        <f>IF(N165="zákl. přenesená",J165,0)</f>
        <v>0</v>
      </c>
      <c r="BH165" s="216">
        <f>IF(N165="sníž. přenesená",J165,0)</f>
        <v>0</v>
      </c>
      <c r="BI165" s="216">
        <f>IF(N165="nulová",J165,0)</f>
        <v>0</v>
      </c>
      <c r="BJ165" s="18" t="s">
        <v>81</v>
      </c>
      <c r="BK165" s="216">
        <f>ROUND(I165*H165,2)</f>
        <v>0</v>
      </c>
      <c r="BL165" s="18" t="s">
        <v>487</v>
      </c>
      <c r="BM165" s="215" t="s">
        <v>3085</v>
      </c>
    </row>
    <row r="166" spans="1:65" s="2" customFormat="1" ht="10.199999999999999">
      <c r="A166" s="35"/>
      <c r="B166" s="36"/>
      <c r="C166" s="37"/>
      <c r="D166" s="217" t="s">
        <v>194</v>
      </c>
      <c r="E166" s="37"/>
      <c r="F166" s="218" t="s">
        <v>3084</v>
      </c>
      <c r="G166" s="37"/>
      <c r="H166" s="37"/>
      <c r="I166" s="116"/>
      <c r="J166" s="37"/>
      <c r="K166" s="37"/>
      <c r="L166" s="40"/>
      <c r="M166" s="219"/>
      <c r="N166" s="220"/>
      <c r="O166" s="72"/>
      <c r="P166" s="72"/>
      <c r="Q166" s="72"/>
      <c r="R166" s="72"/>
      <c r="S166" s="72"/>
      <c r="T166" s="73"/>
      <c r="U166" s="35"/>
      <c r="V166" s="35"/>
      <c r="W166" s="35"/>
      <c r="X166" s="35"/>
      <c r="Y166" s="35"/>
      <c r="Z166" s="35"/>
      <c r="AA166" s="35"/>
      <c r="AB166" s="35"/>
      <c r="AC166" s="35"/>
      <c r="AD166" s="35"/>
      <c r="AE166" s="35"/>
      <c r="AT166" s="18" t="s">
        <v>194</v>
      </c>
      <c r="AU166" s="18" t="s">
        <v>83</v>
      </c>
    </row>
    <row r="167" spans="1:65" s="2" customFormat="1" ht="16.5" customHeight="1">
      <c r="A167" s="35"/>
      <c r="B167" s="36"/>
      <c r="C167" s="204" t="s">
        <v>7</v>
      </c>
      <c r="D167" s="204" t="s">
        <v>187</v>
      </c>
      <c r="E167" s="205" t="s">
        <v>2542</v>
      </c>
      <c r="F167" s="206" t="s">
        <v>3086</v>
      </c>
      <c r="G167" s="207" t="s">
        <v>316</v>
      </c>
      <c r="H167" s="208">
        <v>8</v>
      </c>
      <c r="I167" s="209"/>
      <c r="J167" s="210">
        <f>ROUND(I167*H167,2)</f>
        <v>0</v>
      </c>
      <c r="K167" s="206" t="s">
        <v>1</v>
      </c>
      <c r="L167" s="40"/>
      <c r="M167" s="211" t="s">
        <v>1</v>
      </c>
      <c r="N167" s="212" t="s">
        <v>38</v>
      </c>
      <c r="O167" s="72"/>
      <c r="P167" s="213">
        <f>O167*H167</f>
        <v>0</v>
      </c>
      <c r="Q167" s="213">
        <v>0</v>
      </c>
      <c r="R167" s="213">
        <f>Q167*H167</f>
        <v>0</v>
      </c>
      <c r="S167" s="213">
        <v>0</v>
      </c>
      <c r="T167" s="214">
        <f>S167*H167</f>
        <v>0</v>
      </c>
      <c r="U167" s="35"/>
      <c r="V167" s="35"/>
      <c r="W167" s="35"/>
      <c r="X167" s="35"/>
      <c r="Y167" s="35"/>
      <c r="Z167" s="35"/>
      <c r="AA167" s="35"/>
      <c r="AB167" s="35"/>
      <c r="AC167" s="35"/>
      <c r="AD167" s="35"/>
      <c r="AE167" s="35"/>
      <c r="AR167" s="215" t="s">
        <v>487</v>
      </c>
      <c r="AT167" s="215" t="s">
        <v>187</v>
      </c>
      <c r="AU167" s="215" t="s">
        <v>83</v>
      </c>
      <c r="AY167" s="18" t="s">
        <v>185</v>
      </c>
      <c r="BE167" s="216">
        <f>IF(N167="základní",J167,0)</f>
        <v>0</v>
      </c>
      <c r="BF167" s="216">
        <f>IF(N167="snížená",J167,0)</f>
        <v>0</v>
      </c>
      <c r="BG167" s="216">
        <f>IF(N167="zákl. přenesená",J167,0)</f>
        <v>0</v>
      </c>
      <c r="BH167" s="216">
        <f>IF(N167="sníž. přenesená",J167,0)</f>
        <v>0</v>
      </c>
      <c r="BI167" s="216">
        <f>IF(N167="nulová",J167,0)</f>
        <v>0</v>
      </c>
      <c r="BJ167" s="18" t="s">
        <v>81</v>
      </c>
      <c r="BK167" s="216">
        <f>ROUND(I167*H167,2)</f>
        <v>0</v>
      </c>
      <c r="BL167" s="18" t="s">
        <v>487</v>
      </c>
      <c r="BM167" s="215" t="s">
        <v>3087</v>
      </c>
    </row>
    <row r="168" spans="1:65" s="2" customFormat="1" ht="10.199999999999999">
      <c r="A168" s="35"/>
      <c r="B168" s="36"/>
      <c r="C168" s="37"/>
      <c r="D168" s="217" t="s">
        <v>194</v>
      </c>
      <c r="E168" s="37"/>
      <c r="F168" s="218" t="s">
        <v>3086</v>
      </c>
      <c r="G168" s="37"/>
      <c r="H168" s="37"/>
      <c r="I168" s="116"/>
      <c r="J168" s="37"/>
      <c r="K168" s="37"/>
      <c r="L168" s="40"/>
      <c r="M168" s="219"/>
      <c r="N168" s="220"/>
      <c r="O168" s="72"/>
      <c r="P168" s="72"/>
      <c r="Q168" s="72"/>
      <c r="R168" s="72"/>
      <c r="S168" s="72"/>
      <c r="T168" s="73"/>
      <c r="U168" s="35"/>
      <c r="V168" s="35"/>
      <c r="W168" s="35"/>
      <c r="X168" s="35"/>
      <c r="Y168" s="35"/>
      <c r="Z168" s="35"/>
      <c r="AA168" s="35"/>
      <c r="AB168" s="35"/>
      <c r="AC168" s="35"/>
      <c r="AD168" s="35"/>
      <c r="AE168" s="35"/>
      <c r="AT168" s="18" t="s">
        <v>194</v>
      </c>
      <c r="AU168" s="18" t="s">
        <v>83</v>
      </c>
    </row>
    <row r="169" spans="1:65" s="2" customFormat="1" ht="16.5" customHeight="1">
      <c r="A169" s="35"/>
      <c r="B169" s="36"/>
      <c r="C169" s="204" t="s">
        <v>347</v>
      </c>
      <c r="D169" s="204" t="s">
        <v>187</v>
      </c>
      <c r="E169" s="205" t="s">
        <v>3088</v>
      </c>
      <c r="F169" s="206" t="s">
        <v>3089</v>
      </c>
      <c r="G169" s="207" t="s">
        <v>316</v>
      </c>
      <c r="H169" s="208">
        <v>1</v>
      </c>
      <c r="I169" s="209"/>
      <c r="J169" s="210">
        <f>ROUND(I169*H169,2)</f>
        <v>0</v>
      </c>
      <c r="K169" s="206" t="s">
        <v>1</v>
      </c>
      <c r="L169" s="40"/>
      <c r="M169" s="211" t="s">
        <v>1</v>
      </c>
      <c r="N169" s="212" t="s">
        <v>38</v>
      </c>
      <c r="O169" s="72"/>
      <c r="P169" s="213">
        <f>O169*H169</f>
        <v>0</v>
      </c>
      <c r="Q169" s="213">
        <v>0</v>
      </c>
      <c r="R169" s="213">
        <f>Q169*H169</f>
        <v>0</v>
      </c>
      <c r="S169" s="213">
        <v>0</v>
      </c>
      <c r="T169" s="214">
        <f>S169*H169</f>
        <v>0</v>
      </c>
      <c r="U169" s="35"/>
      <c r="V169" s="35"/>
      <c r="W169" s="35"/>
      <c r="X169" s="35"/>
      <c r="Y169" s="35"/>
      <c r="Z169" s="35"/>
      <c r="AA169" s="35"/>
      <c r="AB169" s="35"/>
      <c r="AC169" s="35"/>
      <c r="AD169" s="35"/>
      <c r="AE169" s="35"/>
      <c r="AR169" s="215" t="s">
        <v>487</v>
      </c>
      <c r="AT169" s="215" t="s">
        <v>187</v>
      </c>
      <c r="AU169" s="215" t="s">
        <v>83</v>
      </c>
      <c r="AY169" s="18" t="s">
        <v>185</v>
      </c>
      <c r="BE169" s="216">
        <f>IF(N169="základní",J169,0)</f>
        <v>0</v>
      </c>
      <c r="BF169" s="216">
        <f>IF(N169="snížená",J169,0)</f>
        <v>0</v>
      </c>
      <c r="BG169" s="216">
        <f>IF(N169="zákl. přenesená",J169,0)</f>
        <v>0</v>
      </c>
      <c r="BH169" s="216">
        <f>IF(N169="sníž. přenesená",J169,0)</f>
        <v>0</v>
      </c>
      <c r="BI169" s="216">
        <f>IF(N169="nulová",J169,0)</f>
        <v>0</v>
      </c>
      <c r="BJ169" s="18" t="s">
        <v>81</v>
      </c>
      <c r="BK169" s="216">
        <f>ROUND(I169*H169,2)</f>
        <v>0</v>
      </c>
      <c r="BL169" s="18" t="s">
        <v>487</v>
      </c>
      <c r="BM169" s="215" t="s">
        <v>3090</v>
      </c>
    </row>
    <row r="170" spans="1:65" s="2" customFormat="1" ht="10.199999999999999">
      <c r="A170" s="35"/>
      <c r="B170" s="36"/>
      <c r="C170" s="37"/>
      <c r="D170" s="217" t="s">
        <v>194</v>
      </c>
      <c r="E170" s="37"/>
      <c r="F170" s="218" t="s">
        <v>3086</v>
      </c>
      <c r="G170" s="37"/>
      <c r="H170" s="37"/>
      <c r="I170" s="116"/>
      <c r="J170" s="37"/>
      <c r="K170" s="37"/>
      <c r="L170" s="40"/>
      <c r="M170" s="219"/>
      <c r="N170" s="220"/>
      <c r="O170" s="72"/>
      <c r="P170" s="72"/>
      <c r="Q170" s="72"/>
      <c r="R170" s="72"/>
      <c r="S170" s="72"/>
      <c r="T170" s="73"/>
      <c r="U170" s="35"/>
      <c r="V170" s="35"/>
      <c r="W170" s="35"/>
      <c r="X170" s="35"/>
      <c r="Y170" s="35"/>
      <c r="Z170" s="35"/>
      <c r="AA170" s="35"/>
      <c r="AB170" s="35"/>
      <c r="AC170" s="35"/>
      <c r="AD170" s="35"/>
      <c r="AE170" s="35"/>
      <c r="AT170" s="18" t="s">
        <v>194</v>
      </c>
      <c r="AU170" s="18" t="s">
        <v>83</v>
      </c>
    </row>
    <row r="171" spans="1:65" s="2" customFormat="1" ht="21.75" customHeight="1">
      <c r="A171" s="35"/>
      <c r="B171" s="36"/>
      <c r="C171" s="204" t="s">
        <v>355</v>
      </c>
      <c r="D171" s="204" t="s">
        <v>187</v>
      </c>
      <c r="E171" s="205" t="s">
        <v>2545</v>
      </c>
      <c r="F171" s="206" t="s">
        <v>3091</v>
      </c>
      <c r="G171" s="207" t="s">
        <v>316</v>
      </c>
      <c r="H171" s="208">
        <v>8</v>
      </c>
      <c r="I171" s="209"/>
      <c r="J171" s="210">
        <f>ROUND(I171*H171,2)</f>
        <v>0</v>
      </c>
      <c r="K171" s="206" t="s">
        <v>1</v>
      </c>
      <c r="L171" s="40"/>
      <c r="M171" s="211" t="s">
        <v>1</v>
      </c>
      <c r="N171" s="212" t="s">
        <v>38</v>
      </c>
      <c r="O171" s="72"/>
      <c r="P171" s="213">
        <f>O171*H171</f>
        <v>0</v>
      </c>
      <c r="Q171" s="213">
        <v>0</v>
      </c>
      <c r="R171" s="213">
        <f>Q171*H171</f>
        <v>0</v>
      </c>
      <c r="S171" s="213">
        <v>0</v>
      </c>
      <c r="T171" s="214">
        <f>S171*H171</f>
        <v>0</v>
      </c>
      <c r="U171" s="35"/>
      <c r="V171" s="35"/>
      <c r="W171" s="35"/>
      <c r="X171" s="35"/>
      <c r="Y171" s="35"/>
      <c r="Z171" s="35"/>
      <c r="AA171" s="35"/>
      <c r="AB171" s="35"/>
      <c r="AC171" s="35"/>
      <c r="AD171" s="35"/>
      <c r="AE171" s="35"/>
      <c r="AR171" s="215" t="s">
        <v>487</v>
      </c>
      <c r="AT171" s="215" t="s">
        <v>187</v>
      </c>
      <c r="AU171" s="215" t="s">
        <v>83</v>
      </c>
      <c r="AY171" s="18" t="s">
        <v>185</v>
      </c>
      <c r="BE171" s="216">
        <f>IF(N171="základní",J171,0)</f>
        <v>0</v>
      </c>
      <c r="BF171" s="216">
        <f>IF(N171="snížená",J171,0)</f>
        <v>0</v>
      </c>
      <c r="BG171" s="216">
        <f>IF(N171="zákl. přenesená",J171,0)</f>
        <v>0</v>
      </c>
      <c r="BH171" s="216">
        <f>IF(N171="sníž. přenesená",J171,0)</f>
        <v>0</v>
      </c>
      <c r="BI171" s="216">
        <f>IF(N171="nulová",J171,0)</f>
        <v>0</v>
      </c>
      <c r="BJ171" s="18" t="s">
        <v>81</v>
      </c>
      <c r="BK171" s="216">
        <f>ROUND(I171*H171,2)</f>
        <v>0</v>
      </c>
      <c r="BL171" s="18" t="s">
        <v>487</v>
      </c>
      <c r="BM171" s="215" t="s">
        <v>3092</v>
      </c>
    </row>
    <row r="172" spans="1:65" s="2" customFormat="1" ht="19.2">
      <c r="A172" s="35"/>
      <c r="B172" s="36"/>
      <c r="C172" s="37"/>
      <c r="D172" s="217" t="s">
        <v>194</v>
      </c>
      <c r="E172" s="37"/>
      <c r="F172" s="218" t="s">
        <v>3091</v>
      </c>
      <c r="G172" s="37"/>
      <c r="H172" s="37"/>
      <c r="I172" s="116"/>
      <c r="J172" s="37"/>
      <c r="K172" s="37"/>
      <c r="L172" s="40"/>
      <c r="M172" s="219"/>
      <c r="N172" s="220"/>
      <c r="O172" s="72"/>
      <c r="P172" s="72"/>
      <c r="Q172" s="72"/>
      <c r="R172" s="72"/>
      <c r="S172" s="72"/>
      <c r="T172" s="73"/>
      <c r="U172" s="35"/>
      <c r="V172" s="35"/>
      <c r="W172" s="35"/>
      <c r="X172" s="35"/>
      <c r="Y172" s="35"/>
      <c r="Z172" s="35"/>
      <c r="AA172" s="35"/>
      <c r="AB172" s="35"/>
      <c r="AC172" s="35"/>
      <c r="AD172" s="35"/>
      <c r="AE172" s="35"/>
      <c r="AT172" s="18" t="s">
        <v>194</v>
      </c>
      <c r="AU172" s="18" t="s">
        <v>83</v>
      </c>
    </row>
    <row r="173" spans="1:65" s="2" customFormat="1" ht="16.5" customHeight="1">
      <c r="A173" s="35"/>
      <c r="B173" s="36"/>
      <c r="C173" s="204" t="s">
        <v>363</v>
      </c>
      <c r="D173" s="204" t="s">
        <v>187</v>
      </c>
      <c r="E173" s="205" t="s">
        <v>2552</v>
      </c>
      <c r="F173" s="206" t="s">
        <v>3093</v>
      </c>
      <c r="G173" s="207" t="s">
        <v>316</v>
      </c>
      <c r="H173" s="208">
        <v>6</v>
      </c>
      <c r="I173" s="209"/>
      <c r="J173" s="210">
        <f>ROUND(I173*H173,2)</f>
        <v>0</v>
      </c>
      <c r="K173" s="206" t="s">
        <v>1</v>
      </c>
      <c r="L173" s="40"/>
      <c r="M173" s="211" t="s">
        <v>1</v>
      </c>
      <c r="N173" s="212" t="s">
        <v>38</v>
      </c>
      <c r="O173" s="72"/>
      <c r="P173" s="213">
        <f>O173*H173</f>
        <v>0</v>
      </c>
      <c r="Q173" s="213">
        <v>0</v>
      </c>
      <c r="R173" s="213">
        <f>Q173*H173</f>
        <v>0</v>
      </c>
      <c r="S173" s="213">
        <v>0</v>
      </c>
      <c r="T173" s="214">
        <f>S173*H173</f>
        <v>0</v>
      </c>
      <c r="U173" s="35"/>
      <c r="V173" s="35"/>
      <c r="W173" s="35"/>
      <c r="X173" s="35"/>
      <c r="Y173" s="35"/>
      <c r="Z173" s="35"/>
      <c r="AA173" s="35"/>
      <c r="AB173" s="35"/>
      <c r="AC173" s="35"/>
      <c r="AD173" s="35"/>
      <c r="AE173" s="35"/>
      <c r="AR173" s="215" t="s">
        <v>487</v>
      </c>
      <c r="AT173" s="215" t="s">
        <v>187</v>
      </c>
      <c r="AU173" s="215" t="s">
        <v>83</v>
      </c>
      <c r="AY173" s="18" t="s">
        <v>185</v>
      </c>
      <c r="BE173" s="216">
        <f>IF(N173="základní",J173,0)</f>
        <v>0</v>
      </c>
      <c r="BF173" s="216">
        <f>IF(N173="snížená",J173,0)</f>
        <v>0</v>
      </c>
      <c r="BG173" s="216">
        <f>IF(N173="zákl. přenesená",J173,0)</f>
        <v>0</v>
      </c>
      <c r="BH173" s="216">
        <f>IF(N173="sníž. přenesená",J173,0)</f>
        <v>0</v>
      </c>
      <c r="BI173" s="216">
        <f>IF(N173="nulová",J173,0)</f>
        <v>0</v>
      </c>
      <c r="BJ173" s="18" t="s">
        <v>81</v>
      </c>
      <c r="BK173" s="216">
        <f>ROUND(I173*H173,2)</f>
        <v>0</v>
      </c>
      <c r="BL173" s="18" t="s">
        <v>487</v>
      </c>
      <c r="BM173" s="215" t="s">
        <v>3094</v>
      </c>
    </row>
    <row r="174" spans="1:65" s="2" customFormat="1" ht="10.199999999999999">
      <c r="A174" s="35"/>
      <c r="B174" s="36"/>
      <c r="C174" s="37"/>
      <c r="D174" s="217" t="s">
        <v>194</v>
      </c>
      <c r="E174" s="37"/>
      <c r="F174" s="218" t="s">
        <v>3093</v>
      </c>
      <c r="G174" s="37"/>
      <c r="H174" s="37"/>
      <c r="I174" s="116"/>
      <c r="J174" s="37"/>
      <c r="K174" s="37"/>
      <c r="L174" s="40"/>
      <c r="M174" s="219"/>
      <c r="N174" s="220"/>
      <c r="O174" s="72"/>
      <c r="P174" s="72"/>
      <c r="Q174" s="72"/>
      <c r="R174" s="72"/>
      <c r="S174" s="72"/>
      <c r="T174" s="73"/>
      <c r="U174" s="35"/>
      <c r="V174" s="35"/>
      <c r="W174" s="35"/>
      <c r="X174" s="35"/>
      <c r="Y174" s="35"/>
      <c r="Z174" s="35"/>
      <c r="AA174" s="35"/>
      <c r="AB174" s="35"/>
      <c r="AC174" s="35"/>
      <c r="AD174" s="35"/>
      <c r="AE174" s="35"/>
      <c r="AT174" s="18" t="s">
        <v>194</v>
      </c>
      <c r="AU174" s="18" t="s">
        <v>83</v>
      </c>
    </row>
    <row r="175" spans="1:65" s="12" customFormat="1" ht="22.8" customHeight="1">
      <c r="B175" s="188"/>
      <c r="C175" s="189"/>
      <c r="D175" s="190" t="s">
        <v>72</v>
      </c>
      <c r="E175" s="202" t="s">
        <v>1487</v>
      </c>
      <c r="F175" s="202" t="s">
        <v>3095</v>
      </c>
      <c r="G175" s="189"/>
      <c r="H175" s="189"/>
      <c r="I175" s="192"/>
      <c r="J175" s="203">
        <f>BK175</f>
        <v>0</v>
      </c>
      <c r="K175" s="189"/>
      <c r="L175" s="194"/>
      <c r="M175" s="195"/>
      <c r="N175" s="196"/>
      <c r="O175" s="196"/>
      <c r="P175" s="197">
        <f>SUM(P176:P185)</f>
        <v>0</v>
      </c>
      <c r="Q175" s="196"/>
      <c r="R175" s="197">
        <f>SUM(R176:R185)</f>
        <v>0</v>
      </c>
      <c r="S175" s="196"/>
      <c r="T175" s="198">
        <f>SUM(T176:T185)</f>
        <v>0</v>
      </c>
      <c r="AR175" s="199" t="s">
        <v>192</v>
      </c>
      <c r="AT175" s="200" t="s">
        <v>72</v>
      </c>
      <c r="AU175" s="200" t="s">
        <v>81</v>
      </c>
      <c r="AY175" s="199" t="s">
        <v>185</v>
      </c>
      <c r="BK175" s="201">
        <f>SUM(BK176:BK185)</f>
        <v>0</v>
      </c>
    </row>
    <row r="176" spans="1:65" s="2" customFormat="1" ht="16.5" customHeight="1">
      <c r="A176" s="35"/>
      <c r="B176" s="36"/>
      <c r="C176" s="204" t="s">
        <v>378</v>
      </c>
      <c r="D176" s="204" t="s">
        <v>187</v>
      </c>
      <c r="E176" s="205" t="s">
        <v>2815</v>
      </c>
      <c r="F176" s="206" t="s">
        <v>3069</v>
      </c>
      <c r="G176" s="207" t="s">
        <v>990</v>
      </c>
      <c r="H176" s="208">
        <v>1</v>
      </c>
      <c r="I176" s="209"/>
      <c r="J176" s="210">
        <f>ROUND(I176*H176,2)</f>
        <v>0</v>
      </c>
      <c r="K176" s="206" t="s">
        <v>1</v>
      </c>
      <c r="L176" s="40"/>
      <c r="M176" s="211" t="s">
        <v>1</v>
      </c>
      <c r="N176" s="212" t="s">
        <v>38</v>
      </c>
      <c r="O176" s="72"/>
      <c r="P176" s="213">
        <f>O176*H176</f>
        <v>0</v>
      </c>
      <c r="Q176" s="213">
        <v>0</v>
      </c>
      <c r="R176" s="213">
        <f>Q176*H176</f>
        <v>0</v>
      </c>
      <c r="S176" s="213">
        <v>0</v>
      </c>
      <c r="T176" s="214">
        <f>S176*H176</f>
        <v>0</v>
      </c>
      <c r="U176" s="35"/>
      <c r="V176" s="35"/>
      <c r="W176" s="35"/>
      <c r="X176" s="35"/>
      <c r="Y176" s="35"/>
      <c r="Z176" s="35"/>
      <c r="AA176" s="35"/>
      <c r="AB176" s="35"/>
      <c r="AC176" s="35"/>
      <c r="AD176" s="35"/>
      <c r="AE176" s="35"/>
      <c r="AR176" s="215" t="s">
        <v>487</v>
      </c>
      <c r="AT176" s="215" t="s">
        <v>187</v>
      </c>
      <c r="AU176" s="215" t="s">
        <v>83</v>
      </c>
      <c r="AY176" s="18" t="s">
        <v>185</v>
      </c>
      <c r="BE176" s="216">
        <f>IF(N176="základní",J176,0)</f>
        <v>0</v>
      </c>
      <c r="BF176" s="216">
        <f>IF(N176="snížená",J176,0)</f>
        <v>0</v>
      </c>
      <c r="BG176" s="216">
        <f>IF(N176="zákl. přenesená",J176,0)</f>
        <v>0</v>
      </c>
      <c r="BH176" s="216">
        <f>IF(N176="sníž. přenesená",J176,0)</f>
        <v>0</v>
      </c>
      <c r="BI176" s="216">
        <f>IF(N176="nulová",J176,0)</f>
        <v>0</v>
      </c>
      <c r="BJ176" s="18" t="s">
        <v>81</v>
      </c>
      <c r="BK176" s="216">
        <f>ROUND(I176*H176,2)</f>
        <v>0</v>
      </c>
      <c r="BL176" s="18" t="s">
        <v>487</v>
      </c>
      <c r="BM176" s="215" t="s">
        <v>3096</v>
      </c>
    </row>
    <row r="177" spans="1:65" s="2" customFormat="1" ht="10.199999999999999">
      <c r="A177" s="35"/>
      <c r="B177" s="36"/>
      <c r="C177" s="37"/>
      <c r="D177" s="217" t="s">
        <v>194</v>
      </c>
      <c r="E177" s="37"/>
      <c r="F177" s="218" t="s">
        <v>3069</v>
      </c>
      <c r="G177" s="37"/>
      <c r="H177" s="37"/>
      <c r="I177" s="116"/>
      <c r="J177" s="37"/>
      <c r="K177" s="37"/>
      <c r="L177" s="40"/>
      <c r="M177" s="219"/>
      <c r="N177" s="220"/>
      <c r="O177" s="72"/>
      <c r="P177" s="72"/>
      <c r="Q177" s="72"/>
      <c r="R177" s="72"/>
      <c r="S177" s="72"/>
      <c r="T177" s="73"/>
      <c r="U177" s="35"/>
      <c r="V177" s="35"/>
      <c r="W177" s="35"/>
      <c r="X177" s="35"/>
      <c r="Y177" s="35"/>
      <c r="Z177" s="35"/>
      <c r="AA177" s="35"/>
      <c r="AB177" s="35"/>
      <c r="AC177" s="35"/>
      <c r="AD177" s="35"/>
      <c r="AE177" s="35"/>
      <c r="AT177" s="18" t="s">
        <v>194</v>
      </c>
      <c r="AU177" s="18" t="s">
        <v>83</v>
      </c>
    </row>
    <row r="178" spans="1:65" s="2" customFormat="1" ht="21.75" customHeight="1">
      <c r="A178" s="35"/>
      <c r="B178" s="36"/>
      <c r="C178" s="204" t="s">
        <v>384</v>
      </c>
      <c r="D178" s="204" t="s">
        <v>187</v>
      </c>
      <c r="E178" s="205" t="s">
        <v>2509</v>
      </c>
      <c r="F178" s="206" t="s">
        <v>3071</v>
      </c>
      <c r="G178" s="207" t="s">
        <v>990</v>
      </c>
      <c r="H178" s="208">
        <v>1</v>
      </c>
      <c r="I178" s="209"/>
      <c r="J178" s="210">
        <f>ROUND(I178*H178,2)</f>
        <v>0</v>
      </c>
      <c r="K178" s="206" t="s">
        <v>1</v>
      </c>
      <c r="L178" s="40"/>
      <c r="M178" s="211" t="s">
        <v>1</v>
      </c>
      <c r="N178" s="212" t="s">
        <v>38</v>
      </c>
      <c r="O178" s="72"/>
      <c r="P178" s="213">
        <f>O178*H178</f>
        <v>0</v>
      </c>
      <c r="Q178" s="213">
        <v>0</v>
      </c>
      <c r="R178" s="213">
        <f>Q178*H178</f>
        <v>0</v>
      </c>
      <c r="S178" s="213">
        <v>0</v>
      </c>
      <c r="T178" s="214">
        <f>S178*H178</f>
        <v>0</v>
      </c>
      <c r="U178" s="35"/>
      <c r="V178" s="35"/>
      <c r="W178" s="35"/>
      <c r="X178" s="35"/>
      <c r="Y178" s="35"/>
      <c r="Z178" s="35"/>
      <c r="AA178" s="35"/>
      <c r="AB178" s="35"/>
      <c r="AC178" s="35"/>
      <c r="AD178" s="35"/>
      <c r="AE178" s="35"/>
      <c r="AR178" s="215" t="s">
        <v>487</v>
      </c>
      <c r="AT178" s="215" t="s">
        <v>187</v>
      </c>
      <c r="AU178" s="215" t="s">
        <v>83</v>
      </c>
      <c r="AY178" s="18" t="s">
        <v>185</v>
      </c>
      <c r="BE178" s="216">
        <f>IF(N178="základní",J178,0)</f>
        <v>0</v>
      </c>
      <c r="BF178" s="216">
        <f>IF(N178="snížená",J178,0)</f>
        <v>0</v>
      </c>
      <c r="BG178" s="216">
        <f>IF(N178="zákl. přenesená",J178,0)</f>
        <v>0</v>
      </c>
      <c r="BH178" s="216">
        <f>IF(N178="sníž. přenesená",J178,0)</f>
        <v>0</v>
      </c>
      <c r="BI178" s="216">
        <f>IF(N178="nulová",J178,0)</f>
        <v>0</v>
      </c>
      <c r="BJ178" s="18" t="s">
        <v>81</v>
      </c>
      <c r="BK178" s="216">
        <f>ROUND(I178*H178,2)</f>
        <v>0</v>
      </c>
      <c r="BL178" s="18" t="s">
        <v>487</v>
      </c>
      <c r="BM178" s="215" t="s">
        <v>3097</v>
      </c>
    </row>
    <row r="179" spans="1:65" s="2" customFormat="1" ht="10.199999999999999">
      <c r="A179" s="35"/>
      <c r="B179" s="36"/>
      <c r="C179" s="37"/>
      <c r="D179" s="217" t="s">
        <v>194</v>
      </c>
      <c r="E179" s="37"/>
      <c r="F179" s="218" t="s">
        <v>3071</v>
      </c>
      <c r="G179" s="37"/>
      <c r="H179" s="37"/>
      <c r="I179" s="116"/>
      <c r="J179" s="37"/>
      <c r="K179" s="37"/>
      <c r="L179" s="40"/>
      <c r="M179" s="219"/>
      <c r="N179" s="220"/>
      <c r="O179" s="72"/>
      <c r="P179" s="72"/>
      <c r="Q179" s="72"/>
      <c r="R179" s="72"/>
      <c r="S179" s="72"/>
      <c r="T179" s="73"/>
      <c r="U179" s="35"/>
      <c r="V179" s="35"/>
      <c r="W179" s="35"/>
      <c r="X179" s="35"/>
      <c r="Y179" s="35"/>
      <c r="Z179" s="35"/>
      <c r="AA179" s="35"/>
      <c r="AB179" s="35"/>
      <c r="AC179" s="35"/>
      <c r="AD179" s="35"/>
      <c r="AE179" s="35"/>
      <c r="AT179" s="18" t="s">
        <v>194</v>
      </c>
      <c r="AU179" s="18" t="s">
        <v>83</v>
      </c>
    </row>
    <row r="180" spans="1:65" s="2" customFormat="1" ht="16.5" customHeight="1">
      <c r="A180" s="35"/>
      <c r="B180" s="36"/>
      <c r="C180" s="204" t="s">
        <v>389</v>
      </c>
      <c r="D180" s="204" t="s">
        <v>187</v>
      </c>
      <c r="E180" s="205" t="s">
        <v>2515</v>
      </c>
      <c r="F180" s="206" t="s">
        <v>2516</v>
      </c>
      <c r="G180" s="207" t="s">
        <v>990</v>
      </c>
      <c r="H180" s="208">
        <v>1</v>
      </c>
      <c r="I180" s="209"/>
      <c r="J180" s="210">
        <f>ROUND(I180*H180,2)</f>
        <v>0</v>
      </c>
      <c r="K180" s="206" t="s">
        <v>1</v>
      </c>
      <c r="L180" s="40"/>
      <c r="M180" s="211" t="s">
        <v>1</v>
      </c>
      <c r="N180" s="212" t="s">
        <v>38</v>
      </c>
      <c r="O180" s="72"/>
      <c r="P180" s="213">
        <f>O180*H180</f>
        <v>0</v>
      </c>
      <c r="Q180" s="213">
        <v>0</v>
      </c>
      <c r="R180" s="213">
        <f>Q180*H180</f>
        <v>0</v>
      </c>
      <c r="S180" s="213">
        <v>0</v>
      </c>
      <c r="T180" s="214">
        <f>S180*H180</f>
        <v>0</v>
      </c>
      <c r="U180" s="35"/>
      <c r="V180" s="35"/>
      <c r="W180" s="35"/>
      <c r="X180" s="35"/>
      <c r="Y180" s="35"/>
      <c r="Z180" s="35"/>
      <c r="AA180" s="35"/>
      <c r="AB180" s="35"/>
      <c r="AC180" s="35"/>
      <c r="AD180" s="35"/>
      <c r="AE180" s="35"/>
      <c r="AR180" s="215" t="s">
        <v>487</v>
      </c>
      <c r="AT180" s="215" t="s">
        <v>187</v>
      </c>
      <c r="AU180" s="215" t="s">
        <v>83</v>
      </c>
      <c r="AY180" s="18" t="s">
        <v>185</v>
      </c>
      <c r="BE180" s="216">
        <f>IF(N180="základní",J180,0)</f>
        <v>0</v>
      </c>
      <c r="BF180" s="216">
        <f>IF(N180="snížená",J180,0)</f>
        <v>0</v>
      </c>
      <c r="BG180" s="216">
        <f>IF(N180="zákl. přenesená",J180,0)</f>
        <v>0</v>
      </c>
      <c r="BH180" s="216">
        <f>IF(N180="sníž. přenesená",J180,0)</f>
        <v>0</v>
      </c>
      <c r="BI180" s="216">
        <f>IF(N180="nulová",J180,0)</f>
        <v>0</v>
      </c>
      <c r="BJ180" s="18" t="s">
        <v>81</v>
      </c>
      <c r="BK180" s="216">
        <f>ROUND(I180*H180,2)</f>
        <v>0</v>
      </c>
      <c r="BL180" s="18" t="s">
        <v>487</v>
      </c>
      <c r="BM180" s="215" t="s">
        <v>3098</v>
      </c>
    </row>
    <row r="181" spans="1:65" s="2" customFormat="1" ht="10.199999999999999">
      <c r="A181" s="35"/>
      <c r="B181" s="36"/>
      <c r="C181" s="37"/>
      <c r="D181" s="217" t="s">
        <v>194</v>
      </c>
      <c r="E181" s="37"/>
      <c r="F181" s="218" t="s">
        <v>2516</v>
      </c>
      <c r="G181" s="37"/>
      <c r="H181" s="37"/>
      <c r="I181" s="116"/>
      <c r="J181" s="37"/>
      <c r="K181" s="37"/>
      <c r="L181" s="40"/>
      <c r="M181" s="219"/>
      <c r="N181" s="220"/>
      <c r="O181" s="72"/>
      <c r="P181" s="72"/>
      <c r="Q181" s="72"/>
      <c r="R181" s="72"/>
      <c r="S181" s="72"/>
      <c r="T181" s="73"/>
      <c r="U181" s="35"/>
      <c r="V181" s="35"/>
      <c r="W181" s="35"/>
      <c r="X181" s="35"/>
      <c r="Y181" s="35"/>
      <c r="Z181" s="35"/>
      <c r="AA181" s="35"/>
      <c r="AB181" s="35"/>
      <c r="AC181" s="35"/>
      <c r="AD181" s="35"/>
      <c r="AE181" s="35"/>
      <c r="AT181" s="18" t="s">
        <v>194</v>
      </c>
      <c r="AU181" s="18" t="s">
        <v>83</v>
      </c>
    </row>
    <row r="182" spans="1:65" s="2" customFormat="1" ht="16.5" customHeight="1">
      <c r="A182" s="35"/>
      <c r="B182" s="36"/>
      <c r="C182" s="204" t="s">
        <v>394</v>
      </c>
      <c r="D182" s="204" t="s">
        <v>187</v>
      </c>
      <c r="E182" s="205" t="s">
        <v>2819</v>
      </c>
      <c r="F182" s="206" t="s">
        <v>3074</v>
      </c>
      <c r="G182" s="207" t="s">
        <v>990</v>
      </c>
      <c r="H182" s="208">
        <v>1</v>
      </c>
      <c r="I182" s="209"/>
      <c r="J182" s="210">
        <f>ROUND(I182*H182,2)</f>
        <v>0</v>
      </c>
      <c r="K182" s="206" t="s">
        <v>1</v>
      </c>
      <c r="L182" s="40"/>
      <c r="M182" s="211" t="s">
        <v>1</v>
      </c>
      <c r="N182" s="212" t="s">
        <v>38</v>
      </c>
      <c r="O182" s="72"/>
      <c r="P182" s="213">
        <f>O182*H182</f>
        <v>0</v>
      </c>
      <c r="Q182" s="213">
        <v>0</v>
      </c>
      <c r="R182" s="213">
        <f>Q182*H182</f>
        <v>0</v>
      </c>
      <c r="S182" s="213">
        <v>0</v>
      </c>
      <c r="T182" s="214">
        <f>S182*H182</f>
        <v>0</v>
      </c>
      <c r="U182" s="35"/>
      <c r="V182" s="35"/>
      <c r="W182" s="35"/>
      <c r="X182" s="35"/>
      <c r="Y182" s="35"/>
      <c r="Z182" s="35"/>
      <c r="AA182" s="35"/>
      <c r="AB182" s="35"/>
      <c r="AC182" s="35"/>
      <c r="AD182" s="35"/>
      <c r="AE182" s="35"/>
      <c r="AR182" s="215" t="s">
        <v>487</v>
      </c>
      <c r="AT182" s="215" t="s">
        <v>187</v>
      </c>
      <c r="AU182" s="215" t="s">
        <v>83</v>
      </c>
      <c r="AY182" s="18" t="s">
        <v>185</v>
      </c>
      <c r="BE182" s="216">
        <f>IF(N182="základní",J182,0)</f>
        <v>0</v>
      </c>
      <c r="BF182" s="216">
        <f>IF(N182="snížená",J182,0)</f>
        <v>0</v>
      </c>
      <c r="BG182" s="216">
        <f>IF(N182="zákl. přenesená",J182,0)</f>
        <v>0</v>
      </c>
      <c r="BH182" s="216">
        <f>IF(N182="sníž. přenesená",J182,0)</f>
        <v>0</v>
      </c>
      <c r="BI182" s="216">
        <f>IF(N182="nulová",J182,0)</f>
        <v>0</v>
      </c>
      <c r="BJ182" s="18" t="s">
        <v>81</v>
      </c>
      <c r="BK182" s="216">
        <f>ROUND(I182*H182,2)</f>
        <v>0</v>
      </c>
      <c r="BL182" s="18" t="s">
        <v>487</v>
      </c>
      <c r="BM182" s="215" t="s">
        <v>3099</v>
      </c>
    </row>
    <row r="183" spans="1:65" s="2" customFormat="1" ht="10.199999999999999">
      <c r="A183" s="35"/>
      <c r="B183" s="36"/>
      <c r="C183" s="37"/>
      <c r="D183" s="217" t="s">
        <v>194</v>
      </c>
      <c r="E183" s="37"/>
      <c r="F183" s="218" t="s">
        <v>3074</v>
      </c>
      <c r="G183" s="37"/>
      <c r="H183" s="37"/>
      <c r="I183" s="116"/>
      <c r="J183" s="37"/>
      <c r="K183" s="37"/>
      <c r="L183" s="40"/>
      <c r="M183" s="219"/>
      <c r="N183" s="220"/>
      <c r="O183" s="72"/>
      <c r="P183" s="72"/>
      <c r="Q183" s="72"/>
      <c r="R183" s="72"/>
      <c r="S183" s="72"/>
      <c r="T183" s="73"/>
      <c r="U183" s="35"/>
      <c r="V183" s="35"/>
      <c r="W183" s="35"/>
      <c r="X183" s="35"/>
      <c r="Y183" s="35"/>
      <c r="Z183" s="35"/>
      <c r="AA183" s="35"/>
      <c r="AB183" s="35"/>
      <c r="AC183" s="35"/>
      <c r="AD183" s="35"/>
      <c r="AE183" s="35"/>
      <c r="AT183" s="18" t="s">
        <v>194</v>
      </c>
      <c r="AU183" s="18" t="s">
        <v>83</v>
      </c>
    </row>
    <row r="184" spans="1:65" s="2" customFormat="1" ht="16.5" customHeight="1">
      <c r="A184" s="35"/>
      <c r="B184" s="36"/>
      <c r="C184" s="204" t="s">
        <v>399</v>
      </c>
      <c r="D184" s="204" t="s">
        <v>187</v>
      </c>
      <c r="E184" s="205" t="s">
        <v>3100</v>
      </c>
      <c r="F184" s="206" t="s">
        <v>3101</v>
      </c>
      <c r="G184" s="207" t="s">
        <v>990</v>
      </c>
      <c r="H184" s="208">
        <v>1</v>
      </c>
      <c r="I184" s="209"/>
      <c r="J184" s="210">
        <f>ROUND(I184*H184,2)</f>
        <v>0</v>
      </c>
      <c r="K184" s="206" t="s">
        <v>1</v>
      </c>
      <c r="L184" s="40"/>
      <c r="M184" s="211" t="s">
        <v>1</v>
      </c>
      <c r="N184" s="212" t="s">
        <v>38</v>
      </c>
      <c r="O184" s="72"/>
      <c r="P184" s="213">
        <f>O184*H184</f>
        <v>0</v>
      </c>
      <c r="Q184" s="213">
        <v>0</v>
      </c>
      <c r="R184" s="213">
        <f>Q184*H184</f>
        <v>0</v>
      </c>
      <c r="S184" s="213">
        <v>0</v>
      </c>
      <c r="T184" s="214">
        <f>S184*H184</f>
        <v>0</v>
      </c>
      <c r="U184" s="35"/>
      <c r="V184" s="35"/>
      <c r="W184" s="35"/>
      <c r="X184" s="35"/>
      <c r="Y184" s="35"/>
      <c r="Z184" s="35"/>
      <c r="AA184" s="35"/>
      <c r="AB184" s="35"/>
      <c r="AC184" s="35"/>
      <c r="AD184" s="35"/>
      <c r="AE184" s="35"/>
      <c r="AR184" s="215" t="s">
        <v>487</v>
      </c>
      <c r="AT184" s="215" t="s">
        <v>187</v>
      </c>
      <c r="AU184" s="215" t="s">
        <v>83</v>
      </c>
      <c r="AY184" s="18" t="s">
        <v>185</v>
      </c>
      <c r="BE184" s="216">
        <f>IF(N184="základní",J184,0)</f>
        <v>0</v>
      </c>
      <c r="BF184" s="216">
        <f>IF(N184="snížená",J184,0)</f>
        <v>0</v>
      </c>
      <c r="BG184" s="216">
        <f>IF(N184="zákl. přenesená",J184,0)</f>
        <v>0</v>
      </c>
      <c r="BH184" s="216">
        <f>IF(N184="sníž. přenesená",J184,0)</f>
        <v>0</v>
      </c>
      <c r="BI184" s="216">
        <f>IF(N184="nulová",J184,0)</f>
        <v>0</v>
      </c>
      <c r="BJ184" s="18" t="s">
        <v>81</v>
      </c>
      <c r="BK184" s="216">
        <f>ROUND(I184*H184,2)</f>
        <v>0</v>
      </c>
      <c r="BL184" s="18" t="s">
        <v>487</v>
      </c>
      <c r="BM184" s="215" t="s">
        <v>3102</v>
      </c>
    </row>
    <row r="185" spans="1:65" s="2" customFormat="1" ht="10.199999999999999">
      <c r="A185" s="35"/>
      <c r="B185" s="36"/>
      <c r="C185" s="37"/>
      <c r="D185" s="217" t="s">
        <v>194</v>
      </c>
      <c r="E185" s="37"/>
      <c r="F185" s="218" t="s">
        <v>3101</v>
      </c>
      <c r="G185" s="37"/>
      <c r="H185" s="37"/>
      <c r="I185" s="116"/>
      <c r="J185" s="37"/>
      <c r="K185" s="37"/>
      <c r="L185" s="40"/>
      <c r="M185" s="219"/>
      <c r="N185" s="220"/>
      <c r="O185" s="72"/>
      <c r="P185" s="72"/>
      <c r="Q185" s="72"/>
      <c r="R185" s="72"/>
      <c r="S185" s="72"/>
      <c r="T185" s="73"/>
      <c r="U185" s="35"/>
      <c r="V185" s="35"/>
      <c r="W185" s="35"/>
      <c r="X185" s="35"/>
      <c r="Y185" s="35"/>
      <c r="Z185" s="35"/>
      <c r="AA185" s="35"/>
      <c r="AB185" s="35"/>
      <c r="AC185" s="35"/>
      <c r="AD185" s="35"/>
      <c r="AE185" s="35"/>
      <c r="AT185" s="18" t="s">
        <v>194</v>
      </c>
      <c r="AU185" s="18" t="s">
        <v>83</v>
      </c>
    </row>
    <row r="186" spans="1:65" s="12" customFormat="1" ht="22.8" customHeight="1">
      <c r="B186" s="188"/>
      <c r="C186" s="189"/>
      <c r="D186" s="190" t="s">
        <v>72</v>
      </c>
      <c r="E186" s="202" t="s">
        <v>1515</v>
      </c>
      <c r="F186" s="202" t="s">
        <v>2564</v>
      </c>
      <c r="G186" s="189"/>
      <c r="H186" s="189"/>
      <c r="I186" s="192"/>
      <c r="J186" s="203">
        <f>BK186</f>
        <v>0</v>
      </c>
      <c r="K186" s="189"/>
      <c r="L186" s="194"/>
      <c r="M186" s="195"/>
      <c r="N186" s="196"/>
      <c r="O186" s="196"/>
      <c r="P186" s="197">
        <f>SUM(P187:P222)</f>
        <v>0</v>
      </c>
      <c r="Q186" s="196"/>
      <c r="R186" s="197">
        <f>SUM(R187:R222)</f>
        <v>0</v>
      </c>
      <c r="S186" s="196"/>
      <c r="T186" s="198">
        <f>SUM(T187:T222)</f>
        <v>0</v>
      </c>
      <c r="AR186" s="199" t="s">
        <v>192</v>
      </c>
      <c r="AT186" s="200" t="s">
        <v>72</v>
      </c>
      <c r="AU186" s="200" t="s">
        <v>81</v>
      </c>
      <c r="AY186" s="199" t="s">
        <v>185</v>
      </c>
      <c r="BK186" s="201">
        <f>SUM(BK187:BK222)</f>
        <v>0</v>
      </c>
    </row>
    <row r="187" spans="1:65" s="2" customFormat="1" ht="16.5" customHeight="1">
      <c r="A187" s="35"/>
      <c r="B187" s="36"/>
      <c r="C187" s="204" t="s">
        <v>404</v>
      </c>
      <c r="D187" s="204" t="s">
        <v>187</v>
      </c>
      <c r="E187" s="205" t="s">
        <v>2565</v>
      </c>
      <c r="F187" s="206" t="s">
        <v>3103</v>
      </c>
      <c r="G187" s="207" t="s">
        <v>2567</v>
      </c>
      <c r="H187" s="208">
        <v>0.01</v>
      </c>
      <c r="I187" s="209"/>
      <c r="J187" s="210">
        <f>ROUND(I187*H187,2)</f>
        <v>0</v>
      </c>
      <c r="K187" s="206" t="s">
        <v>1</v>
      </c>
      <c r="L187" s="40"/>
      <c r="M187" s="211" t="s">
        <v>1</v>
      </c>
      <c r="N187" s="212" t="s">
        <v>38</v>
      </c>
      <c r="O187" s="72"/>
      <c r="P187" s="213">
        <f>O187*H187</f>
        <v>0</v>
      </c>
      <c r="Q187" s="213">
        <v>0</v>
      </c>
      <c r="R187" s="213">
        <f>Q187*H187</f>
        <v>0</v>
      </c>
      <c r="S187" s="213">
        <v>0</v>
      </c>
      <c r="T187" s="214">
        <f>S187*H187</f>
        <v>0</v>
      </c>
      <c r="U187" s="35"/>
      <c r="V187" s="35"/>
      <c r="W187" s="35"/>
      <c r="X187" s="35"/>
      <c r="Y187" s="35"/>
      <c r="Z187" s="35"/>
      <c r="AA187" s="35"/>
      <c r="AB187" s="35"/>
      <c r="AC187" s="35"/>
      <c r="AD187" s="35"/>
      <c r="AE187" s="35"/>
      <c r="AR187" s="215" t="s">
        <v>487</v>
      </c>
      <c r="AT187" s="215" t="s">
        <v>187</v>
      </c>
      <c r="AU187" s="215" t="s">
        <v>83</v>
      </c>
      <c r="AY187" s="18" t="s">
        <v>185</v>
      </c>
      <c r="BE187" s="216">
        <f>IF(N187="základní",J187,0)</f>
        <v>0</v>
      </c>
      <c r="BF187" s="216">
        <f>IF(N187="snížená",J187,0)</f>
        <v>0</v>
      </c>
      <c r="BG187" s="216">
        <f>IF(N187="zákl. přenesená",J187,0)</f>
        <v>0</v>
      </c>
      <c r="BH187" s="216">
        <f>IF(N187="sníž. přenesená",J187,0)</f>
        <v>0</v>
      </c>
      <c r="BI187" s="216">
        <f>IF(N187="nulová",J187,0)</f>
        <v>0</v>
      </c>
      <c r="BJ187" s="18" t="s">
        <v>81</v>
      </c>
      <c r="BK187" s="216">
        <f>ROUND(I187*H187,2)</f>
        <v>0</v>
      </c>
      <c r="BL187" s="18" t="s">
        <v>487</v>
      </c>
      <c r="BM187" s="215" t="s">
        <v>3104</v>
      </c>
    </row>
    <row r="188" spans="1:65" s="2" customFormat="1" ht="10.199999999999999">
      <c r="A188" s="35"/>
      <c r="B188" s="36"/>
      <c r="C188" s="37"/>
      <c r="D188" s="217" t="s">
        <v>194</v>
      </c>
      <c r="E188" s="37"/>
      <c r="F188" s="218" t="s">
        <v>3103</v>
      </c>
      <c r="G188" s="37"/>
      <c r="H188" s="37"/>
      <c r="I188" s="116"/>
      <c r="J188" s="37"/>
      <c r="K188" s="37"/>
      <c r="L188" s="40"/>
      <c r="M188" s="219"/>
      <c r="N188" s="220"/>
      <c r="O188" s="72"/>
      <c r="P188" s="72"/>
      <c r="Q188" s="72"/>
      <c r="R188" s="72"/>
      <c r="S188" s="72"/>
      <c r="T188" s="73"/>
      <c r="U188" s="35"/>
      <c r="V188" s="35"/>
      <c r="W188" s="35"/>
      <c r="X188" s="35"/>
      <c r="Y188" s="35"/>
      <c r="Z188" s="35"/>
      <c r="AA188" s="35"/>
      <c r="AB188" s="35"/>
      <c r="AC188" s="35"/>
      <c r="AD188" s="35"/>
      <c r="AE188" s="35"/>
      <c r="AT188" s="18" t="s">
        <v>194</v>
      </c>
      <c r="AU188" s="18" t="s">
        <v>83</v>
      </c>
    </row>
    <row r="189" spans="1:65" s="2" customFormat="1" ht="16.5" customHeight="1">
      <c r="A189" s="35"/>
      <c r="B189" s="36"/>
      <c r="C189" s="204" t="s">
        <v>410</v>
      </c>
      <c r="D189" s="204" t="s">
        <v>187</v>
      </c>
      <c r="E189" s="205" t="s">
        <v>3105</v>
      </c>
      <c r="F189" s="206" t="s">
        <v>3106</v>
      </c>
      <c r="G189" s="207" t="s">
        <v>210</v>
      </c>
      <c r="H189" s="208">
        <v>1</v>
      </c>
      <c r="I189" s="209"/>
      <c r="J189" s="210">
        <f>ROUND(I189*H189,2)</f>
        <v>0</v>
      </c>
      <c r="K189" s="206" t="s">
        <v>1</v>
      </c>
      <c r="L189" s="40"/>
      <c r="M189" s="211" t="s">
        <v>1</v>
      </c>
      <c r="N189" s="212" t="s">
        <v>38</v>
      </c>
      <c r="O189" s="72"/>
      <c r="P189" s="213">
        <f>O189*H189</f>
        <v>0</v>
      </c>
      <c r="Q189" s="213">
        <v>0</v>
      </c>
      <c r="R189" s="213">
        <f>Q189*H189</f>
        <v>0</v>
      </c>
      <c r="S189" s="213">
        <v>0</v>
      </c>
      <c r="T189" s="214">
        <f>S189*H189</f>
        <v>0</v>
      </c>
      <c r="U189" s="35"/>
      <c r="V189" s="35"/>
      <c r="W189" s="35"/>
      <c r="X189" s="35"/>
      <c r="Y189" s="35"/>
      <c r="Z189" s="35"/>
      <c r="AA189" s="35"/>
      <c r="AB189" s="35"/>
      <c r="AC189" s="35"/>
      <c r="AD189" s="35"/>
      <c r="AE189" s="35"/>
      <c r="AR189" s="215" t="s">
        <v>487</v>
      </c>
      <c r="AT189" s="215" t="s">
        <v>187</v>
      </c>
      <c r="AU189" s="215" t="s">
        <v>83</v>
      </c>
      <c r="AY189" s="18" t="s">
        <v>185</v>
      </c>
      <c r="BE189" s="216">
        <f>IF(N189="základní",J189,0)</f>
        <v>0</v>
      </c>
      <c r="BF189" s="216">
        <f>IF(N189="snížená",J189,0)</f>
        <v>0</v>
      </c>
      <c r="BG189" s="216">
        <f>IF(N189="zákl. přenesená",J189,0)</f>
        <v>0</v>
      </c>
      <c r="BH189" s="216">
        <f>IF(N189="sníž. přenesená",J189,0)</f>
        <v>0</v>
      </c>
      <c r="BI189" s="216">
        <f>IF(N189="nulová",J189,0)</f>
        <v>0</v>
      </c>
      <c r="BJ189" s="18" t="s">
        <v>81</v>
      </c>
      <c r="BK189" s="216">
        <f>ROUND(I189*H189,2)</f>
        <v>0</v>
      </c>
      <c r="BL189" s="18" t="s">
        <v>487</v>
      </c>
      <c r="BM189" s="215" t="s">
        <v>3107</v>
      </c>
    </row>
    <row r="190" spans="1:65" s="2" customFormat="1" ht="10.199999999999999">
      <c r="A190" s="35"/>
      <c r="B190" s="36"/>
      <c r="C190" s="37"/>
      <c r="D190" s="217" t="s">
        <v>194</v>
      </c>
      <c r="E190" s="37"/>
      <c r="F190" s="218" t="s">
        <v>3106</v>
      </c>
      <c r="G190" s="37"/>
      <c r="H190" s="37"/>
      <c r="I190" s="116"/>
      <c r="J190" s="37"/>
      <c r="K190" s="37"/>
      <c r="L190" s="40"/>
      <c r="M190" s="219"/>
      <c r="N190" s="220"/>
      <c r="O190" s="72"/>
      <c r="P190" s="72"/>
      <c r="Q190" s="72"/>
      <c r="R190" s="72"/>
      <c r="S190" s="72"/>
      <c r="T190" s="73"/>
      <c r="U190" s="35"/>
      <c r="V190" s="35"/>
      <c r="W190" s="35"/>
      <c r="X190" s="35"/>
      <c r="Y190" s="35"/>
      <c r="Z190" s="35"/>
      <c r="AA190" s="35"/>
      <c r="AB190" s="35"/>
      <c r="AC190" s="35"/>
      <c r="AD190" s="35"/>
      <c r="AE190" s="35"/>
      <c r="AT190" s="18" t="s">
        <v>194</v>
      </c>
      <c r="AU190" s="18" t="s">
        <v>83</v>
      </c>
    </row>
    <row r="191" spans="1:65" s="2" customFormat="1" ht="16.5" customHeight="1">
      <c r="A191" s="35"/>
      <c r="B191" s="36"/>
      <c r="C191" s="204" t="s">
        <v>416</v>
      </c>
      <c r="D191" s="204" t="s">
        <v>187</v>
      </c>
      <c r="E191" s="205" t="s">
        <v>2569</v>
      </c>
      <c r="F191" s="206" t="s">
        <v>3108</v>
      </c>
      <c r="G191" s="207" t="s">
        <v>325</v>
      </c>
      <c r="H191" s="208">
        <v>1</v>
      </c>
      <c r="I191" s="209"/>
      <c r="J191" s="210">
        <f>ROUND(I191*H191,2)</f>
        <v>0</v>
      </c>
      <c r="K191" s="206" t="s">
        <v>1</v>
      </c>
      <c r="L191" s="40"/>
      <c r="M191" s="211" t="s">
        <v>1</v>
      </c>
      <c r="N191" s="212" t="s">
        <v>38</v>
      </c>
      <c r="O191" s="72"/>
      <c r="P191" s="213">
        <f>O191*H191</f>
        <v>0</v>
      </c>
      <c r="Q191" s="213">
        <v>0</v>
      </c>
      <c r="R191" s="213">
        <f>Q191*H191</f>
        <v>0</v>
      </c>
      <c r="S191" s="213">
        <v>0</v>
      </c>
      <c r="T191" s="214">
        <f>S191*H191</f>
        <v>0</v>
      </c>
      <c r="U191" s="35"/>
      <c r="V191" s="35"/>
      <c r="W191" s="35"/>
      <c r="X191" s="35"/>
      <c r="Y191" s="35"/>
      <c r="Z191" s="35"/>
      <c r="AA191" s="35"/>
      <c r="AB191" s="35"/>
      <c r="AC191" s="35"/>
      <c r="AD191" s="35"/>
      <c r="AE191" s="35"/>
      <c r="AR191" s="215" t="s">
        <v>487</v>
      </c>
      <c r="AT191" s="215" t="s">
        <v>187</v>
      </c>
      <c r="AU191" s="215" t="s">
        <v>83</v>
      </c>
      <c r="AY191" s="18" t="s">
        <v>185</v>
      </c>
      <c r="BE191" s="216">
        <f>IF(N191="základní",J191,0)</f>
        <v>0</v>
      </c>
      <c r="BF191" s="216">
        <f>IF(N191="snížená",J191,0)</f>
        <v>0</v>
      </c>
      <c r="BG191" s="216">
        <f>IF(N191="zákl. přenesená",J191,0)</f>
        <v>0</v>
      </c>
      <c r="BH191" s="216">
        <f>IF(N191="sníž. přenesená",J191,0)</f>
        <v>0</v>
      </c>
      <c r="BI191" s="216">
        <f>IF(N191="nulová",J191,0)</f>
        <v>0</v>
      </c>
      <c r="BJ191" s="18" t="s">
        <v>81</v>
      </c>
      <c r="BK191" s="216">
        <f>ROUND(I191*H191,2)</f>
        <v>0</v>
      </c>
      <c r="BL191" s="18" t="s">
        <v>487</v>
      </c>
      <c r="BM191" s="215" t="s">
        <v>3109</v>
      </c>
    </row>
    <row r="192" spans="1:65" s="2" customFormat="1" ht="10.199999999999999">
      <c r="A192" s="35"/>
      <c r="B192" s="36"/>
      <c r="C192" s="37"/>
      <c r="D192" s="217" t="s">
        <v>194</v>
      </c>
      <c r="E192" s="37"/>
      <c r="F192" s="218" t="s">
        <v>3108</v>
      </c>
      <c r="G192" s="37"/>
      <c r="H192" s="37"/>
      <c r="I192" s="116"/>
      <c r="J192" s="37"/>
      <c r="K192" s="37"/>
      <c r="L192" s="40"/>
      <c r="M192" s="219"/>
      <c r="N192" s="220"/>
      <c r="O192" s="72"/>
      <c r="P192" s="72"/>
      <c r="Q192" s="72"/>
      <c r="R192" s="72"/>
      <c r="S192" s="72"/>
      <c r="T192" s="73"/>
      <c r="U192" s="35"/>
      <c r="V192" s="35"/>
      <c r="W192" s="35"/>
      <c r="X192" s="35"/>
      <c r="Y192" s="35"/>
      <c r="Z192" s="35"/>
      <c r="AA192" s="35"/>
      <c r="AB192" s="35"/>
      <c r="AC192" s="35"/>
      <c r="AD192" s="35"/>
      <c r="AE192" s="35"/>
      <c r="AT192" s="18" t="s">
        <v>194</v>
      </c>
      <c r="AU192" s="18" t="s">
        <v>83</v>
      </c>
    </row>
    <row r="193" spans="1:65" s="2" customFormat="1" ht="21.75" customHeight="1">
      <c r="A193" s="35"/>
      <c r="B193" s="36"/>
      <c r="C193" s="204" t="s">
        <v>422</v>
      </c>
      <c r="D193" s="204" t="s">
        <v>187</v>
      </c>
      <c r="E193" s="205" t="s">
        <v>2573</v>
      </c>
      <c r="F193" s="206" t="s">
        <v>3110</v>
      </c>
      <c r="G193" s="207" t="s">
        <v>325</v>
      </c>
      <c r="H193" s="208">
        <v>0.33</v>
      </c>
      <c r="I193" s="209"/>
      <c r="J193" s="210">
        <f>ROUND(I193*H193,2)</f>
        <v>0</v>
      </c>
      <c r="K193" s="206" t="s">
        <v>1</v>
      </c>
      <c r="L193" s="40"/>
      <c r="M193" s="211" t="s">
        <v>1</v>
      </c>
      <c r="N193" s="212" t="s">
        <v>38</v>
      </c>
      <c r="O193" s="72"/>
      <c r="P193" s="213">
        <f>O193*H193</f>
        <v>0</v>
      </c>
      <c r="Q193" s="213">
        <v>0</v>
      </c>
      <c r="R193" s="213">
        <f>Q193*H193</f>
        <v>0</v>
      </c>
      <c r="S193" s="213">
        <v>0</v>
      </c>
      <c r="T193" s="214">
        <f>S193*H193</f>
        <v>0</v>
      </c>
      <c r="U193" s="35"/>
      <c r="V193" s="35"/>
      <c r="W193" s="35"/>
      <c r="X193" s="35"/>
      <c r="Y193" s="35"/>
      <c r="Z193" s="35"/>
      <c r="AA193" s="35"/>
      <c r="AB193" s="35"/>
      <c r="AC193" s="35"/>
      <c r="AD193" s="35"/>
      <c r="AE193" s="35"/>
      <c r="AR193" s="215" t="s">
        <v>487</v>
      </c>
      <c r="AT193" s="215" t="s">
        <v>187</v>
      </c>
      <c r="AU193" s="215" t="s">
        <v>83</v>
      </c>
      <c r="AY193" s="18" t="s">
        <v>185</v>
      </c>
      <c r="BE193" s="216">
        <f>IF(N193="základní",J193,0)</f>
        <v>0</v>
      </c>
      <c r="BF193" s="216">
        <f>IF(N193="snížená",J193,0)</f>
        <v>0</v>
      </c>
      <c r="BG193" s="216">
        <f>IF(N193="zákl. přenesená",J193,0)</f>
        <v>0</v>
      </c>
      <c r="BH193" s="216">
        <f>IF(N193="sníž. přenesená",J193,0)</f>
        <v>0</v>
      </c>
      <c r="BI193" s="216">
        <f>IF(N193="nulová",J193,0)</f>
        <v>0</v>
      </c>
      <c r="BJ193" s="18" t="s">
        <v>81</v>
      </c>
      <c r="BK193" s="216">
        <f>ROUND(I193*H193,2)</f>
        <v>0</v>
      </c>
      <c r="BL193" s="18" t="s">
        <v>487</v>
      </c>
      <c r="BM193" s="215" t="s">
        <v>3111</v>
      </c>
    </row>
    <row r="194" spans="1:65" s="2" customFormat="1" ht="19.2">
      <c r="A194" s="35"/>
      <c r="B194" s="36"/>
      <c r="C194" s="37"/>
      <c r="D194" s="217" t="s">
        <v>194</v>
      </c>
      <c r="E194" s="37"/>
      <c r="F194" s="218" t="s">
        <v>3110</v>
      </c>
      <c r="G194" s="37"/>
      <c r="H194" s="37"/>
      <c r="I194" s="116"/>
      <c r="J194" s="37"/>
      <c r="K194" s="37"/>
      <c r="L194" s="40"/>
      <c r="M194" s="219"/>
      <c r="N194" s="220"/>
      <c r="O194" s="72"/>
      <c r="P194" s="72"/>
      <c r="Q194" s="72"/>
      <c r="R194" s="72"/>
      <c r="S194" s="72"/>
      <c r="T194" s="73"/>
      <c r="U194" s="35"/>
      <c r="V194" s="35"/>
      <c r="W194" s="35"/>
      <c r="X194" s="35"/>
      <c r="Y194" s="35"/>
      <c r="Z194" s="35"/>
      <c r="AA194" s="35"/>
      <c r="AB194" s="35"/>
      <c r="AC194" s="35"/>
      <c r="AD194" s="35"/>
      <c r="AE194" s="35"/>
      <c r="AT194" s="18" t="s">
        <v>194</v>
      </c>
      <c r="AU194" s="18" t="s">
        <v>83</v>
      </c>
    </row>
    <row r="195" spans="1:65" s="2" customFormat="1" ht="16.5" customHeight="1">
      <c r="A195" s="35"/>
      <c r="B195" s="36"/>
      <c r="C195" s="204" t="s">
        <v>427</v>
      </c>
      <c r="D195" s="204" t="s">
        <v>187</v>
      </c>
      <c r="E195" s="205" t="s">
        <v>3112</v>
      </c>
      <c r="F195" s="206" t="s">
        <v>3113</v>
      </c>
      <c r="G195" s="207" t="s">
        <v>325</v>
      </c>
      <c r="H195" s="208">
        <v>0.35</v>
      </c>
      <c r="I195" s="209"/>
      <c r="J195" s="210">
        <f>ROUND(I195*H195,2)</f>
        <v>0</v>
      </c>
      <c r="K195" s="206" t="s">
        <v>1</v>
      </c>
      <c r="L195" s="40"/>
      <c r="M195" s="211" t="s">
        <v>1</v>
      </c>
      <c r="N195" s="212" t="s">
        <v>38</v>
      </c>
      <c r="O195" s="72"/>
      <c r="P195" s="213">
        <f>O195*H195</f>
        <v>0</v>
      </c>
      <c r="Q195" s="213">
        <v>0</v>
      </c>
      <c r="R195" s="213">
        <f>Q195*H195</f>
        <v>0</v>
      </c>
      <c r="S195" s="213">
        <v>0</v>
      </c>
      <c r="T195" s="214">
        <f>S195*H195</f>
        <v>0</v>
      </c>
      <c r="U195" s="35"/>
      <c r="V195" s="35"/>
      <c r="W195" s="35"/>
      <c r="X195" s="35"/>
      <c r="Y195" s="35"/>
      <c r="Z195" s="35"/>
      <c r="AA195" s="35"/>
      <c r="AB195" s="35"/>
      <c r="AC195" s="35"/>
      <c r="AD195" s="35"/>
      <c r="AE195" s="35"/>
      <c r="AR195" s="215" t="s">
        <v>487</v>
      </c>
      <c r="AT195" s="215" t="s">
        <v>187</v>
      </c>
      <c r="AU195" s="215" t="s">
        <v>83</v>
      </c>
      <c r="AY195" s="18" t="s">
        <v>185</v>
      </c>
      <c r="BE195" s="216">
        <f>IF(N195="základní",J195,0)</f>
        <v>0</v>
      </c>
      <c r="BF195" s="216">
        <f>IF(N195="snížená",J195,0)</f>
        <v>0</v>
      </c>
      <c r="BG195" s="216">
        <f>IF(N195="zákl. přenesená",J195,0)</f>
        <v>0</v>
      </c>
      <c r="BH195" s="216">
        <f>IF(N195="sníž. přenesená",J195,0)</f>
        <v>0</v>
      </c>
      <c r="BI195" s="216">
        <f>IF(N195="nulová",J195,0)</f>
        <v>0</v>
      </c>
      <c r="BJ195" s="18" t="s">
        <v>81</v>
      </c>
      <c r="BK195" s="216">
        <f>ROUND(I195*H195,2)</f>
        <v>0</v>
      </c>
      <c r="BL195" s="18" t="s">
        <v>487</v>
      </c>
      <c r="BM195" s="215" t="s">
        <v>3114</v>
      </c>
    </row>
    <row r="196" spans="1:65" s="2" customFormat="1" ht="10.199999999999999">
      <c r="A196" s="35"/>
      <c r="B196" s="36"/>
      <c r="C196" s="37"/>
      <c r="D196" s="217" t="s">
        <v>194</v>
      </c>
      <c r="E196" s="37"/>
      <c r="F196" s="218" t="s">
        <v>3113</v>
      </c>
      <c r="G196" s="37"/>
      <c r="H196" s="37"/>
      <c r="I196" s="116"/>
      <c r="J196" s="37"/>
      <c r="K196" s="37"/>
      <c r="L196" s="40"/>
      <c r="M196" s="219"/>
      <c r="N196" s="220"/>
      <c r="O196" s="72"/>
      <c r="P196" s="72"/>
      <c r="Q196" s="72"/>
      <c r="R196" s="72"/>
      <c r="S196" s="72"/>
      <c r="T196" s="73"/>
      <c r="U196" s="35"/>
      <c r="V196" s="35"/>
      <c r="W196" s="35"/>
      <c r="X196" s="35"/>
      <c r="Y196" s="35"/>
      <c r="Z196" s="35"/>
      <c r="AA196" s="35"/>
      <c r="AB196" s="35"/>
      <c r="AC196" s="35"/>
      <c r="AD196" s="35"/>
      <c r="AE196" s="35"/>
      <c r="AT196" s="18" t="s">
        <v>194</v>
      </c>
      <c r="AU196" s="18" t="s">
        <v>83</v>
      </c>
    </row>
    <row r="197" spans="1:65" s="2" customFormat="1" ht="16.5" customHeight="1">
      <c r="A197" s="35"/>
      <c r="B197" s="36"/>
      <c r="C197" s="204" t="s">
        <v>432</v>
      </c>
      <c r="D197" s="204" t="s">
        <v>187</v>
      </c>
      <c r="E197" s="205" t="s">
        <v>3115</v>
      </c>
      <c r="F197" s="206" t="s">
        <v>3116</v>
      </c>
      <c r="G197" s="207" t="s">
        <v>210</v>
      </c>
      <c r="H197" s="208">
        <v>3.2</v>
      </c>
      <c r="I197" s="209"/>
      <c r="J197" s="210">
        <f>ROUND(I197*H197,2)</f>
        <v>0</v>
      </c>
      <c r="K197" s="206" t="s">
        <v>1</v>
      </c>
      <c r="L197" s="40"/>
      <c r="M197" s="211" t="s">
        <v>1</v>
      </c>
      <c r="N197" s="212" t="s">
        <v>38</v>
      </c>
      <c r="O197" s="72"/>
      <c r="P197" s="213">
        <f>O197*H197</f>
        <v>0</v>
      </c>
      <c r="Q197" s="213">
        <v>0</v>
      </c>
      <c r="R197" s="213">
        <f>Q197*H197</f>
        <v>0</v>
      </c>
      <c r="S197" s="213">
        <v>0</v>
      </c>
      <c r="T197" s="214">
        <f>S197*H197</f>
        <v>0</v>
      </c>
      <c r="U197" s="35"/>
      <c r="V197" s="35"/>
      <c r="W197" s="35"/>
      <c r="X197" s="35"/>
      <c r="Y197" s="35"/>
      <c r="Z197" s="35"/>
      <c r="AA197" s="35"/>
      <c r="AB197" s="35"/>
      <c r="AC197" s="35"/>
      <c r="AD197" s="35"/>
      <c r="AE197" s="35"/>
      <c r="AR197" s="215" t="s">
        <v>487</v>
      </c>
      <c r="AT197" s="215" t="s">
        <v>187</v>
      </c>
      <c r="AU197" s="215" t="s">
        <v>83</v>
      </c>
      <c r="AY197" s="18" t="s">
        <v>185</v>
      </c>
      <c r="BE197" s="216">
        <f>IF(N197="základní",J197,0)</f>
        <v>0</v>
      </c>
      <c r="BF197" s="216">
        <f>IF(N197="snížená",J197,0)</f>
        <v>0</v>
      </c>
      <c r="BG197" s="216">
        <f>IF(N197="zákl. přenesená",J197,0)</f>
        <v>0</v>
      </c>
      <c r="BH197" s="216">
        <f>IF(N197="sníž. přenesená",J197,0)</f>
        <v>0</v>
      </c>
      <c r="BI197" s="216">
        <f>IF(N197="nulová",J197,0)</f>
        <v>0</v>
      </c>
      <c r="BJ197" s="18" t="s">
        <v>81</v>
      </c>
      <c r="BK197" s="216">
        <f>ROUND(I197*H197,2)</f>
        <v>0</v>
      </c>
      <c r="BL197" s="18" t="s">
        <v>487</v>
      </c>
      <c r="BM197" s="215" t="s">
        <v>3117</v>
      </c>
    </row>
    <row r="198" spans="1:65" s="2" customFormat="1" ht="10.199999999999999">
      <c r="A198" s="35"/>
      <c r="B198" s="36"/>
      <c r="C198" s="37"/>
      <c r="D198" s="217" t="s">
        <v>194</v>
      </c>
      <c r="E198" s="37"/>
      <c r="F198" s="218" t="s">
        <v>3116</v>
      </c>
      <c r="G198" s="37"/>
      <c r="H198" s="37"/>
      <c r="I198" s="116"/>
      <c r="J198" s="37"/>
      <c r="K198" s="37"/>
      <c r="L198" s="40"/>
      <c r="M198" s="219"/>
      <c r="N198" s="220"/>
      <c r="O198" s="72"/>
      <c r="P198" s="72"/>
      <c r="Q198" s="72"/>
      <c r="R198" s="72"/>
      <c r="S198" s="72"/>
      <c r="T198" s="73"/>
      <c r="U198" s="35"/>
      <c r="V198" s="35"/>
      <c r="W198" s="35"/>
      <c r="X198" s="35"/>
      <c r="Y198" s="35"/>
      <c r="Z198" s="35"/>
      <c r="AA198" s="35"/>
      <c r="AB198" s="35"/>
      <c r="AC198" s="35"/>
      <c r="AD198" s="35"/>
      <c r="AE198" s="35"/>
      <c r="AT198" s="18" t="s">
        <v>194</v>
      </c>
      <c r="AU198" s="18" t="s">
        <v>83</v>
      </c>
    </row>
    <row r="199" spans="1:65" s="2" customFormat="1" ht="16.5" customHeight="1">
      <c r="A199" s="35"/>
      <c r="B199" s="36"/>
      <c r="C199" s="204" t="s">
        <v>438</v>
      </c>
      <c r="D199" s="204" t="s">
        <v>187</v>
      </c>
      <c r="E199" s="205" t="s">
        <v>2579</v>
      </c>
      <c r="F199" s="206" t="s">
        <v>2833</v>
      </c>
      <c r="G199" s="207" t="s">
        <v>325</v>
      </c>
      <c r="H199" s="208">
        <v>0.31</v>
      </c>
      <c r="I199" s="209"/>
      <c r="J199" s="210">
        <f>ROUND(I199*H199,2)</f>
        <v>0</v>
      </c>
      <c r="K199" s="206" t="s">
        <v>1</v>
      </c>
      <c r="L199" s="40"/>
      <c r="M199" s="211" t="s">
        <v>1</v>
      </c>
      <c r="N199" s="212" t="s">
        <v>38</v>
      </c>
      <c r="O199" s="72"/>
      <c r="P199" s="213">
        <f>O199*H199</f>
        <v>0</v>
      </c>
      <c r="Q199" s="213">
        <v>0</v>
      </c>
      <c r="R199" s="213">
        <f>Q199*H199</f>
        <v>0</v>
      </c>
      <c r="S199" s="213">
        <v>0</v>
      </c>
      <c r="T199" s="214">
        <f>S199*H199</f>
        <v>0</v>
      </c>
      <c r="U199" s="35"/>
      <c r="V199" s="35"/>
      <c r="W199" s="35"/>
      <c r="X199" s="35"/>
      <c r="Y199" s="35"/>
      <c r="Z199" s="35"/>
      <c r="AA199" s="35"/>
      <c r="AB199" s="35"/>
      <c r="AC199" s="35"/>
      <c r="AD199" s="35"/>
      <c r="AE199" s="35"/>
      <c r="AR199" s="215" t="s">
        <v>487</v>
      </c>
      <c r="AT199" s="215" t="s">
        <v>187</v>
      </c>
      <c r="AU199" s="215" t="s">
        <v>83</v>
      </c>
      <c r="AY199" s="18" t="s">
        <v>185</v>
      </c>
      <c r="BE199" s="216">
        <f>IF(N199="základní",J199,0)</f>
        <v>0</v>
      </c>
      <c r="BF199" s="216">
        <f>IF(N199="snížená",J199,0)</f>
        <v>0</v>
      </c>
      <c r="BG199" s="216">
        <f>IF(N199="zákl. přenesená",J199,0)</f>
        <v>0</v>
      </c>
      <c r="BH199" s="216">
        <f>IF(N199="sníž. přenesená",J199,0)</f>
        <v>0</v>
      </c>
      <c r="BI199" s="216">
        <f>IF(N199="nulová",J199,0)</f>
        <v>0</v>
      </c>
      <c r="BJ199" s="18" t="s">
        <v>81</v>
      </c>
      <c r="BK199" s="216">
        <f>ROUND(I199*H199,2)</f>
        <v>0</v>
      </c>
      <c r="BL199" s="18" t="s">
        <v>487</v>
      </c>
      <c r="BM199" s="215" t="s">
        <v>3118</v>
      </c>
    </row>
    <row r="200" spans="1:65" s="2" customFormat="1" ht="10.199999999999999">
      <c r="A200" s="35"/>
      <c r="B200" s="36"/>
      <c r="C200" s="37"/>
      <c r="D200" s="217" t="s">
        <v>194</v>
      </c>
      <c r="E200" s="37"/>
      <c r="F200" s="218" t="s">
        <v>2833</v>
      </c>
      <c r="G200" s="37"/>
      <c r="H200" s="37"/>
      <c r="I200" s="116"/>
      <c r="J200" s="37"/>
      <c r="K200" s="37"/>
      <c r="L200" s="40"/>
      <c r="M200" s="219"/>
      <c r="N200" s="220"/>
      <c r="O200" s="72"/>
      <c r="P200" s="72"/>
      <c r="Q200" s="72"/>
      <c r="R200" s="72"/>
      <c r="S200" s="72"/>
      <c r="T200" s="73"/>
      <c r="U200" s="35"/>
      <c r="V200" s="35"/>
      <c r="W200" s="35"/>
      <c r="X200" s="35"/>
      <c r="Y200" s="35"/>
      <c r="Z200" s="35"/>
      <c r="AA200" s="35"/>
      <c r="AB200" s="35"/>
      <c r="AC200" s="35"/>
      <c r="AD200" s="35"/>
      <c r="AE200" s="35"/>
      <c r="AT200" s="18" t="s">
        <v>194</v>
      </c>
      <c r="AU200" s="18" t="s">
        <v>83</v>
      </c>
    </row>
    <row r="201" spans="1:65" s="2" customFormat="1" ht="16.5" customHeight="1">
      <c r="A201" s="35"/>
      <c r="B201" s="36"/>
      <c r="C201" s="204" t="s">
        <v>446</v>
      </c>
      <c r="D201" s="204" t="s">
        <v>187</v>
      </c>
      <c r="E201" s="205" t="s">
        <v>2585</v>
      </c>
      <c r="F201" s="206" t="s">
        <v>2839</v>
      </c>
      <c r="G201" s="207" t="s">
        <v>325</v>
      </c>
      <c r="H201" s="208">
        <v>0.33</v>
      </c>
      <c r="I201" s="209"/>
      <c r="J201" s="210">
        <f>ROUND(I201*H201,2)</f>
        <v>0</v>
      </c>
      <c r="K201" s="206" t="s">
        <v>1</v>
      </c>
      <c r="L201" s="40"/>
      <c r="M201" s="211" t="s">
        <v>1</v>
      </c>
      <c r="N201" s="212" t="s">
        <v>38</v>
      </c>
      <c r="O201" s="72"/>
      <c r="P201" s="213">
        <f>O201*H201</f>
        <v>0</v>
      </c>
      <c r="Q201" s="213">
        <v>0</v>
      </c>
      <c r="R201" s="213">
        <f>Q201*H201</f>
        <v>0</v>
      </c>
      <c r="S201" s="213">
        <v>0</v>
      </c>
      <c r="T201" s="214">
        <f>S201*H201</f>
        <v>0</v>
      </c>
      <c r="U201" s="35"/>
      <c r="V201" s="35"/>
      <c r="W201" s="35"/>
      <c r="X201" s="35"/>
      <c r="Y201" s="35"/>
      <c r="Z201" s="35"/>
      <c r="AA201" s="35"/>
      <c r="AB201" s="35"/>
      <c r="AC201" s="35"/>
      <c r="AD201" s="35"/>
      <c r="AE201" s="35"/>
      <c r="AR201" s="215" t="s">
        <v>487</v>
      </c>
      <c r="AT201" s="215" t="s">
        <v>187</v>
      </c>
      <c r="AU201" s="215" t="s">
        <v>83</v>
      </c>
      <c r="AY201" s="18" t="s">
        <v>185</v>
      </c>
      <c r="BE201" s="216">
        <f>IF(N201="základní",J201,0)</f>
        <v>0</v>
      </c>
      <c r="BF201" s="216">
        <f>IF(N201="snížená",J201,0)</f>
        <v>0</v>
      </c>
      <c r="BG201" s="216">
        <f>IF(N201="zákl. přenesená",J201,0)</f>
        <v>0</v>
      </c>
      <c r="BH201" s="216">
        <f>IF(N201="sníž. přenesená",J201,0)</f>
        <v>0</v>
      </c>
      <c r="BI201" s="216">
        <f>IF(N201="nulová",J201,0)</f>
        <v>0</v>
      </c>
      <c r="BJ201" s="18" t="s">
        <v>81</v>
      </c>
      <c r="BK201" s="216">
        <f>ROUND(I201*H201,2)</f>
        <v>0</v>
      </c>
      <c r="BL201" s="18" t="s">
        <v>487</v>
      </c>
      <c r="BM201" s="215" t="s">
        <v>3119</v>
      </c>
    </row>
    <row r="202" spans="1:65" s="2" customFormat="1" ht="10.199999999999999">
      <c r="A202" s="35"/>
      <c r="B202" s="36"/>
      <c r="C202" s="37"/>
      <c r="D202" s="217" t="s">
        <v>194</v>
      </c>
      <c r="E202" s="37"/>
      <c r="F202" s="218" t="s">
        <v>2839</v>
      </c>
      <c r="G202" s="37"/>
      <c r="H202" s="37"/>
      <c r="I202" s="116"/>
      <c r="J202" s="37"/>
      <c r="K202" s="37"/>
      <c r="L202" s="40"/>
      <c r="M202" s="219"/>
      <c r="N202" s="220"/>
      <c r="O202" s="72"/>
      <c r="P202" s="72"/>
      <c r="Q202" s="72"/>
      <c r="R202" s="72"/>
      <c r="S202" s="72"/>
      <c r="T202" s="73"/>
      <c r="U202" s="35"/>
      <c r="V202" s="35"/>
      <c r="W202" s="35"/>
      <c r="X202" s="35"/>
      <c r="Y202" s="35"/>
      <c r="Z202" s="35"/>
      <c r="AA202" s="35"/>
      <c r="AB202" s="35"/>
      <c r="AC202" s="35"/>
      <c r="AD202" s="35"/>
      <c r="AE202" s="35"/>
      <c r="AT202" s="18" t="s">
        <v>194</v>
      </c>
      <c r="AU202" s="18" t="s">
        <v>83</v>
      </c>
    </row>
    <row r="203" spans="1:65" s="2" customFormat="1" ht="16.5" customHeight="1">
      <c r="A203" s="35"/>
      <c r="B203" s="36"/>
      <c r="C203" s="204" t="s">
        <v>458</v>
      </c>
      <c r="D203" s="204" t="s">
        <v>187</v>
      </c>
      <c r="E203" s="205" t="s">
        <v>2594</v>
      </c>
      <c r="F203" s="206" t="s">
        <v>3120</v>
      </c>
      <c r="G203" s="207" t="s">
        <v>316</v>
      </c>
      <c r="H203" s="208">
        <v>2</v>
      </c>
      <c r="I203" s="209"/>
      <c r="J203" s="210">
        <f>ROUND(I203*H203,2)</f>
        <v>0</v>
      </c>
      <c r="K203" s="206" t="s">
        <v>1</v>
      </c>
      <c r="L203" s="40"/>
      <c r="M203" s="211" t="s">
        <v>1</v>
      </c>
      <c r="N203" s="212" t="s">
        <v>38</v>
      </c>
      <c r="O203" s="72"/>
      <c r="P203" s="213">
        <f>O203*H203</f>
        <v>0</v>
      </c>
      <c r="Q203" s="213">
        <v>0</v>
      </c>
      <c r="R203" s="213">
        <f>Q203*H203</f>
        <v>0</v>
      </c>
      <c r="S203" s="213">
        <v>0</v>
      </c>
      <c r="T203" s="214">
        <f>S203*H203</f>
        <v>0</v>
      </c>
      <c r="U203" s="35"/>
      <c r="V203" s="35"/>
      <c r="W203" s="35"/>
      <c r="X203" s="35"/>
      <c r="Y203" s="35"/>
      <c r="Z203" s="35"/>
      <c r="AA203" s="35"/>
      <c r="AB203" s="35"/>
      <c r="AC203" s="35"/>
      <c r="AD203" s="35"/>
      <c r="AE203" s="35"/>
      <c r="AR203" s="215" t="s">
        <v>487</v>
      </c>
      <c r="AT203" s="215" t="s">
        <v>187</v>
      </c>
      <c r="AU203" s="215" t="s">
        <v>83</v>
      </c>
      <c r="AY203" s="18" t="s">
        <v>185</v>
      </c>
      <c r="BE203" s="216">
        <f>IF(N203="základní",J203,0)</f>
        <v>0</v>
      </c>
      <c r="BF203" s="216">
        <f>IF(N203="snížená",J203,0)</f>
        <v>0</v>
      </c>
      <c r="BG203" s="216">
        <f>IF(N203="zákl. přenesená",J203,0)</f>
        <v>0</v>
      </c>
      <c r="BH203" s="216">
        <f>IF(N203="sníž. přenesená",J203,0)</f>
        <v>0</v>
      </c>
      <c r="BI203" s="216">
        <f>IF(N203="nulová",J203,0)</f>
        <v>0</v>
      </c>
      <c r="BJ203" s="18" t="s">
        <v>81</v>
      </c>
      <c r="BK203" s="216">
        <f>ROUND(I203*H203,2)</f>
        <v>0</v>
      </c>
      <c r="BL203" s="18" t="s">
        <v>487</v>
      </c>
      <c r="BM203" s="215" t="s">
        <v>3121</v>
      </c>
    </row>
    <row r="204" spans="1:65" s="2" customFormat="1" ht="10.199999999999999">
      <c r="A204" s="35"/>
      <c r="B204" s="36"/>
      <c r="C204" s="37"/>
      <c r="D204" s="217" t="s">
        <v>194</v>
      </c>
      <c r="E204" s="37"/>
      <c r="F204" s="218" t="s">
        <v>3120</v>
      </c>
      <c r="G204" s="37"/>
      <c r="H204" s="37"/>
      <c r="I204" s="116"/>
      <c r="J204" s="37"/>
      <c r="K204" s="37"/>
      <c r="L204" s="40"/>
      <c r="M204" s="219"/>
      <c r="N204" s="220"/>
      <c r="O204" s="72"/>
      <c r="P204" s="72"/>
      <c r="Q204" s="72"/>
      <c r="R204" s="72"/>
      <c r="S204" s="72"/>
      <c r="T204" s="73"/>
      <c r="U204" s="35"/>
      <c r="V204" s="35"/>
      <c r="W204" s="35"/>
      <c r="X204" s="35"/>
      <c r="Y204" s="35"/>
      <c r="Z204" s="35"/>
      <c r="AA204" s="35"/>
      <c r="AB204" s="35"/>
      <c r="AC204" s="35"/>
      <c r="AD204" s="35"/>
      <c r="AE204" s="35"/>
      <c r="AT204" s="18" t="s">
        <v>194</v>
      </c>
      <c r="AU204" s="18" t="s">
        <v>83</v>
      </c>
    </row>
    <row r="205" spans="1:65" s="2" customFormat="1" ht="16.5" customHeight="1">
      <c r="A205" s="35"/>
      <c r="B205" s="36"/>
      <c r="C205" s="204" t="s">
        <v>466</v>
      </c>
      <c r="D205" s="204" t="s">
        <v>187</v>
      </c>
      <c r="E205" s="205" t="s">
        <v>2597</v>
      </c>
      <c r="F205" s="206" t="s">
        <v>3122</v>
      </c>
      <c r="G205" s="207" t="s">
        <v>325</v>
      </c>
      <c r="H205" s="208">
        <v>0.3</v>
      </c>
      <c r="I205" s="209"/>
      <c r="J205" s="210">
        <f>ROUND(I205*H205,2)</f>
        <v>0</v>
      </c>
      <c r="K205" s="206" t="s">
        <v>1</v>
      </c>
      <c r="L205" s="40"/>
      <c r="M205" s="211" t="s">
        <v>1</v>
      </c>
      <c r="N205" s="212" t="s">
        <v>38</v>
      </c>
      <c r="O205" s="72"/>
      <c r="P205" s="213">
        <f>O205*H205</f>
        <v>0</v>
      </c>
      <c r="Q205" s="213">
        <v>0</v>
      </c>
      <c r="R205" s="213">
        <f>Q205*H205</f>
        <v>0</v>
      </c>
      <c r="S205" s="213">
        <v>0</v>
      </c>
      <c r="T205" s="214">
        <f>S205*H205</f>
        <v>0</v>
      </c>
      <c r="U205" s="35"/>
      <c r="V205" s="35"/>
      <c r="W205" s="35"/>
      <c r="X205" s="35"/>
      <c r="Y205" s="35"/>
      <c r="Z205" s="35"/>
      <c r="AA205" s="35"/>
      <c r="AB205" s="35"/>
      <c r="AC205" s="35"/>
      <c r="AD205" s="35"/>
      <c r="AE205" s="35"/>
      <c r="AR205" s="215" t="s">
        <v>487</v>
      </c>
      <c r="AT205" s="215" t="s">
        <v>187</v>
      </c>
      <c r="AU205" s="215" t="s">
        <v>83</v>
      </c>
      <c r="AY205" s="18" t="s">
        <v>185</v>
      </c>
      <c r="BE205" s="216">
        <f>IF(N205="základní",J205,0)</f>
        <v>0</v>
      </c>
      <c r="BF205" s="216">
        <f>IF(N205="snížená",J205,0)</f>
        <v>0</v>
      </c>
      <c r="BG205" s="216">
        <f>IF(N205="zákl. přenesená",J205,0)</f>
        <v>0</v>
      </c>
      <c r="BH205" s="216">
        <f>IF(N205="sníž. přenesená",J205,0)</f>
        <v>0</v>
      </c>
      <c r="BI205" s="216">
        <f>IF(N205="nulová",J205,0)</f>
        <v>0</v>
      </c>
      <c r="BJ205" s="18" t="s">
        <v>81</v>
      </c>
      <c r="BK205" s="216">
        <f>ROUND(I205*H205,2)</f>
        <v>0</v>
      </c>
      <c r="BL205" s="18" t="s">
        <v>487</v>
      </c>
      <c r="BM205" s="215" t="s">
        <v>3123</v>
      </c>
    </row>
    <row r="206" spans="1:65" s="2" customFormat="1" ht="10.199999999999999">
      <c r="A206" s="35"/>
      <c r="B206" s="36"/>
      <c r="C206" s="37"/>
      <c r="D206" s="217" t="s">
        <v>194</v>
      </c>
      <c r="E206" s="37"/>
      <c r="F206" s="218" t="s">
        <v>3122</v>
      </c>
      <c r="G206" s="37"/>
      <c r="H206" s="37"/>
      <c r="I206" s="116"/>
      <c r="J206" s="37"/>
      <c r="K206" s="37"/>
      <c r="L206" s="40"/>
      <c r="M206" s="219"/>
      <c r="N206" s="220"/>
      <c r="O206" s="72"/>
      <c r="P206" s="72"/>
      <c r="Q206" s="72"/>
      <c r="R206" s="72"/>
      <c r="S206" s="72"/>
      <c r="T206" s="73"/>
      <c r="U206" s="35"/>
      <c r="V206" s="35"/>
      <c r="W206" s="35"/>
      <c r="X206" s="35"/>
      <c r="Y206" s="35"/>
      <c r="Z206" s="35"/>
      <c r="AA206" s="35"/>
      <c r="AB206" s="35"/>
      <c r="AC206" s="35"/>
      <c r="AD206" s="35"/>
      <c r="AE206" s="35"/>
      <c r="AT206" s="18" t="s">
        <v>194</v>
      </c>
      <c r="AU206" s="18" t="s">
        <v>83</v>
      </c>
    </row>
    <row r="207" spans="1:65" s="2" customFormat="1" ht="16.5" customHeight="1">
      <c r="A207" s="35"/>
      <c r="B207" s="36"/>
      <c r="C207" s="204" t="s">
        <v>234</v>
      </c>
      <c r="D207" s="204" t="s">
        <v>187</v>
      </c>
      <c r="E207" s="205" t="s">
        <v>2600</v>
      </c>
      <c r="F207" s="206" t="s">
        <v>3124</v>
      </c>
      <c r="G207" s="207" t="s">
        <v>316</v>
      </c>
      <c r="H207" s="208">
        <v>2</v>
      </c>
      <c r="I207" s="209"/>
      <c r="J207" s="210">
        <f>ROUND(I207*H207,2)</f>
        <v>0</v>
      </c>
      <c r="K207" s="206" t="s">
        <v>1</v>
      </c>
      <c r="L207" s="40"/>
      <c r="M207" s="211" t="s">
        <v>1</v>
      </c>
      <c r="N207" s="212" t="s">
        <v>38</v>
      </c>
      <c r="O207" s="72"/>
      <c r="P207" s="213">
        <f>O207*H207</f>
        <v>0</v>
      </c>
      <c r="Q207" s="213">
        <v>0</v>
      </c>
      <c r="R207" s="213">
        <f>Q207*H207</f>
        <v>0</v>
      </c>
      <c r="S207" s="213">
        <v>0</v>
      </c>
      <c r="T207" s="214">
        <f>S207*H207</f>
        <v>0</v>
      </c>
      <c r="U207" s="35"/>
      <c r="V207" s="35"/>
      <c r="W207" s="35"/>
      <c r="X207" s="35"/>
      <c r="Y207" s="35"/>
      <c r="Z207" s="35"/>
      <c r="AA207" s="35"/>
      <c r="AB207" s="35"/>
      <c r="AC207" s="35"/>
      <c r="AD207" s="35"/>
      <c r="AE207" s="35"/>
      <c r="AR207" s="215" t="s">
        <v>487</v>
      </c>
      <c r="AT207" s="215" t="s">
        <v>187</v>
      </c>
      <c r="AU207" s="215" t="s">
        <v>83</v>
      </c>
      <c r="AY207" s="18" t="s">
        <v>185</v>
      </c>
      <c r="BE207" s="216">
        <f>IF(N207="základní",J207,0)</f>
        <v>0</v>
      </c>
      <c r="BF207" s="216">
        <f>IF(N207="snížená",J207,0)</f>
        <v>0</v>
      </c>
      <c r="BG207" s="216">
        <f>IF(N207="zákl. přenesená",J207,0)</f>
        <v>0</v>
      </c>
      <c r="BH207" s="216">
        <f>IF(N207="sníž. přenesená",J207,0)</f>
        <v>0</v>
      </c>
      <c r="BI207" s="216">
        <f>IF(N207="nulová",J207,0)</f>
        <v>0</v>
      </c>
      <c r="BJ207" s="18" t="s">
        <v>81</v>
      </c>
      <c r="BK207" s="216">
        <f>ROUND(I207*H207,2)</f>
        <v>0</v>
      </c>
      <c r="BL207" s="18" t="s">
        <v>487</v>
      </c>
      <c r="BM207" s="215" t="s">
        <v>3125</v>
      </c>
    </row>
    <row r="208" spans="1:65" s="2" customFormat="1" ht="10.199999999999999">
      <c r="A208" s="35"/>
      <c r="B208" s="36"/>
      <c r="C208" s="37"/>
      <c r="D208" s="217" t="s">
        <v>194</v>
      </c>
      <c r="E208" s="37"/>
      <c r="F208" s="218" t="s">
        <v>3124</v>
      </c>
      <c r="G208" s="37"/>
      <c r="H208" s="37"/>
      <c r="I208" s="116"/>
      <c r="J208" s="37"/>
      <c r="K208" s="37"/>
      <c r="L208" s="40"/>
      <c r="M208" s="219"/>
      <c r="N208" s="220"/>
      <c r="O208" s="72"/>
      <c r="P208" s="72"/>
      <c r="Q208" s="72"/>
      <c r="R208" s="72"/>
      <c r="S208" s="72"/>
      <c r="T208" s="73"/>
      <c r="U208" s="35"/>
      <c r="V208" s="35"/>
      <c r="W208" s="35"/>
      <c r="X208" s="35"/>
      <c r="Y208" s="35"/>
      <c r="Z208" s="35"/>
      <c r="AA208" s="35"/>
      <c r="AB208" s="35"/>
      <c r="AC208" s="35"/>
      <c r="AD208" s="35"/>
      <c r="AE208" s="35"/>
      <c r="AT208" s="18" t="s">
        <v>194</v>
      </c>
      <c r="AU208" s="18" t="s">
        <v>83</v>
      </c>
    </row>
    <row r="209" spans="1:65" s="2" customFormat="1" ht="16.5" customHeight="1">
      <c r="A209" s="35"/>
      <c r="B209" s="36"/>
      <c r="C209" s="204" t="s">
        <v>476</v>
      </c>
      <c r="D209" s="204" t="s">
        <v>187</v>
      </c>
      <c r="E209" s="205" t="s">
        <v>2603</v>
      </c>
      <c r="F209" s="206" t="s">
        <v>3126</v>
      </c>
      <c r="G209" s="207" t="s">
        <v>316</v>
      </c>
      <c r="H209" s="208">
        <v>1</v>
      </c>
      <c r="I209" s="209"/>
      <c r="J209" s="210">
        <f>ROUND(I209*H209,2)</f>
        <v>0</v>
      </c>
      <c r="K209" s="206" t="s">
        <v>1</v>
      </c>
      <c r="L209" s="40"/>
      <c r="M209" s="211" t="s">
        <v>1</v>
      </c>
      <c r="N209" s="212" t="s">
        <v>38</v>
      </c>
      <c r="O209" s="72"/>
      <c r="P209" s="213">
        <f>O209*H209</f>
        <v>0</v>
      </c>
      <c r="Q209" s="213">
        <v>0</v>
      </c>
      <c r="R209" s="213">
        <f>Q209*H209</f>
        <v>0</v>
      </c>
      <c r="S209" s="213">
        <v>0</v>
      </c>
      <c r="T209" s="214">
        <f>S209*H209</f>
        <v>0</v>
      </c>
      <c r="U209" s="35"/>
      <c r="V209" s="35"/>
      <c r="W209" s="35"/>
      <c r="X209" s="35"/>
      <c r="Y209" s="35"/>
      <c r="Z209" s="35"/>
      <c r="AA209" s="35"/>
      <c r="AB209" s="35"/>
      <c r="AC209" s="35"/>
      <c r="AD209" s="35"/>
      <c r="AE209" s="35"/>
      <c r="AR209" s="215" t="s">
        <v>487</v>
      </c>
      <c r="AT209" s="215" t="s">
        <v>187</v>
      </c>
      <c r="AU209" s="215" t="s">
        <v>83</v>
      </c>
      <c r="AY209" s="18" t="s">
        <v>185</v>
      </c>
      <c r="BE209" s="216">
        <f>IF(N209="základní",J209,0)</f>
        <v>0</v>
      </c>
      <c r="BF209" s="216">
        <f>IF(N209="snížená",J209,0)</f>
        <v>0</v>
      </c>
      <c r="BG209" s="216">
        <f>IF(N209="zákl. přenesená",J209,0)</f>
        <v>0</v>
      </c>
      <c r="BH209" s="216">
        <f>IF(N209="sníž. přenesená",J209,0)</f>
        <v>0</v>
      </c>
      <c r="BI209" s="216">
        <f>IF(N209="nulová",J209,0)</f>
        <v>0</v>
      </c>
      <c r="BJ209" s="18" t="s">
        <v>81</v>
      </c>
      <c r="BK209" s="216">
        <f>ROUND(I209*H209,2)</f>
        <v>0</v>
      </c>
      <c r="BL209" s="18" t="s">
        <v>487</v>
      </c>
      <c r="BM209" s="215" t="s">
        <v>3127</v>
      </c>
    </row>
    <row r="210" spans="1:65" s="2" customFormat="1" ht="10.199999999999999">
      <c r="A210" s="35"/>
      <c r="B210" s="36"/>
      <c r="C210" s="37"/>
      <c r="D210" s="217" t="s">
        <v>194</v>
      </c>
      <c r="E210" s="37"/>
      <c r="F210" s="218" t="s">
        <v>3126</v>
      </c>
      <c r="G210" s="37"/>
      <c r="H210" s="37"/>
      <c r="I210" s="116"/>
      <c r="J210" s="37"/>
      <c r="K210" s="37"/>
      <c r="L210" s="40"/>
      <c r="M210" s="219"/>
      <c r="N210" s="220"/>
      <c r="O210" s="72"/>
      <c r="P210" s="72"/>
      <c r="Q210" s="72"/>
      <c r="R210" s="72"/>
      <c r="S210" s="72"/>
      <c r="T210" s="73"/>
      <c r="U210" s="35"/>
      <c r="V210" s="35"/>
      <c r="W210" s="35"/>
      <c r="X210" s="35"/>
      <c r="Y210" s="35"/>
      <c r="Z210" s="35"/>
      <c r="AA210" s="35"/>
      <c r="AB210" s="35"/>
      <c r="AC210" s="35"/>
      <c r="AD210" s="35"/>
      <c r="AE210" s="35"/>
      <c r="AT210" s="18" t="s">
        <v>194</v>
      </c>
      <c r="AU210" s="18" t="s">
        <v>83</v>
      </c>
    </row>
    <row r="211" spans="1:65" s="2" customFormat="1" ht="16.5" customHeight="1">
      <c r="A211" s="35"/>
      <c r="B211" s="36"/>
      <c r="C211" s="204" t="s">
        <v>480</v>
      </c>
      <c r="D211" s="204" t="s">
        <v>187</v>
      </c>
      <c r="E211" s="205" t="s">
        <v>2606</v>
      </c>
      <c r="F211" s="206" t="s">
        <v>3128</v>
      </c>
      <c r="G211" s="207" t="s">
        <v>316</v>
      </c>
      <c r="H211" s="208">
        <v>2</v>
      </c>
      <c r="I211" s="209"/>
      <c r="J211" s="210">
        <f>ROUND(I211*H211,2)</f>
        <v>0</v>
      </c>
      <c r="K211" s="206" t="s">
        <v>1</v>
      </c>
      <c r="L211" s="40"/>
      <c r="M211" s="211" t="s">
        <v>1</v>
      </c>
      <c r="N211" s="212" t="s">
        <v>38</v>
      </c>
      <c r="O211" s="72"/>
      <c r="P211" s="213">
        <f>O211*H211</f>
        <v>0</v>
      </c>
      <c r="Q211" s="213">
        <v>0</v>
      </c>
      <c r="R211" s="213">
        <f>Q211*H211</f>
        <v>0</v>
      </c>
      <c r="S211" s="213">
        <v>0</v>
      </c>
      <c r="T211" s="214">
        <f>S211*H211</f>
        <v>0</v>
      </c>
      <c r="U211" s="35"/>
      <c r="V211" s="35"/>
      <c r="W211" s="35"/>
      <c r="X211" s="35"/>
      <c r="Y211" s="35"/>
      <c r="Z211" s="35"/>
      <c r="AA211" s="35"/>
      <c r="AB211" s="35"/>
      <c r="AC211" s="35"/>
      <c r="AD211" s="35"/>
      <c r="AE211" s="35"/>
      <c r="AR211" s="215" t="s">
        <v>487</v>
      </c>
      <c r="AT211" s="215" t="s">
        <v>187</v>
      </c>
      <c r="AU211" s="215" t="s">
        <v>83</v>
      </c>
      <c r="AY211" s="18" t="s">
        <v>185</v>
      </c>
      <c r="BE211" s="216">
        <f>IF(N211="základní",J211,0)</f>
        <v>0</v>
      </c>
      <c r="BF211" s="216">
        <f>IF(N211="snížená",J211,0)</f>
        <v>0</v>
      </c>
      <c r="BG211" s="216">
        <f>IF(N211="zákl. přenesená",J211,0)</f>
        <v>0</v>
      </c>
      <c r="BH211" s="216">
        <f>IF(N211="sníž. přenesená",J211,0)</f>
        <v>0</v>
      </c>
      <c r="BI211" s="216">
        <f>IF(N211="nulová",J211,0)</f>
        <v>0</v>
      </c>
      <c r="BJ211" s="18" t="s">
        <v>81</v>
      </c>
      <c r="BK211" s="216">
        <f>ROUND(I211*H211,2)</f>
        <v>0</v>
      </c>
      <c r="BL211" s="18" t="s">
        <v>487</v>
      </c>
      <c r="BM211" s="215" t="s">
        <v>3129</v>
      </c>
    </row>
    <row r="212" spans="1:65" s="2" customFormat="1" ht="10.199999999999999">
      <c r="A212" s="35"/>
      <c r="B212" s="36"/>
      <c r="C212" s="37"/>
      <c r="D212" s="217" t="s">
        <v>194</v>
      </c>
      <c r="E212" s="37"/>
      <c r="F212" s="218" t="s">
        <v>3128</v>
      </c>
      <c r="G212" s="37"/>
      <c r="H212" s="37"/>
      <c r="I212" s="116"/>
      <c r="J212" s="37"/>
      <c r="K212" s="37"/>
      <c r="L212" s="40"/>
      <c r="M212" s="219"/>
      <c r="N212" s="220"/>
      <c r="O212" s="72"/>
      <c r="P212" s="72"/>
      <c r="Q212" s="72"/>
      <c r="R212" s="72"/>
      <c r="S212" s="72"/>
      <c r="T212" s="73"/>
      <c r="U212" s="35"/>
      <c r="V212" s="35"/>
      <c r="W212" s="35"/>
      <c r="X212" s="35"/>
      <c r="Y212" s="35"/>
      <c r="Z212" s="35"/>
      <c r="AA212" s="35"/>
      <c r="AB212" s="35"/>
      <c r="AC212" s="35"/>
      <c r="AD212" s="35"/>
      <c r="AE212" s="35"/>
      <c r="AT212" s="18" t="s">
        <v>194</v>
      </c>
      <c r="AU212" s="18" t="s">
        <v>83</v>
      </c>
    </row>
    <row r="213" spans="1:65" s="2" customFormat="1" ht="16.5" customHeight="1">
      <c r="A213" s="35"/>
      <c r="B213" s="36"/>
      <c r="C213" s="204" t="s">
        <v>484</v>
      </c>
      <c r="D213" s="204" t="s">
        <v>187</v>
      </c>
      <c r="E213" s="205" t="s">
        <v>2609</v>
      </c>
      <c r="F213" s="206" t="s">
        <v>3130</v>
      </c>
      <c r="G213" s="207" t="s">
        <v>316</v>
      </c>
      <c r="H213" s="208">
        <v>2</v>
      </c>
      <c r="I213" s="209"/>
      <c r="J213" s="210">
        <f>ROUND(I213*H213,2)</f>
        <v>0</v>
      </c>
      <c r="K213" s="206" t="s">
        <v>1</v>
      </c>
      <c r="L213" s="40"/>
      <c r="M213" s="211" t="s">
        <v>1</v>
      </c>
      <c r="N213" s="212" t="s">
        <v>38</v>
      </c>
      <c r="O213" s="72"/>
      <c r="P213" s="213">
        <f>O213*H213</f>
        <v>0</v>
      </c>
      <c r="Q213" s="213">
        <v>0</v>
      </c>
      <c r="R213" s="213">
        <f>Q213*H213</f>
        <v>0</v>
      </c>
      <c r="S213" s="213">
        <v>0</v>
      </c>
      <c r="T213" s="214">
        <f>S213*H213</f>
        <v>0</v>
      </c>
      <c r="U213" s="35"/>
      <c r="V213" s="35"/>
      <c r="W213" s="35"/>
      <c r="X213" s="35"/>
      <c r="Y213" s="35"/>
      <c r="Z213" s="35"/>
      <c r="AA213" s="35"/>
      <c r="AB213" s="35"/>
      <c r="AC213" s="35"/>
      <c r="AD213" s="35"/>
      <c r="AE213" s="35"/>
      <c r="AR213" s="215" t="s">
        <v>487</v>
      </c>
      <c r="AT213" s="215" t="s">
        <v>187</v>
      </c>
      <c r="AU213" s="215" t="s">
        <v>83</v>
      </c>
      <c r="AY213" s="18" t="s">
        <v>185</v>
      </c>
      <c r="BE213" s="216">
        <f>IF(N213="základní",J213,0)</f>
        <v>0</v>
      </c>
      <c r="BF213" s="216">
        <f>IF(N213="snížená",J213,0)</f>
        <v>0</v>
      </c>
      <c r="BG213" s="216">
        <f>IF(N213="zákl. přenesená",J213,0)</f>
        <v>0</v>
      </c>
      <c r="BH213" s="216">
        <f>IF(N213="sníž. přenesená",J213,0)</f>
        <v>0</v>
      </c>
      <c r="BI213" s="216">
        <f>IF(N213="nulová",J213,0)</f>
        <v>0</v>
      </c>
      <c r="BJ213" s="18" t="s">
        <v>81</v>
      </c>
      <c r="BK213" s="216">
        <f>ROUND(I213*H213,2)</f>
        <v>0</v>
      </c>
      <c r="BL213" s="18" t="s">
        <v>487</v>
      </c>
      <c r="BM213" s="215" t="s">
        <v>3131</v>
      </c>
    </row>
    <row r="214" spans="1:65" s="2" customFormat="1" ht="10.199999999999999">
      <c r="A214" s="35"/>
      <c r="B214" s="36"/>
      <c r="C214" s="37"/>
      <c r="D214" s="217" t="s">
        <v>194</v>
      </c>
      <c r="E214" s="37"/>
      <c r="F214" s="218" t="s">
        <v>3130</v>
      </c>
      <c r="G214" s="37"/>
      <c r="H214" s="37"/>
      <c r="I214" s="116"/>
      <c r="J214" s="37"/>
      <c r="K214" s="37"/>
      <c r="L214" s="40"/>
      <c r="M214" s="219"/>
      <c r="N214" s="220"/>
      <c r="O214" s="72"/>
      <c r="P214" s="72"/>
      <c r="Q214" s="72"/>
      <c r="R214" s="72"/>
      <c r="S214" s="72"/>
      <c r="T214" s="73"/>
      <c r="U214" s="35"/>
      <c r="V214" s="35"/>
      <c r="W214" s="35"/>
      <c r="X214" s="35"/>
      <c r="Y214" s="35"/>
      <c r="Z214" s="35"/>
      <c r="AA214" s="35"/>
      <c r="AB214" s="35"/>
      <c r="AC214" s="35"/>
      <c r="AD214" s="35"/>
      <c r="AE214" s="35"/>
      <c r="AT214" s="18" t="s">
        <v>194</v>
      </c>
      <c r="AU214" s="18" t="s">
        <v>83</v>
      </c>
    </row>
    <row r="215" spans="1:65" s="2" customFormat="1" ht="16.5" customHeight="1">
      <c r="A215" s="35"/>
      <c r="B215" s="36"/>
      <c r="C215" s="204" t="s">
        <v>490</v>
      </c>
      <c r="D215" s="204" t="s">
        <v>187</v>
      </c>
      <c r="E215" s="205" t="s">
        <v>2612</v>
      </c>
      <c r="F215" s="206" t="s">
        <v>3132</v>
      </c>
      <c r="G215" s="207" t="s">
        <v>325</v>
      </c>
      <c r="H215" s="208">
        <v>17.5</v>
      </c>
      <c r="I215" s="209"/>
      <c r="J215" s="210">
        <f>ROUND(I215*H215,2)</f>
        <v>0</v>
      </c>
      <c r="K215" s="206" t="s">
        <v>1</v>
      </c>
      <c r="L215" s="40"/>
      <c r="M215" s="211" t="s">
        <v>1</v>
      </c>
      <c r="N215" s="212" t="s">
        <v>38</v>
      </c>
      <c r="O215" s="72"/>
      <c r="P215" s="213">
        <f>O215*H215</f>
        <v>0</v>
      </c>
      <c r="Q215" s="213">
        <v>0</v>
      </c>
      <c r="R215" s="213">
        <f>Q215*H215</f>
        <v>0</v>
      </c>
      <c r="S215" s="213">
        <v>0</v>
      </c>
      <c r="T215" s="214">
        <f>S215*H215</f>
        <v>0</v>
      </c>
      <c r="U215" s="35"/>
      <c r="V215" s="35"/>
      <c r="W215" s="35"/>
      <c r="X215" s="35"/>
      <c r="Y215" s="35"/>
      <c r="Z215" s="35"/>
      <c r="AA215" s="35"/>
      <c r="AB215" s="35"/>
      <c r="AC215" s="35"/>
      <c r="AD215" s="35"/>
      <c r="AE215" s="35"/>
      <c r="AR215" s="215" t="s">
        <v>487</v>
      </c>
      <c r="AT215" s="215" t="s">
        <v>187</v>
      </c>
      <c r="AU215" s="215" t="s">
        <v>83</v>
      </c>
      <c r="AY215" s="18" t="s">
        <v>185</v>
      </c>
      <c r="BE215" s="216">
        <f>IF(N215="základní",J215,0)</f>
        <v>0</v>
      </c>
      <c r="BF215" s="216">
        <f>IF(N215="snížená",J215,0)</f>
        <v>0</v>
      </c>
      <c r="BG215" s="216">
        <f>IF(N215="zákl. přenesená",J215,0)</f>
        <v>0</v>
      </c>
      <c r="BH215" s="216">
        <f>IF(N215="sníž. přenesená",J215,0)</f>
        <v>0</v>
      </c>
      <c r="BI215" s="216">
        <f>IF(N215="nulová",J215,0)</f>
        <v>0</v>
      </c>
      <c r="BJ215" s="18" t="s">
        <v>81</v>
      </c>
      <c r="BK215" s="216">
        <f>ROUND(I215*H215,2)</f>
        <v>0</v>
      </c>
      <c r="BL215" s="18" t="s">
        <v>487</v>
      </c>
      <c r="BM215" s="215" t="s">
        <v>3133</v>
      </c>
    </row>
    <row r="216" spans="1:65" s="2" customFormat="1" ht="10.199999999999999">
      <c r="A216" s="35"/>
      <c r="B216" s="36"/>
      <c r="C216" s="37"/>
      <c r="D216" s="217" t="s">
        <v>194</v>
      </c>
      <c r="E216" s="37"/>
      <c r="F216" s="218" t="s">
        <v>3132</v>
      </c>
      <c r="G216" s="37"/>
      <c r="H216" s="37"/>
      <c r="I216" s="116"/>
      <c r="J216" s="37"/>
      <c r="K216" s="37"/>
      <c r="L216" s="40"/>
      <c r="M216" s="219"/>
      <c r="N216" s="220"/>
      <c r="O216" s="72"/>
      <c r="P216" s="72"/>
      <c r="Q216" s="72"/>
      <c r="R216" s="72"/>
      <c r="S216" s="72"/>
      <c r="T216" s="73"/>
      <c r="U216" s="35"/>
      <c r="V216" s="35"/>
      <c r="W216" s="35"/>
      <c r="X216" s="35"/>
      <c r="Y216" s="35"/>
      <c r="Z216" s="35"/>
      <c r="AA216" s="35"/>
      <c r="AB216" s="35"/>
      <c r="AC216" s="35"/>
      <c r="AD216" s="35"/>
      <c r="AE216" s="35"/>
      <c r="AT216" s="18" t="s">
        <v>194</v>
      </c>
      <c r="AU216" s="18" t="s">
        <v>83</v>
      </c>
    </row>
    <row r="217" spans="1:65" s="2" customFormat="1" ht="16.5" customHeight="1">
      <c r="A217" s="35"/>
      <c r="B217" s="36"/>
      <c r="C217" s="204" t="s">
        <v>494</v>
      </c>
      <c r="D217" s="204" t="s">
        <v>187</v>
      </c>
      <c r="E217" s="205" t="s">
        <v>3134</v>
      </c>
      <c r="F217" s="206" t="s">
        <v>3135</v>
      </c>
      <c r="G217" s="207" t="s">
        <v>210</v>
      </c>
      <c r="H217" s="208">
        <v>1</v>
      </c>
      <c r="I217" s="209"/>
      <c r="J217" s="210">
        <f>ROUND(I217*H217,2)</f>
        <v>0</v>
      </c>
      <c r="K217" s="206" t="s">
        <v>1</v>
      </c>
      <c r="L217" s="40"/>
      <c r="M217" s="211" t="s">
        <v>1</v>
      </c>
      <c r="N217" s="212" t="s">
        <v>38</v>
      </c>
      <c r="O217" s="72"/>
      <c r="P217" s="213">
        <f>O217*H217</f>
        <v>0</v>
      </c>
      <c r="Q217" s="213">
        <v>0</v>
      </c>
      <c r="R217" s="213">
        <f>Q217*H217</f>
        <v>0</v>
      </c>
      <c r="S217" s="213">
        <v>0</v>
      </c>
      <c r="T217" s="214">
        <f>S217*H217</f>
        <v>0</v>
      </c>
      <c r="U217" s="35"/>
      <c r="V217" s="35"/>
      <c r="W217" s="35"/>
      <c r="X217" s="35"/>
      <c r="Y217" s="35"/>
      <c r="Z217" s="35"/>
      <c r="AA217" s="35"/>
      <c r="AB217" s="35"/>
      <c r="AC217" s="35"/>
      <c r="AD217" s="35"/>
      <c r="AE217" s="35"/>
      <c r="AR217" s="215" t="s">
        <v>487</v>
      </c>
      <c r="AT217" s="215" t="s">
        <v>187</v>
      </c>
      <c r="AU217" s="215" t="s">
        <v>83</v>
      </c>
      <c r="AY217" s="18" t="s">
        <v>185</v>
      </c>
      <c r="BE217" s="216">
        <f>IF(N217="základní",J217,0)</f>
        <v>0</v>
      </c>
      <c r="BF217" s="216">
        <f>IF(N217="snížená",J217,0)</f>
        <v>0</v>
      </c>
      <c r="BG217" s="216">
        <f>IF(N217="zákl. přenesená",J217,0)</f>
        <v>0</v>
      </c>
      <c r="BH217" s="216">
        <f>IF(N217="sníž. přenesená",J217,0)</f>
        <v>0</v>
      </c>
      <c r="BI217" s="216">
        <f>IF(N217="nulová",J217,0)</f>
        <v>0</v>
      </c>
      <c r="BJ217" s="18" t="s">
        <v>81</v>
      </c>
      <c r="BK217" s="216">
        <f>ROUND(I217*H217,2)</f>
        <v>0</v>
      </c>
      <c r="BL217" s="18" t="s">
        <v>487</v>
      </c>
      <c r="BM217" s="215" t="s">
        <v>3136</v>
      </c>
    </row>
    <row r="218" spans="1:65" s="2" customFormat="1" ht="10.199999999999999">
      <c r="A218" s="35"/>
      <c r="B218" s="36"/>
      <c r="C218" s="37"/>
      <c r="D218" s="217" t="s">
        <v>194</v>
      </c>
      <c r="E218" s="37"/>
      <c r="F218" s="218" t="s">
        <v>3135</v>
      </c>
      <c r="G218" s="37"/>
      <c r="H218" s="37"/>
      <c r="I218" s="116"/>
      <c r="J218" s="37"/>
      <c r="K218" s="37"/>
      <c r="L218" s="40"/>
      <c r="M218" s="219"/>
      <c r="N218" s="220"/>
      <c r="O218" s="72"/>
      <c r="P218" s="72"/>
      <c r="Q218" s="72"/>
      <c r="R218" s="72"/>
      <c r="S218" s="72"/>
      <c r="T218" s="73"/>
      <c r="U218" s="35"/>
      <c r="V218" s="35"/>
      <c r="W218" s="35"/>
      <c r="X218" s="35"/>
      <c r="Y218" s="35"/>
      <c r="Z218" s="35"/>
      <c r="AA218" s="35"/>
      <c r="AB218" s="35"/>
      <c r="AC218" s="35"/>
      <c r="AD218" s="35"/>
      <c r="AE218" s="35"/>
      <c r="AT218" s="18" t="s">
        <v>194</v>
      </c>
      <c r="AU218" s="18" t="s">
        <v>83</v>
      </c>
    </row>
    <row r="219" spans="1:65" s="2" customFormat="1" ht="16.5" customHeight="1">
      <c r="A219" s="35"/>
      <c r="B219" s="36"/>
      <c r="C219" s="204" t="s">
        <v>500</v>
      </c>
      <c r="D219" s="204" t="s">
        <v>187</v>
      </c>
      <c r="E219" s="205" t="s">
        <v>2618</v>
      </c>
      <c r="F219" s="206" t="s">
        <v>3137</v>
      </c>
      <c r="G219" s="207" t="s">
        <v>316</v>
      </c>
      <c r="H219" s="208">
        <v>2</v>
      </c>
      <c r="I219" s="209"/>
      <c r="J219" s="210">
        <f>ROUND(I219*H219,2)</f>
        <v>0</v>
      </c>
      <c r="K219" s="206" t="s">
        <v>1</v>
      </c>
      <c r="L219" s="40"/>
      <c r="M219" s="211" t="s">
        <v>1</v>
      </c>
      <c r="N219" s="212" t="s">
        <v>38</v>
      </c>
      <c r="O219" s="72"/>
      <c r="P219" s="213">
        <f>O219*H219</f>
        <v>0</v>
      </c>
      <c r="Q219" s="213">
        <v>0</v>
      </c>
      <c r="R219" s="213">
        <f>Q219*H219</f>
        <v>0</v>
      </c>
      <c r="S219" s="213">
        <v>0</v>
      </c>
      <c r="T219" s="214">
        <f>S219*H219</f>
        <v>0</v>
      </c>
      <c r="U219" s="35"/>
      <c r="V219" s="35"/>
      <c r="W219" s="35"/>
      <c r="X219" s="35"/>
      <c r="Y219" s="35"/>
      <c r="Z219" s="35"/>
      <c r="AA219" s="35"/>
      <c r="AB219" s="35"/>
      <c r="AC219" s="35"/>
      <c r="AD219" s="35"/>
      <c r="AE219" s="35"/>
      <c r="AR219" s="215" t="s">
        <v>487</v>
      </c>
      <c r="AT219" s="215" t="s">
        <v>187</v>
      </c>
      <c r="AU219" s="215" t="s">
        <v>83</v>
      </c>
      <c r="AY219" s="18" t="s">
        <v>185</v>
      </c>
      <c r="BE219" s="216">
        <f>IF(N219="základní",J219,0)</f>
        <v>0</v>
      </c>
      <c r="BF219" s="216">
        <f>IF(N219="snížená",J219,0)</f>
        <v>0</v>
      </c>
      <c r="BG219" s="216">
        <f>IF(N219="zákl. přenesená",J219,0)</f>
        <v>0</v>
      </c>
      <c r="BH219" s="216">
        <f>IF(N219="sníž. přenesená",J219,0)</f>
        <v>0</v>
      </c>
      <c r="BI219" s="216">
        <f>IF(N219="nulová",J219,0)</f>
        <v>0</v>
      </c>
      <c r="BJ219" s="18" t="s">
        <v>81</v>
      </c>
      <c r="BK219" s="216">
        <f>ROUND(I219*H219,2)</f>
        <v>0</v>
      </c>
      <c r="BL219" s="18" t="s">
        <v>487</v>
      </c>
      <c r="BM219" s="215" t="s">
        <v>3138</v>
      </c>
    </row>
    <row r="220" spans="1:65" s="2" customFormat="1" ht="10.199999999999999">
      <c r="A220" s="35"/>
      <c r="B220" s="36"/>
      <c r="C220" s="37"/>
      <c r="D220" s="217" t="s">
        <v>194</v>
      </c>
      <c r="E220" s="37"/>
      <c r="F220" s="218" t="s">
        <v>3137</v>
      </c>
      <c r="G220" s="37"/>
      <c r="H220" s="37"/>
      <c r="I220" s="116"/>
      <c r="J220" s="37"/>
      <c r="K220" s="37"/>
      <c r="L220" s="40"/>
      <c r="M220" s="219"/>
      <c r="N220" s="220"/>
      <c r="O220" s="72"/>
      <c r="P220" s="72"/>
      <c r="Q220" s="72"/>
      <c r="R220" s="72"/>
      <c r="S220" s="72"/>
      <c r="T220" s="73"/>
      <c r="U220" s="35"/>
      <c r="V220" s="35"/>
      <c r="W220" s="35"/>
      <c r="X220" s="35"/>
      <c r="Y220" s="35"/>
      <c r="Z220" s="35"/>
      <c r="AA220" s="35"/>
      <c r="AB220" s="35"/>
      <c r="AC220" s="35"/>
      <c r="AD220" s="35"/>
      <c r="AE220" s="35"/>
      <c r="AT220" s="18" t="s">
        <v>194</v>
      </c>
      <c r="AU220" s="18" t="s">
        <v>83</v>
      </c>
    </row>
    <row r="221" spans="1:65" s="2" customFormat="1" ht="16.5" customHeight="1">
      <c r="A221" s="35"/>
      <c r="B221" s="36"/>
      <c r="C221" s="204" t="s">
        <v>506</v>
      </c>
      <c r="D221" s="204" t="s">
        <v>187</v>
      </c>
      <c r="E221" s="205" t="s">
        <v>2621</v>
      </c>
      <c r="F221" s="206" t="s">
        <v>3139</v>
      </c>
      <c r="G221" s="207" t="s">
        <v>990</v>
      </c>
      <c r="H221" s="208">
        <v>2</v>
      </c>
      <c r="I221" s="209"/>
      <c r="J221" s="210">
        <f>ROUND(I221*H221,2)</f>
        <v>0</v>
      </c>
      <c r="K221" s="206" t="s">
        <v>1</v>
      </c>
      <c r="L221" s="40"/>
      <c r="M221" s="211" t="s">
        <v>1</v>
      </c>
      <c r="N221" s="212" t="s">
        <v>38</v>
      </c>
      <c r="O221" s="72"/>
      <c r="P221" s="213">
        <f>O221*H221</f>
        <v>0</v>
      </c>
      <c r="Q221" s="213">
        <v>0</v>
      </c>
      <c r="R221" s="213">
        <f>Q221*H221</f>
        <v>0</v>
      </c>
      <c r="S221" s="213">
        <v>0</v>
      </c>
      <c r="T221" s="214">
        <f>S221*H221</f>
        <v>0</v>
      </c>
      <c r="U221" s="35"/>
      <c r="V221" s="35"/>
      <c r="W221" s="35"/>
      <c r="X221" s="35"/>
      <c r="Y221" s="35"/>
      <c r="Z221" s="35"/>
      <c r="AA221" s="35"/>
      <c r="AB221" s="35"/>
      <c r="AC221" s="35"/>
      <c r="AD221" s="35"/>
      <c r="AE221" s="35"/>
      <c r="AR221" s="215" t="s">
        <v>487</v>
      </c>
      <c r="AT221" s="215" t="s">
        <v>187</v>
      </c>
      <c r="AU221" s="215" t="s">
        <v>83</v>
      </c>
      <c r="AY221" s="18" t="s">
        <v>185</v>
      </c>
      <c r="BE221" s="216">
        <f>IF(N221="základní",J221,0)</f>
        <v>0</v>
      </c>
      <c r="BF221" s="216">
        <f>IF(N221="snížená",J221,0)</f>
        <v>0</v>
      </c>
      <c r="BG221" s="216">
        <f>IF(N221="zákl. přenesená",J221,0)</f>
        <v>0</v>
      </c>
      <c r="BH221" s="216">
        <f>IF(N221="sníž. přenesená",J221,0)</f>
        <v>0</v>
      </c>
      <c r="BI221" s="216">
        <f>IF(N221="nulová",J221,0)</f>
        <v>0</v>
      </c>
      <c r="BJ221" s="18" t="s">
        <v>81</v>
      </c>
      <c r="BK221" s="216">
        <f>ROUND(I221*H221,2)</f>
        <v>0</v>
      </c>
      <c r="BL221" s="18" t="s">
        <v>487</v>
      </c>
      <c r="BM221" s="215" t="s">
        <v>3140</v>
      </c>
    </row>
    <row r="222" spans="1:65" s="2" customFormat="1" ht="10.199999999999999">
      <c r="A222" s="35"/>
      <c r="B222" s="36"/>
      <c r="C222" s="37"/>
      <c r="D222" s="217" t="s">
        <v>194</v>
      </c>
      <c r="E222" s="37"/>
      <c r="F222" s="218" t="s">
        <v>3139</v>
      </c>
      <c r="G222" s="37"/>
      <c r="H222" s="37"/>
      <c r="I222" s="116"/>
      <c r="J222" s="37"/>
      <c r="K222" s="37"/>
      <c r="L222" s="40"/>
      <c r="M222" s="219"/>
      <c r="N222" s="220"/>
      <c r="O222" s="72"/>
      <c r="P222" s="72"/>
      <c r="Q222" s="72"/>
      <c r="R222" s="72"/>
      <c r="S222" s="72"/>
      <c r="T222" s="73"/>
      <c r="U222" s="35"/>
      <c r="V222" s="35"/>
      <c r="W222" s="35"/>
      <c r="X222" s="35"/>
      <c r="Y222" s="35"/>
      <c r="Z222" s="35"/>
      <c r="AA222" s="35"/>
      <c r="AB222" s="35"/>
      <c r="AC222" s="35"/>
      <c r="AD222" s="35"/>
      <c r="AE222" s="35"/>
      <c r="AT222" s="18" t="s">
        <v>194</v>
      </c>
      <c r="AU222" s="18" t="s">
        <v>83</v>
      </c>
    </row>
    <row r="223" spans="1:65" s="12" customFormat="1" ht="22.8" customHeight="1">
      <c r="B223" s="188"/>
      <c r="C223" s="189"/>
      <c r="D223" s="190" t="s">
        <v>72</v>
      </c>
      <c r="E223" s="202" t="s">
        <v>1567</v>
      </c>
      <c r="F223" s="202" t="s">
        <v>3141</v>
      </c>
      <c r="G223" s="189"/>
      <c r="H223" s="189"/>
      <c r="I223" s="192"/>
      <c r="J223" s="203">
        <f>BK223</f>
        <v>0</v>
      </c>
      <c r="K223" s="189"/>
      <c r="L223" s="194"/>
      <c r="M223" s="195"/>
      <c r="N223" s="196"/>
      <c r="O223" s="196"/>
      <c r="P223" s="197">
        <f>SUM(P224:P227)</f>
        <v>0</v>
      </c>
      <c r="Q223" s="196"/>
      <c r="R223" s="197">
        <f>SUM(R224:R227)</f>
        <v>0</v>
      </c>
      <c r="S223" s="196"/>
      <c r="T223" s="198">
        <f>SUM(T224:T227)</f>
        <v>0</v>
      </c>
      <c r="AR223" s="199" t="s">
        <v>192</v>
      </c>
      <c r="AT223" s="200" t="s">
        <v>72</v>
      </c>
      <c r="AU223" s="200" t="s">
        <v>81</v>
      </c>
      <c r="AY223" s="199" t="s">
        <v>185</v>
      </c>
      <c r="BK223" s="201">
        <f>SUM(BK224:BK227)</f>
        <v>0</v>
      </c>
    </row>
    <row r="224" spans="1:65" s="2" customFormat="1" ht="16.5" customHeight="1">
      <c r="A224" s="35"/>
      <c r="B224" s="36"/>
      <c r="C224" s="204" t="s">
        <v>516</v>
      </c>
      <c r="D224" s="204" t="s">
        <v>187</v>
      </c>
      <c r="E224" s="205" t="s">
        <v>2720</v>
      </c>
      <c r="F224" s="206" t="s">
        <v>3142</v>
      </c>
      <c r="G224" s="207" t="s">
        <v>3143</v>
      </c>
      <c r="H224" s="208">
        <v>0.3</v>
      </c>
      <c r="I224" s="209"/>
      <c r="J224" s="210">
        <f>ROUND(I224*H224,2)</f>
        <v>0</v>
      </c>
      <c r="K224" s="206" t="s">
        <v>1</v>
      </c>
      <c r="L224" s="40"/>
      <c r="M224" s="211" t="s">
        <v>1</v>
      </c>
      <c r="N224" s="212" t="s">
        <v>38</v>
      </c>
      <c r="O224" s="72"/>
      <c r="P224" s="213">
        <f>O224*H224</f>
        <v>0</v>
      </c>
      <c r="Q224" s="213">
        <v>0</v>
      </c>
      <c r="R224" s="213">
        <f>Q224*H224</f>
        <v>0</v>
      </c>
      <c r="S224" s="213">
        <v>0</v>
      </c>
      <c r="T224" s="214">
        <f>S224*H224</f>
        <v>0</v>
      </c>
      <c r="U224" s="35"/>
      <c r="V224" s="35"/>
      <c r="W224" s="35"/>
      <c r="X224" s="35"/>
      <c r="Y224" s="35"/>
      <c r="Z224" s="35"/>
      <c r="AA224" s="35"/>
      <c r="AB224" s="35"/>
      <c r="AC224" s="35"/>
      <c r="AD224" s="35"/>
      <c r="AE224" s="35"/>
      <c r="AR224" s="215" t="s">
        <v>487</v>
      </c>
      <c r="AT224" s="215" t="s">
        <v>187</v>
      </c>
      <c r="AU224" s="215" t="s">
        <v>83</v>
      </c>
      <c r="AY224" s="18" t="s">
        <v>185</v>
      </c>
      <c r="BE224" s="216">
        <f>IF(N224="základní",J224,0)</f>
        <v>0</v>
      </c>
      <c r="BF224" s="216">
        <f>IF(N224="snížená",J224,0)</f>
        <v>0</v>
      </c>
      <c r="BG224" s="216">
        <f>IF(N224="zákl. přenesená",J224,0)</f>
        <v>0</v>
      </c>
      <c r="BH224" s="216">
        <f>IF(N224="sníž. přenesená",J224,0)</f>
        <v>0</v>
      </c>
      <c r="BI224" s="216">
        <f>IF(N224="nulová",J224,0)</f>
        <v>0</v>
      </c>
      <c r="BJ224" s="18" t="s">
        <v>81</v>
      </c>
      <c r="BK224" s="216">
        <f>ROUND(I224*H224,2)</f>
        <v>0</v>
      </c>
      <c r="BL224" s="18" t="s">
        <v>487</v>
      </c>
      <c r="BM224" s="215" t="s">
        <v>3144</v>
      </c>
    </row>
    <row r="225" spans="1:65" s="2" customFormat="1" ht="10.199999999999999">
      <c r="A225" s="35"/>
      <c r="B225" s="36"/>
      <c r="C225" s="37"/>
      <c r="D225" s="217" t="s">
        <v>194</v>
      </c>
      <c r="E225" s="37"/>
      <c r="F225" s="218" t="s">
        <v>3142</v>
      </c>
      <c r="G225" s="37"/>
      <c r="H225" s="37"/>
      <c r="I225" s="116"/>
      <c r="J225" s="37"/>
      <c r="K225" s="37"/>
      <c r="L225" s="40"/>
      <c r="M225" s="219"/>
      <c r="N225" s="220"/>
      <c r="O225" s="72"/>
      <c r="P225" s="72"/>
      <c r="Q225" s="72"/>
      <c r="R225" s="72"/>
      <c r="S225" s="72"/>
      <c r="T225" s="73"/>
      <c r="U225" s="35"/>
      <c r="V225" s="35"/>
      <c r="W225" s="35"/>
      <c r="X225" s="35"/>
      <c r="Y225" s="35"/>
      <c r="Z225" s="35"/>
      <c r="AA225" s="35"/>
      <c r="AB225" s="35"/>
      <c r="AC225" s="35"/>
      <c r="AD225" s="35"/>
      <c r="AE225" s="35"/>
      <c r="AT225" s="18" t="s">
        <v>194</v>
      </c>
      <c r="AU225" s="18" t="s">
        <v>83</v>
      </c>
    </row>
    <row r="226" spans="1:65" s="2" customFormat="1" ht="16.5" customHeight="1">
      <c r="A226" s="35"/>
      <c r="B226" s="36"/>
      <c r="C226" s="204" t="s">
        <v>525</v>
      </c>
      <c r="D226" s="204" t="s">
        <v>187</v>
      </c>
      <c r="E226" s="205" t="s">
        <v>2739</v>
      </c>
      <c r="F226" s="206" t="s">
        <v>3145</v>
      </c>
      <c r="G226" s="207" t="s">
        <v>3143</v>
      </c>
      <c r="H226" s="208">
        <v>0.1</v>
      </c>
      <c r="I226" s="209"/>
      <c r="J226" s="210">
        <f>ROUND(I226*H226,2)</f>
        <v>0</v>
      </c>
      <c r="K226" s="206" t="s">
        <v>1</v>
      </c>
      <c r="L226" s="40"/>
      <c r="M226" s="211" t="s">
        <v>1</v>
      </c>
      <c r="N226" s="212" t="s">
        <v>38</v>
      </c>
      <c r="O226" s="72"/>
      <c r="P226" s="213">
        <f>O226*H226</f>
        <v>0</v>
      </c>
      <c r="Q226" s="213">
        <v>0</v>
      </c>
      <c r="R226" s="213">
        <f>Q226*H226</f>
        <v>0</v>
      </c>
      <c r="S226" s="213">
        <v>0</v>
      </c>
      <c r="T226" s="214">
        <f>S226*H226</f>
        <v>0</v>
      </c>
      <c r="U226" s="35"/>
      <c r="V226" s="35"/>
      <c r="W226" s="35"/>
      <c r="X226" s="35"/>
      <c r="Y226" s="35"/>
      <c r="Z226" s="35"/>
      <c r="AA226" s="35"/>
      <c r="AB226" s="35"/>
      <c r="AC226" s="35"/>
      <c r="AD226" s="35"/>
      <c r="AE226" s="35"/>
      <c r="AR226" s="215" t="s">
        <v>487</v>
      </c>
      <c r="AT226" s="215" t="s">
        <v>187</v>
      </c>
      <c r="AU226" s="215" t="s">
        <v>83</v>
      </c>
      <c r="AY226" s="18" t="s">
        <v>185</v>
      </c>
      <c r="BE226" s="216">
        <f>IF(N226="základní",J226,0)</f>
        <v>0</v>
      </c>
      <c r="BF226" s="216">
        <f>IF(N226="snížená",J226,0)</f>
        <v>0</v>
      </c>
      <c r="BG226" s="216">
        <f>IF(N226="zákl. přenesená",J226,0)</f>
        <v>0</v>
      </c>
      <c r="BH226" s="216">
        <f>IF(N226="sníž. přenesená",J226,0)</f>
        <v>0</v>
      </c>
      <c r="BI226" s="216">
        <f>IF(N226="nulová",J226,0)</f>
        <v>0</v>
      </c>
      <c r="BJ226" s="18" t="s">
        <v>81</v>
      </c>
      <c r="BK226" s="216">
        <f>ROUND(I226*H226,2)</f>
        <v>0</v>
      </c>
      <c r="BL226" s="18" t="s">
        <v>487</v>
      </c>
      <c r="BM226" s="215" t="s">
        <v>3146</v>
      </c>
    </row>
    <row r="227" spans="1:65" s="2" customFormat="1" ht="10.199999999999999">
      <c r="A227" s="35"/>
      <c r="B227" s="36"/>
      <c r="C227" s="37"/>
      <c r="D227" s="217" t="s">
        <v>194</v>
      </c>
      <c r="E227" s="37"/>
      <c r="F227" s="218" t="s">
        <v>3145</v>
      </c>
      <c r="G227" s="37"/>
      <c r="H227" s="37"/>
      <c r="I227" s="116"/>
      <c r="J227" s="37"/>
      <c r="K227" s="37"/>
      <c r="L227" s="40"/>
      <c r="M227" s="219"/>
      <c r="N227" s="220"/>
      <c r="O227" s="72"/>
      <c r="P227" s="72"/>
      <c r="Q227" s="72"/>
      <c r="R227" s="72"/>
      <c r="S227" s="72"/>
      <c r="T227" s="73"/>
      <c r="U227" s="35"/>
      <c r="V227" s="35"/>
      <c r="W227" s="35"/>
      <c r="X227" s="35"/>
      <c r="Y227" s="35"/>
      <c r="Z227" s="35"/>
      <c r="AA227" s="35"/>
      <c r="AB227" s="35"/>
      <c r="AC227" s="35"/>
      <c r="AD227" s="35"/>
      <c r="AE227" s="35"/>
      <c r="AT227" s="18" t="s">
        <v>194</v>
      </c>
      <c r="AU227" s="18" t="s">
        <v>83</v>
      </c>
    </row>
    <row r="228" spans="1:65" s="12" customFormat="1" ht="22.8" customHeight="1">
      <c r="B228" s="188"/>
      <c r="C228" s="189"/>
      <c r="D228" s="190" t="s">
        <v>72</v>
      </c>
      <c r="E228" s="202" t="s">
        <v>1667</v>
      </c>
      <c r="F228" s="202" t="s">
        <v>2648</v>
      </c>
      <c r="G228" s="189"/>
      <c r="H228" s="189"/>
      <c r="I228" s="192"/>
      <c r="J228" s="203">
        <f>BK228</f>
        <v>0</v>
      </c>
      <c r="K228" s="189"/>
      <c r="L228" s="194"/>
      <c r="M228" s="195"/>
      <c r="N228" s="196"/>
      <c r="O228" s="196"/>
      <c r="P228" s="197">
        <f>SUM(P229:P264)</f>
        <v>0</v>
      </c>
      <c r="Q228" s="196"/>
      <c r="R228" s="197">
        <f>SUM(R229:R264)</f>
        <v>0</v>
      </c>
      <c r="S228" s="196"/>
      <c r="T228" s="198">
        <f>SUM(T229:T264)</f>
        <v>0</v>
      </c>
      <c r="AR228" s="199" t="s">
        <v>192</v>
      </c>
      <c r="AT228" s="200" t="s">
        <v>72</v>
      </c>
      <c r="AU228" s="200" t="s">
        <v>81</v>
      </c>
      <c r="AY228" s="199" t="s">
        <v>185</v>
      </c>
      <c r="BK228" s="201">
        <f>SUM(BK229:BK264)</f>
        <v>0</v>
      </c>
    </row>
    <row r="229" spans="1:65" s="2" customFormat="1" ht="16.5" customHeight="1">
      <c r="A229" s="35"/>
      <c r="B229" s="36"/>
      <c r="C229" s="258" t="s">
        <v>870</v>
      </c>
      <c r="D229" s="258" t="s">
        <v>521</v>
      </c>
      <c r="E229" s="259" t="s">
        <v>3147</v>
      </c>
      <c r="F229" s="260" t="s">
        <v>3148</v>
      </c>
      <c r="G229" s="261" t="s">
        <v>990</v>
      </c>
      <c r="H229" s="262">
        <v>1</v>
      </c>
      <c r="I229" s="263"/>
      <c r="J229" s="264">
        <f>ROUND(I229*H229,2)</f>
        <v>0</v>
      </c>
      <c r="K229" s="260" t="s">
        <v>1</v>
      </c>
      <c r="L229" s="265"/>
      <c r="M229" s="266" t="s">
        <v>1</v>
      </c>
      <c r="N229" s="267" t="s">
        <v>38</v>
      </c>
      <c r="O229" s="72"/>
      <c r="P229" s="213">
        <f>O229*H229</f>
        <v>0</v>
      </c>
      <c r="Q229" s="213">
        <v>0</v>
      </c>
      <c r="R229" s="213">
        <f>Q229*H229</f>
        <v>0</v>
      </c>
      <c r="S229" s="213">
        <v>0</v>
      </c>
      <c r="T229" s="214">
        <f>S229*H229</f>
        <v>0</v>
      </c>
      <c r="U229" s="35"/>
      <c r="V229" s="35"/>
      <c r="W229" s="35"/>
      <c r="X229" s="35"/>
      <c r="Y229" s="35"/>
      <c r="Z229" s="35"/>
      <c r="AA229" s="35"/>
      <c r="AB229" s="35"/>
      <c r="AC229" s="35"/>
      <c r="AD229" s="35"/>
      <c r="AE229" s="35"/>
      <c r="AR229" s="215" t="s">
        <v>487</v>
      </c>
      <c r="AT229" s="215" t="s">
        <v>521</v>
      </c>
      <c r="AU229" s="215" t="s">
        <v>83</v>
      </c>
      <c r="AY229" s="18" t="s">
        <v>185</v>
      </c>
      <c r="BE229" s="216">
        <f>IF(N229="základní",J229,0)</f>
        <v>0</v>
      </c>
      <c r="BF229" s="216">
        <f>IF(N229="snížená",J229,0)</f>
        <v>0</v>
      </c>
      <c r="BG229" s="216">
        <f>IF(N229="zákl. přenesená",J229,0)</f>
        <v>0</v>
      </c>
      <c r="BH229" s="216">
        <f>IF(N229="sníž. přenesená",J229,0)</f>
        <v>0</v>
      </c>
      <c r="BI229" s="216">
        <f>IF(N229="nulová",J229,0)</f>
        <v>0</v>
      </c>
      <c r="BJ229" s="18" t="s">
        <v>81</v>
      </c>
      <c r="BK229" s="216">
        <f>ROUND(I229*H229,2)</f>
        <v>0</v>
      </c>
      <c r="BL229" s="18" t="s">
        <v>487</v>
      </c>
      <c r="BM229" s="215" t="s">
        <v>3149</v>
      </c>
    </row>
    <row r="230" spans="1:65" s="2" customFormat="1" ht="10.199999999999999">
      <c r="A230" s="35"/>
      <c r="B230" s="36"/>
      <c r="C230" s="37"/>
      <c r="D230" s="217" t="s">
        <v>194</v>
      </c>
      <c r="E230" s="37"/>
      <c r="F230" s="218" t="s">
        <v>3148</v>
      </c>
      <c r="G230" s="37"/>
      <c r="H230" s="37"/>
      <c r="I230" s="116"/>
      <c r="J230" s="37"/>
      <c r="K230" s="37"/>
      <c r="L230" s="40"/>
      <c r="M230" s="219"/>
      <c r="N230" s="220"/>
      <c r="O230" s="72"/>
      <c r="P230" s="72"/>
      <c r="Q230" s="72"/>
      <c r="R230" s="72"/>
      <c r="S230" s="72"/>
      <c r="T230" s="73"/>
      <c r="U230" s="35"/>
      <c r="V230" s="35"/>
      <c r="W230" s="35"/>
      <c r="X230" s="35"/>
      <c r="Y230" s="35"/>
      <c r="Z230" s="35"/>
      <c r="AA230" s="35"/>
      <c r="AB230" s="35"/>
      <c r="AC230" s="35"/>
      <c r="AD230" s="35"/>
      <c r="AE230" s="35"/>
      <c r="AT230" s="18" t="s">
        <v>194</v>
      </c>
      <c r="AU230" s="18" t="s">
        <v>83</v>
      </c>
    </row>
    <row r="231" spans="1:65" s="2" customFormat="1" ht="21.75" customHeight="1">
      <c r="A231" s="35"/>
      <c r="B231" s="36"/>
      <c r="C231" s="258" t="s">
        <v>876</v>
      </c>
      <c r="D231" s="258" t="s">
        <v>521</v>
      </c>
      <c r="E231" s="259" t="s">
        <v>3150</v>
      </c>
      <c r="F231" s="260" t="s">
        <v>3151</v>
      </c>
      <c r="G231" s="261" t="s">
        <v>990</v>
      </c>
      <c r="H231" s="262">
        <v>1</v>
      </c>
      <c r="I231" s="263"/>
      <c r="J231" s="264">
        <f>ROUND(I231*H231,2)</f>
        <v>0</v>
      </c>
      <c r="K231" s="260" t="s">
        <v>1</v>
      </c>
      <c r="L231" s="265"/>
      <c r="M231" s="266" t="s">
        <v>1</v>
      </c>
      <c r="N231" s="267" t="s">
        <v>38</v>
      </c>
      <c r="O231" s="72"/>
      <c r="P231" s="213">
        <f>O231*H231</f>
        <v>0</v>
      </c>
      <c r="Q231" s="213">
        <v>0</v>
      </c>
      <c r="R231" s="213">
        <f>Q231*H231</f>
        <v>0</v>
      </c>
      <c r="S231" s="213">
        <v>0</v>
      </c>
      <c r="T231" s="214">
        <f>S231*H231</f>
        <v>0</v>
      </c>
      <c r="U231" s="35"/>
      <c r="V231" s="35"/>
      <c r="W231" s="35"/>
      <c r="X231" s="35"/>
      <c r="Y231" s="35"/>
      <c r="Z231" s="35"/>
      <c r="AA231" s="35"/>
      <c r="AB231" s="35"/>
      <c r="AC231" s="35"/>
      <c r="AD231" s="35"/>
      <c r="AE231" s="35"/>
      <c r="AR231" s="215" t="s">
        <v>487</v>
      </c>
      <c r="AT231" s="215" t="s">
        <v>521</v>
      </c>
      <c r="AU231" s="215" t="s">
        <v>83</v>
      </c>
      <c r="AY231" s="18" t="s">
        <v>185</v>
      </c>
      <c r="BE231" s="216">
        <f>IF(N231="základní",J231,0)</f>
        <v>0</v>
      </c>
      <c r="BF231" s="216">
        <f>IF(N231="snížená",J231,0)</f>
        <v>0</v>
      </c>
      <c r="BG231" s="216">
        <f>IF(N231="zákl. přenesená",J231,0)</f>
        <v>0</v>
      </c>
      <c r="BH231" s="216">
        <f>IF(N231="sníž. přenesená",J231,0)</f>
        <v>0</v>
      </c>
      <c r="BI231" s="216">
        <f>IF(N231="nulová",J231,0)</f>
        <v>0</v>
      </c>
      <c r="BJ231" s="18" t="s">
        <v>81</v>
      </c>
      <c r="BK231" s="216">
        <f>ROUND(I231*H231,2)</f>
        <v>0</v>
      </c>
      <c r="BL231" s="18" t="s">
        <v>487</v>
      </c>
      <c r="BM231" s="215" t="s">
        <v>3152</v>
      </c>
    </row>
    <row r="232" spans="1:65" s="2" customFormat="1" ht="19.2">
      <c r="A232" s="35"/>
      <c r="B232" s="36"/>
      <c r="C232" s="37"/>
      <c r="D232" s="217" t="s">
        <v>194</v>
      </c>
      <c r="E232" s="37"/>
      <c r="F232" s="218" t="s">
        <v>3151</v>
      </c>
      <c r="G232" s="37"/>
      <c r="H232" s="37"/>
      <c r="I232" s="116"/>
      <c r="J232" s="37"/>
      <c r="K232" s="37"/>
      <c r="L232" s="40"/>
      <c r="M232" s="219"/>
      <c r="N232" s="220"/>
      <c r="O232" s="72"/>
      <c r="P232" s="72"/>
      <c r="Q232" s="72"/>
      <c r="R232" s="72"/>
      <c r="S232" s="72"/>
      <c r="T232" s="73"/>
      <c r="U232" s="35"/>
      <c r="V232" s="35"/>
      <c r="W232" s="35"/>
      <c r="X232" s="35"/>
      <c r="Y232" s="35"/>
      <c r="Z232" s="35"/>
      <c r="AA232" s="35"/>
      <c r="AB232" s="35"/>
      <c r="AC232" s="35"/>
      <c r="AD232" s="35"/>
      <c r="AE232" s="35"/>
      <c r="AT232" s="18" t="s">
        <v>194</v>
      </c>
      <c r="AU232" s="18" t="s">
        <v>83</v>
      </c>
    </row>
    <row r="233" spans="1:65" s="2" customFormat="1" ht="16.5" customHeight="1">
      <c r="A233" s="35"/>
      <c r="B233" s="36"/>
      <c r="C233" s="258" t="s">
        <v>880</v>
      </c>
      <c r="D233" s="258" t="s">
        <v>521</v>
      </c>
      <c r="E233" s="259" t="s">
        <v>2632</v>
      </c>
      <c r="F233" s="260" t="s">
        <v>3153</v>
      </c>
      <c r="G233" s="261" t="s">
        <v>990</v>
      </c>
      <c r="H233" s="262">
        <v>1</v>
      </c>
      <c r="I233" s="263"/>
      <c r="J233" s="264">
        <f>ROUND(I233*H233,2)</f>
        <v>0</v>
      </c>
      <c r="K233" s="260" t="s">
        <v>1</v>
      </c>
      <c r="L233" s="265"/>
      <c r="M233" s="266" t="s">
        <v>1</v>
      </c>
      <c r="N233" s="267" t="s">
        <v>38</v>
      </c>
      <c r="O233" s="72"/>
      <c r="P233" s="213">
        <f>O233*H233</f>
        <v>0</v>
      </c>
      <c r="Q233" s="213">
        <v>0</v>
      </c>
      <c r="R233" s="213">
        <f>Q233*H233</f>
        <v>0</v>
      </c>
      <c r="S233" s="213">
        <v>0</v>
      </c>
      <c r="T233" s="214">
        <f>S233*H233</f>
        <v>0</v>
      </c>
      <c r="U233" s="35"/>
      <c r="V233" s="35"/>
      <c r="W233" s="35"/>
      <c r="X233" s="35"/>
      <c r="Y233" s="35"/>
      <c r="Z233" s="35"/>
      <c r="AA233" s="35"/>
      <c r="AB233" s="35"/>
      <c r="AC233" s="35"/>
      <c r="AD233" s="35"/>
      <c r="AE233" s="35"/>
      <c r="AR233" s="215" t="s">
        <v>487</v>
      </c>
      <c r="AT233" s="215" t="s">
        <v>521</v>
      </c>
      <c r="AU233" s="215" t="s">
        <v>83</v>
      </c>
      <c r="AY233" s="18" t="s">
        <v>185</v>
      </c>
      <c r="BE233" s="216">
        <f>IF(N233="základní",J233,0)</f>
        <v>0</v>
      </c>
      <c r="BF233" s="216">
        <f>IF(N233="snížená",J233,0)</f>
        <v>0</v>
      </c>
      <c r="BG233" s="216">
        <f>IF(N233="zákl. přenesená",J233,0)</f>
        <v>0</v>
      </c>
      <c r="BH233" s="216">
        <f>IF(N233="sníž. přenesená",J233,0)</f>
        <v>0</v>
      </c>
      <c r="BI233" s="216">
        <f>IF(N233="nulová",J233,0)</f>
        <v>0</v>
      </c>
      <c r="BJ233" s="18" t="s">
        <v>81</v>
      </c>
      <c r="BK233" s="216">
        <f>ROUND(I233*H233,2)</f>
        <v>0</v>
      </c>
      <c r="BL233" s="18" t="s">
        <v>487</v>
      </c>
      <c r="BM233" s="215" t="s">
        <v>3154</v>
      </c>
    </row>
    <row r="234" spans="1:65" s="2" customFormat="1" ht="10.199999999999999">
      <c r="A234" s="35"/>
      <c r="B234" s="36"/>
      <c r="C234" s="37"/>
      <c r="D234" s="217" t="s">
        <v>194</v>
      </c>
      <c r="E234" s="37"/>
      <c r="F234" s="218" t="s">
        <v>3153</v>
      </c>
      <c r="G234" s="37"/>
      <c r="H234" s="37"/>
      <c r="I234" s="116"/>
      <c r="J234" s="37"/>
      <c r="K234" s="37"/>
      <c r="L234" s="40"/>
      <c r="M234" s="219"/>
      <c r="N234" s="220"/>
      <c r="O234" s="72"/>
      <c r="P234" s="72"/>
      <c r="Q234" s="72"/>
      <c r="R234" s="72"/>
      <c r="S234" s="72"/>
      <c r="T234" s="73"/>
      <c r="U234" s="35"/>
      <c r="V234" s="35"/>
      <c r="W234" s="35"/>
      <c r="X234" s="35"/>
      <c r="Y234" s="35"/>
      <c r="Z234" s="35"/>
      <c r="AA234" s="35"/>
      <c r="AB234" s="35"/>
      <c r="AC234" s="35"/>
      <c r="AD234" s="35"/>
      <c r="AE234" s="35"/>
      <c r="AT234" s="18" t="s">
        <v>194</v>
      </c>
      <c r="AU234" s="18" t="s">
        <v>83</v>
      </c>
    </row>
    <row r="235" spans="1:65" s="2" customFormat="1" ht="16.5" customHeight="1">
      <c r="A235" s="35"/>
      <c r="B235" s="36"/>
      <c r="C235" s="258" t="s">
        <v>884</v>
      </c>
      <c r="D235" s="258" t="s">
        <v>521</v>
      </c>
      <c r="E235" s="259" t="s">
        <v>2635</v>
      </c>
      <c r="F235" s="260" t="s">
        <v>3155</v>
      </c>
      <c r="G235" s="261" t="s">
        <v>316</v>
      </c>
      <c r="H235" s="262">
        <v>8</v>
      </c>
      <c r="I235" s="263"/>
      <c r="J235" s="264">
        <f>ROUND(I235*H235,2)</f>
        <v>0</v>
      </c>
      <c r="K235" s="260" t="s">
        <v>1</v>
      </c>
      <c r="L235" s="265"/>
      <c r="M235" s="266" t="s">
        <v>1</v>
      </c>
      <c r="N235" s="267" t="s">
        <v>38</v>
      </c>
      <c r="O235" s="72"/>
      <c r="P235" s="213">
        <f>O235*H235</f>
        <v>0</v>
      </c>
      <c r="Q235" s="213">
        <v>0</v>
      </c>
      <c r="R235" s="213">
        <f>Q235*H235</f>
        <v>0</v>
      </c>
      <c r="S235" s="213">
        <v>0</v>
      </c>
      <c r="T235" s="214">
        <f>S235*H235</f>
        <v>0</v>
      </c>
      <c r="U235" s="35"/>
      <c r="V235" s="35"/>
      <c r="W235" s="35"/>
      <c r="X235" s="35"/>
      <c r="Y235" s="35"/>
      <c r="Z235" s="35"/>
      <c r="AA235" s="35"/>
      <c r="AB235" s="35"/>
      <c r="AC235" s="35"/>
      <c r="AD235" s="35"/>
      <c r="AE235" s="35"/>
      <c r="AR235" s="215" t="s">
        <v>487</v>
      </c>
      <c r="AT235" s="215" t="s">
        <v>521</v>
      </c>
      <c r="AU235" s="215" t="s">
        <v>83</v>
      </c>
      <c r="AY235" s="18" t="s">
        <v>185</v>
      </c>
      <c r="BE235" s="216">
        <f>IF(N235="základní",J235,0)</f>
        <v>0</v>
      </c>
      <c r="BF235" s="216">
        <f>IF(N235="snížená",J235,0)</f>
        <v>0</v>
      </c>
      <c r="BG235" s="216">
        <f>IF(N235="zákl. přenesená",J235,0)</f>
        <v>0</v>
      </c>
      <c r="BH235" s="216">
        <f>IF(N235="sníž. přenesená",J235,0)</f>
        <v>0</v>
      </c>
      <c r="BI235" s="216">
        <f>IF(N235="nulová",J235,0)</f>
        <v>0</v>
      </c>
      <c r="BJ235" s="18" t="s">
        <v>81</v>
      </c>
      <c r="BK235" s="216">
        <f>ROUND(I235*H235,2)</f>
        <v>0</v>
      </c>
      <c r="BL235" s="18" t="s">
        <v>487</v>
      </c>
      <c r="BM235" s="215" t="s">
        <v>3156</v>
      </c>
    </row>
    <row r="236" spans="1:65" s="2" customFormat="1" ht="10.199999999999999">
      <c r="A236" s="35"/>
      <c r="B236" s="36"/>
      <c r="C236" s="37"/>
      <c r="D236" s="217" t="s">
        <v>194</v>
      </c>
      <c r="E236" s="37"/>
      <c r="F236" s="218" t="s">
        <v>3155</v>
      </c>
      <c r="G236" s="37"/>
      <c r="H236" s="37"/>
      <c r="I236" s="116"/>
      <c r="J236" s="37"/>
      <c r="K236" s="37"/>
      <c r="L236" s="40"/>
      <c r="M236" s="219"/>
      <c r="N236" s="220"/>
      <c r="O236" s="72"/>
      <c r="P236" s="72"/>
      <c r="Q236" s="72"/>
      <c r="R236" s="72"/>
      <c r="S236" s="72"/>
      <c r="T236" s="73"/>
      <c r="U236" s="35"/>
      <c r="V236" s="35"/>
      <c r="W236" s="35"/>
      <c r="X236" s="35"/>
      <c r="Y236" s="35"/>
      <c r="Z236" s="35"/>
      <c r="AA236" s="35"/>
      <c r="AB236" s="35"/>
      <c r="AC236" s="35"/>
      <c r="AD236" s="35"/>
      <c r="AE236" s="35"/>
      <c r="AT236" s="18" t="s">
        <v>194</v>
      </c>
      <c r="AU236" s="18" t="s">
        <v>83</v>
      </c>
    </row>
    <row r="237" spans="1:65" s="2" customFormat="1" ht="16.5" customHeight="1">
      <c r="A237" s="35"/>
      <c r="B237" s="36"/>
      <c r="C237" s="258" t="s">
        <v>888</v>
      </c>
      <c r="D237" s="258" t="s">
        <v>521</v>
      </c>
      <c r="E237" s="259" t="s">
        <v>3157</v>
      </c>
      <c r="F237" s="260" t="s">
        <v>3158</v>
      </c>
      <c r="G237" s="261" t="s">
        <v>316</v>
      </c>
      <c r="H237" s="262">
        <v>1</v>
      </c>
      <c r="I237" s="263"/>
      <c r="J237" s="264">
        <f>ROUND(I237*H237,2)</f>
        <v>0</v>
      </c>
      <c r="K237" s="260" t="s">
        <v>1</v>
      </c>
      <c r="L237" s="265"/>
      <c r="M237" s="266" t="s">
        <v>1</v>
      </c>
      <c r="N237" s="267" t="s">
        <v>38</v>
      </c>
      <c r="O237" s="72"/>
      <c r="P237" s="213">
        <f>O237*H237</f>
        <v>0</v>
      </c>
      <c r="Q237" s="213">
        <v>0</v>
      </c>
      <c r="R237" s="213">
        <f>Q237*H237</f>
        <v>0</v>
      </c>
      <c r="S237" s="213">
        <v>0</v>
      </c>
      <c r="T237" s="214">
        <f>S237*H237</f>
        <v>0</v>
      </c>
      <c r="U237" s="35"/>
      <c r="V237" s="35"/>
      <c r="W237" s="35"/>
      <c r="X237" s="35"/>
      <c r="Y237" s="35"/>
      <c r="Z237" s="35"/>
      <c r="AA237" s="35"/>
      <c r="AB237" s="35"/>
      <c r="AC237" s="35"/>
      <c r="AD237" s="35"/>
      <c r="AE237" s="35"/>
      <c r="AR237" s="215" t="s">
        <v>487</v>
      </c>
      <c r="AT237" s="215" t="s">
        <v>521</v>
      </c>
      <c r="AU237" s="215" t="s">
        <v>83</v>
      </c>
      <c r="AY237" s="18" t="s">
        <v>185</v>
      </c>
      <c r="BE237" s="216">
        <f>IF(N237="základní",J237,0)</f>
        <v>0</v>
      </c>
      <c r="BF237" s="216">
        <f>IF(N237="snížená",J237,0)</f>
        <v>0</v>
      </c>
      <c r="BG237" s="216">
        <f>IF(N237="zákl. přenesená",J237,0)</f>
        <v>0</v>
      </c>
      <c r="BH237" s="216">
        <f>IF(N237="sníž. přenesená",J237,0)</f>
        <v>0</v>
      </c>
      <c r="BI237" s="216">
        <f>IF(N237="nulová",J237,0)</f>
        <v>0</v>
      </c>
      <c r="BJ237" s="18" t="s">
        <v>81</v>
      </c>
      <c r="BK237" s="216">
        <f>ROUND(I237*H237,2)</f>
        <v>0</v>
      </c>
      <c r="BL237" s="18" t="s">
        <v>487</v>
      </c>
      <c r="BM237" s="215" t="s">
        <v>3159</v>
      </c>
    </row>
    <row r="238" spans="1:65" s="2" customFormat="1" ht="10.199999999999999">
      <c r="A238" s="35"/>
      <c r="B238" s="36"/>
      <c r="C238" s="37"/>
      <c r="D238" s="217" t="s">
        <v>194</v>
      </c>
      <c r="E238" s="37"/>
      <c r="F238" s="218" t="s">
        <v>3158</v>
      </c>
      <c r="G238" s="37"/>
      <c r="H238" s="37"/>
      <c r="I238" s="116"/>
      <c r="J238" s="37"/>
      <c r="K238" s="37"/>
      <c r="L238" s="40"/>
      <c r="M238" s="219"/>
      <c r="N238" s="220"/>
      <c r="O238" s="72"/>
      <c r="P238" s="72"/>
      <c r="Q238" s="72"/>
      <c r="R238" s="72"/>
      <c r="S238" s="72"/>
      <c r="T238" s="73"/>
      <c r="U238" s="35"/>
      <c r="V238" s="35"/>
      <c r="W238" s="35"/>
      <c r="X238" s="35"/>
      <c r="Y238" s="35"/>
      <c r="Z238" s="35"/>
      <c r="AA238" s="35"/>
      <c r="AB238" s="35"/>
      <c r="AC238" s="35"/>
      <c r="AD238" s="35"/>
      <c r="AE238" s="35"/>
      <c r="AT238" s="18" t="s">
        <v>194</v>
      </c>
      <c r="AU238" s="18" t="s">
        <v>83</v>
      </c>
    </row>
    <row r="239" spans="1:65" s="2" customFormat="1" ht="21.75" customHeight="1">
      <c r="A239" s="35"/>
      <c r="B239" s="36"/>
      <c r="C239" s="258" t="s">
        <v>892</v>
      </c>
      <c r="D239" s="258" t="s">
        <v>521</v>
      </c>
      <c r="E239" s="259" t="s">
        <v>2641</v>
      </c>
      <c r="F239" s="260" t="s">
        <v>3160</v>
      </c>
      <c r="G239" s="261" t="s">
        <v>316</v>
      </c>
      <c r="H239" s="262">
        <v>8</v>
      </c>
      <c r="I239" s="263"/>
      <c r="J239" s="264">
        <f>ROUND(I239*H239,2)</f>
        <v>0</v>
      </c>
      <c r="K239" s="260" t="s">
        <v>1</v>
      </c>
      <c r="L239" s="265"/>
      <c r="M239" s="266" t="s">
        <v>1</v>
      </c>
      <c r="N239" s="267" t="s">
        <v>38</v>
      </c>
      <c r="O239" s="72"/>
      <c r="P239" s="213">
        <f>O239*H239</f>
        <v>0</v>
      </c>
      <c r="Q239" s="213">
        <v>0</v>
      </c>
      <c r="R239" s="213">
        <f>Q239*H239</f>
        <v>0</v>
      </c>
      <c r="S239" s="213">
        <v>0</v>
      </c>
      <c r="T239" s="214">
        <f>S239*H239</f>
        <v>0</v>
      </c>
      <c r="U239" s="35"/>
      <c r="V239" s="35"/>
      <c r="W239" s="35"/>
      <c r="X239" s="35"/>
      <c r="Y239" s="35"/>
      <c r="Z239" s="35"/>
      <c r="AA239" s="35"/>
      <c r="AB239" s="35"/>
      <c r="AC239" s="35"/>
      <c r="AD239" s="35"/>
      <c r="AE239" s="35"/>
      <c r="AR239" s="215" t="s">
        <v>487</v>
      </c>
      <c r="AT239" s="215" t="s">
        <v>521</v>
      </c>
      <c r="AU239" s="215" t="s">
        <v>83</v>
      </c>
      <c r="AY239" s="18" t="s">
        <v>185</v>
      </c>
      <c r="BE239" s="216">
        <f>IF(N239="základní",J239,0)</f>
        <v>0</v>
      </c>
      <c r="BF239" s="216">
        <f>IF(N239="snížená",J239,0)</f>
        <v>0</v>
      </c>
      <c r="BG239" s="216">
        <f>IF(N239="zákl. přenesená",J239,0)</f>
        <v>0</v>
      </c>
      <c r="BH239" s="216">
        <f>IF(N239="sníž. přenesená",J239,0)</f>
        <v>0</v>
      </c>
      <c r="BI239" s="216">
        <f>IF(N239="nulová",J239,0)</f>
        <v>0</v>
      </c>
      <c r="BJ239" s="18" t="s">
        <v>81</v>
      </c>
      <c r="BK239" s="216">
        <f>ROUND(I239*H239,2)</f>
        <v>0</v>
      </c>
      <c r="BL239" s="18" t="s">
        <v>487</v>
      </c>
      <c r="BM239" s="215" t="s">
        <v>3161</v>
      </c>
    </row>
    <row r="240" spans="1:65" s="2" customFormat="1" ht="10.199999999999999">
      <c r="A240" s="35"/>
      <c r="B240" s="36"/>
      <c r="C240" s="37"/>
      <c r="D240" s="217" t="s">
        <v>194</v>
      </c>
      <c r="E240" s="37"/>
      <c r="F240" s="218" t="s">
        <v>3160</v>
      </c>
      <c r="G240" s="37"/>
      <c r="H240" s="37"/>
      <c r="I240" s="116"/>
      <c r="J240" s="37"/>
      <c r="K240" s="37"/>
      <c r="L240" s="40"/>
      <c r="M240" s="219"/>
      <c r="N240" s="220"/>
      <c r="O240" s="72"/>
      <c r="P240" s="72"/>
      <c r="Q240" s="72"/>
      <c r="R240" s="72"/>
      <c r="S240" s="72"/>
      <c r="T240" s="73"/>
      <c r="U240" s="35"/>
      <c r="V240" s="35"/>
      <c r="W240" s="35"/>
      <c r="X240" s="35"/>
      <c r="Y240" s="35"/>
      <c r="Z240" s="35"/>
      <c r="AA240" s="35"/>
      <c r="AB240" s="35"/>
      <c r="AC240" s="35"/>
      <c r="AD240" s="35"/>
      <c r="AE240" s="35"/>
      <c r="AT240" s="18" t="s">
        <v>194</v>
      </c>
      <c r="AU240" s="18" t="s">
        <v>83</v>
      </c>
    </row>
    <row r="241" spans="1:65" s="2" customFormat="1" ht="16.5" customHeight="1">
      <c r="A241" s="35"/>
      <c r="B241" s="36"/>
      <c r="C241" s="258" t="s">
        <v>896</v>
      </c>
      <c r="D241" s="258" t="s">
        <v>521</v>
      </c>
      <c r="E241" s="259" t="s">
        <v>2663</v>
      </c>
      <c r="F241" s="260" t="s">
        <v>3162</v>
      </c>
      <c r="G241" s="261" t="s">
        <v>316</v>
      </c>
      <c r="H241" s="262">
        <v>6</v>
      </c>
      <c r="I241" s="263"/>
      <c r="J241" s="264">
        <f>ROUND(I241*H241,2)</f>
        <v>0</v>
      </c>
      <c r="K241" s="260" t="s">
        <v>1</v>
      </c>
      <c r="L241" s="265"/>
      <c r="M241" s="266" t="s">
        <v>1</v>
      </c>
      <c r="N241" s="267" t="s">
        <v>38</v>
      </c>
      <c r="O241" s="72"/>
      <c r="P241" s="213">
        <f>O241*H241</f>
        <v>0</v>
      </c>
      <c r="Q241" s="213">
        <v>0</v>
      </c>
      <c r="R241" s="213">
        <f>Q241*H241</f>
        <v>0</v>
      </c>
      <c r="S241" s="213">
        <v>0</v>
      </c>
      <c r="T241" s="214">
        <f>S241*H241</f>
        <v>0</v>
      </c>
      <c r="U241" s="35"/>
      <c r="V241" s="35"/>
      <c r="W241" s="35"/>
      <c r="X241" s="35"/>
      <c r="Y241" s="35"/>
      <c r="Z241" s="35"/>
      <c r="AA241" s="35"/>
      <c r="AB241" s="35"/>
      <c r="AC241" s="35"/>
      <c r="AD241" s="35"/>
      <c r="AE241" s="35"/>
      <c r="AR241" s="215" t="s">
        <v>487</v>
      </c>
      <c r="AT241" s="215" t="s">
        <v>521</v>
      </c>
      <c r="AU241" s="215" t="s">
        <v>83</v>
      </c>
      <c r="AY241" s="18" t="s">
        <v>185</v>
      </c>
      <c r="BE241" s="216">
        <f>IF(N241="základní",J241,0)</f>
        <v>0</v>
      </c>
      <c r="BF241" s="216">
        <f>IF(N241="snížená",J241,0)</f>
        <v>0</v>
      </c>
      <c r="BG241" s="216">
        <f>IF(N241="zákl. přenesená",J241,0)</f>
        <v>0</v>
      </c>
      <c r="BH241" s="216">
        <f>IF(N241="sníž. přenesená",J241,0)</f>
        <v>0</v>
      </c>
      <c r="BI241" s="216">
        <f>IF(N241="nulová",J241,0)</f>
        <v>0</v>
      </c>
      <c r="BJ241" s="18" t="s">
        <v>81</v>
      </c>
      <c r="BK241" s="216">
        <f>ROUND(I241*H241,2)</f>
        <v>0</v>
      </c>
      <c r="BL241" s="18" t="s">
        <v>487</v>
      </c>
      <c r="BM241" s="215" t="s">
        <v>3163</v>
      </c>
    </row>
    <row r="242" spans="1:65" s="2" customFormat="1" ht="10.199999999999999">
      <c r="A242" s="35"/>
      <c r="B242" s="36"/>
      <c r="C242" s="37"/>
      <c r="D242" s="217" t="s">
        <v>194</v>
      </c>
      <c r="E242" s="37"/>
      <c r="F242" s="218" t="s">
        <v>3162</v>
      </c>
      <c r="G242" s="37"/>
      <c r="H242" s="37"/>
      <c r="I242" s="116"/>
      <c r="J242" s="37"/>
      <c r="K242" s="37"/>
      <c r="L242" s="40"/>
      <c r="M242" s="219"/>
      <c r="N242" s="220"/>
      <c r="O242" s="72"/>
      <c r="P242" s="72"/>
      <c r="Q242" s="72"/>
      <c r="R242" s="72"/>
      <c r="S242" s="72"/>
      <c r="T242" s="73"/>
      <c r="U242" s="35"/>
      <c r="V242" s="35"/>
      <c r="W242" s="35"/>
      <c r="X242" s="35"/>
      <c r="Y242" s="35"/>
      <c r="Z242" s="35"/>
      <c r="AA242" s="35"/>
      <c r="AB242" s="35"/>
      <c r="AC242" s="35"/>
      <c r="AD242" s="35"/>
      <c r="AE242" s="35"/>
      <c r="AT242" s="18" t="s">
        <v>194</v>
      </c>
      <c r="AU242" s="18" t="s">
        <v>83</v>
      </c>
    </row>
    <row r="243" spans="1:65" s="2" customFormat="1" ht="16.5" customHeight="1">
      <c r="A243" s="35"/>
      <c r="B243" s="36"/>
      <c r="C243" s="258" t="s">
        <v>900</v>
      </c>
      <c r="D243" s="258" t="s">
        <v>521</v>
      </c>
      <c r="E243" s="259" t="s">
        <v>2669</v>
      </c>
      <c r="F243" s="260" t="s">
        <v>3164</v>
      </c>
      <c r="G243" s="261" t="s">
        <v>316</v>
      </c>
      <c r="H243" s="262">
        <v>2</v>
      </c>
      <c r="I243" s="263"/>
      <c r="J243" s="264">
        <f>ROUND(I243*H243,2)</f>
        <v>0</v>
      </c>
      <c r="K243" s="260" t="s">
        <v>1</v>
      </c>
      <c r="L243" s="265"/>
      <c r="M243" s="266" t="s">
        <v>1</v>
      </c>
      <c r="N243" s="267" t="s">
        <v>38</v>
      </c>
      <c r="O243" s="72"/>
      <c r="P243" s="213">
        <f>O243*H243</f>
        <v>0</v>
      </c>
      <c r="Q243" s="213">
        <v>0</v>
      </c>
      <c r="R243" s="213">
        <f>Q243*H243</f>
        <v>0</v>
      </c>
      <c r="S243" s="213">
        <v>0</v>
      </c>
      <c r="T243" s="214">
        <f>S243*H243</f>
        <v>0</v>
      </c>
      <c r="U243" s="35"/>
      <c r="V243" s="35"/>
      <c r="W243" s="35"/>
      <c r="X243" s="35"/>
      <c r="Y243" s="35"/>
      <c r="Z243" s="35"/>
      <c r="AA243" s="35"/>
      <c r="AB243" s="35"/>
      <c r="AC243" s="35"/>
      <c r="AD243" s="35"/>
      <c r="AE243" s="35"/>
      <c r="AR243" s="215" t="s">
        <v>487</v>
      </c>
      <c r="AT243" s="215" t="s">
        <v>521</v>
      </c>
      <c r="AU243" s="215" t="s">
        <v>83</v>
      </c>
      <c r="AY243" s="18" t="s">
        <v>185</v>
      </c>
      <c r="BE243" s="216">
        <f>IF(N243="základní",J243,0)</f>
        <v>0</v>
      </c>
      <c r="BF243" s="216">
        <f>IF(N243="snížená",J243,0)</f>
        <v>0</v>
      </c>
      <c r="BG243" s="216">
        <f>IF(N243="zákl. přenesená",J243,0)</f>
        <v>0</v>
      </c>
      <c r="BH243" s="216">
        <f>IF(N243="sníž. přenesená",J243,0)</f>
        <v>0</v>
      </c>
      <c r="BI243" s="216">
        <f>IF(N243="nulová",J243,0)</f>
        <v>0</v>
      </c>
      <c r="BJ243" s="18" t="s">
        <v>81</v>
      </c>
      <c r="BK243" s="216">
        <f>ROUND(I243*H243,2)</f>
        <v>0</v>
      </c>
      <c r="BL243" s="18" t="s">
        <v>487</v>
      </c>
      <c r="BM243" s="215" t="s">
        <v>3165</v>
      </c>
    </row>
    <row r="244" spans="1:65" s="2" customFormat="1" ht="10.199999999999999">
      <c r="A244" s="35"/>
      <c r="B244" s="36"/>
      <c r="C244" s="37"/>
      <c r="D244" s="217" t="s">
        <v>194</v>
      </c>
      <c r="E244" s="37"/>
      <c r="F244" s="218" t="s">
        <v>3164</v>
      </c>
      <c r="G244" s="37"/>
      <c r="H244" s="37"/>
      <c r="I244" s="116"/>
      <c r="J244" s="37"/>
      <c r="K244" s="37"/>
      <c r="L244" s="40"/>
      <c r="M244" s="219"/>
      <c r="N244" s="220"/>
      <c r="O244" s="72"/>
      <c r="P244" s="72"/>
      <c r="Q244" s="72"/>
      <c r="R244" s="72"/>
      <c r="S244" s="72"/>
      <c r="T244" s="73"/>
      <c r="U244" s="35"/>
      <c r="V244" s="35"/>
      <c r="W244" s="35"/>
      <c r="X244" s="35"/>
      <c r="Y244" s="35"/>
      <c r="Z244" s="35"/>
      <c r="AA244" s="35"/>
      <c r="AB244" s="35"/>
      <c r="AC244" s="35"/>
      <c r="AD244" s="35"/>
      <c r="AE244" s="35"/>
      <c r="AT244" s="18" t="s">
        <v>194</v>
      </c>
      <c r="AU244" s="18" t="s">
        <v>83</v>
      </c>
    </row>
    <row r="245" spans="1:65" s="2" customFormat="1" ht="21.75" customHeight="1">
      <c r="A245" s="35"/>
      <c r="B245" s="36"/>
      <c r="C245" s="258" t="s">
        <v>904</v>
      </c>
      <c r="D245" s="258" t="s">
        <v>521</v>
      </c>
      <c r="E245" s="259" t="s">
        <v>2672</v>
      </c>
      <c r="F245" s="260" t="s">
        <v>3166</v>
      </c>
      <c r="G245" s="261" t="s">
        <v>990</v>
      </c>
      <c r="H245" s="262">
        <v>2</v>
      </c>
      <c r="I245" s="263"/>
      <c r="J245" s="264">
        <f>ROUND(I245*H245,2)</f>
        <v>0</v>
      </c>
      <c r="K245" s="260" t="s">
        <v>1</v>
      </c>
      <c r="L245" s="265"/>
      <c r="M245" s="266" t="s">
        <v>1</v>
      </c>
      <c r="N245" s="267" t="s">
        <v>38</v>
      </c>
      <c r="O245" s="72"/>
      <c r="P245" s="213">
        <f>O245*H245</f>
        <v>0</v>
      </c>
      <c r="Q245" s="213">
        <v>0</v>
      </c>
      <c r="R245" s="213">
        <f>Q245*H245</f>
        <v>0</v>
      </c>
      <c r="S245" s="213">
        <v>0</v>
      </c>
      <c r="T245" s="214">
        <f>S245*H245</f>
        <v>0</v>
      </c>
      <c r="U245" s="35"/>
      <c r="V245" s="35"/>
      <c r="W245" s="35"/>
      <c r="X245" s="35"/>
      <c r="Y245" s="35"/>
      <c r="Z245" s="35"/>
      <c r="AA245" s="35"/>
      <c r="AB245" s="35"/>
      <c r="AC245" s="35"/>
      <c r="AD245" s="35"/>
      <c r="AE245" s="35"/>
      <c r="AR245" s="215" t="s">
        <v>487</v>
      </c>
      <c r="AT245" s="215" t="s">
        <v>521</v>
      </c>
      <c r="AU245" s="215" t="s">
        <v>83</v>
      </c>
      <c r="AY245" s="18" t="s">
        <v>185</v>
      </c>
      <c r="BE245" s="216">
        <f>IF(N245="základní",J245,0)</f>
        <v>0</v>
      </c>
      <c r="BF245" s="216">
        <f>IF(N245="snížená",J245,0)</f>
        <v>0</v>
      </c>
      <c r="BG245" s="216">
        <f>IF(N245="zákl. přenesená",J245,0)</f>
        <v>0</v>
      </c>
      <c r="BH245" s="216">
        <f>IF(N245="sníž. přenesená",J245,0)</f>
        <v>0</v>
      </c>
      <c r="BI245" s="216">
        <f>IF(N245="nulová",J245,0)</f>
        <v>0</v>
      </c>
      <c r="BJ245" s="18" t="s">
        <v>81</v>
      </c>
      <c r="BK245" s="216">
        <f>ROUND(I245*H245,2)</f>
        <v>0</v>
      </c>
      <c r="BL245" s="18" t="s">
        <v>487</v>
      </c>
      <c r="BM245" s="215" t="s">
        <v>3167</v>
      </c>
    </row>
    <row r="246" spans="1:65" s="2" customFormat="1" ht="19.2">
      <c r="A246" s="35"/>
      <c r="B246" s="36"/>
      <c r="C246" s="37"/>
      <c r="D246" s="217" t="s">
        <v>194</v>
      </c>
      <c r="E246" s="37"/>
      <c r="F246" s="218" t="s">
        <v>3166</v>
      </c>
      <c r="G246" s="37"/>
      <c r="H246" s="37"/>
      <c r="I246" s="116"/>
      <c r="J246" s="37"/>
      <c r="K246" s="37"/>
      <c r="L246" s="40"/>
      <c r="M246" s="219"/>
      <c r="N246" s="220"/>
      <c r="O246" s="72"/>
      <c r="P246" s="72"/>
      <c r="Q246" s="72"/>
      <c r="R246" s="72"/>
      <c r="S246" s="72"/>
      <c r="T246" s="73"/>
      <c r="U246" s="35"/>
      <c r="V246" s="35"/>
      <c r="W246" s="35"/>
      <c r="X246" s="35"/>
      <c r="Y246" s="35"/>
      <c r="Z246" s="35"/>
      <c r="AA246" s="35"/>
      <c r="AB246" s="35"/>
      <c r="AC246" s="35"/>
      <c r="AD246" s="35"/>
      <c r="AE246" s="35"/>
      <c r="AT246" s="18" t="s">
        <v>194</v>
      </c>
      <c r="AU246" s="18" t="s">
        <v>83</v>
      </c>
    </row>
    <row r="247" spans="1:65" s="2" customFormat="1" ht="16.5" customHeight="1">
      <c r="A247" s="35"/>
      <c r="B247" s="36"/>
      <c r="C247" s="258" t="s">
        <v>911</v>
      </c>
      <c r="D247" s="258" t="s">
        <v>521</v>
      </c>
      <c r="E247" s="259" t="s">
        <v>2675</v>
      </c>
      <c r="F247" s="260" t="s">
        <v>3168</v>
      </c>
      <c r="G247" s="261" t="s">
        <v>316</v>
      </c>
      <c r="H247" s="262">
        <v>15</v>
      </c>
      <c r="I247" s="263"/>
      <c r="J247" s="264">
        <f>ROUND(I247*H247,2)</f>
        <v>0</v>
      </c>
      <c r="K247" s="260" t="s">
        <v>1</v>
      </c>
      <c r="L247" s="265"/>
      <c r="M247" s="266" t="s">
        <v>1</v>
      </c>
      <c r="N247" s="267" t="s">
        <v>38</v>
      </c>
      <c r="O247" s="72"/>
      <c r="P247" s="213">
        <f>O247*H247</f>
        <v>0</v>
      </c>
      <c r="Q247" s="213">
        <v>0</v>
      </c>
      <c r="R247" s="213">
        <f>Q247*H247</f>
        <v>0</v>
      </c>
      <c r="S247" s="213">
        <v>0</v>
      </c>
      <c r="T247" s="214">
        <f>S247*H247</f>
        <v>0</v>
      </c>
      <c r="U247" s="35"/>
      <c r="V247" s="35"/>
      <c r="W247" s="35"/>
      <c r="X247" s="35"/>
      <c r="Y247" s="35"/>
      <c r="Z247" s="35"/>
      <c r="AA247" s="35"/>
      <c r="AB247" s="35"/>
      <c r="AC247" s="35"/>
      <c r="AD247" s="35"/>
      <c r="AE247" s="35"/>
      <c r="AR247" s="215" t="s">
        <v>487</v>
      </c>
      <c r="AT247" s="215" t="s">
        <v>521</v>
      </c>
      <c r="AU247" s="215" t="s">
        <v>83</v>
      </c>
      <c r="AY247" s="18" t="s">
        <v>185</v>
      </c>
      <c r="BE247" s="216">
        <f>IF(N247="základní",J247,0)</f>
        <v>0</v>
      </c>
      <c r="BF247" s="216">
        <f>IF(N247="snížená",J247,0)</f>
        <v>0</v>
      </c>
      <c r="BG247" s="216">
        <f>IF(N247="zákl. přenesená",J247,0)</f>
        <v>0</v>
      </c>
      <c r="BH247" s="216">
        <f>IF(N247="sníž. přenesená",J247,0)</f>
        <v>0</v>
      </c>
      <c r="BI247" s="216">
        <f>IF(N247="nulová",J247,0)</f>
        <v>0</v>
      </c>
      <c r="BJ247" s="18" t="s">
        <v>81</v>
      </c>
      <c r="BK247" s="216">
        <f>ROUND(I247*H247,2)</f>
        <v>0</v>
      </c>
      <c r="BL247" s="18" t="s">
        <v>487</v>
      </c>
      <c r="BM247" s="215" t="s">
        <v>3169</v>
      </c>
    </row>
    <row r="248" spans="1:65" s="2" customFormat="1" ht="10.199999999999999">
      <c r="A248" s="35"/>
      <c r="B248" s="36"/>
      <c r="C248" s="37"/>
      <c r="D248" s="217" t="s">
        <v>194</v>
      </c>
      <c r="E248" s="37"/>
      <c r="F248" s="218" t="s">
        <v>3168</v>
      </c>
      <c r="G248" s="37"/>
      <c r="H248" s="37"/>
      <c r="I248" s="116"/>
      <c r="J248" s="37"/>
      <c r="K248" s="37"/>
      <c r="L248" s="40"/>
      <c r="M248" s="219"/>
      <c r="N248" s="220"/>
      <c r="O248" s="72"/>
      <c r="P248" s="72"/>
      <c r="Q248" s="72"/>
      <c r="R248" s="72"/>
      <c r="S248" s="72"/>
      <c r="T248" s="73"/>
      <c r="U248" s="35"/>
      <c r="V248" s="35"/>
      <c r="W248" s="35"/>
      <c r="X248" s="35"/>
      <c r="Y248" s="35"/>
      <c r="Z248" s="35"/>
      <c r="AA248" s="35"/>
      <c r="AB248" s="35"/>
      <c r="AC248" s="35"/>
      <c r="AD248" s="35"/>
      <c r="AE248" s="35"/>
      <c r="AT248" s="18" t="s">
        <v>194</v>
      </c>
      <c r="AU248" s="18" t="s">
        <v>83</v>
      </c>
    </row>
    <row r="249" spans="1:65" s="2" customFormat="1" ht="16.5" customHeight="1">
      <c r="A249" s="35"/>
      <c r="B249" s="36"/>
      <c r="C249" s="258" t="s">
        <v>247</v>
      </c>
      <c r="D249" s="258" t="s">
        <v>521</v>
      </c>
      <c r="E249" s="259" t="s">
        <v>3170</v>
      </c>
      <c r="F249" s="260" t="s">
        <v>3171</v>
      </c>
      <c r="G249" s="261" t="s">
        <v>316</v>
      </c>
      <c r="H249" s="262">
        <v>0.5</v>
      </c>
      <c r="I249" s="263"/>
      <c r="J249" s="264">
        <f>ROUND(I249*H249,2)</f>
        <v>0</v>
      </c>
      <c r="K249" s="260" t="s">
        <v>1</v>
      </c>
      <c r="L249" s="265"/>
      <c r="M249" s="266" t="s">
        <v>1</v>
      </c>
      <c r="N249" s="267" t="s">
        <v>38</v>
      </c>
      <c r="O249" s="72"/>
      <c r="P249" s="213">
        <f>O249*H249</f>
        <v>0</v>
      </c>
      <c r="Q249" s="213">
        <v>0</v>
      </c>
      <c r="R249" s="213">
        <f>Q249*H249</f>
        <v>0</v>
      </c>
      <c r="S249" s="213">
        <v>0</v>
      </c>
      <c r="T249" s="214">
        <f>S249*H249</f>
        <v>0</v>
      </c>
      <c r="U249" s="35"/>
      <c r="V249" s="35"/>
      <c r="W249" s="35"/>
      <c r="X249" s="35"/>
      <c r="Y249" s="35"/>
      <c r="Z249" s="35"/>
      <c r="AA249" s="35"/>
      <c r="AB249" s="35"/>
      <c r="AC249" s="35"/>
      <c r="AD249" s="35"/>
      <c r="AE249" s="35"/>
      <c r="AR249" s="215" t="s">
        <v>487</v>
      </c>
      <c r="AT249" s="215" t="s">
        <v>521</v>
      </c>
      <c r="AU249" s="215" t="s">
        <v>83</v>
      </c>
      <c r="AY249" s="18" t="s">
        <v>185</v>
      </c>
      <c r="BE249" s="216">
        <f>IF(N249="základní",J249,0)</f>
        <v>0</v>
      </c>
      <c r="BF249" s="216">
        <f>IF(N249="snížená",J249,0)</f>
        <v>0</v>
      </c>
      <c r="BG249" s="216">
        <f>IF(N249="zákl. přenesená",J249,0)</f>
        <v>0</v>
      </c>
      <c r="BH249" s="216">
        <f>IF(N249="sníž. přenesená",J249,0)</f>
        <v>0</v>
      </c>
      <c r="BI249" s="216">
        <f>IF(N249="nulová",J249,0)</f>
        <v>0</v>
      </c>
      <c r="BJ249" s="18" t="s">
        <v>81</v>
      </c>
      <c r="BK249" s="216">
        <f>ROUND(I249*H249,2)</f>
        <v>0</v>
      </c>
      <c r="BL249" s="18" t="s">
        <v>487</v>
      </c>
      <c r="BM249" s="215" t="s">
        <v>3172</v>
      </c>
    </row>
    <row r="250" spans="1:65" s="2" customFormat="1" ht="10.199999999999999">
      <c r="A250" s="35"/>
      <c r="B250" s="36"/>
      <c r="C250" s="37"/>
      <c r="D250" s="217" t="s">
        <v>194</v>
      </c>
      <c r="E250" s="37"/>
      <c r="F250" s="218" t="s">
        <v>3171</v>
      </c>
      <c r="G250" s="37"/>
      <c r="H250" s="37"/>
      <c r="I250" s="116"/>
      <c r="J250" s="37"/>
      <c r="K250" s="37"/>
      <c r="L250" s="40"/>
      <c r="M250" s="219"/>
      <c r="N250" s="220"/>
      <c r="O250" s="72"/>
      <c r="P250" s="72"/>
      <c r="Q250" s="72"/>
      <c r="R250" s="72"/>
      <c r="S250" s="72"/>
      <c r="T250" s="73"/>
      <c r="U250" s="35"/>
      <c r="V250" s="35"/>
      <c r="W250" s="35"/>
      <c r="X250" s="35"/>
      <c r="Y250" s="35"/>
      <c r="Z250" s="35"/>
      <c r="AA250" s="35"/>
      <c r="AB250" s="35"/>
      <c r="AC250" s="35"/>
      <c r="AD250" s="35"/>
      <c r="AE250" s="35"/>
      <c r="AT250" s="18" t="s">
        <v>194</v>
      </c>
      <c r="AU250" s="18" t="s">
        <v>83</v>
      </c>
    </row>
    <row r="251" spans="1:65" s="2" customFormat="1" ht="21.75" customHeight="1">
      <c r="A251" s="35"/>
      <c r="B251" s="36"/>
      <c r="C251" s="258" t="s">
        <v>924</v>
      </c>
      <c r="D251" s="258" t="s">
        <v>521</v>
      </c>
      <c r="E251" s="259" t="s">
        <v>3173</v>
      </c>
      <c r="F251" s="260" t="s">
        <v>3174</v>
      </c>
      <c r="G251" s="261" t="s">
        <v>990</v>
      </c>
      <c r="H251" s="262">
        <v>1</v>
      </c>
      <c r="I251" s="263"/>
      <c r="J251" s="264">
        <f>ROUND(I251*H251,2)</f>
        <v>0</v>
      </c>
      <c r="K251" s="260" t="s">
        <v>1</v>
      </c>
      <c r="L251" s="265"/>
      <c r="M251" s="266" t="s">
        <v>1</v>
      </c>
      <c r="N251" s="267" t="s">
        <v>38</v>
      </c>
      <c r="O251" s="72"/>
      <c r="P251" s="213">
        <f>O251*H251</f>
        <v>0</v>
      </c>
      <c r="Q251" s="213">
        <v>0</v>
      </c>
      <c r="R251" s="213">
        <f>Q251*H251</f>
        <v>0</v>
      </c>
      <c r="S251" s="213">
        <v>0</v>
      </c>
      <c r="T251" s="214">
        <f>S251*H251</f>
        <v>0</v>
      </c>
      <c r="U251" s="35"/>
      <c r="V251" s="35"/>
      <c r="W251" s="35"/>
      <c r="X251" s="35"/>
      <c r="Y251" s="35"/>
      <c r="Z251" s="35"/>
      <c r="AA251" s="35"/>
      <c r="AB251" s="35"/>
      <c r="AC251" s="35"/>
      <c r="AD251" s="35"/>
      <c r="AE251" s="35"/>
      <c r="AR251" s="215" t="s">
        <v>487</v>
      </c>
      <c r="AT251" s="215" t="s">
        <v>521</v>
      </c>
      <c r="AU251" s="215" t="s">
        <v>83</v>
      </c>
      <c r="AY251" s="18" t="s">
        <v>185</v>
      </c>
      <c r="BE251" s="216">
        <f>IF(N251="základní",J251,0)</f>
        <v>0</v>
      </c>
      <c r="BF251" s="216">
        <f>IF(N251="snížená",J251,0)</f>
        <v>0</v>
      </c>
      <c r="BG251" s="216">
        <f>IF(N251="zákl. přenesená",J251,0)</f>
        <v>0</v>
      </c>
      <c r="BH251" s="216">
        <f>IF(N251="sníž. přenesená",J251,0)</f>
        <v>0</v>
      </c>
      <c r="BI251" s="216">
        <f>IF(N251="nulová",J251,0)</f>
        <v>0</v>
      </c>
      <c r="BJ251" s="18" t="s">
        <v>81</v>
      </c>
      <c r="BK251" s="216">
        <f>ROUND(I251*H251,2)</f>
        <v>0</v>
      </c>
      <c r="BL251" s="18" t="s">
        <v>487</v>
      </c>
      <c r="BM251" s="215" t="s">
        <v>3175</v>
      </c>
    </row>
    <row r="252" spans="1:65" s="2" customFormat="1" ht="19.2">
      <c r="A252" s="35"/>
      <c r="B252" s="36"/>
      <c r="C252" s="37"/>
      <c r="D252" s="217" t="s">
        <v>194</v>
      </c>
      <c r="E252" s="37"/>
      <c r="F252" s="218" t="s">
        <v>3174</v>
      </c>
      <c r="G252" s="37"/>
      <c r="H252" s="37"/>
      <c r="I252" s="116"/>
      <c r="J252" s="37"/>
      <c r="K252" s="37"/>
      <c r="L252" s="40"/>
      <c r="M252" s="219"/>
      <c r="N252" s="220"/>
      <c r="O252" s="72"/>
      <c r="P252" s="72"/>
      <c r="Q252" s="72"/>
      <c r="R252" s="72"/>
      <c r="S252" s="72"/>
      <c r="T252" s="73"/>
      <c r="U252" s="35"/>
      <c r="V252" s="35"/>
      <c r="W252" s="35"/>
      <c r="X252" s="35"/>
      <c r="Y252" s="35"/>
      <c r="Z252" s="35"/>
      <c r="AA252" s="35"/>
      <c r="AB252" s="35"/>
      <c r="AC252" s="35"/>
      <c r="AD252" s="35"/>
      <c r="AE252" s="35"/>
      <c r="AT252" s="18" t="s">
        <v>194</v>
      </c>
      <c r="AU252" s="18" t="s">
        <v>83</v>
      </c>
    </row>
    <row r="253" spans="1:65" s="2" customFormat="1" ht="16.5" customHeight="1">
      <c r="A253" s="35"/>
      <c r="B253" s="36"/>
      <c r="C253" s="258" t="s">
        <v>354</v>
      </c>
      <c r="D253" s="258" t="s">
        <v>521</v>
      </c>
      <c r="E253" s="259" t="s">
        <v>2705</v>
      </c>
      <c r="F253" s="260" t="s">
        <v>3176</v>
      </c>
      <c r="G253" s="261" t="s">
        <v>316</v>
      </c>
      <c r="H253" s="262">
        <v>2</v>
      </c>
      <c r="I253" s="263"/>
      <c r="J253" s="264">
        <f>ROUND(I253*H253,2)</f>
        <v>0</v>
      </c>
      <c r="K253" s="260" t="s">
        <v>1</v>
      </c>
      <c r="L253" s="265"/>
      <c r="M253" s="266" t="s">
        <v>1</v>
      </c>
      <c r="N253" s="267" t="s">
        <v>38</v>
      </c>
      <c r="O253" s="72"/>
      <c r="P253" s="213">
        <f>O253*H253</f>
        <v>0</v>
      </c>
      <c r="Q253" s="213">
        <v>0</v>
      </c>
      <c r="R253" s="213">
        <f>Q253*H253</f>
        <v>0</v>
      </c>
      <c r="S253" s="213">
        <v>0</v>
      </c>
      <c r="T253" s="214">
        <f>S253*H253</f>
        <v>0</v>
      </c>
      <c r="U253" s="35"/>
      <c r="V253" s="35"/>
      <c r="W253" s="35"/>
      <c r="X253" s="35"/>
      <c r="Y253" s="35"/>
      <c r="Z253" s="35"/>
      <c r="AA253" s="35"/>
      <c r="AB253" s="35"/>
      <c r="AC253" s="35"/>
      <c r="AD253" s="35"/>
      <c r="AE253" s="35"/>
      <c r="AR253" s="215" t="s">
        <v>487</v>
      </c>
      <c r="AT253" s="215" t="s">
        <v>521</v>
      </c>
      <c r="AU253" s="215" t="s">
        <v>83</v>
      </c>
      <c r="AY253" s="18" t="s">
        <v>185</v>
      </c>
      <c r="BE253" s="216">
        <f>IF(N253="základní",J253,0)</f>
        <v>0</v>
      </c>
      <c r="BF253" s="216">
        <f>IF(N253="snížená",J253,0)</f>
        <v>0</v>
      </c>
      <c r="BG253" s="216">
        <f>IF(N253="zákl. přenesená",J253,0)</f>
        <v>0</v>
      </c>
      <c r="BH253" s="216">
        <f>IF(N253="sníž. přenesená",J253,0)</f>
        <v>0</v>
      </c>
      <c r="BI253" s="216">
        <f>IF(N253="nulová",J253,0)</f>
        <v>0</v>
      </c>
      <c r="BJ253" s="18" t="s">
        <v>81</v>
      </c>
      <c r="BK253" s="216">
        <f>ROUND(I253*H253,2)</f>
        <v>0</v>
      </c>
      <c r="BL253" s="18" t="s">
        <v>487</v>
      </c>
      <c r="BM253" s="215" t="s">
        <v>3177</v>
      </c>
    </row>
    <row r="254" spans="1:65" s="2" customFormat="1" ht="10.199999999999999">
      <c r="A254" s="35"/>
      <c r="B254" s="36"/>
      <c r="C254" s="37"/>
      <c r="D254" s="217" t="s">
        <v>194</v>
      </c>
      <c r="E254" s="37"/>
      <c r="F254" s="218" t="s">
        <v>3176</v>
      </c>
      <c r="G254" s="37"/>
      <c r="H254" s="37"/>
      <c r="I254" s="116"/>
      <c r="J254" s="37"/>
      <c r="K254" s="37"/>
      <c r="L254" s="40"/>
      <c r="M254" s="219"/>
      <c r="N254" s="220"/>
      <c r="O254" s="72"/>
      <c r="P254" s="72"/>
      <c r="Q254" s="72"/>
      <c r="R254" s="72"/>
      <c r="S254" s="72"/>
      <c r="T254" s="73"/>
      <c r="U254" s="35"/>
      <c r="V254" s="35"/>
      <c r="W254" s="35"/>
      <c r="X254" s="35"/>
      <c r="Y254" s="35"/>
      <c r="Z254" s="35"/>
      <c r="AA254" s="35"/>
      <c r="AB254" s="35"/>
      <c r="AC254" s="35"/>
      <c r="AD254" s="35"/>
      <c r="AE254" s="35"/>
      <c r="AT254" s="18" t="s">
        <v>194</v>
      </c>
      <c r="AU254" s="18" t="s">
        <v>83</v>
      </c>
    </row>
    <row r="255" spans="1:65" s="2" customFormat="1" ht="21.75" customHeight="1">
      <c r="A255" s="35"/>
      <c r="B255" s="36"/>
      <c r="C255" s="258" t="s">
        <v>931</v>
      </c>
      <c r="D255" s="258" t="s">
        <v>521</v>
      </c>
      <c r="E255" s="259" t="s">
        <v>2708</v>
      </c>
      <c r="F255" s="260" t="s">
        <v>3178</v>
      </c>
      <c r="G255" s="261" t="s">
        <v>316</v>
      </c>
      <c r="H255" s="262">
        <v>1</v>
      </c>
      <c r="I255" s="263"/>
      <c r="J255" s="264">
        <f>ROUND(I255*H255,2)</f>
        <v>0</v>
      </c>
      <c r="K255" s="260" t="s">
        <v>1</v>
      </c>
      <c r="L255" s="265"/>
      <c r="M255" s="266" t="s">
        <v>1</v>
      </c>
      <c r="N255" s="267" t="s">
        <v>38</v>
      </c>
      <c r="O255" s="72"/>
      <c r="P255" s="213">
        <f>O255*H255</f>
        <v>0</v>
      </c>
      <c r="Q255" s="213">
        <v>0</v>
      </c>
      <c r="R255" s="213">
        <f>Q255*H255</f>
        <v>0</v>
      </c>
      <c r="S255" s="213">
        <v>0</v>
      </c>
      <c r="T255" s="214">
        <f>S255*H255</f>
        <v>0</v>
      </c>
      <c r="U255" s="35"/>
      <c r="V255" s="35"/>
      <c r="W255" s="35"/>
      <c r="X255" s="35"/>
      <c r="Y255" s="35"/>
      <c r="Z255" s="35"/>
      <c r="AA255" s="35"/>
      <c r="AB255" s="35"/>
      <c r="AC255" s="35"/>
      <c r="AD255" s="35"/>
      <c r="AE255" s="35"/>
      <c r="AR255" s="215" t="s">
        <v>487</v>
      </c>
      <c r="AT255" s="215" t="s">
        <v>521</v>
      </c>
      <c r="AU255" s="215" t="s">
        <v>83</v>
      </c>
      <c r="AY255" s="18" t="s">
        <v>185</v>
      </c>
      <c r="BE255" s="216">
        <f>IF(N255="základní",J255,0)</f>
        <v>0</v>
      </c>
      <c r="BF255" s="216">
        <f>IF(N255="snížená",J255,0)</f>
        <v>0</v>
      </c>
      <c r="BG255" s="216">
        <f>IF(N255="zákl. přenesená",J255,0)</f>
        <v>0</v>
      </c>
      <c r="BH255" s="216">
        <f>IF(N255="sníž. přenesená",J255,0)</f>
        <v>0</v>
      </c>
      <c r="BI255" s="216">
        <f>IF(N255="nulová",J255,0)</f>
        <v>0</v>
      </c>
      <c r="BJ255" s="18" t="s">
        <v>81</v>
      </c>
      <c r="BK255" s="216">
        <f>ROUND(I255*H255,2)</f>
        <v>0</v>
      </c>
      <c r="BL255" s="18" t="s">
        <v>487</v>
      </c>
      <c r="BM255" s="215" t="s">
        <v>3179</v>
      </c>
    </row>
    <row r="256" spans="1:65" s="2" customFormat="1" ht="19.2">
      <c r="A256" s="35"/>
      <c r="B256" s="36"/>
      <c r="C256" s="37"/>
      <c r="D256" s="217" t="s">
        <v>194</v>
      </c>
      <c r="E256" s="37"/>
      <c r="F256" s="218" t="s">
        <v>3178</v>
      </c>
      <c r="G256" s="37"/>
      <c r="H256" s="37"/>
      <c r="I256" s="116"/>
      <c r="J256" s="37"/>
      <c r="K256" s="37"/>
      <c r="L256" s="40"/>
      <c r="M256" s="219"/>
      <c r="N256" s="220"/>
      <c r="O256" s="72"/>
      <c r="P256" s="72"/>
      <c r="Q256" s="72"/>
      <c r="R256" s="72"/>
      <c r="S256" s="72"/>
      <c r="T256" s="73"/>
      <c r="U256" s="35"/>
      <c r="V256" s="35"/>
      <c r="W256" s="35"/>
      <c r="X256" s="35"/>
      <c r="Y256" s="35"/>
      <c r="Z256" s="35"/>
      <c r="AA256" s="35"/>
      <c r="AB256" s="35"/>
      <c r="AC256" s="35"/>
      <c r="AD256" s="35"/>
      <c r="AE256" s="35"/>
      <c r="AT256" s="18" t="s">
        <v>194</v>
      </c>
      <c r="AU256" s="18" t="s">
        <v>83</v>
      </c>
    </row>
    <row r="257" spans="1:65" s="2" customFormat="1" ht="16.5" customHeight="1">
      <c r="A257" s="35"/>
      <c r="B257" s="36"/>
      <c r="C257" s="258" t="s">
        <v>528</v>
      </c>
      <c r="D257" s="258" t="s">
        <v>521</v>
      </c>
      <c r="E257" s="259" t="s">
        <v>2711</v>
      </c>
      <c r="F257" s="260" t="s">
        <v>3180</v>
      </c>
      <c r="G257" s="261" t="s">
        <v>990</v>
      </c>
      <c r="H257" s="262">
        <v>1</v>
      </c>
      <c r="I257" s="263"/>
      <c r="J257" s="264">
        <f>ROUND(I257*H257,2)</f>
        <v>0</v>
      </c>
      <c r="K257" s="260" t="s">
        <v>1</v>
      </c>
      <c r="L257" s="265"/>
      <c r="M257" s="266" t="s">
        <v>1</v>
      </c>
      <c r="N257" s="267" t="s">
        <v>38</v>
      </c>
      <c r="O257" s="72"/>
      <c r="P257" s="213">
        <f>O257*H257</f>
        <v>0</v>
      </c>
      <c r="Q257" s="213">
        <v>0</v>
      </c>
      <c r="R257" s="213">
        <f>Q257*H257</f>
        <v>0</v>
      </c>
      <c r="S257" s="213">
        <v>0</v>
      </c>
      <c r="T257" s="214">
        <f>S257*H257</f>
        <v>0</v>
      </c>
      <c r="U257" s="35"/>
      <c r="V257" s="35"/>
      <c r="W257" s="35"/>
      <c r="X257" s="35"/>
      <c r="Y257" s="35"/>
      <c r="Z257" s="35"/>
      <c r="AA257" s="35"/>
      <c r="AB257" s="35"/>
      <c r="AC257" s="35"/>
      <c r="AD257" s="35"/>
      <c r="AE257" s="35"/>
      <c r="AR257" s="215" t="s">
        <v>487</v>
      </c>
      <c r="AT257" s="215" t="s">
        <v>521</v>
      </c>
      <c r="AU257" s="215" t="s">
        <v>83</v>
      </c>
      <c r="AY257" s="18" t="s">
        <v>185</v>
      </c>
      <c r="BE257" s="216">
        <f>IF(N257="základní",J257,0)</f>
        <v>0</v>
      </c>
      <c r="BF257" s="216">
        <f>IF(N257="snížená",J257,0)</f>
        <v>0</v>
      </c>
      <c r="BG257" s="216">
        <f>IF(N257="zákl. přenesená",J257,0)</f>
        <v>0</v>
      </c>
      <c r="BH257" s="216">
        <f>IF(N257="sníž. přenesená",J257,0)</f>
        <v>0</v>
      </c>
      <c r="BI257" s="216">
        <f>IF(N257="nulová",J257,0)</f>
        <v>0</v>
      </c>
      <c r="BJ257" s="18" t="s">
        <v>81</v>
      </c>
      <c r="BK257" s="216">
        <f>ROUND(I257*H257,2)</f>
        <v>0</v>
      </c>
      <c r="BL257" s="18" t="s">
        <v>487</v>
      </c>
      <c r="BM257" s="215" t="s">
        <v>3181</v>
      </c>
    </row>
    <row r="258" spans="1:65" s="2" customFormat="1" ht="10.199999999999999">
      <c r="A258" s="35"/>
      <c r="B258" s="36"/>
      <c r="C258" s="37"/>
      <c r="D258" s="217" t="s">
        <v>194</v>
      </c>
      <c r="E258" s="37"/>
      <c r="F258" s="218" t="s">
        <v>3180</v>
      </c>
      <c r="G258" s="37"/>
      <c r="H258" s="37"/>
      <c r="I258" s="116"/>
      <c r="J258" s="37"/>
      <c r="K258" s="37"/>
      <c r="L258" s="40"/>
      <c r="M258" s="219"/>
      <c r="N258" s="220"/>
      <c r="O258" s="72"/>
      <c r="P258" s="72"/>
      <c r="Q258" s="72"/>
      <c r="R258" s="72"/>
      <c r="S258" s="72"/>
      <c r="T258" s="73"/>
      <c r="U258" s="35"/>
      <c r="V258" s="35"/>
      <c r="W258" s="35"/>
      <c r="X258" s="35"/>
      <c r="Y258" s="35"/>
      <c r="Z258" s="35"/>
      <c r="AA258" s="35"/>
      <c r="AB258" s="35"/>
      <c r="AC258" s="35"/>
      <c r="AD258" s="35"/>
      <c r="AE258" s="35"/>
      <c r="AT258" s="18" t="s">
        <v>194</v>
      </c>
      <c r="AU258" s="18" t="s">
        <v>83</v>
      </c>
    </row>
    <row r="259" spans="1:65" s="2" customFormat="1" ht="16.5" customHeight="1">
      <c r="A259" s="35"/>
      <c r="B259" s="36"/>
      <c r="C259" s="258" t="s">
        <v>938</v>
      </c>
      <c r="D259" s="258" t="s">
        <v>521</v>
      </c>
      <c r="E259" s="259" t="s">
        <v>2714</v>
      </c>
      <c r="F259" s="260" t="s">
        <v>3182</v>
      </c>
      <c r="G259" s="261" t="s">
        <v>990</v>
      </c>
      <c r="H259" s="262">
        <v>2</v>
      </c>
      <c r="I259" s="263"/>
      <c r="J259" s="264">
        <f>ROUND(I259*H259,2)</f>
        <v>0</v>
      </c>
      <c r="K259" s="260" t="s">
        <v>1</v>
      </c>
      <c r="L259" s="265"/>
      <c r="M259" s="266" t="s">
        <v>1</v>
      </c>
      <c r="N259" s="267" t="s">
        <v>38</v>
      </c>
      <c r="O259" s="72"/>
      <c r="P259" s="213">
        <f>O259*H259</f>
        <v>0</v>
      </c>
      <c r="Q259" s="213">
        <v>0</v>
      </c>
      <c r="R259" s="213">
        <f>Q259*H259</f>
        <v>0</v>
      </c>
      <c r="S259" s="213">
        <v>0</v>
      </c>
      <c r="T259" s="214">
        <f>S259*H259</f>
        <v>0</v>
      </c>
      <c r="U259" s="35"/>
      <c r="V259" s="35"/>
      <c r="W259" s="35"/>
      <c r="X259" s="35"/>
      <c r="Y259" s="35"/>
      <c r="Z259" s="35"/>
      <c r="AA259" s="35"/>
      <c r="AB259" s="35"/>
      <c r="AC259" s="35"/>
      <c r="AD259" s="35"/>
      <c r="AE259" s="35"/>
      <c r="AR259" s="215" t="s">
        <v>487</v>
      </c>
      <c r="AT259" s="215" t="s">
        <v>521</v>
      </c>
      <c r="AU259" s="215" t="s">
        <v>83</v>
      </c>
      <c r="AY259" s="18" t="s">
        <v>185</v>
      </c>
      <c r="BE259" s="216">
        <f>IF(N259="základní",J259,0)</f>
        <v>0</v>
      </c>
      <c r="BF259" s="216">
        <f>IF(N259="snížená",J259,0)</f>
        <v>0</v>
      </c>
      <c r="BG259" s="216">
        <f>IF(N259="zákl. přenesená",J259,0)</f>
        <v>0</v>
      </c>
      <c r="BH259" s="216">
        <f>IF(N259="sníž. přenesená",J259,0)</f>
        <v>0</v>
      </c>
      <c r="BI259" s="216">
        <f>IF(N259="nulová",J259,0)</f>
        <v>0</v>
      </c>
      <c r="BJ259" s="18" t="s">
        <v>81</v>
      </c>
      <c r="BK259" s="216">
        <f>ROUND(I259*H259,2)</f>
        <v>0</v>
      </c>
      <c r="BL259" s="18" t="s">
        <v>487</v>
      </c>
      <c r="BM259" s="215" t="s">
        <v>3183</v>
      </c>
    </row>
    <row r="260" spans="1:65" s="2" customFormat="1" ht="10.199999999999999">
      <c r="A260" s="35"/>
      <c r="B260" s="36"/>
      <c r="C260" s="37"/>
      <c r="D260" s="217" t="s">
        <v>194</v>
      </c>
      <c r="E260" s="37"/>
      <c r="F260" s="218" t="s">
        <v>3182</v>
      </c>
      <c r="G260" s="37"/>
      <c r="H260" s="37"/>
      <c r="I260" s="116"/>
      <c r="J260" s="37"/>
      <c r="K260" s="37"/>
      <c r="L260" s="40"/>
      <c r="M260" s="219"/>
      <c r="N260" s="220"/>
      <c r="O260" s="72"/>
      <c r="P260" s="72"/>
      <c r="Q260" s="72"/>
      <c r="R260" s="72"/>
      <c r="S260" s="72"/>
      <c r="T260" s="73"/>
      <c r="U260" s="35"/>
      <c r="V260" s="35"/>
      <c r="W260" s="35"/>
      <c r="X260" s="35"/>
      <c r="Y260" s="35"/>
      <c r="Z260" s="35"/>
      <c r="AA260" s="35"/>
      <c r="AB260" s="35"/>
      <c r="AC260" s="35"/>
      <c r="AD260" s="35"/>
      <c r="AE260" s="35"/>
      <c r="AT260" s="18" t="s">
        <v>194</v>
      </c>
      <c r="AU260" s="18" t="s">
        <v>83</v>
      </c>
    </row>
    <row r="261" spans="1:65" s="2" customFormat="1" ht="16.5" customHeight="1">
      <c r="A261" s="35"/>
      <c r="B261" s="36"/>
      <c r="C261" s="258" t="s">
        <v>943</v>
      </c>
      <c r="D261" s="258" t="s">
        <v>521</v>
      </c>
      <c r="E261" s="259" t="s">
        <v>3184</v>
      </c>
      <c r="F261" s="260" t="s">
        <v>3185</v>
      </c>
      <c r="G261" s="261" t="s">
        <v>990</v>
      </c>
      <c r="H261" s="262">
        <v>2</v>
      </c>
      <c r="I261" s="263"/>
      <c r="J261" s="264">
        <f>ROUND(I261*H261,2)</f>
        <v>0</v>
      </c>
      <c r="K261" s="260" t="s">
        <v>1</v>
      </c>
      <c r="L261" s="265"/>
      <c r="M261" s="266" t="s">
        <v>1</v>
      </c>
      <c r="N261" s="267" t="s">
        <v>38</v>
      </c>
      <c r="O261" s="72"/>
      <c r="P261" s="213">
        <f>O261*H261</f>
        <v>0</v>
      </c>
      <c r="Q261" s="213">
        <v>0</v>
      </c>
      <c r="R261" s="213">
        <f>Q261*H261</f>
        <v>0</v>
      </c>
      <c r="S261" s="213">
        <v>0</v>
      </c>
      <c r="T261" s="214">
        <f>S261*H261</f>
        <v>0</v>
      </c>
      <c r="U261" s="35"/>
      <c r="V261" s="35"/>
      <c r="W261" s="35"/>
      <c r="X261" s="35"/>
      <c r="Y261" s="35"/>
      <c r="Z261" s="35"/>
      <c r="AA261" s="35"/>
      <c r="AB261" s="35"/>
      <c r="AC261" s="35"/>
      <c r="AD261" s="35"/>
      <c r="AE261" s="35"/>
      <c r="AR261" s="215" t="s">
        <v>487</v>
      </c>
      <c r="AT261" s="215" t="s">
        <v>521</v>
      </c>
      <c r="AU261" s="215" t="s">
        <v>83</v>
      </c>
      <c r="AY261" s="18" t="s">
        <v>185</v>
      </c>
      <c r="BE261" s="216">
        <f>IF(N261="základní",J261,0)</f>
        <v>0</v>
      </c>
      <c r="BF261" s="216">
        <f>IF(N261="snížená",J261,0)</f>
        <v>0</v>
      </c>
      <c r="BG261" s="216">
        <f>IF(N261="zákl. přenesená",J261,0)</f>
        <v>0</v>
      </c>
      <c r="BH261" s="216">
        <f>IF(N261="sníž. přenesená",J261,0)</f>
        <v>0</v>
      </c>
      <c r="BI261" s="216">
        <f>IF(N261="nulová",J261,0)</f>
        <v>0</v>
      </c>
      <c r="BJ261" s="18" t="s">
        <v>81</v>
      </c>
      <c r="BK261" s="216">
        <f>ROUND(I261*H261,2)</f>
        <v>0</v>
      </c>
      <c r="BL261" s="18" t="s">
        <v>487</v>
      </c>
      <c r="BM261" s="215" t="s">
        <v>3186</v>
      </c>
    </row>
    <row r="262" spans="1:65" s="2" customFormat="1" ht="10.199999999999999">
      <c r="A262" s="35"/>
      <c r="B262" s="36"/>
      <c r="C262" s="37"/>
      <c r="D262" s="217" t="s">
        <v>194</v>
      </c>
      <c r="E262" s="37"/>
      <c r="F262" s="218" t="s">
        <v>3185</v>
      </c>
      <c r="G262" s="37"/>
      <c r="H262" s="37"/>
      <c r="I262" s="116"/>
      <c r="J262" s="37"/>
      <c r="K262" s="37"/>
      <c r="L262" s="40"/>
      <c r="M262" s="219"/>
      <c r="N262" s="220"/>
      <c r="O262" s="72"/>
      <c r="P262" s="72"/>
      <c r="Q262" s="72"/>
      <c r="R262" s="72"/>
      <c r="S262" s="72"/>
      <c r="T262" s="73"/>
      <c r="U262" s="35"/>
      <c r="V262" s="35"/>
      <c r="W262" s="35"/>
      <c r="X262" s="35"/>
      <c r="Y262" s="35"/>
      <c r="Z262" s="35"/>
      <c r="AA262" s="35"/>
      <c r="AB262" s="35"/>
      <c r="AC262" s="35"/>
      <c r="AD262" s="35"/>
      <c r="AE262" s="35"/>
      <c r="AT262" s="18" t="s">
        <v>194</v>
      </c>
      <c r="AU262" s="18" t="s">
        <v>83</v>
      </c>
    </row>
    <row r="263" spans="1:65" s="2" customFormat="1" ht="16.5" customHeight="1">
      <c r="A263" s="35"/>
      <c r="B263" s="36"/>
      <c r="C263" s="258" t="s">
        <v>949</v>
      </c>
      <c r="D263" s="258" t="s">
        <v>521</v>
      </c>
      <c r="E263" s="259" t="s">
        <v>2717</v>
      </c>
      <c r="F263" s="260" t="s">
        <v>3187</v>
      </c>
      <c r="G263" s="261" t="s">
        <v>1359</v>
      </c>
      <c r="H263" s="262">
        <v>1.24</v>
      </c>
      <c r="I263" s="263"/>
      <c r="J263" s="264">
        <f>ROUND(I263*H263,2)</f>
        <v>0</v>
      </c>
      <c r="K263" s="260" t="s">
        <v>1</v>
      </c>
      <c r="L263" s="265"/>
      <c r="M263" s="266" t="s">
        <v>1</v>
      </c>
      <c r="N263" s="267" t="s">
        <v>38</v>
      </c>
      <c r="O263" s="72"/>
      <c r="P263" s="213">
        <f>O263*H263</f>
        <v>0</v>
      </c>
      <c r="Q263" s="213">
        <v>0</v>
      </c>
      <c r="R263" s="213">
        <f>Q263*H263</f>
        <v>0</v>
      </c>
      <c r="S263" s="213">
        <v>0</v>
      </c>
      <c r="T263" s="214">
        <f>S263*H263</f>
        <v>0</v>
      </c>
      <c r="U263" s="35"/>
      <c r="V263" s="35"/>
      <c r="W263" s="35"/>
      <c r="X263" s="35"/>
      <c r="Y263" s="35"/>
      <c r="Z263" s="35"/>
      <c r="AA263" s="35"/>
      <c r="AB263" s="35"/>
      <c r="AC263" s="35"/>
      <c r="AD263" s="35"/>
      <c r="AE263" s="35"/>
      <c r="AR263" s="215" t="s">
        <v>487</v>
      </c>
      <c r="AT263" s="215" t="s">
        <v>521</v>
      </c>
      <c r="AU263" s="215" t="s">
        <v>83</v>
      </c>
      <c r="AY263" s="18" t="s">
        <v>185</v>
      </c>
      <c r="BE263" s="216">
        <f>IF(N263="základní",J263,0)</f>
        <v>0</v>
      </c>
      <c r="BF263" s="216">
        <f>IF(N263="snížená",J263,0)</f>
        <v>0</v>
      </c>
      <c r="BG263" s="216">
        <f>IF(N263="zákl. přenesená",J263,0)</f>
        <v>0</v>
      </c>
      <c r="BH263" s="216">
        <f>IF(N263="sníž. přenesená",J263,0)</f>
        <v>0</v>
      </c>
      <c r="BI263" s="216">
        <f>IF(N263="nulová",J263,0)</f>
        <v>0</v>
      </c>
      <c r="BJ263" s="18" t="s">
        <v>81</v>
      </c>
      <c r="BK263" s="216">
        <f>ROUND(I263*H263,2)</f>
        <v>0</v>
      </c>
      <c r="BL263" s="18" t="s">
        <v>487</v>
      </c>
      <c r="BM263" s="215" t="s">
        <v>3188</v>
      </c>
    </row>
    <row r="264" spans="1:65" s="2" customFormat="1" ht="10.199999999999999">
      <c r="A264" s="35"/>
      <c r="B264" s="36"/>
      <c r="C264" s="37"/>
      <c r="D264" s="217" t="s">
        <v>194</v>
      </c>
      <c r="E264" s="37"/>
      <c r="F264" s="218" t="s">
        <v>3187</v>
      </c>
      <c r="G264" s="37"/>
      <c r="H264" s="37"/>
      <c r="I264" s="116"/>
      <c r="J264" s="37"/>
      <c r="K264" s="37"/>
      <c r="L264" s="40"/>
      <c r="M264" s="219"/>
      <c r="N264" s="220"/>
      <c r="O264" s="72"/>
      <c r="P264" s="72"/>
      <c r="Q264" s="72"/>
      <c r="R264" s="72"/>
      <c r="S264" s="72"/>
      <c r="T264" s="73"/>
      <c r="U264" s="35"/>
      <c r="V264" s="35"/>
      <c r="W264" s="35"/>
      <c r="X264" s="35"/>
      <c r="Y264" s="35"/>
      <c r="Z264" s="35"/>
      <c r="AA264" s="35"/>
      <c r="AB264" s="35"/>
      <c r="AC264" s="35"/>
      <c r="AD264" s="35"/>
      <c r="AE264" s="35"/>
      <c r="AT264" s="18" t="s">
        <v>194</v>
      </c>
      <c r="AU264" s="18" t="s">
        <v>83</v>
      </c>
    </row>
    <row r="265" spans="1:65" s="12" customFormat="1" ht="22.8" customHeight="1">
      <c r="B265" s="188"/>
      <c r="C265" s="189"/>
      <c r="D265" s="190" t="s">
        <v>72</v>
      </c>
      <c r="E265" s="202" t="s">
        <v>1671</v>
      </c>
      <c r="F265" s="202" t="s">
        <v>2724</v>
      </c>
      <c r="G265" s="189"/>
      <c r="H265" s="189"/>
      <c r="I265" s="192"/>
      <c r="J265" s="203">
        <f>BK265</f>
        <v>0</v>
      </c>
      <c r="K265" s="189"/>
      <c r="L265" s="194"/>
      <c r="M265" s="195"/>
      <c r="N265" s="196"/>
      <c r="O265" s="196"/>
      <c r="P265" s="197">
        <f>SUM(P266:P275)</f>
        <v>0</v>
      </c>
      <c r="Q265" s="196"/>
      <c r="R265" s="197">
        <f>SUM(R266:R275)</f>
        <v>0</v>
      </c>
      <c r="S265" s="196"/>
      <c r="T265" s="198">
        <f>SUM(T266:T275)</f>
        <v>0</v>
      </c>
      <c r="AR265" s="199" t="s">
        <v>81</v>
      </c>
      <c r="AT265" s="200" t="s">
        <v>72</v>
      </c>
      <c r="AU265" s="200" t="s">
        <v>81</v>
      </c>
      <c r="AY265" s="199" t="s">
        <v>185</v>
      </c>
      <c r="BK265" s="201">
        <f>SUM(BK266:BK275)</f>
        <v>0</v>
      </c>
    </row>
    <row r="266" spans="1:65" s="2" customFormat="1" ht="16.5" customHeight="1">
      <c r="A266" s="35"/>
      <c r="B266" s="36"/>
      <c r="C266" s="204" t="s">
        <v>953</v>
      </c>
      <c r="D266" s="204" t="s">
        <v>187</v>
      </c>
      <c r="E266" s="205" t="s">
        <v>2749</v>
      </c>
      <c r="F266" s="206" t="s">
        <v>3189</v>
      </c>
      <c r="G266" s="207" t="s">
        <v>1430</v>
      </c>
      <c r="H266" s="208">
        <v>1</v>
      </c>
      <c r="I266" s="209"/>
      <c r="J266" s="210">
        <f>ROUND(I266*H266,2)</f>
        <v>0</v>
      </c>
      <c r="K266" s="206" t="s">
        <v>1</v>
      </c>
      <c r="L266" s="40"/>
      <c r="M266" s="211" t="s">
        <v>1</v>
      </c>
      <c r="N266" s="212" t="s">
        <v>38</v>
      </c>
      <c r="O266" s="72"/>
      <c r="P266" s="213">
        <f>O266*H266</f>
        <v>0</v>
      </c>
      <c r="Q266" s="213">
        <v>0</v>
      </c>
      <c r="R266" s="213">
        <f>Q266*H266</f>
        <v>0</v>
      </c>
      <c r="S266" s="213">
        <v>0</v>
      </c>
      <c r="T266" s="214">
        <f>S266*H266</f>
        <v>0</v>
      </c>
      <c r="U266" s="35"/>
      <c r="V266" s="35"/>
      <c r="W266" s="35"/>
      <c r="X266" s="35"/>
      <c r="Y266" s="35"/>
      <c r="Z266" s="35"/>
      <c r="AA266" s="35"/>
      <c r="AB266" s="35"/>
      <c r="AC266" s="35"/>
      <c r="AD266" s="35"/>
      <c r="AE266" s="35"/>
      <c r="AR266" s="215" t="s">
        <v>192</v>
      </c>
      <c r="AT266" s="215" t="s">
        <v>187</v>
      </c>
      <c r="AU266" s="215" t="s">
        <v>83</v>
      </c>
      <c r="AY266" s="18" t="s">
        <v>185</v>
      </c>
      <c r="BE266" s="216">
        <f>IF(N266="základní",J266,0)</f>
        <v>0</v>
      </c>
      <c r="BF266" s="216">
        <f>IF(N266="snížená",J266,0)</f>
        <v>0</v>
      </c>
      <c r="BG266" s="216">
        <f>IF(N266="zákl. přenesená",J266,0)</f>
        <v>0</v>
      </c>
      <c r="BH266" s="216">
        <f>IF(N266="sníž. přenesená",J266,0)</f>
        <v>0</v>
      </c>
      <c r="BI266" s="216">
        <f>IF(N266="nulová",J266,0)</f>
        <v>0</v>
      </c>
      <c r="BJ266" s="18" t="s">
        <v>81</v>
      </c>
      <c r="BK266" s="216">
        <f>ROUND(I266*H266,2)</f>
        <v>0</v>
      </c>
      <c r="BL266" s="18" t="s">
        <v>192</v>
      </c>
      <c r="BM266" s="215" t="s">
        <v>3190</v>
      </c>
    </row>
    <row r="267" spans="1:65" s="2" customFormat="1" ht="10.199999999999999">
      <c r="A267" s="35"/>
      <c r="B267" s="36"/>
      <c r="C267" s="37"/>
      <c r="D267" s="217" t="s">
        <v>194</v>
      </c>
      <c r="E267" s="37"/>
      <c r="F267" s="218" t="s">
        <v>3189</v>
      </c>
      <c r="G267" s="37"/>
      <c r="H267" s="37"/>
      <c r="I267" s="116"/>
      <c r="J267" s="37"/>
      <c r="K267" s="37"/>
      <c r="L267" s="40"/>
      <c r="M267" s="219"/>
      <c r="N267" s="220"/>
      <c r="O267" s="72"/>
      <c r="P267" s="72"/>
      <c r="Q267" s="72"/>
      <c r="R267" s="72"/>
      <c r="S267" s="72"/>
      <c r="T267" s="73"/>
      <c r="U267" s="35"/>
      <c r="V267" s="35"/>
      <c r="W267" s="35"/>
      <c r="X267" s="35"/>
      <c r="Y267" s="35"/>
      <c r="Z267" s="35"/>
      <c r="AA267" s="35"/>
      <c r="AB267" s="35"/>
      <c r="AC267" s="35"/>
      <c r="AD267" s="35"/>
      <c r="AE267" s="35"/>
      <c r="AT267" s="18" t="s">
        <v>194</v>
      </c>
      <c r="AU267" s="18" t="s">
        <v>83</v>
      </c>
    </row>
    <row r="268" spans="1:65" s="2" customFormat="1" ht="16.5" customHeight="1">
      <c r="A268" s="35"/>
      <c r="B268" s="36"/>
      <c r="C268" s="204" t="s">
        <v>959</v>
      </c>
      <c r="D268" s="204" t="s">
        <v>187</v>
      </c>
      <c r="E268" s="205" t="s">
        <v>2752</v>
      </c>
      <c r="F268" s="206" t="s">
        <v>3191</v>
      </c>
      <c r="G268" s="207" t="s">
        <v>1430</v>
      </c>
      <c r="H268" s="208">
        <v>1</v>
      </c>
      <c r="I268" s="209"/>
      <c r="J268" s="210">
        <f>ROUND(I268*H268,2)</f>
        <v>0</v>
      </c>
      <c r="K268" s="206" t="s">
        <v>1</v>
      </c>
      <c r="L268" s="40"/>
      <c r="M268" s="211" t="s">
        <v>1</v>
      </c>
      <c r="N268" s="212" t="s">
        <v>38</v>
      </c>
      <c r="O268" s="72"/>
      <c r="P268" s="213">
        <f>O268*H268</f>
        <v>0</v>
      </c>
      <c r="Q268" s="213">
        <v>0</v>
      </c>
      <c r="R268" s="213">
        <f>Q268*H268</f>
        <v>0</v>
      </c>
      <c r="S268" s="213">
        <v>0</v>
      </c>
      <c r="T268" s="214">
        <f>S268*H268</f>
        <v>0</v>
      </c>
      <c r="U268" s="35"/>
      <c r="V268" s="35"/>
      <c r="W268" s="35"/>
      <c r="X268" s="35"/>
      <c r="Y268" s="35"/>
      <c r="Z268" s="35"/>
      <c r="AA268" s="35"/>
      <c r="AB268" s="35"/>
      <c r="AC268" s="35"/>
      <c r="AD268" s="35"/>
      <c r="AE268" s="35"/>
      <c r="AR268" s="215" t="s">
        <v>192</v>
      </c>
      <c r="AT268" s="215" t="s">
        <v>187</v>
      </c>
      <c r="AU268" s="215" t="s">
        <v>83</v>
      </c>
      <c r="AY268" s="18" t="s">
        <v>185</v>
      </c>
      <c r="BE268" s="216">
        <f>IF(N268="základní",J268,0)</f>
        <v>0</v>
      </c>
      <c r="BF268" s="216">
        <f>IF(N268="snížená",J268,0)</f>
        <v>0</v>
      </c>
      <c r="BG268" s="216">
        <f>IF(N268="zákl. přenesená",J268,0)</f>
        <v>0</v>
      </c>
      <c r="BH268" s="216">
        <f>IF(N268="sníž. přenesená",J268,0)</f>
        <v>0</v>
      </c>
      <c r="BI268" s="216">
        <f>IF(N268="nulová",J268,0)</f>
        <v>0</v>
      </c>
      <c r="BJ268" s="18" t="s">
        <v>81</v>
      </c>
      <c r="BK268" s="216">
        <f>ROUND(I268*H268,2)</f>
        <v>0</v>
      </c>
      <c r="BL268" s="18" t="s">
        <v>192</v>
      </c>
      <c r="BM268" s="215" t="s">
        <v>3192</v>
      </c>
    </row>
    <row r="269" spans="1:65" s="2" customFormat="1" ht="10.199999999999999">
      <c r="A269" s="35"/>
      <c r="B269" s="36"/>
      <c r="C269" s="37"/>
      <c r="D269" s="217" t="s">
        <v>194</v>
      </c>
      <c r="E269" s="37"/>
      <c r="F269" s="218" t="s">
        <v>3191</v>
      </c>
      <c r="G269" s="37"/>
      <c r="H269" s="37"/>
      <c r="I269" s="116"/>
      <c r="J269" s="37"/>
      <c r="K269" s="37"/>
      <c r="L269" s="40"/>
      <c r="M269" s="219"/>
      <c r="N269" s="220"/>
      <c r="O269" s="72"/>
      <c r="P269" s="72"/>
      <c r="Q269" s="72"/>
      <c r="R269" s="72"/>
      <c r="S269" s="72"/>
      <c r="T269" s="73"/>
      <c r="U269" s="35"/>
      <c r="V269" s="35"/>
      <c r="W269" s="35"/>
      <c r="X269" s="35"/>
      <c r="Y269" s="35"/>
      <c r="Z269" s="35"/>
      <c r="AA269" s="35"/>
      <c r="AB269" s="35"/>
      <c r="AC269" s="35"/>
      <c r="AD269" s="35"/>
      <c r="AE269" s="35"/>
      <c r="AT269" s="18" t="s">
        <v>194</v>
      </c>
      <c r="AU269" s="18" t="s">
        <v>83</v>
      </c>
    </row>
    <row r="270" spans="1:65" s="2" customFormat="1" ht="16.5" customHeight="1">
      <c r="A270" s="35"/>
      <c r="B270" s="36"/>
      <c r="C270" s="204" t="s">
        <v>963</v>
      </c>
      <c r="D270" s="204" t="s">
        <v>187</v>
      </c>
      <c r="E270" s="205" t="s">
        <v>2725</v>
      </c>
      <c r="F270" s="206" t="s">
        <v>3193</v>
      </c>
      <c r="G270" s="207" t="s">
        <v>325</v>
      </c>
      <c r="H270" s="208">
        <v>0.33</v>
      </c>
      <c r="I270" s="209"/>
      <c r="J270" s="210">
        <f>ROUND(I270*H270,2)</f>
        <v>0</v>
      </c>
      <c r="K270" s="206" t="s">
        <v>1</v>
      </c>
      <c r="L270" s="40"/>
      <c r="M270" s="211" t="s">
        <v>1</v>
      </c>
      <c r="N270" s="212" t="s">
        <v>38</v>
      </c>
      <c r="O270" s="72"/>
      <c r="P270" s="213">
        <f>O270*H270</f>
        <v>0</v>
      </c>
      <c r="Q270" s="213">
        <v>0</v>
      </c>
      <c r="R270" s="213">
        <f>Q270*H270</f>
        <v>0</v>
      </c>
      <c r="S270" s="213">
        <v>0</v>
      </c>
      <c r="T270" s="214">
        <f>S270*H270</f>
        <v>0</v>
      </c>
      <c r="U270" s="35"/>
      <c r="V270" s="35"/>
      <c r="W270" s="35"/>
      <c r="X270" s="35"/>
      <c r="Y270" s="35"/>
      <c r="Z270" s="35"/>
      <c r="AA270" s="35"/>
      <c r="AB270" s="35"/>
      <c r="AC270" s="35"/>
      <c r="AD270" s="35"/>
      <c r="AE270" s="35"/>
      <c r="AR270" s="215" t="s">
        <v>192</v>
      </c>
      <c r="AT270" s="215" t="s">
        <v>187</v>
      </c>
      <c r="AU270" s="215" t="s">
        <v>83</v>
      </c>
      <c r="AY270" s="18" t="s">
        <v>185</v>
      </c>
      <c r="BE270" s="216">
        <f>IF(N270="základní",J270,0)</f>
        <v>0</v>
      </c>
      <c r="BF270" s="216">
        <f>IF(N270="snížená",J270,0)</f>
        <v>0</v>
      </c>
      <c r="BG270" s="216">
        <f>IF(N270="zákl. přenesená",J270,0)</f>
        <v>0</v>
      </c>
      <c r="BH270" s="216">
        <f>IF(N270="sníž. přenesená",J270,0)</f>
        <v>0</v>
      </c>
      <c r="BI270" s="216">
        <f>IF(N270="nulová",J270,0)</f>
        <v>0</v>
      </c>
      <c r="BJ270" s="18" t="s">
        <v>81</v>
      </c>
      <c r="BK270" s="216">
        <f>ROUND(I270*H270,2)</f>
        <v>0</v>
      </c>
      <c r="BL270" s="18" t="s">
        <v>192</v>
      </c>
      <c r="BM270" s="215" t="s">
        <v>3194</v>
      </c>
    </row>
    <row r="271" spans="1:65" s="2" customFormat="1" ht="10.199999999999999">
      <c r="A271" s="35"/>
      <c r="B271" s="36"/>
      <c r="C271" s="37"/>
      <c r="D271" s="217" t="s">
        <v>194</v>
      </c>
      <c r="E271" s="37"/>
      <c r="F271" s="218" t="s">
        <v>3193</v>
      </c>
      <c r="G271" s="37"/>
      <c r="H271" s="37"/>
      <c r="I271" s="116"/>
      <c r="J271" s="37"/>
      <c r="K271" s="37"/>
      <c r="L271" s="40"/>
      <c r="M271" s="219"/>
      <c r="N271" s="220"/>
      <c r="O271" s="72"/>
      <c r="P271" s="72"/>
      <c r="Q271" s="72"/>
      <c r="R271" s="72"/>
      <c r="S271" s="72"/>
      <c r="T271" s="73"/>
      <c r="U271" s="35"/>
      <c r="V271" s="35"/>
      <c r="W271" s="35"/>
      <c r="X271" s="35"/>
      <c r="Y271" s="35"/>
      <c r="Z271" s="35"/>
      <c r="AA271" s="35"/>
      <c r="AB271" s="35"/>
      <c r="AC271" s="35"/>
      <c r="AD271" s="35"/>
      <c r="AE271" s="35"/>
      <c r="AT271" s="18" t="s">
        <v>194</v>
      </c>
      <c r="AU271" s="18" t="s">
        <v>83</v>
      </c>
    </row>
    <row r="272" spans="1:65" s="2" customFormat="1" ht="21.75" customHeight="1">
      <c r="A272" s="35"/>
      <c r="B272" s="36"/>
      <c r="C272" s="204" t="s">
        <v>969</v>
      </c>
      <c r="D272" s="204" t="s">
        <v>187</v>
      </c>
      <c r="E272" s="205" t="s">
        <v>2732</v>
      </c>
      <c r="F272" s="206" t="s">
        <v>3195</v>
      </c>
      <c r="G272" s="207" t="s">
        <v>190</v>
      </c>
      <c r="H272" s="208">
        <v>6</v>
      </c>
      <c r="I272" s="209"/>
      <c r="J272" s="210">
        <f>ROUND(I272*H272,2)</f>
        <v>0</v>
      </c>
      <c r="K272" s="206" t="s">
        <v>1</v>
      </c>
      <c r="L272" s="40"/>
      <c r="M272" s="211" t="s">
        <v>1</v>
      </c>
      <c r="N272" s="212" t="s">
        <v>38</v>
      </c>
      <c r="O272" s="72"/>
      <c r="P272" s="213">
        <f>O272*H272</f>
        <v>0</v>
      </c>
      <c r="Q272" s="213">
        <v>0</v>
      </c>
      <c r="R272" s="213">
        <f>Q272*H272</f>
        <v>0</v>
      </c>
      <c r="S272" s="213">
        <v>0</v>
      </c>
      <c r="T272" s="214">
        <f>S272*H272</f>
        <v>0</v>
      </c>
      <c r="U272" s="35"/>
      <c r="V272" s="35"/>
      <c r="W272" s="35"/>
      <c r="X272" s="35"/>
      <c r="Y272" s="35"/>
      <c r="Z272" s="35"/>
      <c r="AA272" s="35"/>
      <c r="AB272" s="35"/>
      <c r="AC272" s="35"/>
      <c r="AD272" s="35"/>
      <c r="AE272" s="35"/>
      <c r="AR272" s="215" t="s">
        <v>192</v>
      </c>
      <c r="AT272" s="215" t="s">
        <v>187</v>
      </c>
      <c r="AU272" s="215" t="s">
        <v>83</v>
      </c>
      <c r="AY272" s="18" t="s">
        <v>185</v>
      </c>
      <c r="BE272" s="216">
        <f>IF(N272="základní",J272,0)</f>
        <v>0</v>
      </c>
      <c r="BF272" s="216">
        <f>IF(N272="snížená",J272,0)</f>
        <v>0</v>
      </c>
      <c r="BG272" s="216">
        <f>IF(N272="zákl. přenesená",J272,0)</f>
        <v>0</v>
      </c>
      <c r="BH272" s="216">
        <f>IF(N272="sníž. přenesená",J272,0)</f>
        <v>0</v>
      </c>
      <c r="BI272" s="216">
        <f>IF(N272="nulová",J272,0)</f>
        <v>0</v>
      </c>
      <c r="BJ272" s="18" t="s">
        <v>81</v>
      </c>
      <c r="BK272" s="216">
        <f>ROUND(I272*H272,2)</f>
        <v>0</v>
      </c>
      <c r="BL272" s="18" t="s">
        <v>192</v>
      </c>
      <c r="BM272" s="215" t="s">
        <v>3196</v>
      </c>
    </row>
    <row r="273" spans="1:65" s="2" customFormat="1" ht="10.199999999999999">
      <c r="A273" s="35"/>
      <c r="B273" s="36"/>
      <c r="C273" s="37"/>
      <c r="D273" s="217" t="s">
        <v>194</v>
      </c>
      <c r="E273" s="37"/>
      <c r="F273" s="218" t="s">
        <v>3197</v>
      </c>
      <c r="G273" s="37"/>
      <c r="H273" s="37"/>
      <c r="I273" s="116"/>
      <c r="J273" s="37"/>
      <c r="K273" s="37"/>
      <c r="L273" s="40"/>
      <c r="M273" s="219"/>
      <c r="N273" s="220"/>
      <c r="O273" s="72"/>
      <c r="P273" s="72"/>
      <c r="Q273" s="72"/>
      <c r="R273" s="72"/>
      <c r="S273" s="72"/>
      <c r="T273" s="73"/>
      <c r="U273" s="35"/>
      <c r="V273" s="35"/>
      <c r="W273" s="35"/>
      <c r="X273" s="35"/>
      <c r="Y273" s="35"/>
      <c r="Z273" s="35"/>
      <c r="AA273" s="35"/>
      <c r="AB273" s="35"/>
      <c r="AC273" s="35"/>
      <c r="AD273" s="35"/>
      <c r="AE273" s="35"/>
      <c r="AT273" s="18" t="s">
        <v>194</v>
      </c>
      <c r="AU273" s="18" t="s">
        <v>83</v>
      </c>
    </row>
    <row r="274" spans="1:65" s="2" customFormat="1" ht="21.75" customHeight="1">
      <c r="A274" s="35"/>
      <c r="B274" s="36"/>
      <c r="C274" s="204" t="s">
        <v>973</v>
      </c>
      <c r="D274" s="204" t="s">
        <v>187</v>
      </c>
      <c r="E274" s="205" t="s">
        <v>3198</v>
      </c>
      <c r="F274" s="206" t="s">
        <v>3199</v>
      </c>
      <c r="G274" s="207" t="s">
        <v>190</v>
      </c>
      <c r="H274" s="208">
        <v>3</v>
      </c>
      <c r="I274" s="209"/>
      <c r="J274" s="210">
        <f>ROUND(I274*H274,2)</f>
        <v>0</v>
      </c>
      <c r="K274" s="206" t="s">
        <v>1</v>
      </c>
      <c r="L274" s="40"/>
      <c r="M274" s="211" t="s">
        <v>1</v>
      </c>
      <c r="N274" s="212" t="s">
        <v>38</v>
      </c>
      <c r="O274" s="72"/>
      <c r="P274" s="213">
        <f>O274*H274</f>
        <v>0</v>
      </c>
      <c r="Q274" s="213">
        <v>0</v>
      </c>
      <c r="R274" s="213">
        <f>Q274*H274</f>
        <v>0</v>
      </c>
      <c r="S274" s="213">
        <v>0</v>
      </c>
      <c r="T274" s="214">
        <f>S274*H274</f>
        <v>0</v>
      </c>
      <c r="U274" s="35"/>
      <c r="V274" s="35"/>
      <c r="W274" s="35"/>
      <c r="X274" s="35"/>
      <c r="Y274" s="35"/>
      <c r="Z274" s="35"/>
      <c r="AA274" s="35"/>
      <c r="AB274" s="35"/>
      <c r="AC274" s="35"/>
      <c r="AD274" s="35"/>
      <c r="AE274" s="35"/>
      <c r="AR274" s="215" t="s">
        <v>192</v>
      </c>
      <c r="AT274" s="215" t="s">
        <v>187</v>
      </c>
      <c r="AU274" s="215" t="s">
        <v>83</v>
      </c>
      <c r="AY274" s="18" t="s">
        <v>185</v>
      </c>
      <c r="BE274" s="216">
        <f>IF(N274="základní",J274,0)</f>
        <v>0</v>
      </c>
      <c r="BF274" s="216">
        <f>IF(N274="snížená",J274,0)</f>
        <v>0</v>
      </c>
      <c r="BG274" s="216">
        <f>IF(N274="zákl. přenesená",J274,0)</f>
        <v>0</v>
      </c>
      <c r="BH274" s="216">
        <f>IF(N274="sníž. přenesená",J274,0)</f>
        <v>0</v>
      </c>
      <c r="BI274" s="216">
        <f>IF(N274="nulová",J274,0)</f>
        <v>0</v>
      </c>
      <c r="BJ274" s="18" t="s">
        <v>81</v>
      </c>
      <c r="BK274" s="216">
        <f>ROUND(I274*H274,2)</f>
        <v>0</v>
      </c>
      <c r="BL274" s="18" t="s">
        <v>192</v>
      </c>
      <c r="BM274" s="215" t="s">
        <v>3200</v>
      </c>
    </row>
    <row r="275" spans="1:65" s="2" customFormat="1" ht="10.199999999999999">
      <c r="A275" s="35"/>
      <c r="B275" s="36"/>
      <c r="C275" s="37"/>
      <c r="D275" s="217" t="s">
        <v>194</v>
      </c>
      <c r="E275" s="37"/>
      <c r="F275" s="218" t="s">
        <v>3201</v>
      </c>
      <c r="G275" s="37"/>
      <c r="H275" s="37"/>
      <c r="I275" s="116"/>
      <c r="J275" s="37"/>
      <c r="K275" s="37"/>
      <c r="L275" s="40"/>
      <c r="M275" s="219"/>
      <c r="N275" s="220"/>
      <c r="O275" s="72"/>
      <c r="P275" s="72"/>
      <c r="Q275" s="72"/>
      <c r="R275" s="72"/>
      <c r="S275" s="72"/>
      <c r="T275" s="73"/>
      <c r="U275" s="35"/>
      <c r="V275" s="35"/>
      <c r="W275" s="35"/>
      <c r="X275" s="35"/>
      <c r="Y275" s="35"/>
      <c r="Z275" s="35"/>
      <c r="AA275" s="35"/>
      <c r="AB275" s="35"/>
      <c r="AC275" s="35"/>
      <c r="AD275" s="35"/>
      <c r="AE275" s="35"/>
      <c r="AT275" s="18" t="s">
        <v>194</v>
      </c>
      <c r="AU275" s="18" t="s">
        <v>83</v>
      </c>
    </row>
    <row r="276" spans="1:65" s="12" customFormat="1" ht="22.8" customHeight="1">
      <c r="B276" s="188"/>
      <c r="C276" s="189"/>
      <c r="D276" s="190" t="s">
        <v>72</v>
      </c>
      <c r="E276" s="202" t="s">
        <v>1678</v>
      </c>
      <c r="F276" s="202" t="s">
        <v>3202</v>
      </c>
      <c r="G276" s="189"/>
      <c r="H276" s="189"/>
      <c r="I276" s="192"/>
      <c r="J276" s="203">
        <f>BK276</f>
        <v>0</v>
      </c>
      <c r="K276" s="189"/>
      <c r="L276" s="194"/>
      <c r="M276" s="195"/>
      <c r="N276" s="196"/>
      <c r="O276" s="196"/>
      <c r="P276" s="197">
        <f>SUM(P277:P284)</f>
        <v>0</v>
      </c>
      <c r="Q276" s="196"/>
      <c r="R276" s="197">
        <f>SUM(R277:R284)</f>
        <v>0</v>
      </c>
      <c r="S276" s="196"/>
      <c r="T276" s="198">
        <f>SUM(T277:T284)</f>
        <v>0</v>
      </c>
      <c r="AR276" s="199" t="s">
        <v>192</v>
      </c>
      <c r="AT276" s="200" t="s">
        <v>72</v>
      </c>
      <c r="AU276" s="200" t="s">
        <v>81</v>
      </c>
      <c r="AY276" s="199" t="s">
        <v>185</v>
      </c>
      <c r="BK276" s="201">
        <f>SUM(BK277:BK284)</f>
        <v>0</v>
      </c>
    </row>
    <row r="277" spans="1:65" s="2" customFormat="1" ht="16.5" customHeight="1">
      <c r="A277" s="35"/>
      <c r="B277" s="36"/>
      <c r="C277" s="204" t="s">
        <v>982</v>
      </c>
      <c r="D277" s="204" t="s">
        <v>187</v>
      </c>
      <c r="E277" s="205" t="s">
        <v>2743</v>
      </c>
      <c r="F277" s="206" t="s">
        <v>3203</v>
      </c>
      <c r="G277" s="207" t="s">
        <v>1201</v>
      </c>
      <c r="H277" s="208">
        <v>1</v>
      </c>
      <c r="I277" s="209"/>
      <c r="J277" s="210">
        <f>ROUND(I277*H277,2)</f>
        <v>0</v>
      </c>
      <c r="K277" s="206" t="s">
        <v>1</v>
      </c>
      <c r="L277" s="40"/>
      <c r="M277" s="211" t="s">
        <v>1</v>
      </c>
      <c r="N277" s="212" t="s">
        <v>38</v>
      </c>
      <c r="O277" s="72"/>
      <c r="P277" s="213">
        <f>O277*H277</f>
        <v>0</v>
      </c>
      <c r="Q277" s="213">
        <v>0</v>
      </c>
      <c r="R277" s="213">
        <f>Q277*H277</f>
        <v>0</v>
      </c>
      <c r="S277" s="213">
        <v>0</v>
      </c>
      <c r="T277" s="214">
        <f>S277*H277</f>
        <v>0</v>
      </c>
      <c r="U277" s="35"/>
      <c r="V277" s="35"/>
      <c r="W277" s="35"/>
      <c r="X277" s="35"/>
      <c r="Y277" s="35"/>
      <c r="Z277" s="35"/>
      <c r="AA277" s="35"/>
      <c r="AB277" s="35"/>
      <c r="AC277" s="35"/>
      <c r="AD277" s="35"/>
      <c r="AE277" s="35"/>
      <c r="AR277" s="215" t="s">
        <v>487</v>
      </c>
      <c r="AT277" s="215" t="s">
        <v>187</v>
      </c>
      <c r="AU277" s="215" t="s">
        <v>83</v>
      </c>
      <c r="AY277" s="18" t="s">
        <v>185</v>
      </c>
      <c r="BE277" s="216">
        <f>IF(N277="základní",J277,0)</f>
        <v>0</v>
      </c>
      <c r="BF277" s="216">
        <f>IF(N277="snížená",J277,0)</f>
        <v>0</v>
      </c>
      <c r="BG277" s="216">
        <f>IF(N277="zákl. přenesená",J277,0)</f>
        <v>0</v>
      </c>
      <c r="BH277" s="216">
        <f>IF(N277="sníž. přenesená",J277,0)</f>
        <v>0</v>
      </c>
      <c r="BI277" s="216">
        <f>IF(N277="nulová",J277,0)</f>
        <v>0</v>
      </c>
      <c r="BJ277" s="18" t="s">
        <v>81</v>
      </c>
      <c r="BK277" s="216">
        <f>ROUND(I277*H277,2)</f>
        <v>0</v>
      </c>
      <c r="BL277" s="18" t="s">
        <v>487</v>
      </c>
      <c r="BM277" s="215" t="s">
        <v>3204</v>
      </c>
    </row>
    <row r="278" spans="1:65" s="2" customFormat="1" ht="10.199999999999999">
      <c r="A278" s="35"/>
      <c r="B278" s="36"/>
      <c r="C278" s="37"/>
      <c r="D278" s="217" t="s">
        <v>194</v>
      </c>
      <c r="E278" s="37"/>
      <c r="F278" s="218" t="s">
        <v>3203</v>
      </c>
      <c r="G278" s="37"/>
      <c r="H278" s="37"/>
      <c r="I278" s="116"/>
      <c r="J278" s="37"/>
      <c r="K278" s="37"/>
      <c r="L278" s="40"/>
      <c r="M278" s="219"/>
      <c r="N278" s="220"/>
      <c r="O278" s="72"/>
      <c r="P278" s="72"/>
      <c r="Q278" s="72"/>
      <c r="R278" s="72"/>
      <c r="S278" s="72"/>
      <c r="T278" s="73"/>
      <c r="U278" s="35"/>
      <c r="V278" s="35"/>
      <c r="W278" s="35"/>
      <c r="X278" s="35"/>
      <c r="Y278" s="35"/>
      <c r="Z278" s="35"/>
      <c r="AA278" s="35"/>
      <c r="AB278" s="35"/>
      <c r="AC278" s="35"/>
      <c r="AD278" s="35"/>
      <c r="AE278" s="35"/>
      <c r="AT278" s="18" t="s">
        <v>194</v>
      </c>
      <c r="AU278" s="18" t="s">
        <v>83</v>
      </c>
    </row>
    <row r="279" spans="1:65" s="2" customFormat="1" ht="16.5" customHeight="1">
      <c r="A279" s="35"/>
      <c r="B279" s="36"/>
      <c r="C279" s="204" t="s">
        <v>987</v>
      </c>
      <c r="D279" s="204" t="s">
        <v>187</v>
      </c>
      <c r="E279" s="205" t="s">
        <v>2746</v>
      </c>
      <c r="F279" s="206" t="s">
        <v>3205</v>
      </c>
      <c r="G279" s="207" t="s">
        <v>1201</v>
      </c>
      <c r="H279" s="208">
        <v>0.5</v>
      </c>
      <c r="I279" s="209"/>
      <c r="J279" s="210">
        <f>ROUND(I279*H279,2)</f>
        <v>0</v>
      </c>
      <c r="K279" s="206" t="s">
        <v>1</v>
      </c>
      <c r="L279" s="40"/>
      <c r="M279" s="211" t="s">
        <v>1</v>
      </c>
      <c r="N279" s="212" t="s">
        <v>38</v>
      </c>
      <c r="O279" s="72"/>
      <c r="P279" s="213">
        <f>O279*H279</f>
        <v>0</v>
      </c>
      <c r="Q279" s="213">
        <v>0</v>
      </c>
      <c r="R279" s="213">
        <f>Q279*H279</f>
        <v>0</v>
      </c>
      <c r="S279" s="213">
        <v>0</v>
      </c>
      <c r="T279" s="214">
        <f>S279*H279</f>
        <v>0</v>
      </c>
      <c r="U279" s="35"/>
      <c r="V279" s="35"/>
      <c r="W279" s="35"/>
      <c r="X279" s="35"/>
      <c r="Y279" s="35"/>
      <c r="Z279" s="35"/>
      <c r="AA279" s="35"/>
      <c r="AB279" s="35"/>
      <c r="AC279" s="35"/>
      <c r="AD279" s="35"/>
      <c r="AE279" s="35"/>
      <c r="AR279" s="215" t="s">
        <v>487</v>
      </c>
      <c r="AT279" s="215" t="s">
        <v>187</v>
      </c>
      <c r="AU279" s="215" t="s">
        <v>83</v>
      </c>
      <c r="AY279" s="18" t="s">
        <v>185</v>
      </c>
      <c r="BE279" s="216">
        <f>IF(N279="základní",J279,0)</f>
        <v>0</v>
      </c>
      <c r="BF279" s="216">
        <f>IF(N279="snížená",J279,0)</f>
        <v>0</v>
      </c>
      <c r="BG279" s="216">
        <f>IF(N279="zákl. přenesená",J279,0)</f>
        <v>0</v>
      </c>
      <c r="BH279" s="216">
        <f>IF(N279="sníž. přenesená",J279,0)</f>
        <v>0</v>
      </c>
      <c r="BI279" s="216">
        <f>IF(N279="nulová",J279,0)</f>
        <v>0</v>
      </c>
      <c r="BJ279" s="18" t="s">
        <v>81</v>
      </c>
      <c r="BK279" s="216">
        <f>ROUND(I279*H279,2)</f>
        <v>0</v>
      </c>
      <c r="BL279" s="18" t="s">
        <v>487</v>
      </c>
      <c r="BM279" s="215" t="s">
        <v>3206</v>
      </c>
    </row>
    <row r="280" spans="1:65" s="2" customFormat="1" ht="10.199999999999999">
      <c r="A280" s="35"/>
      <c r="B280" s="36"/>
      <c r="C280" s="37"/>
      <c r="D280" s="217" t="s">
        <v>194</v>
      </c>
      <c r="E280" s="37"/>
      <c r="F280" s="218" t="s">
        <v>3205</v>
      </c>
      <c r="G280" s="37"/>
      <c r="H280" s="37"/>
      <c r="I280" s="116"/>
      <c r="J280" s="37"/>
      <c r="K280" s="37"/>
      <c r="L280" s="40"/>
      <c r="M280" s="219"/>
      <c r="N280" s="220"/>
      <c r="O280" s="72"/>
      <c r="P280" s="72"/>
      <c r="Q280" s="72"/>
      <c r="R280" s="72"/>
      <c r="S280" s="72"/>
      <c r="T280" s="73"/>
      <c r="U280" s="35"/>
      <c r="V280" s="35"/>
      <c r="W280" s="35"/>
      <c r="X280" s="35"/>
      <c r="Y280" s="35"/>
      <c r="Z280" s="35"/>
      <c r="AA280" s="35"/>
      <c r="AB280" s="35"/>
      <c r="AC280" s="35"/>
      <c r="AD280" s="35"/>
      <c r="AE280" s="35"/>
      <c r="AT280" s="18" t="s">
        <v>194</v>
      </c>
      <c r="AU280" s="18" t="s">
        <v>83</v>
      </c>
    </row>
    <row r="281" spans="1:65" s="2" customFormat="1" ht="16.5" customHeight="1">
      <c r="A281" s="35"/>
      <c r="B281" s="36"/>
      <c r="C281" s="204" t="s">
        <v>992</v>
      </c>
      <c r="D281" s="204" t="s">
        <v>187</v>
      </c>
      <c r="E281" s="205" t="s">
        <v>3207</v>
      </c>
      <c r="F281" s="206" t="s">
        <v>3208</v>
      </c>
      <c r="G281" s="207" t="s">
        <v>1201</v>
      </c>
      <c r="H281" s="208">
        <v>0.5</v>
      </c>
      <c r="I281" s="209"/>
      <c r="J281" s="210">
        <f>ROUND(I281*H281,2)</f>
        <v>0</v>
      </c>
      <c r="K281" s="206" t="s">
        <v>1</v>
      </c>
      <c r="L281" s="40"/>
      <c r="M281" s="211" t="s">
        <v>1</v>
      </c>
      <c r="N281" s="212" t="s">
        <v>38</v>
      </c>
      <c r="O281" s="72"/>
      <c r="P281" s="213">
        <f>O281*H281</f>
        <v>0</v>
      </c>
      <c r="Q281" s="213">
        <v>0</v>
      </c>
      <c r="R281" s="213">
        <f>Q281*H281</f>
        <v>0</v>
      </c>
      <c r="S281" s="213">
        <v>0</v>
      </c>
      <c r="T281" s="214">
        <f>S281*H281</f>
        <v>0</v>
      </c>
      <c r="U281" s="35"/>
      <c r="V281" s="35"/>
      <c r="W281" s="35"/>
      <c r="X281" s="35"/>
      <c r="Y281" s="35"/>
      <c r="Z281" s="35"/>
      <c r="AA281" s="35"/>
      <c r="AB281" s="35"/>
      <c r="AC281" s="35"/>
      <c r="AD281" s="35"/>
      <c r="AE281" s="35"/>
      <c r="AR281" s="215" t="s">
        <v>487</v>
      </c>
      <c r="AT281" s="215" t="s">
        <v>187</v>
      </c>
      <c r="AU281" s="215" t="s">
        <v>83</v>
      </c>
      <c r="AY281" s="18" t="s">
        <v>185</v>
      </c>
      <c r="BE281" s="216">
        <f>IF(N281="základní",J281,0)</f>
        <v>0</v>
      </c>
      <c r="BF281" s="216">
        <f>IF(N281="snížená",J281,0)</f>
        <v>0</v>
      </c>
      <c r="BG281" s="216">
        <f>IF(N281="zákl. přenesená",J281,0)</f>
        <v>0</v>
      </c>
      <c r="BH281" s="216">
        <f>IF(N281="sníž. přenesená",J281,0)</f>
        <v>0</v>
      </c>
      <c r="BI281" s="216">
        <f>IF(N281="nulová",J281,0)</f>
        <v>0</v>
      </c>
      <c r="BJ281" s="18" t="s">
        <v>81</v>
      </c>
      <c r="BK281" s="216">
        <f>ROUND(I281*H281,2)</f>
        <v>0</v>
      </c>
      <c r="BL281" s="18" t="s">
        <v>487</v>
      </c>
      <c r="BM281" s="215" t="s">
        <v>3209</v>
      </c>
    </row>
    <row r="282" spans="1:65" s="2" customFormat="1" ht="10.199999999999999">
      <c r="A282" s="35"/>
      <c r="B282" s="36"/>
      <c r="C282" s="37"/>
      <c r="D282" s="217" t="s">
        <v>194</v>
      </c>
      <c r="E282" s="37"/>
      <c r="F282" s="218" t="s">
        <v>3208</v>
      </c>
      <c r="G282" s="37"/>
      <c r="H282" s="37"/>
      <c r="I282" s="116"/>
      <c r="J282" s="37"/>
      <c r="K282" s="37"/>
      <c r="L282" s="40"/>
      <c r="M282" s="219"/>
      <c r="N282" s="220"/>
      <c r="O282" s="72"/>
      <c r="P282" s="72"/>
      <c r="Q282" s="72"/>
      <c r="R282" s="72"/>
      <c r="S282" s="72"/>
      <c r="T282" s="73"/>
      <c r="U282" s="35"/>
      <c r="V282" s="35"/>
      <c r="W282" s="35"/>
      <c r="X282" s="35"/>
      <c r="Y282" s="35"/>
      <c r="Z282" s="35"/>
      <c r="AA282" s="35"/>
      <c r="AB282" s="35"/>
      <c r="AC282" s="35"/>
      <c r="AD282" s="35"/>
      <c r="AE282" s="35"/>
      <c r="AT282" s="18" t="s">
        <v>194</v>
      </c>
      <c r="AU282" s="18" t="s">
        <v>83</v>
      </c>
    </row>
    <row r="283" spans="1:65" s="2" customFormat="1" ht="16.5" customHeight="1">
      <c r="A283" s="35"/>
      <c r="B283" s="36"/>
      <c r="C283" s="204" t="s">
        <v>998</v>
      </c>
      <c r="D283" s="204" t="s">
        <v>187</v>
      </c>
      <c r="E283" s="205" t="s">
        <v>3210</v>
      </c>
      <c r="F283" s="206" t="s">
        <v>3211</v>
      </c>
      <c r="G283" s="207" t="s">
        <v>1201</v>
      </c>
      <c r="H283" s="208">
        <v>0.5</v>
      </c>
      <c r="I283" s="209"/>
      <c r="J283" s="210">
        <f>ROUND(I283*H283,2)</f>
        <v>0</v>
      </c>
      <c r="K283" s="206" t="s">
        <v>1</v>
      </c>
      <c r="L283" s="40"/>
      <c r="M283" s="211" t="s">
        <v>1</v>
      </c>
      <c r="N283" s="212" t="s">
        <v>38</v>
      </c>
      <c r="O283" s="72"/>
      <c r="P283" s="213">
        <f>O283*H283</f>
        <v>0</v>
      </c>
      <c r="Q283" s="213">
        <v>0</v>
      </c>
      <c r="R283" s="213">
        <f>Q283*H283</f>
        <v>0</v>
      </c>
      <c r="S283" s="213">
        <v>0</v>
      </c>
      <c r="T283" s="214">
        <f>S283*H283</f>
        <v>0</v>
      </c>
      <c r="U283" s="35"/>
      <c r="V283" s="35"/>
      <c r="W283" s="35"/>
      <c r="X283" s="35"/>
      <c r="Y283" s="35"/>
      <c r="Z283" s="35"/>
      <c r="AA283" s="35"/>
      <c r="AB283" s="35"/>
      <c r="AC283" s="35"/>
      <c r="AD283" s="35"/>
      <c r="AE283" s="35"/>
      <c r="AR283" s="215" t="s">
        <v>487</v>
      </c>
      <c r="AT283" s="215" t="s">
        <v>187</v>
      </c>
      <c r="AU283" s="215" t="s">
        <v>83</v>
      </c>
      <c r="AY283" s="18" t="s">
        <v>185</v>
      </c>
      <c r="BE283" s="216">
        <f>IF(N283="základní",J283,0)</f>
        <v>0</v>
      </c>
      <c r="BF283" s="216">
        <f>IF(N283="snížená",J283,0)</f>
        <v>0</v>
      </c>
      <c r="BG283" s="216">
        <f>IF(N283="zákl. přenesená",J283,0)</f>
        <v>0</v>
      </c>
      <c r="BH283" s="216">
        <f>IF(N283="sníž. přenesená",J283,0)</f>
        <v>0</v>
      </c>
      <c r="BI283" s="216">
        <f>IF(N283="nulová",J283,0)</f>
        <v>0</v>
      </c>
      <c r="BJ283" s="18" t="s">
        <v>81</v>
      </c>
      <c r="BK283" s="216">
        <f>ROUND(I283*H283,2)</f>
        <v>0</v>
      </c>
      <c r="BL283" s="18" t="s">
        <v>487</v>
      </c>
      <c r="BM283" s="215" t="s">
        <v>3212</v>
      </c>
    </row>
    <row r="284" spans="1:65" s="2" customFormat="1" ht="10.199999999999999">
      <c r="A284" s="35"/>
      <c r="B284" s="36"/>
      <c r="C284" s="37"/>
      <c r="D284" s="217" t="s">
        <v>194</v>
      </c>
      <c r="E284" s="37"/>
      <c r="F284" s="218" t="s">
        <v>3211</v>
      </c>
      <c r="G284" s="37"/>
      <c r="H284" s="37"/>
      <c r="I284" s="116"/>
      <c r="J284" s="37"/>
      <c r="K284" s="37"/>
      <c r="L284" s="40"/>
      <c r="M284" s="254"/>
      <c r="N284" s="255"/>
      <c r="O284" s="256"/>
      <c r="P284" s="256"/>
      <c r="Q284" s="256"/>
      <c r="R284" s="256"/>
      <c r="S284" s="256"/>
      <c r="T284" s="257"/>
      <c r="U284" s="35"/>
      <c r="V284" s="35"/>
      <c r="W284" s="35"/>
      <c r="X284" s="35"/>
      <c r="Y284" s="35"/>
      <c r="Z284" s="35"/>
      <c r="AA284" s="35"/>
      <c r="AB284" s="35"/>
      <c r="AC284" s="35"/>
      <c r="AD284" s="35"/>
      <c r="AE284" s="35"/>
      <c r="AT284" s="18" t="s">
        <v>194</v>
      </c>
      <c r="AU284" s="18" t="s">
        <v>83</v>
      </c>
    </row>
    <row r="285" spans="1:65" s="2" customFormat="1" ht="6.9" customHeight="1">
      <c r="A285" s="35"/>
      <c r="B285" s="55"/>
      <c r="C285" s="56"/>
      <c r="D285" s="56"/>
      <c r="E285" s="56"/>
      <c r="F285" s="56"/>
      <c r="G285" s="56"/>
      <c r="H285" s="56"/>
      <c r="I285" s="153"/>
      <c r="J285" s="56"/>
      <c r="K285" s="56"/>
      <c r="L285" s="40"/>
      <c r="M285" s="35"/>
      <c r="O285" s="35"/>
      <c r="P285" s="35"/>
      <c r="Q285" s="35"/>
      <c r="R285" s="35"/>
      <c r="S285" s="35"/>
      <c r="T285" s="35"/>
      <c r="U285" s="35"/>
      <c r="V285" s="35"/>
      <c r="W285" s="35"/>
      <c r="X285" s="35"/>
      <c r="Y285" s="35"/>
      <c r="Z285" s="35"/>
      <c r="AA285" s="35"/>
      <c r="AB285" s="35"/>
      <c r="AC285" s="35"/>
      <c r="AD285" s="35"/>
      <c r="AE285" s="35"/>
    </row>
  </sheetData>
  <sheetProtection algorithmName="SHA-512" hashValue="9ggSGPon2ciFDFdttRqbcwowSCewRPdbyQ0s9eBfGbcJvDlmTtdGj8CpmQ3W771aAIKdh3KwIsc5LylDFGsR7w==" saltValue="Rl5OEZvx7wkrSUq2keWSQEjWalpOssURb5tPU52EAkhsM9Km+PVbD7YVboARtFIoLaBVmjsektkqXIBea1Fgdw==" spinCount="100000" sheet="1" objects="1" scenarios="1" formatColumns="0" formatRows="0" autoFilter="0"/>
  <autoFilter ref="C123:K284"/>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119</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3213</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ROUND(J124,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ROUND((SUM(BE124:BE194)),  2)</f>
        <v>0</v>
      </c>
      <c r="G33" s="35"/>
      <c r="H33" s="35"/>
      <c r="I33" s="132">
        <v>0.21</v>
      </c>
      <c r="J33" s="131">
        <f>ROUND(((SUM(BE124:BE194))*I33),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ROUND((SUM(BF124:BF194)),  2)</f>
        <v>0</v>
      </c>
      <c r="G34" s="35"/>
      <c r="H34" s="35"/>
      <c r="I34" s="132">
        <v>0.15</v>
      </c>
      <c r="J34" s="131">
        <f>ROUND(((SUM(BF124:BF194))*I34),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ROUND((SUM(BG124:BG194)),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ROUND((SUM(BH124:BH194)),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ROUND((SUM(BI124:BI194)),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400.5 - I - Rozvody kamery</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J124</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3214</v>
      </c>
      <c r="E97" s="165"/>
      <c r="F97" s="165"/>
      <c r="G97" s="165"/>
      <c r="H97" s="165"/>
      <c r="I97" s="166"/>
      <c r="J97" s="167">
        <f>J125</f>
        <v>0</v>
      </c>
      <c r="K97" s="163"/>
      <c r="L97" s="168"/>
    </row>
    <row r="98" spans="1:31" s="10" customFormat="1" ht="19.95" customHeight="1">
      <c r="B98" s="169"/>
      <c r="C98" s="170"/>
      <c r="D98" s="171" t="s">
        <v>2459</v>
      </c>
      <c r="E98" s="172"/>
      <c r="F98" s="172"/>
      <c r="G98" s="172"/>
      <c r="H98" s="172"/>
      <c r="I98" s="173"/>
      <c r="J98" s="174">
        <f>J126</f>
        <v>0</v>
      </c>
      <c r="K98" s="170"/>
      <c r="L98" s="175"/>
    </row>
    <row r="99" spans="1:31" s="10" customFormat="1" ht="19.95" customHeight="1">
      <c r="B99" s="169"/>
      <c r="C99" s="170"/>
      <c r="D99" s="171" t="s">
        <v>3215</v>
      </c>
      <c r="E99" s="172"/>
      <c r="F99" s="172"/>
      <c r="G99" s="172"/>
      <c r="H99" s="172"/>
      <c r="I99" s="173"/>
      <c r="J99" s="174">
        <f>J131</f>
        <v>0</v>
      </c>
      <c r="K99" s="170"/>
      <c r="L99" s="175"/>
    </row>
    <row r="100" spans="1:31" s="10" customFormat="1" ht="19.95" customHeight="1">
      <c r="B100" s="169"/>
      <c r="C100" s="170"/>
      <c r="D100" s="171" t="s">
        <v>3037</v>
      </c>
      <c r="E100" s="172"/>
      <c r="F100" s="172"/>
      <c r="G100" s="172"/>
      <c r="H100" s="172"/>
      <c r="I100" s="173"/>
      <c r="J100" s="174">
        <f>J136</f>
        <v>0</v>
      </c>
      <c r="K100" s="170"/>
      <c r="L100" s="175"/>
    </row>
    <row r="101" spans="1:31" s="10" customFormat="1" ht="19.95" customHeight="1">
      <c r="B101" s="169"/>
      <c r="C101" s="170"/>
      <c r="D101" s="171" t="s">
        <v>3216</v>
      </c>
      <c r="E101" s="172"/>
      <c r="F101" s="172"/>
      <c r="G101" s="172"/>
      <c r="H101" s="172"/>
      <c r="I101" s="173"/>
      <c r="J101" s="174">
        <f>J139</f>
        <v>0</v>
      </c>
      <c r="K101" s="170"/>
      <c r="L101" s="175"/>
    </row>
    <row r="102" spans="1:31" s="10" customFormat="1" ht="19.95" customHeight="1">
      <c r="B102" s="169"/>
      <c r="C102" s="170"/>
      <c r="D102" s="171" t="s">
        <v>3039</v>
      </c>
      <c r="E102" s="172"/>
      <c r="F102" s="172"/>
      <c r="G102" s="172"/>
      <c r="H102" s="172"/>
      <c r="I102" s="173"/>
      <c r="J102" s="174">
        <f>J152</f>
        <v>0</v>
      </c>
      <c r="K102" s="170"/>
      <c r="L102" s="175"/>
    </row>
    <row r="103" spans="1:31" s="10" customFormat="1" ht="19.95" customHeight="1">
      <c r="B103" s="169"/>
      <c r="C103" s="170"/>
      <c r="D103" s="171" t="s">
        <v>3217</v>
      </c>
      <c r="E103" s="172"/>
      <c r="F103" s="172"/>
      <c r="G103" s="172"/>
      <c r="H103" s="172"/>
      <c r="I103" s="173"/>
      <c r="J103" s="174">
        <f>J169</f>
        <v>0</v>
      </c>
      <c r="K103" s="170"/>
      <c r="L103" s="175"/>
    </row>
    <row r="104" spans="1:31" s="10" customFormat="1" ht="19.95" customHeight="1">
      <c r="B104" s="169"/>
      <c r="C104" s="170"/>
      <c r="D104" s="171" t="s">
        <v>3218</v>
      </c>
      <c r="E104" s="172"/>
      <c r="F104" s="172"/>
      <c r="G104" s="172"/>
      <c r="H104" s="172"/>
      <c r="I104" s="173"/>
      <c r="J104" s="174">
        <f>J178</f>
        <v>0</v>
      </c>
      <c r="K104" s="170"/>
      <c r="L104" s="175"/>
    </row>
    <row r="105" spans="1:31" s="2" customFormat="1" ht="21.75" customHeight="1">
      <c r="A105" s="35"/>
      <c r="B105" s="36"/>
      <c r="C105" s="37"/>
      <c r="D105" s="37"/>
      <c r="E105" s="37"/>
      <c r="F105" s="37"/>
      <c r="G105" s="37"/>
      <c r="H105" s="37"/>
      <c r="I105" s="116"/>
      <c r="J105" s="37"/>
      <c r="K105" s="37"/>
      <c r="L105" s="52"/>
      <c r="S105" s="35"/>
      <c r="T105" s="35"/>
      <c r="U105" s="35"/>
      <c r="V105" s="35"/>
      <c r="W105" s="35"/>
      <c r="X105" s="35"/>
      <c r="Y105" s="35"/>
      <c r="Z105" s="35"/>
      <c r="AA105" s="35"/>
      <c r="AB105" s="35"/>
      <c r="AC105" s="35"/>
      <c r="AD105" s="35"/>
      <c r="AE105" s="35"/>
    </row>
    <row r="106" spans="1:31" s="2" customFormat="1" ht="6.9" customHeight="1">
      <c r="A106" s="35"/>
      <c r="B106" s="55"/>
      <c r="C106" s="56"/>
      <c r="D106" s="56"/>
      <c r="E106" s="56"/>
      <c r="F106" s="56"/>
      <c r="G106" s="56"/>
      <c r="H106" s="56"/>
      <c r="I106" s="153"/>
      <c r="J106" s="56"/>
      <c r="K106" s="56"/>
      <c r="L106" s="52"/>
      <c r="S106" s="35"/>
      <c r="T106" s="35"/>
      <c r="U106" s="35"/>
      <c r="V106" s="35"/>
      <c r="W106" s="35"/>
      <c r="X106" s="35"/>
      <c r="Y106" s="35"/>
      <c r="Z106" s="35"/>
      <c r="AA106" s="35"/>
      <c r="AB106" s="35"/>
      <c r="AC106" s="35"/>
      <c r="AD106" s="35"/>
      <c r="AE106" s="35"/>
    </row>
    <row r="110" spans="1:31" s="2" customFormat="1" ht="6.9" customHeight="1">
      <c r="A110" s="35"/>
      <c r="B110" s="57"/>
      <c r="C110" s="58"/>
      <c r="D110" s="58"/>
      <c r="E110" s="58"/>
      <c r="F110" s="58"/>
      <c r="G110" s="58"/>
      <c r="H110" s="58"/>
      <c r="I110" s="156"/>
      <c r="J110" s="58"/>
      <c r="K110" s="58"/>
      <c r="L110" s="52"/>
      <c r="S110" s="35"/>
      <c r="T110" s="35"/>
      <c r="U110" s="35"/>
      <c r="V110" s="35"/>
      <c r="W110" s="35"/>
      <c r="X110" s="35"/>
      <c r="Y110" s="35"/>
      <c r="Z110" s="35"/>
      <c r="AA110" s="35"/>
      <c r="AB110" s="35"/>
      <c r="AC110" s="35"/>
      <c r="AD110" s="35"/>
      <c r="AE110" s="35"/>
    </row>
    <row r="111" spans="1:31" s="2" customFormat="1" ht="24.9" customHeight="1">
      <c r="A111" s="35"/>
      <c r="B111" s="36"/>
      <c r="C111" s="24" t="s">
        <v>170</v>
      </c>
      <c r="D111" s="37"/>
      <c r="E111" s="37"/>
      <c r="F111" s="37"/>
      <c r="G111" s="37"/>
      <c r="H111" s="37"/>
      <c r="I111" s="116"/>
      <c r="J111" s="37"/>
      <c r="K111" s="37"/>
      <c r="L111" s="52"/>
      <c r="S111" s="35"/>
      <c r="T111" s="35"/>
      <c r="U111" s="35"/>
      <c r="V111" s="35"/>
      <c r="W111" s="35"/>
      <c r="X111" s="35"/>
      <c r="Y111" s="35"/>
      <c r="Z111" s="35"/>
      <c r="AA111" s="35"/>
      <c r="AB111" s="35"/>
      <c r="AC111" s="35"/>
      <c r="AD111" s="35"/>
      <c r="AE111" s="35"/>
    </row>
    <row r="112" spans="1:31" s="2" customFormat="1" ht="6.9" customHeight="1">
      <c r="A112" s="35"/>
      <c r="B112" s="36"/>
      <c r="C112" s="37"/>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34" t="str">
        <f>E7</f>
        <v>Revitalizace náměstí ve Valašském Meziříčí</v>
      </c>
      <c r="F114" s="335"/>
      <c r="G114" s="335"/>
      <c r="H114" s="335"/>
      <c r="I114" s="116"/>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154</v>
      </c>
      <c r="D115" s="37"/>
      <c r="E115" s="37"/>
      <c r="F115" s="37"/>
      <c r="G115" s="37"/>
      <c r="H115" s="37"/>
      <c r="I115" s="116"/>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323" t="str">
        <f>E9</f>
        <v>SO 400.5 - I - Rozvody kamery</v>
      </c>
      <c r="F116" s="336"/>
      <c r="G116" s="336"/>
      <c r="H116" s="336"/>
      <c r="I116" s="116"/>
      <c r="J116" s="37"/>
      <c r="K116" s="37"/>
      <c r="L116" s="52"/>
      <c r="S116" s="35"/>
      <c r="T116" s="35"/>
      <c r="U116" s="35"/>
      <c r="V116" s="35"/>
      <c r="W116" s="35"/>
      <c r="X116" s="35"/>
      <c r="Y116" s="35"/>
      <c r="Z116" s="35"/>
      <c r="AA116" s="35"/>
      <c r="AB116" s="35"/>
      <c r="AC116" s="35"/>
      <c r="AD116" s="35"/>
      <c r="AE116" s="35"/>
    </row>
    <row r="117" spans="1:65" s="2" customFormat="1" ht="6.9" customHeight="1">
      <c r="A117" s="35"/>
      <c r="B117" s="36"/>
      <c r="C117" s="37"/>
      <c r="D117" s="37"/>
      <c r="E117" s="37"/>
      <c r="F117" s="37"/>
      <c r="G117" s="37"/>
      <c r="H117" s="37"/>
      <c r="I117" s="116"/>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Valašské Meziříčí</v>
      </c>
      <c r="G118" s="37"/>
      <c r="H118" s="37"/>
      <c r="I118" s="118" t="s">
        <v>22</v>
      </c>
      <c r="J118" s="67" t="str">
        <f>IF(J12="","",J12)</f>
        <v>16. 10. 2020</v>
      </c>
      <c r="K118" s="37"/>
      <c r="L118" s="52"/>
      <c r="S118" s="35"/>
      <c r="T118" s="35"/>
      <c r="U118" s="35"/>
      <c r="V118" s="35"/>
      <c r="W118" s="35"/>
      <c r="X118" s="35"/>
      <c r="Y118" s="35"/>
      <c r="Z118" s="35"/>
      <c r="AA118" s="35"/>
      <c r="AB118" s="35"/>
      <c r="AC118" s="35"/>
      <c r="AD118" s="35"/>
      <c r="AE118" s="35"/>
    </row>
    <row r="119" spans="1:65" s="2" customFormat="1" ht="6.9" customHeight="1">
      <c r="A119" s="35"/>
      <c r="B119" s="36"/>
      <c r="C119" s="37"/>
      <c r="D119" s="37"/>
      <c r="E119" s="37"/>
      <c r="F119" s="37"/>
      <c r="G119" s="37"/>
      <c r="H119" s="37"/>
      <c r="I119" s="116"/>
      <c r="J119" s="37"/>
      <c r="K119" s="37"/>
      <c r="L119" s="52"/>
      <c r="S119" s="35"/>
      <c r="T119" s="35"/>
      <c r="U119" s="35"/>
      <c r="V119" s="35"/>
      <c r="W119" s="35"/>
      <c r="X119" s="35"/>
      <c r="Y119" s="35"/>
      <c r="Z119" s="35"/>
      <c r="AA119" s="35"/>
      <c r="AB119" s="35"/>
      <c r="AC119" s="35"/>
      <c r="AD119" s="35"/>
      <c r="AE119" s="35"/>
    </row>
    <row r="120" spans="1:65" s="2" customFormat="1" ht="25.65" customHeight="1">
      <c r="A120" s="35"/>
      <c r="B120" s="36"/>
      <c r="C120" s="30" t="s">
        <v>24</v>
      </c>
      <c r="D120" s="37"/>
      <c r="E120" s="37"/>
      <c r="F120" s="28" t="str">
        <f>E15</f>
        <v xml:space="preserve"> </v>
      </c>
      <c r="G120" s="37"/>
      <c r="H120" s="37"/>
      <c r="I120" s="118" t="s">
        <v>29</v>
      </c>
      <c r="J120" s="33" t="str">
        <f>E21</f>
        <v>360 DEGREES CONSTRUCT s.r.o.</v>
      </c>
      <c r="K120" s="37"/>
      <c r="L120" s="52"/>
      <c r="S120" s="35"/>
      <c r="T120" s="35"/>
      <c r="U120" s="35"/>
      <c r="V120" s="35"/>
      <c r="W120" s="35"/>
      <c r="X120" s="35"/>
      <c r="Y120" s="35"/>
      <c r="Z120" s="35"/>
      <c r="AA120" s="35"/>
      <c r="AB120" s="35"/>
      <c r="AC120" s="35"/>
      <c r="AD120" s="35"/>
      <c r="AE120" s="35"/>
    </row>
    <row r="121" spans="1:65" s="2" customFormat="1" ht="25.65" customHeight="1">
      <c r="A121" s="35"/>
      <c r="B121" s="36"/>
      <c r="C121" s="30" t="s">
        <v>27</v>
      </c>
      <c r="D121" s="37"/>
      <c r="E121" s="37"/>
      <c r="F121" s="28" t="str">
        <f>IF(E18="","",E18)</f>
        <v>Vyplň údaj</v>
      </c>
      <c r="G121" s="37"/>
      <c r="H121" s="37"/>
      <c r="I121" s="118" t="s">
        <v>31</v>
      </c>
      <c r="J121" s="33" t="str">
        <f>E24</f>
        <v>360 DEGREES CONSTRUCT s.r.o.</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16"/>
      <c r="J122" s="37"/>
      <c r="K122" s="37"/>
      <c r="L122" s="52"/>
      <c r="S122" s="35"/>
      <c r="T122" s="35"/>
      <c r="U122" s="35"/>
      <c r="V122" s="35"/>
      <c r="W122" s="35"/>
      <c r="X122" s="35"/>
      <c r="Y122" s="35"/>
      <c r="Z122" s="35"/>
      <c r="AA122" s="35"/>
      <c r="AB122" s="35"/>
      <c r="AC122" s="35"/>
      <c r="AD122" s="35"/>
      <c r="AE122" s="35"/>
    </row>
    <row r="123" spans="1:65" s="11" customFormat="1" ht="29.25" customHeight="1">
      <c r="A123" s="176"/>
      <c r="B123" s="177"/>
      <c r="C123" s="178" t="s">
        <v>171</v>
      </c>
      <c r="D123" s="179" t="s">
        <v>58</v>
      </c>
      <c r="E123" s="179" t="s">
        <v>54</v>
      </c>
      <c r="F123" s="179" t="s">
        <v>55</v>
      </c>
      <c r="G123" s="179" t="s">
        <v>172</v>
      </c>
      <c r="H123" s="179" t="s">
        <v>173</v>
      </c>
      <c r="I123" s="180" t="s">
        <v>174</v>
      </c>
      <c r="J123" s="179" t="s">
        <v>160</v>
      </c>
      <c r="K123" s="181" t="s">
        <v>175</v>
      </c>
      <c r="L123" s="182"/>
      <c r="M123" s="76" t="s">
        <v>1</v>
      </c>
      <c r="N123" s="77" t="s">
        <v>37</v>
      </c>
      <c r="O123" s="77" t="s">
        <v>176</v>
      </c>
      <c r="P123" s="77" t="s">
        <v>177</v>
      </c>
      <c r="Q123" s="77" t="s">
        <v>178</v>
      </c>
      <c r="R123" s="77" t="s">
        <v>179</v>
      </c>
      <c r="S123" s="77" t="s">
        <v>180</v>
      </c>
      <c r="T123" s="78" t="s">
        <v>181</v>
      </c>
      <c r="U123" s="176"/>
      <c r="V123" s="176"/>
      <c r="W123" s="176"/>
      <c r="X123" s="176"/>
      <c r="Y123" s="176"/>
      <c r="Z123" s="176"/>
      <c r="AA123" s="176"/>
      <c r="AB123" s="176"/>
      <c r="AC123" s="176"/>
      <c r="AD123" s="176"/>
      <c r="AE123" s="176"/>
    </row>
    <row r="124" spans="1:65" s="2" customFormat="1" ht="22.8" customHeight="1">
      <c r="A124" s="35"/>
      <c r="B124" s="36"/>
      <c r="C124" s="83" t="s">
        <v>182</v>
      </c>
      <c r="D124" s="37"/>
      <c r="E124" s="37"/>
      <c r="F124" s="37"/>
      <c r="G124" s="37"/>
      <c r="H124" s="37"/>
      <c r="I124" s="116"/>
      <c r="J124" s="183">
        <f>BK124</f>
        <v>0</v>
      </c>
      <c r="K124" s="37"/>
      <c r="L124" s="40"/>
      <c r="M124" s="79"/>
      <c r="N124" s="184"/>
      <c r="O124" s="80"/>
      <c r="P124" s="185">
        <f>P125</f>
        <v>0</v>
      </c>
      <c r="Q124" s="80"/>
      <c r="R124" s="185">
        <f>R125</f>
        <v>0</v>
      </c>
      <c r="S124" s="80"/>
      <c r="T124" s="186">
        <f>T125</f>
        <v>0</v>
      </c>
      <c r="U124" s="35"/>
      <c r="V124" s="35"/>
      <c r="W124" s="35"/>
      <c r="X124" s="35"/>
      <c r="Y124" s="35"/>
      <c r="Z124" s="35"/>
      <c r="AA124" s="35"/>
      <c r="AB124" s="35"/>
      <c r="AC124" s="35"/>
      <c r="AD124" s="35"/>
      <c r="AE124" s="35"/>
      <c r="AT124" s="18" t="s">
        <v>72</v>
      </c>
      <c r="AU124" s="18" t="s">
        <v>162</v>
      </c>
      <c r="BK124" s="187">
        <f>BK125</f>
        <v>0</v>
      </c>
    </row>
    <row r="125" spans="1:65" s="12" customFormat="1" ht="25.95" customHeight="1">
      <c r="B125" s="188"/>
      <c r="C125" s="189"/>
      <c r="D125" s="190" t="s">
        <v>72</v>
      </c>
      <c r="E125" s="191" t="s">
        <v>1438</v>
      </c>
      <c r="F125" s="191" t="s">
        <v>3219</v>
      </c>
      <c r="G125" s="189"/>
      <c r="H125" s="189"/>
      <c r="I125" s="192"/>
      <c r="J125" s="193">
        <f>BK125</f>
        <v>0</v>
      </c>
      <c r="K125" s="189"/>
      <c r="L125" s="194"/>
      <c r="M125" s="195"/>
      <c r="N125" s="196"/>
      <c r="O125" s="196"/>
      <c r="P125" s="197">
        <f>P126+P131+P136+P139+P152+P169+P178</f>
        <v>0</v>
      </c>
      <c r="Q125" s="196"/>
      <c r="R125" s="197">
        <f>R126+R131+R136+R139+R152+R169+R178</f>
        <v>0</v>
      </c>
      <c r="S125" s="196"/>
      <c r="T125" s="198">
        <f>T126+T131+T136+T139+T152+T169+T178</f>
        <v>0</v>
      </c>
      <c r="AR125" s="199" t="s">
        <v>192</v>
      </c>
      <c r="AT125" s="200" t="s">
        <v>72</v>
      </c>
      <c r="AU125" s="200" t="s">
        <v>73</v>
      </c>
      <c r="AY125" s="199" t="s">
        <v>185</v>
      </c>
      <c r="BK125" s="201">
        <f>BK126+BK131+BK136+BK139+BK152+BK169+BK178</f>
        <v>0</v>
      </c>
    </row>
    <row r="126" spans="1:65" s="12" customFormat="1" ht="22.8" customHeight="1">
      <c r="B126" s="188"/>
      <c r="C126" s="189"/>
      <c r="D126" s="190" t="s">
        <v>72</v>
      </c>
      <c r="E126" s="202" t="s">
        <v>1440</v>
      </c>
      <c r="F126" s="202" t="s">
        <v>2467</v>
      </c>
      <c r="G126" s="189"/>
      <c r="H126" s="189"/>
      <c r="I126" s="192"/>
      <c r="J126" s="203">
        <f>BK126</f>
        <v>0</v>
      </c>
      <c r="K126" s="189"/>
      <c r="L126" s="194"/>
      <c r="M126" s="195"/>
      <c r="N126" s="196"/>
      <c r="O126" s="196"/>
      <c r="P126" s="197">
        <f>SUM(P127:P130)</f>
        <v>0</v>
      </c>
      <c r="Q126" s="196"/>
      <c r="R126" s="197">
        <f>SUM(R127:R130)</f>
        <v>0</v>
      </c>
      <c r="S126" s="196"/>
      <c r="T126" s="198">
        <f>SUM(T127:T130)</f>
        <v>0</v>
      </c>
      <c r="AR126" s="199" t="s">
        <v>192</v>
      </c>
      <c r="AT126" s="200" t="s">
        <v>72</v>
      </c>
      <c r="AU126" s="200" t="s">
        <v>81</v>
      </c>
      <c r="AY126" s="199" t="s">
        <v>185</v>
      </c>
      <c r="BK126" s="201">
        <f>SUM(BK127:BK130)</f>
        <v>0</v>
      </c>
    </row>
    <row r="127" spans="1:65" s="2" customFormat="1" ht="16.5" customHeight="1">
      <c r="A127" s="35"/>
      <c r="B127" s="36"/>
      <c r="C127" s="258" t="s">
        <v>81</v>
      </c>
      <c r="D127" s="258" t="s">
        <v>521</v>
      </c>
      <c r="E127" s="259" t="s">
        <v>3088</v>
      </c>
      <c r="F127" s="260" t="s">
        <v>3220</v>
      </c>
      <c r="G127" s="261" t="s">
        <v>316</v>
      </c>
      <c r="H127" s="262">
        <v>600</v>
      </c>
      <c r="I127" s="263"/>
      <c r="J127" s="264">
        <f>ROUND(I127*H127,2)</f>
        <v>0</v>
      </c>
      <c r="K127" s="260" t="s">
        <v>1</v>
      </c>
      <c r="L127" s="265"/>
      <c r="M127" s="266" t="s">
        <v>1</v>
      </c>
      <c r="N127" s="267" t="s">
        <v>38</v>
      </c>
      <c r="O127" s="72"/>
      <c r="P127" s="213">
        <f>O127*H127</f>
        <v>0</v>
      </c>
      <c r="Q127" s="213">
        <v>0</v>
      </c>
      <c r="R127" s="213">
        <f>Q127*H127</f>
        <v>0</v>
      </c>
      <c r="S127" s="213">
        <v>0</v>
      </c>
      <c r="T127" s="214">
        <f>S127*H127</f>
        <v>0</v>
      </c>
      <c r="U127" s="35"/>
      <c r="V127" s="35"/>
      <c r="W127" s="35"/>
      <c r="X127" s="35"/>
      <c r="Y127" s="35"/>
      <c r="Z127" s="35"/>
      <c r="AA127" s="35"/>
      <c r="AB127" s="35"/>
      <c r="AC127" s="35"/>
      <c r="AD127" s="35"/>
      <c r="AE127" s="35"/>
      <c r="AR127" s="215" t="s">
        <v>487</v>
      </c>
      <c r="AT127" s="215" t="s">
        <v>521</v>
      </c>
      <c r="AU127" s="215" t="s">
        <v>83</v>
      </c>
      <c r="AY127" s="18" t="s">
        <v>185</v>
      </c>
      <c r="BE127" s="216">
        <f>IF(N127="základní",J127,0)</f>
        <v>0</v>
      </c>
      <c r="BF127" s="216">
        <f>IF(N127="snížená",J127,0)</f>
        <v>0</v>
      </c>
      <c r="BG127" s="216">
        <f>IF(N127="zákl. přenesená",J127,0)</f>
        <v>0</v>
      </c>
      <c r="BH127" s="216">
        <f>IF(N127="sníž. přenesená",J127,0)</f>
        <v>0</v>
      </c>
      <c r="BI127" s="216">
        <f>IF(N127="nulová",J127,0)</f>
        <v>0</v>
      </c>
      <c r="BJ127" s="18" t="s">
        <v>81</v>
      </c>
      <c r="BK127" s="216">
        <f>ROUND(I127*H127,2)</f>
        <v>0</v>
      </c>
      <c r="BL127" s="18" t="s">
        <v>487</v>
      </c>
      <c r="BM127" s="215" t="s">
        <v>3221</v>
      </c>
    </row>
    <row r="128" spans="1:65" s="2" customFormat="1" ht="10.199999999999999">
      <c r="A128" s="35"/>
      <c r="B128" s="36"/>
      <c r="C128" s="37"/>
      <c r="D128" s="217" t="s">
        <v>194</v>
      </c>
      <c r="E128" s="37"/>
      <c r="F128" s="218" t="s">
        <v>3220</v>
      </c>
      <c r="G128" s="37"/>
      <c r="H128" s="37"/>
      <c r="I128" s="116"/>
      <c r="J128" s="37"/>
      <c r="K128" s="37"/>
      <c r="L128" s="40"/>
      <c r="M128" s="219"/>
      <c r="N128" s="220"/>
      <c r="O128" s="72"/>
      <c r="P128" s="72"/>
      <c r="Q128" s="72"/>
      <c r="R128" s="72"/>
      <c r="S128" s="72"/>
      <c r="T128" s="73"/>
      <c r="U128" s="35"/>
      <c r="V128" s="35"/>
      <c r="W128" s="35"/>
      <c r="X128" s="35"/>
      <c r="Y128" s="35"/>
      <c r="Z128" s="35"/>
      <c r="AA128" s="35"/>
      <c r="AB128" s="35"/>
      <c r="AC128" s="35"/>
      <c r="AD128" s="35"/>
      <c r="AE128" s="35"/>
      <c r="AT128" s="18" t="s">
        <v>194</v>
      </c>
      <c r="AU128" s="18" t="s">
        <v>83</v>
      </c>
    </row>
    <row r="129" spans="1:65" s="2" customFormat="1" ht="16.5" customHeight="1">
      <c r="A129" s="35"/>
      <c r="B129" s="36"/>
      <c r="C129" s="258" t="s">
        <v>83</v>
      </c>
      <c r="D129" s="258" t="s">
        <v>521</v>
      </c>
      <c r="E129" s="259" t="s">
        <v>3222</v>
      </c>
      <c r="F129" s="260" t="s">
        <v>3223</v>
      </c>
      <c r="G129" s="261" t="s">
        <v>316</v>
      </c>
      <c r="H129" s="262">
        <v>35</v>
      </c>
      <c r="I129" s="263"/>
      <c r="J129" s="264">
        <f>ROUND(I129*H129,2)</f>
        <v>0</v>
      </c>
      <c r="K129" s="260" t="s">
        <v>1</v>
      </c>
      <c r="L129" s="265"/>
      <c r="M129" s="266" t="s">
        <v>1</v>
      </c>
      <c r="N129" s="267" t="s">
        <v>38</v>
      </c>
      <c r="O129" s="72"/>
      <c r="P129" s="213">
        <f>O129*H129</f>
        <v>0</v>
      </c>
      <c r="Q129" s="213">
        <v>0</v>
      </c>
      <c r="R129" s="213">
        <f>Q129*H129</f>
        <v>0</v>
      </c>
      <c r="S129" s="213">
        <v>0</v>
      </c>
      <c r="T129" s="214">
        <f>S129*H129</f>
        <v>0</v>
      </c>
      <c r="U129" s="35"/>
      <c r="V129" s="35"/>
      <c r="W129" s="35"/>
      <c r="X129" s="35"/>
      <c r="Y129" s="35"/>
      <c r="Z129" s="35"/>
      <c r="AA129" s="35"/>
      <c r="AB129" s="35"/>
      <c r="AC129" s="35"/>
      <c r="AD129" s="35"/>
      <c r="AE129" s="35"/>
      <c r="AR129" s="215" t="s">
        <v>487</v>
      </c>
      <c r="AT129" s="215" t="s">
        <v>521</v>
      </c>
      <c r="AU129" s="215" t="s">
        <v>83</v>
      </c>
      <c r="AY129" s="18" t="s">
        <v>185</v>
      </c>
      <c r="BE129" s="216">
        <f>IF(N129="základní",J129,0)</f>
        <v>0</v>
      </c>
      <c r="BF129" s="216">
        <f>IF(N129="snížená",J129,0)</f>
        <v>0</v>
      </c>
      <c r="BG129" s="216">
        <f>IF(N129="zákl. přenesená",J129,0)</f>
        <v>0</v>
      </c>
      <c r="BH129" s="216">
        <f>IF(N129="sníž. přenesená",J129,0)</f>
        <v>0</v>
      </c>
      <c r="BI129" s="216">
        <f>IF(N129="nulová",J129,0)</f>
        <v>0</v>
      </c>
      <c r="BJ129" s="18" t="s">
        <v>81</v>
      </c>
      <c r="BK129" s="216">
        <f>ROUND(I129*H129,2)</f>
        <v>0</v>
      </c>
      <c r="BL129" s="18" t="s">
        <v>487</v>
      </c>
      <c r="BM129" s="215" t="s">
        <v>3224</v>
      </c>
    </row>
    <row r="130" spans="1:65" s="2" customFormat="1" ht="10.199999999999999">
      <c r="A130" s="35"/>
      <c r="B130" s="36"/>
      <c r="C130" s="37"/>
      <c r="D130" s="217" t="s">
        <v>194</v>
      </c>
      <c r="E130" s="37"/>
      <c r="F130" s="218" t="s">
        <v>3223</v>
      </c>
      <c r="G130" s="37"/>
      <c r="H130" s="37"/>
      <c r="I130" s="116"/>
      <c r="J130" s="37"/>
      <c r="K130" s="37"/>
      <c r="L130" s="40"/>
      <c r="M130" s="219"/>
      <c r="N130" s="220"/>
      <c r="O130" s="72"/>
      <c r="P130" s="72"/>
      <c r="Q130" s="72"/>
      <c r="R130" s="72"/>
      <c r="S130" s="72"/>
      <c r="T130" s="73"/>
      <c r="U130" s="35"/>
      <c r="V130" s="35"/>
      <c r="W130" s="35"/>
      <c r="X130" s="35"/>
      <c r="Y130" s="35"/>
      <c r="Z130" s="35"/>
      <c r="AA130" s="35"/>
      <c r="AB130" s="35"/>
      <c r="AC130" s="35"/>
      <c r="AD130" s="35"/>
      <c r="AE130" s="35"/>
      <c r="AT130" s="18" t="s">
        <v>194</v>
      </c>
      <c r="AU130" s="18" t="s">
        <v>83</v>
      </c>
    </row>
    <row r="131" spans="1:65" s="12" customFormat="1" ht="22.8" customHeight="1">
      <c r="B131" s="188"/>
      <c r="C131" s="189"/>
      <c r="D131" s="190" t="s">
        <v>72</v>
      </c>
      <c r="E131" s="202" t="s">
        <v>1487</v>
      </c>
      <c r="F131" s="202" t="s">
        <v>3225</v>
      </c>
      <c r="G131" s="189"/>
      <c r="H131" s="189"/>
      <c r="I131" s="192"/>
      <c r="J131" s="203">
        <f>BK131</f>
        <v>0</v>
      </c>
      <c r="K131" s="189"/>
      <c r="L131" s="194"/>
      <c r="M131" s="195"/>
      <c r="N131" s="196"/>
      <c r="O131" s="196"/>
      <c r="P131" s="197">
        <f>SUM(P132:P135)</f>
        <v>0</v>
      </c>
      <c r="Q131" s="196"/>
      <c r="R131" s="197">
        <f>SUM(R132:R135)</f>
        <v>0</v>
      </c>
      <c r="S131" s="196"/>
      <c r="T131" s="198">
        <f>SUM(T132:T135)</f>
        <v>0</v>
      </c>
      <c r="AR131" s="199" t="s">
        <v>192</v>
      </c>
      <c r="AT131" s="200" t="s">
        <v>72</v>
      </c>
      <c r="AU131" s="200" t="s">
        <v>81</v>
      </c>
      <c r="AY131" s="199" t="s">
        <v>185</v>
      </c>
      <c r="BK131" s="201">
        <f>SUM(BK132:BK135)</f>
        <v>0</v>
      </c>
    </row>
    <row r="132" spans="1:65" s="2" customFormat="1" ht="16.5" customHeight="1">
      <c r="A132" s="35"/>
      <c r="B132" s="36"/>
      <c r="C132" s="258" t="s">
        <v>202</v>
      </c>
      <c r="D132" s="258" t="s">
        <v>521</v>
      </c>
      <c r="E132" s="259" t="s">
        <v>3226</v>
      </c>
      <c r="F132" s="260" t="s">
        <v>3227</v>
      </c>
      <c r="G132" s="261" t="s">
        <v>316</v>
      </c>
      <c r="H132" s="262">
        <v>600</v>
      </c>
      <c r="I132" s="263"/>
      <c r="J132" s="264">
        <f>ROUND(I132*H132,2)</f>
        <v>0</v>
      </c>
      <c r="K132" s="260" t="s">
        <v>1</v>
      </c>
      <c r="L132" s="265"/>
      <c r="M132" s="266" t="s">
        <v>1</v>
      </c>
      <c r="N132" s="267" t="s">
        <v>38</v>
      </c>
      <c r="O132" s="72"/>
      <c r="P132" s="213">
        <f>O132*H132</f>
        <v>0</v>
      </c>
      <c r="Q132" s="213">
        <v>0</v>
      </c>
      <c r="R132" s="213">
        <f>Q132*H132</f>
        <v>0</v>
      </c>
      <c r="S132" s="213">
        <v>0</v>
      </c>
      <c r="T132" s="214">
        <f>S132*H132</f>
        <v>0</v>
      </c>
      <c r="U132" s="35"/>
      <c r="V132" s="35"/>
      <c r="W132" s="35"/>
      <c r="X132" s="35"/>
      <c r="Y132" s="35"/>
      <c r="Z132" s="35"/>
      <c r="AA132" s="35"/>
      <c r="AB132" s="35"/>
      <c r="AC132" s="35"/>
      <c r="AD132" s="35"/>
      <c r="AE132" s="35"/>
      <c r="AR132" s="215" t="s">
        <v>487</v>
      </c>
      <c r="AT132" s="215" t="s">
        <v>521</v>
      </c>
      <c r="AU132" s="215" t="s">
        <v>83</v>
      </c>
      <c r="AY132" s="18" t="s">
        <v>185</v>
      </c>
      <c r="BE132" s="216">
        <f>IF(N132="základní",J132,0)</f>
        <v>0</v>
      </c>
      <c r="BF132" s="216">
        <f>IF(N132="snížená",J132,0)</f>
        <v>0</v>
      </c>
      <c r="BG132" s="216">
        <f>IF(N132="zákl. přenesená",J132,0)</f>
        <v>0</v>
      </c>
      <c r="BH132" s="216">
        <f>IF(N132="sníž. přenesená",J132,0)</f>
        <v>0</v>
      </c>
      <c r="BI132" s="216">
        <f>IF(N132="nulová",J132,0)</f>
        <v>0</v>
      </c>
      <c r="BJ132" s="18" t="s">
        <v>81</v>
      </c>
      <c r="BK132" s="216">
        <f>ROUND(I132*H132,2)</f>
        <v>0</v>
      </c>
      <c r="BL132" s="18" t="s">
        <v>487</v>
      </c>
      <c r="BM132" s="215" t="s">
        <v>3228</v>
      </c>
    </row>
    <row r="133" spans="1:65" s="2" customFormat="1" ht="10.199999999999999">
      <c r="A133" s="35"/>
      <c r="B133" s="36"/>
      <c r="C133" s="37"/>
      <c r="D133" s="217" t="s">
        <v>194</v>
      </c>
      <c r="E133" s="37"/>
      <c r="F133" s="218" t="s">
        <v>3227</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194</v>
      </c>
      <c r="AU133" s="18" t="s">
        <v>83</v>
      </c>
    </row>
    <row r="134" spans="1:65" s="2" customFormat="1" ht="16.5" customHeight="1">
      <c r="A134" s="35"/>
      <c r="B134" s="36"/>
      <c r="C134" s="258" t="s">
        <v>192</v>
      </c>
      <c r="D134" s="258" t="s">
        <v>521</v>
      </c>
      <c r="E134" s="259" t="s">
        <v>3229</v>
      </c>
      <c r="F134" s="260" t="s">
        <v>3230</v>
      </c>
      <c r="G134" s="261" t="s">
        <v>316</v>
      </c>
      <c r="H134" s="262">
        <v>600</v>
      </c>
      <c r="I134" s="263"/>
      <c r="J134" s="264">
        <f>ROUND(I134*H134,2)</f>
        <v>0</v>
      </c>
      <c r="K134" s="260" t="s">
        <v>1</v>
      </c>
      <c r="L134" s="265"/>
      <c r="M134" s="266" t="s">
        <v>1</v>
      </c>
      <c r="N134" s="267" t="s">
        <v>38</v>
      </c>
      <c r="O134" s="72"/>
      <c r="P134" s="213">
        <f>O134*H134</f>
        <v>0</v>
      </c>
      <c r="Q134" s="213">
        <v>0</v>
      </c>
      <c r="R134" s="213">
        <f>Q134*H134</f>
        <v>0</v>
      </c>
      <c r="S134" s="213">
        <v>0</v>
      </c>
      <c r="T134" s="214">
        <f>S134*H134</f>
        <v>0</v>
      </c>
      <c r="U134" s="35"/>
      <c r="V134" s="35"/>
      <c r="W134" s="35"/>
      <c r="X134" s="35"/>
      <c r="Y134" s="35"/>
      <c r="Z134" s="35"/>
      <c r="AA134" s="35"/>
      <c r="AB134" s="35"/>
      <c r="AC134" s="35"/>
      <c r="AD134" s="35"/>
      <c r="AE134" s="35"/>
      <c r="AR134" s="215" t="s">
        <v>487</v>
      </c>
      <c r="AT134" s="215" t="s">
        <v>521</v>
      </c>
      <c r="AU134" s="215" t="s">
        <v>83</v>
      </c>
      <c r="AY134" s="18" t="s">
        <v>185</v>
      </c>
      <c r="BE134" s="216">
        <f>IF(N134="základní",J134,0)</f>
        <v>0</v>
      </c>
      <c r="BF134" s="216">
        <f>IF(N134="snížená",J134,0)</f>
        <v>0</v>
      </c>
      <c r="BG134" s="216">
        <f>IF(N134="zákl. přenesená",J134,0)</f>
        <v>0</v>
      </c>
      <c r="BH134" s="216">
        <f>IF(N134="sníž. přenesená",J134,0)</f>
        <v>0</v>
      </c>
      <c r="BI134" s="216">
        <f>IF(N134="nulová",J134,0)</f>
        <v>0</v>
      </c>
      <c r="BJ134" s="18" t="s">
        <v>81</v>
      </c>
      <c r="BK134" s="216">
        <f>ROUND(I134*H134,2)</f>
        <v>0</v>
      </c>
      <c r="BL134" s="18" t="s">
        <v>487</v>
      </c>
      <c r="BM134" s="215" t="s">
        <v>3231</v>
      </c>
    </row>
    <row r="135" spans="1:65" s="2" customFormat="1" ht="10.199999999999999">
      <c r="A135" s="35"/>
      <c r="B135" s="36"/>
      <c r="C135" s="37"/>
      <c r="D135" s="217" t="s">
        <v>194</v>
      </c>
      <c r="E135" s="37"/>
      <c r="F135" s="218" t="s">
        <v>3230</v>
      </c>
      <c r="G135" s="37"/>
      <c r="H135" s="37"/>
      <c r="I135" s="116"/>
      <c r="J135" s="37"/>
      <c r="K135" s="37"/>
      <c r="L135" s="40"/>
      <c r="M135" s="219"/>
      <c r="N135" s="220"/>
      <c r="O135" s="72"/>
      <c r="P135" s="72"/>
      <c r="Q135" s="72"/>
      <c r="R135" s="72"/>
      <c r="S135" s="72"/>
      <c r="T135" s="73"/>
      <c r="U135" s="35"/>
      <c r="V135" s="35"/>
      <c r="W135" s="35"/>
      <c r="X135" s="35"/>
      <c r="Y135" s="35"/>
      <c r="Z135" s="35"/>
      <c r="AA135" s="35"/>
      <c r="AB135" s="35"/>
      <c r="AC135" s="35"/>
      <c r="AD135" s="35"/>
      <c r="AE135" s="35"/>
      <c r="AT135" s="18" t="s">
        <v>194</v>
      </c>
      <c r="AU135" s="18" t="s">
        <v>83</v>
      </c>
    </row>
    <row r="136" spans="1:65" s="12" customFormat="1" ht="22.8" customHeight="1">
      <c r="B136" s="188"/>
      <c r="C136" s="189"/>
      <c r="D136" s="190" t="s">
        <v>72</v>
      </c>
      <c r="E136" s="202" t="s">
        <v>1515</v>
      </c>
      <c r="F136" s="202" t="s">
        <v>2564</v>
      </c>
      <c r="G136" s="189"/>
      <c r="H136" s="189"/>
      <c r="I136" s="192"/>
      <c r="J136" s="203">
        <f>BK136</f>
        <v>0</v>
      </c>
      <c r="K136" s="189"/>
      <c r="L136" s="194"/>
      <c r="M136" s="195"/>
      <c r="N136" s="196"/>
      <c r="O136" s="196"/>
      <c r="P136" s="197">
        <f>SUM(P137:P138)</f>
        <v>0</v>
      </c>
      <c r="Q136" s="196"/>
      <c r="R136" s="197">
        <f>SUM(R137:R138)</f>
        <v>0</v>
      </c>
      <c r="S136" s="196"/>
      <c r="T136" s="198">
        <f>SUM(T137:T138)</f>
        <v>0</v>
      </c>
      <c r="AR136" s="199" t="s">
        <v>192</v>
      </c>
      <c r="AT136" s="200" t="s">
        <v>72</v>
      </c>
      <c r="AU136" s="200" t="s">
        <v>81</v>
      </c>
      <c r="AY136" s="199" t="s">
        <v>185</v>
      </c>
      <c r="BK136" s="201">
        <f>SUM(BK137:BK138)</f>
        <v>0</v>
      </c>
    </row>
    <row r="137" spans="1:65" s="2" customFormat="1" ht="16.5" customHeight="1">
      <c r="A137" s="35"/>
      <c r="B137" s="36"/>
      <c r="C137" s="258" t="s">
        <v>220</v>
      </c>
      <c r="D137" s="258" t="s">
        <v>521</v>
      </c>
      <c r="E137" s="259" t="s">
        <v>2606</v>
      </c>
      <c r="F137" s="260" t="s">
        <v>3232</v>
      </c>
      <c r="G137" s="261" t="s">
        <v>316</v>
      </c>
      <c r="H137" s="262">
        <v>510</v>
      </c>
      <c r="I137" s="263"/>
      <c r="J137" s="264">
        <f>ROUND(I137*H137,2)</f>
        <v>0</v>
      </c>
      <c r="K137" s="260" t="s">
        <v>1</v>
      </c>
      <c r="L137" s="265"/>
      <c r="M137" s="266" t="s">
        <v>1</v>
      </c>
      <c r="N137" s="267" t="s">
        <v>38</v>
      </c>
      <c r="O137" s="72"/>
      <c r="P137" s="213">
        <f>O137*H137</f>
        <v>0</v>
      </c>
      <c r="Q137" s="213">
        <v>0</v>
      </c>
      <c r="R137" s="213">
        <f>Q137*H137</f>
        <v>0</v>
      </c>
      <c r="S137" s="213">
        <v>0</v>
      </c>
      <c r="T137" s="214">
        <f>S137*H137</f>
        <v>0</v>
      </c>
      <c r="U137" s="35"/>
      <c r="V137" s="35"/>
      <c r="W137" s="35"/>
      <c r="X137" s="35"/>
      <c r="Y137" s="35"/>
      <c r="Z137" s="35"/>
      <c r="AA137" s="35"/>
      <c r="AB137" s="35"/>
      <c r="AC137" s="35"/>
      <c r="AD137" s="35"/>
      <c r="AE137" s="35"/>
      <c r="AR137" s="215" t="s">
        <v>487</v>
      </c>
      <c r="AT137" s="215" t="s">
        <v>521</v>
      </c>
      <c r="AU137" s="215" t="s">
        <v>83</v>
      </c>
      <c r="AY137" s="18" t="s">
        <v>185</v>
      </c>
      <c r="BE137" s="216">
        <f>IF(N137="základní",J137,0)</f>
        <v>0</v>
      </c>
      <c r="BF137" s="216">
        <f>IF(N137="snížená",J137,0)</f>
        <v>0</v>
      </c>
      <c r="BG137" s="216">
        <f>IF(N137="zákl. přenesená",J137,0)</f>
        <v>0</v>
      </c>
      <c r="BH137" s="216">
        <f>IF(N137="sníž. přenesená",J137,0)</f>
        <v>0</v>
      </c>
      <c r="BI137" s="216">
        <f>IF(N137="nulová",J137,0)</f>
        <v>0</v>
      </c>
      <c r="BJ137" s="18" t="s">
        <v>81</v>
      </c>
      <c r="BK137" s="216">
        <f>ROUND(I137*H137,2)</f>
        <v>0</v>
      </c>
      <c r="BL137" s="18" t="s">
        <v>487</v>
      </c>
      <c r="BM137" s="215" t="s">
        <v>3233</v>
      </c>
    </row>
    <row r="138" spans="1:65" s="2" customFormat="1" ht="10.199999999999999">
      <c r="A138" s="35"/>
      <c r="B138" s="36"/>
      <c r="C138" s="37"/>
      <c r="D138" s="217" t="s">
        <v>194</v>
      </c>
      <c r="E138" s="37"/>
      <c r="F138" s="218" t="s">
        <v>3232</v>
      </c>
      <c r="G138" s="37"/>
      <c r="H138" s="37"/>
      <c r="I138" s="116"/>
      <c r="J138" s="37"/>
      <c r="K138" s="37"/>
      <c r="L138" s="40"/>
      <c r="M138" s="219"/>
      <c r="N138" s="220"/>
      <c r="O138" s="72"/>
      <c r="P138" s="72"/>
      <c r="Q138" s="72"/>
      <c r="R138" s="72"/>
      <c r="S138" s="72"/>
      <c r="T138" s="73"/>
      <c r="U138" s="35"/>
      <c r="V138" s="35"/>
      <c r="W138" s="35"/>
      <c r="X138" s="35"/>
      <c r="Y138" s="35"/>
      <c r="Z138" s="35"/>
      <c r="AA138" s="35"/>
      <c r="AB138" s="35"/>
      <c r="AC138" s="35"/>
      <c r="AD138" s="35"/>
      <c r="AE138" s="35"/>
      <c r="AT138" s="18" t="s">
        <v>194</v>
      </c>
      <c r="AU138" s="18" t="s">
        <v>83</v>
      </c>
    </row>
    <row r="139" spans="1:65" s="12" customFormat="1" ht="22.8" customHeight="1">
      <c r="B139" s="188"/>
      <c r="C139" s="189"/>
      <c r="D139" s="190" t="s">
        <v>72</v>
      </c>
      <c r="E139" s="202" t="s">
        <v>1567</v>
      </c>
      <c r="F139" s="202" t="s">
        <v>3234</v>
      </c>
      <c r="G139" s="189"/>
      <c r="H139" s="189"/>
      <c r="I139" s="192"/>
      <c r="J139" s="203">
        <f>BK139</f>
        <v>0</v>
      </c>
      <c r="K139" s="189"/>
      <c r="L139" s="194"/>
      <c r="M139" s="195"/>
      <c r="N139" s="196"/>
      <c r="O139" s="196"/>
      <c r="P139" s="197">
        <f>SUM(P140:P151)</f>
        <v>0</v>
      </c>
      <c r="Q139" s="196"/>
      <c r="R139" s="197">
        <f>SUM(R140:R151)</f>
        <v>0</v>
      </c>
      <c r="S139" s="196"/>
      <c r="T139" s="198">
        <f>SUM(T140:T151)</f>
        <v>0</v>
      </c>
      <c r="AR139" s="199" t="s">
        <v>192</v>
      </c>
      <c r="AT139" s="200" t="s">
        <v>72</v>
      </c>
      <c r="AU139" s="200" t="s">
        <v>81</v>
      </c>
      <c r="AY139" s="199" t="s">
        <v>185</v>
      </c>
      <c r="BK139" s="201">
        <f>SUM(BK140:BK151)</f>
        <v>0</v>
      </c>
    </row>
    <row r="140" spans="1:65" s="2" customFormat="1" ht="16.5" customHeight="1">
      <c r="A140" s="35"/>
      <c r="B140" s="36"/>
      <c r="C140" s="258" t="s">
        <v>227</v>
      </c>
      <c r="D140" s="258" t="s">
        <v>521</v>
      </c>
      <c r="E140" s="259" t="s">
        <v>2944</v>
      </c>
      <c r="F140" s="260" t="s">
        <v>2945</v>
      </c>
      <c r="G140" s="261" t="s">
        <v>2164</v>
      </c>
      <c r="H140" s="262">
        <v>5</v>
      </c>
      <c r="I140" s="263"/>
      <c r="J140" s="264">
        <f>ROUND(I140*H140,2)</f>
        <v>0</v>
      </c>
      <c r="K140" s="260" t="s">
        <v>1</v>
      </c>
      <c r="L140" s="265"/>
      <c r="M140" s="266" t="s">
        <v>1</v>
      </c>
      <c r="N140" s="267" t="s">
        <v>38</v>
      </c>
      <c r="O140" s="72"/>
      <c r="P140" s="213">
        <f>O140*H140</f>
        <v>0</v>
      </c>
      <c r="Q140" s="213">
        <v>0</v>
      </c>
      <c r="R140" s="213">
        <f>Q140*H140</f>
        <v>0</v>
      </c>
      <c r="S140" s="213">
        <v>0</v>
      </c>
      <c r="T140" s="214">
        <f>S140*H140</f>
        <v>0</v>
      </c>
      <c r="U140" s="35"/>
      <c r="V140" s="35"/>
      <c r="W140" s="35"/>
      <c r="X140" s="35"/>
      <c r="Y140" s="35"/>
      <c r="Z140" s="35"/>
      <c r="AA140" s="35"/>
      <c r="AB140" s="35"/>
      <c r="AC140" s="35"/>
      <c r="AD140" s="35"/>
      <c r="AE140" s="35"/>
      <c r="AR140" s="215" t="s">
        <v>487</v>
      </c>
      <c r="AT140" s="215" t="s">
        <v>521</v>
      </c>
      <c r="AU140" s="215" t="s">
        <v>83</v>
      </c>
      <c r="AY140" s="18" t="s">
        <v>185</v>
      </c>
      <c r="BE140" s="216">
        <f>IF(N140="základní",J140,0)</f>
        <v>0</v>
      </c>
      <c r="BF140" s="216">
        <f>IF(N140="snížená",J140,0)</f>
        <v>0</v>
      </c>
      <c r="BG140" s="216">
        <f>IF(N140="zákl. přenesená",J140,0)</f>
        <v>0</v>
      </c>
      <c r="BH140" s="216">
        <f>IF(N140="sníž. přenesená",J140,0)</f>
        <v>0</v>
      </c>
      <c r="BI140" s="216">
        <f>IF(N140="nulová",J140,0)</f>
        <v>0</v>
      </c>
      <c r="BJ140" s="18" t="s">
        <v>81</v>
      </c>
      <c r="BK140" s="216">
        <f>ROUND(I140*H140,2)</f>
        <v>0</v>
      </c>
      <c r="BL140" s="18" t="s">
        <v>487</v>
      </c>
      <c r="BM140" s="215" t="s">
        <v>3235</v>
      </c>
    </row>
    <row r="141" spans="1:65" s="2" customFormat="1" ht="10.199999999999999">
      <c r="A141" s="35"/>
      <c r="B141" s="36"/>
      <c r="C141" s="37"/>
      <c r="D141" s="217" t="s">
        <v>194</v>
      </c>
      <c r="E141" s="37"/>
      <c r="F141" s="218" t="s">
        <v>2945</v>
      </c>
      <c r="G141" s="37"/>
      <c r="H141" s="37"/>
      <c r="I141" s="116"/>
      <c r="J141" s="37"/>
      <c r="K141" s="37"/>
      <c r="L141" s="40"/>
      <c r="M141" s="219"/>
      <c r="N141" s="220"/>
      <c r="O141" s="72"/>
      <c r="P141" s="72"/>
      <c r="Q141" s="72"/>
      <c r="R141" s="72"/>
      <c r="S141" s="72"/>
      <c r="T141" s="73"/>
      <c r="U141" s="35"/>
      <c r="V141" s="35"/>
      <c r="W141" s="35"/>
      <c r="X141" s="35"/>
      <c r="Y141" s="35"/>
      <c r="Z141" s="35"/>
      <c r="AA141" s="35"/>
      <c r="AB141" s="35"/>
      <c r="AC141" s="35"/>
      <c r="AD141" s="35"/>
      <c r="AE141" s="35"/>
      <c r="AT141" s="18" t="s">
        <v>194</v>
      </c>
      <c r="AU141" s="18" t="s">
        <v>83</v>
      </c>
    </row>
    <row r="142" spans="1:65" s="2" customFormat="1" ht="16.5" customHeight="1">
      <c r="A142" s="35"/>
      <c r="B142" s="36"/>
      <c r="C142" s="258" t="s">
        <v>235</v>
      </c>
      <c r="D142" s="258" t="s">
        <v>521</v>
      </c>
      <c r="E142" s="259" t="s">
        <v>2962</v>
      </c>
      <c r="F142" s="260" t="s">
        <v>3236</v>
      </c>
      <c r="G142" s="261" t="s">
        <v>990</v>
      </c>
      <c r="H142" s="262">
        <v>5</v>
      </c>
      <c r="I142" s="263"/>
      <c r="J142" s="264">
        <f>ROUND(I142*H142,2)</f>
        <v>0</v>
      </c>
      <c r="K142" s="260" t="s">
        <v>1</v>
      </c>
      <c r="L142" s="265"/>
      <c r="M142" s="266" t="s">
        <v>1</v>
      </c>
      <c r="N142" s="267" t="s">
        <v>38</v>
      </c>
      <c r="O142" s="72"/>
      <c r="P142" s="213">
        <f>O142*H142</f>
        <v>0</v>
      </c>
      <c r="Q142" s="213">
        <v>0</v>
      </c>
      <c r="R142" s="213">
        <f>Q142*H142</f>
        <v>0</v>
      </c>
      <c r="S142" s="213">
        <v>0</v>
      </c>
      <c r="T142" s="214">
        <f>S142*H142</f>
        <v>0</v>
      </c>
      <c r="U142" s="35"/>
      <c r="V142" s="35"/>
      <c r="W142" s="35"/>
      <c r="X142" s="35"/>
      <c r="Y142" s="35"/>
      <c r="Z142" s="35"/>
      <c r="AA142" s="35"/>
      <c r="AB142" s="35"/>
      <c r="AC142" s="35"/>
      <c r="AD142" s="35"/>
      <c r="AE142" s="35"/>
      <c r="AR142" s="215" t="s">
        <v>487</v>
      </c>
      <c r="AT142" s="215" t="s">
        <v>521</v>
      </c>
      <c r="AU142" s="215" t="s">
        <v>83</v>
      </c>
      <c r="AY142" s="18" t="s">
        <v>185</v>
      </c>
      <c r="BE142" s="216">
        <f>IF(N142="základní",J142,0)</f>
        <v>0</v>
      </c>
      <c r="BF142" s="216">
        <f>IF(N142="snížená",J142,0)</f>
        <v>0</v>
      </c>
      <c r="BG142" s="216">
        <f>IF(N142="zákl. přenesená",J142,0)</f>
        <v>0</v>
      </c>
      <c r="BH142" s="216">
        <f>IF(N142="sníž. přenesená",J142,0)</f>
        <v>0</v>
      </c>
      <c r="BI142" s="216">
        <f>IF(N142="nulová",J142,0)</f>
        <v>0</v>
      </c>
      <c r="BJ142" s="18" t="s">
        <v>81</v>
      </c>
      <c r="BK142" s="216">
        <f>ROUND(I142*H142,2)</f>
        <v>0</v>
      </c>
      <c r="BL142" s="18" t="s">
        <v>487</v>
      </c>
      <c r="BM142" s="215" t="s">
        <v>3237</v>
      </c>
    </row>
    <row r="143" spans="1:65" s="2" customFormat="1" ht="10.199999999999999">
      <c r="A143" s="35"/>
      <c r="B143" s="36"/>
      <c r="C143" s="37"/>
      <c r="D143" s="217" t="s">
        <v>194</v>
      </c>
      <c r="E143" s="37"/>
      <c r="F143" s="218" t="s">
        <v>3236</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194</v>
      </c>
      <c r="AU143" s="18" t="s">
        <v>83</v>
      </c>
    </row>
    <row r="144" spans="1:65" s="2" customFormat="1" ht="16.5" customHeight="1">
      <c r="A144" s="35"/>
      <c r="B144" s="36"/>
      <c r="C144" s="258" t="s">
        <v>226</v>
      </c>
      <c r="D144" s="258" t="s">
        <v>521</v>
      </c>
      <c r="E144" s="259" t="s">
        <v>2980</v>
      </c>
      <c r="F144" s="260" t="s">
        <v>3238</v>
      </c>
      <c r="G144" s="261" t="s">
        <v>190</v>
      </c>
      <c r="H144" s="262">
        <v>10</v>
      </c>
      <c r="I144" s="263"/>
      <c r="J144" s="264">
        <f>ROUND(I144*H144,2)</f>
        <v>0</v>
      </c>
      <c r="K144" s="260" t="s">
        <v>1</v>
      </c>
      <c r="L144" s="265"/>
      <c r="M144" s="266" t="s">
        <v>1</v>
      </c>
      <c r="N144" s="267" t="s">
        <v>38</v>
      </c>
      <c r="O144" s="72"/>
      <c r="P144" s="213">
        <f>O144*H144</f>
        <v>0</v>
      </c>
      <c r="Q144" s="213">
        <v>0</v>
      </c>
      <c r="R144" s="213">
        <f>Q144*H144</f>
        <v>0</v>
      </c>
      <c r="S144" s="213">
        <v>0</v>
      </c>
      <c r="T144" s="214">
        <f>S144*H144</f>
        <v>0</v>
      </c>
      <c r="U144" s="35"/>
      <c r="V144" s="35"/>
      <c r="W144" s="35"/>
      <c r="X144" s="35"/>
      <c r="Y144" s="35"/>
      <c r="Z144" s="35"/>
      <c r="AA144" s="35"/>
      <c r="AB144" s="35"/>
      <c r="AC144" s="35"/>
      <c r="AD144" s="35"/>
      <c r="AE144" s="35"/>
      <c r="AR144" s="215" t="s">
        <v>487</v>
      </c>
      <c r="AT144" s="215" t="s">
        <v>521</v>
      </c>
      <c r="AU144" s="215" t="s">
        <v>83</v>
      </c>
      <c r="AY144" s="18" t="s">
        <v>185</v>
      </c>
      <c r="BE144" s="216">
        <f>IF(N144="základní",J144,0)</f>
        <v>0</v>
      </c>
      <c r="BF144" s="216">
        <f>IF(N144="snížená",J144,0)</f>
        <v>0</v>
      </c>
      <c r="BG144" s="216">
        <f>IF(N144="zákl. přenesená",J144,0)</f>
        <v>0</v>
      </c>
      <c r="BH144" s="216">
        <f>IF(N144="sníž. přenesená",J144,0)</f>
        <v>0</v>
      </c>
      <c r="BI144" s="216">
        <f>IF(N144="nulová",J144,0)</f>
        <v>0</v>
      </c>
      <c r="BJ144" s="18" t="s">
        <v>81</v>
      </c>
      <c r="BK144" s="216">
        <f>ROUND(I144*H144,2)</f>
        <v>0</v>
      </c>
      <c r="BL144" s="18" t="s">
        <v>487</v>
      </c>
      <c r="BM144" s="215" t="s">
        <v>3239</v>
      </c>
    </row>
    <row r="145" spans="1:65" s="2" customFormat="1" ht="10.199999999999999">
      <c r="A145" s="35"/>
      <c r="B145" s="36"/>
      <c r="C145" s="37"/>
      <c r="D145" s="217" t="s">
        <v>194</v>
      </c>
      <c r="E145" s="37"/>
      <c r="F145" s="218" t="s">
        <v>3238</v>
      </c>
      <c r="G145" s="37"/>
      <c r="H145" s="37"/>
      <c r="I145" s="116"/>
      <c r="J145" s="37"/>
      <c r="K145" s="37"/>
      <c r="L145" s="40"/>
      <c r="M145" s="219"/>
      <c r="N145" s="220"/>
      <c r="O145" s="72"/>
      <c r="P145" s="72"/>
      <c r="Q145" s="72"/>
      <c r="R145" s="72"/>
      <c r="S145" s="72"/>
      <c r="T145" s="73"/>
      <c r="U145" s="35"/>
      <c r="V145" s="35"/>
      <c r="W145" s="35"/>
      <c r="X145" s="35"/>
      <c r="Y145" s="35"/>
      <c r="Z145" s="35"/>
      <c r="AA145" s="35"/>
      <c r="AB145" s="35"/>
      <c r="AC145" s="35"/>
      <c r="AD145" s="35"/>
      <c r="AE145" s="35"/>
      <c r="AT145" s="18" t="s">
        <v>194</v>
      </c>
      <c r="AU145" s="18" t="s">
        <v>83</v>
      </c>
    </row>
    <row r="146" spans="1:65" s="2" customFormat="1" ht="16.5" customHeight="1">
      <c r="A146" s="35"/>
      <c r="B146" s="36"/>
      <c r="C146" s="258" t="s">
        <v>248</v>
      </c>
      <c r="D146" s="258" t="s">
        <v>521</v>
      </c>
      <c r="E146" s="259" t="s">
        <v>2983</v>
      </c>
      <c r="F146" s="260" t="s">
        <v>3240</v>
      </c>
      <c r="G146" s="261" t="s">
        <v>190</v>
      </c>
      <c r="H146" s="262">
        <v>1</v>
      </c>
      <c r="I146" s="263"/>
      <c r="J146" s="264">
        <f>ROUND(I146*H146,2)</f>
        <v>0</v>
      </c>
      <c r="K146" s="260" t="s">
        <v>1</v>
      </c>
      <c r="L146" s="265"/>
      <c r="M146" s="266" t="s">
        <v>1</v>
      </c>
      <c r="N146" s="267" t="s">
        <v>38</v>
      </c>
      <c r="O146" s="72"/>
      <c r="P146" s="213">
        <f>O146*H146</f>
        <v>0</v>
      </c>
      <c r="Q146" s="213">
        <v>0</v>
      </c>
      <c r="R146" s="213">
        <f>Q146*H146</f>
        <v>0</v>
      </c>
      <c r="S146" s="213">
        <v>0</v>
      </c>
      <c r="T146" s="214">
        <f>S146*H146</f>
        <v>0</v>
      </c>
      <c r="U146" s="35"/>
      <c r="V146" s="35"/>
      <c r="W146" s="35"/>
      <c r="X146" s="35"/>
      <c r="Y146" s="35"/>
      <c r="Z146" s="35"/>
      <c r="AA146" s="35"/>
      <c r="AB146" s="35"/>
      <c r="AC146" s="35"/>
      <c r="AD146" s="35"/>
      <c r="AE146" s="35"/>
      <c r="AR146" s="215" t="s">
        <v>487</v>
      </c>
      <c r="AT146" s="215" t="s">
        <v>521</v>
      </c>
      <c r="AU146" s="215" t="s">
        <v>83</v>
      </c>
      <c r="AY146" s="18" t="s">
        <v>185</v>
      </c>
      <c r="BE146" s="216">
        <f>IF(N146="základní",J146,0)</f>
        <v>0</v>
      </c>
      <c r="BF146" s="216">
        <f>IF(N146="snížená",J146,0)</f>
        <v>0</v>
      </c>
      <c r="BG146" s="216">
        <f>IF(N146="zákl. přenesená",J146,0)</f>
        <v>0</v>
      </c>
      <c r="BH146" s="216">
        <f>IF(N146="sníž. přenesená",J146,0)</f>
        <v>0</v>
      </c>
      <c r="BI146" s="216">
        <f>IF(N146="nulová",J146,0)</f>
        <v>0</v>
      </c>
      <c r="BJ146" s="18" t="s">
        <v>81</v>
      </c>
      <c r="BK146" s="216">
        <f>ROUND(I146*H146,2)</f>
        <v>0</v>
      </c>
      <c r="BL146" s="18" t="s">
        <v>487</v>
      </c>
      <c r="BM146" s="215" t="s">
        <v>3241</v>
      </c>
    </row>
    <row r="147" spans="1:65" s="2" customFormat="1" ht="10.199999999999999">
      <c r="A147" s="35"/>
      <c r="B147" s="36"/>
      <c r="C147" s="37"/>
      <c r="D147" s="217" t="s">
        <v>194</v>
      </c>
      <c r="E147" s="37"/>
      <c r="F147" s="218" t="s">
        <v>3240</v>
      </c>
      <c r="G147" s="37"/>
      <c r="H147" s="37"/>
      <c r="I147" s="116"/>
      <c r="J147" s="37"/>
      <c r="K147" s="37"/>
      <c r="L147" s="40"/>
      <c r="M147" s="219"/>
      <c r="N147" s="220"/>
      <c r="O147" s="72"/>
      <c r="P147" s="72"/>
      <c r="Q147" s="72"/>
      <c r="R147" s="72"/>
      <c r="S147" s="72"/>
      <c r="T147" s="73"/>
      <c r="U147" s="35"/>
      <c r="V147" s="35"/>
      <c r="W147" s="35"/>
      <c r="X147" s="35"/>
      <c r="Y147" s="35"/>
      <c r="Z147" s="35"/>
      <c r="AA147" s="35"/>
      <c r="AB147" s="35"/>
      <c r="AC147" s="35"/>
      <c r="AD147" s="35"/>
      <c r="AE147" s="35"/>
      <c r="AT147" s="18" t="s">
        <v>194</v>
      </c>
      <c r="AU147" s="18" t="s">
        <v>83</v>
      </c>
    </row>
    <row r="148" spans="1:65" s="2" customFormat="1" ht="16.5" customHeight="1">
      <c r="A148" s="35"/>
      <c r="B148" s="36"/>
      <c r="C148" s="258" t="s">
        <v>254</v>
      </c>
      <c r="D148" s="258" t="s">
        <v>521</v>
      </c>
      <c r="E148" s="259" t="s">
        <v>2986</v>
      </c>
      <c r="F148" s="260" t="s">
        <v>3242</v>
      </c>
      <c r="G148" s="261" t="s">
        <v>190</v>
      </c>
      <c r="H148" s="262">
        <v>5</v>
      </c>
      <c r="I148" s="263"/>
      <c r="J148" s="264">
        <f>ROUND(I148*H148,2)</f>
        <v>0</v>
      </c>
      <c r="K148" s="260" t="s">
        <v>1</v>
      </c>
      <c r="L148" s="265"/>
      <c r="M148" s="266" t="s">
        <v>1</v>
      </c>
      <c r="N148" s="267" t="s">
        <v>38</v>
      </c>
      <c r="O148" s="72"/>
      <c r="P148" s="213">
        <f>O148*H148</f>
        <v>0</v>
      </c>
      <c r="Q148" s="213">
        <v>0</v>
      </c>
      <c r="R148" s="213">
        <f>Q148*H148</f>
        <v>0</v>
      </c>
      <c r="S148" s="213">
        <v>0</v>
      </c>
      <c r="T148" s="214">
        <f>S148*H148</f>
        <v>0</v>
      </c>
      <c r="U148" s="35"/>
      <c r="V148" s="35"/>
      <c r="W148" s="35"/>
      <c r="X148" s="35"/>
      <c r="Y148" s="35"/>
      <c r="Z148" s="35"/>
      <c r="AA148" s="35"/>
      <c r="AB148" s="35"/>
      <c r="AC148" s="35"/>
      <c r="AD148" s="35"/>
      <c r="AE148" s="35"/>
      <c r="AR148" s="215" t="s">
        <v>487</v>
      </c>
      <c r="AT148" s="215" t="s">
        <v>521</v>
      </c>
      <c r="AU148" s="215" t="s">
        <v>83</v>
      </c>
      <c r="AY148" s="18" t="s">
        <v>185</v>
      </c>
      <c r="BE148" s="216">
        <f>IF(N148="základní",J148,0)</f>
        <v>0</v>
      </c>
      <c r="BF148" s="216">
        <f>IF(N148="snížená",J148,0)</f>
        <v>0</v>
      </c>
      <c r="BG148" s="216">
        <f>IF(N148="zákl. přenesená",J148,0)</f>
        <v>0</v>
      </c>
      <c r="BH148" s="216">
        <f>IF(N148="sníž. přenesená",J148,0)</f>
        <v>0</v>
      </c>
      <c r="BI148" s="216">
        <f>IF(N148="nulová",J148,0)</f>
        <v>0</v>
      </c>
      <c r="BJ148" s="18" t="s">
        <v>81</v>
      </c>
      <c r="BK148" s="216">
        <f>ROUND(I148*H148,2)</f>
        <v>0</v>
      </c>
      <c r="BL148" s="18" t="s">
        <v>487</v>
      </c>
      <c r="BM148" s="215" t="s">
        <v>3243</v>
      </c>
    </row>
    <row r="149" spans="1:65" s="2" customFormat="1" ht="10.199999999999999">
      <c r="A149" s="35"/>
      <c r="B149" s="36"/>
      <c r="C149" s="37"/>
      <c r="D149" s="217" t="s">
        <v>194</v>
      </c>
      <c r="E149" s="37"/>
      <c r="F149" s="218" t="s">
        <v>3242</v>
      </c>
      <c r="G149" s="37"/>
      <c r="H149" s="37"/>
      <c r="I149" s="116"/>
      <c r="J149" s="37"/>
      <c r="K149" s="37"/>
      <c r="L149" s="40"/>
      <c r="M149" s="219"/>
      <c r="N149" s="220"/>
      <c r="O149" s="72"/>
      <c r="P149" s="72"/>
      <c r="Q149" s="72"/>
      <c r="R149" s="72"/>
      <c r="S149" s="72"/>
      <c r="T149" s="73"/>
      <c r="U149" s="35"/>
      <c r="V149" s="35"/>
      <c r="W149" s="35"/>
      <c r="X149" s="35"/>
      <c r="Y149" s="35"/>
      <c r="Z149" s="35"/>
      <c r="AA149" s="35"/>
      <c r="AB149" s="35"/>
      <c r="AC149" s="35"/>
      <c r="AD149" s="35"/>
      <c r="AE149" s="35"/>
      <c r="AT149" s="18" t="s">
        <v>194</v>
      </c>
      <c r="AU149" s="18" t="s">
        <v>83</v>
      </c>
    </row>
    <row r="150" spans="1:65" s="2" customFormat="1" ht="16.5" customHeight="1">
      <c r="A150" s="35"/>
      <c r="B150" s="36"/>
      <c r="C150" s="258" t="s">
        <v>260</v>
      </c>
      <c r="D150" s="258" t="s">
        <v>521</v>
      </c>
      <c r="E150" s="259" t="s">
        <v>2992</v>
      </c>
      <c r="F150" s="260" t="s">
        <v>3244</v>
      </c>
      <c r="G150" s="261" t="s">
        <v>190</v>
      </c>
      <c r="H150" s="262">
        <v>6</v>
      </c>
      <c r="I150" s="263"/>
      <c r="J150" s="264">
        <f>ROUND(I150*H150,2)</f>
        <v>0</v>
      </c>
      <c r="K150" s="260" t="s">
        <v>1</v>
      </c>
      <c r="L150" s="265"/>
      <c r="M150" s="266" t="s">
        <v>1</v>
      </c>
      <c r="N150" s="267" t="s">
        <v>38</v>
      </c>
      <c r="O150" s="72"/>
      <c r="P150" s="213">
        <f>O150*H150</f>
        <v>0</v>
      </c>
      <c r="Q150" s="213">
        <v>0</v>
      </c>
      <c r="R150" s="213">
        <f>Q150*H150</f>
        <v>0</v>
      </c>
      <c r="S150" s="213">
        <v>0</v>
      </c>
      <c r="T150" s="214">
        <f>S150*H150</f>
        <v>0</v>
      </c>
      <c r="U150" s="35"/>
      <c r="V150" s="35"/>
      <c r="W150" s="35"/>
      <c r="X150" s="35"/>
      <c r="Y150" s="35"/>
      <c r="Z150" s="35"/>
      <c r="AA150" s="35"/>
      <c r="AB150" s="35"/>
      <c r="AC150" s="35"/>
      <c r="AD150" s="35"/>
      <c r="AE150" s="35"/>
      <c r="AR150" s="215" t="s">
        <v>487</v>
      </c>
      <c r="AT150" s="215" t="s">
        <v>521</v>
      </c>
      <c r="AU150" s="215" t="s">
        <v>83</v>
      </c>
      <c r="AY150" s="18" t="s">
        <v>185</v>
      </c>
      <c r="BE150" s="216">
        <f>IF(N150="základní",J150,0)</f>
        <v>0</v>
      </c>
      <c r="BF150" s="216">
        <f>IF(N150="snížená",J150,0)</f>
        <v>0</v>
      </c>
      <c r="BG150" s="216">
        <f>IF(N150="zákl. přenesená",J150,0)</f>
        <v>0</v>
      </c>
      <c r="BH150" s="216">
        <f>IF(N150="sníž. přenesená",J150,0)</f>
        <v>0</v>
      </c>
      <c r="BI150" s="216">
        <f>IF(N150="nulová",J150,0)</f>
        <v>0</v>
      </c>
      <c r="BJ150" s="18" t="s">
        <v>81</v>
      </c>
      <c r="BK150" s="216">
        <f>ROUND(I150*H150,2)</f>
        <v>0</v>
      </c>
      <c r="BL150" s="18" t="s">
        <v>487</v>
      </c>
      <c r="BM150" s="215" t="s">
        <v>3245</v>
      </c>
    </row>
    <row r="151" spans="1:65" s="2" customFormat="1" ht="10.199999999999999">
      <c r="A151" s="35"/>
      <c r="B151" s="36"/>
      <c r="C151" s="37"/>
      <c r="D151" s="217" t="s">
        <v>194</v>
      </c>
      <c r="E151" s="37"/>
      <c r="F151" s="218" t="s">
        <v>3244</v>
      </c>
      <c r="G151" s="37"/>
      <c r="H151" s="37"/>
      <c r="I151" s="116"/>
      <c r="J151" s="37"/>
      <c r="K151" s="37"/>
      <c r="L151" s="40"/>
      <c r="M151" s="219"/>
      <c r="N151" s="220"/>
      <c r="O151" s="72"/>
      <c r="P151" s="72"/>
      <c r="Q151" s="72"/>
      <c r="R151" s="72"/>
      <c r="S151" s="72"/>
      <c r="T151" s="73"/>
      <c r="U151" s="35"/>
      <c r="V151" s="35"/>
      <c r="W151" s="35"/>
      <c r="X151" s="35"/>
      <c r="Y151" s="35"/>
      <c r="Z151" s="35"/>
      <c r="AA151" s="35"/>
      <c r="AB151" s="35"/>
      <c r="AC151" s="35"/>
      <c r="AD151" s="35"/>
      <c r="AE151" s="35"/>
      <c r="AT151" s="18" t="s">
        <v>194</v>
      </c>
      <c r="AU151" s="18" t="s">
        <v>83</v>
      </c>
    </row>
    <row r="152" spans="1:65" s="12" customFormat="1" ht="22.8" customHeight="1">
      <c r="B152" s="188"/>
      <c r="C152" s="189"/>
      <c r="D152" s="190" t="s">
        <v>72</v>
      </c>
      <c r="E152" s="202" t="s">
        <v>1667</v>
      </c>
      <c r="F152" s="202" t="s">
        <v>2648</v>
      </c>
      <c r="G152" s="189"/>
      <c r="H152" s="189"/>
      <c r="I152" s="192"/>
      <c r="J152" s="203">
        <f>BK152</f>
        <v>0</v>
      </c>
      <c r="K152" s="189"/>
      <c r="L152" s="194"/>
      <c r="M152" s="195"/>
      <c r="N152" s="196"/>
      <c r="O152" s="196"/>
      <c r="P152" s="197">
        <f>SUM(P153:P168)</f>
        <v>0</v>
      </c>
      <c r="Q152" s="196"/>
      <c r="R152" s="197">
        <f>SUM(R153:R168)</f>
        <v>0</v>
      </c>
      <c r="S152" s="196"/>
      <c r="T152" s="198">
        <f>SUM(T153:T168)</f>
        <v>0</v>
      </c>
      <c r="AR152" s="199" t="s">
        <v>192</v>
      </c>
      <c r="AT152" s="200" t="s">
        <v>72</v>
      </c>
      <c r="AU152" s="200" t="s">
        <v>81</v>
      </c>
      <c r="AY152" s="199" t="s">
        <v>185</v>
      </c>
      <c r="BK152" s="201">
        <f>SUM(BK153:BK168)</f>
        <v>0</v>
      </c>
    </row>
    <row r="153" spans="1:65" s="2" customFormat="1" ht="16.5" customHeight="1">
      <c r="A153" s="35"/>
      <c r="B153" s="36"/>
      <c r="C153" s="258" t="s">
        <v>268</v>
      </c>
      <c r="D153" s="258" t="s">
        <v>521</v>
      </c>
      <c r="E153" s="259" t="s">
        <v>3246</v>
      </c>
      <c r="F153" s="260" t="s">
        <v>3247</v>
      </c>
      <c r="G153" s="261" t="s">
        <v>316</v>
      </c>
      <c r="H153" s="262">
        <v>0.5</v>
      </c>
      <c r="I153" s="263"/>
      <c r="J153" s="264">
        <f>ROUND(I153*H153,2)</f>
        <v>0</v>
      </c>
      <c r="K153" s="260" t="s">
        <v>1</v>
      </c>
      <c r="L153" s="265"/>
      <c r="M153" s="266" t="s">
        <v>1</v>
      </c>
      <c r="N153" s="267" t="s">
        <v>38</v>
      </c>
      <c r="O153" s="72"/>
      <c r="P153" s="213">
        <f>O153*H153</f>
        <v>0</v>
      </c>
      <c r="Q153" s="213">
        <v>0</v>
      </c>
      <c r="R153" s="213">
        <f>Q153*H153</f>
        <v>0</v>
      </c>
      <c r="S153" s="213">
        <v>0</v>
      </c>
      <c r="T153" s="214">
        <f>S153*H153</f>
        <v>0</v>
      </c>
      <c r="U153" s="35"/>
      <c r="V153" s="35"/>
      <c r="W153" s="35"/>
      <c r="X153" s="35"/>
      <c r="Y153" s="35"/>
      <c r="Z153" s="35"/>
      <c r="AA153" s="35"/>
      <c r="AB153" s="35"/>
      <c r="AC153" s="35"/>
      <c r="AD153" s="35"/>
      <c r="AE153" s="35"/>
      <c r="AR153" s="215" t="s">
        <v>487</v>
      </c>
      <c r="AT153" s="215" t="s">
        <v>521</v>
      </c>
      <c r="AU153" s="215" t="s">
        <v>83</v>
      </c>
      <c r="AY153" s="18" t="s">
        <v>185</v>
      </c>
      <c r="BE153" s="216">
        <f>IF(N153="základní",J153,0)</f>
        <v>0</v>
      </c>
      <c r="BF153" s="216">
        <f>IF(N153="snížená",J153,0)</f>
        <v>0</v>
      </c>
      <c r="BG153" s="216">
        <f>IF(N153="zákl. přenesená",J153,0)</f>
        <v>0</v>
      </c>
      <c r="BH153" s="216">
        <f>IF(N153="sníž. přenesená",J153,0)</f>
        <v>0</v>
      </c>
      <c r="BI153" s="216">
        <f>IF(N153="nulová",J153,0)</f>
        <v>0</v>
      </c>
      <c r="BJ153" s="18" t="s">
        <v>81</v>
      </c>
      <c r="BK153" s="216">
        <f>ROUND(I153*H153,2)</f>
        <v>0</v>
      </c>
      <c r="BL153" s="18" t="s">
        <v>487</v>
      </c>
      <c r="BM153" s="215" t="s">
        <v>3248</v>
      </c>
    </row>
    <row r="154" spans="1:65" s="2" customFormat="1" ht="10.199999999999999">
      <c r="A154" s="35"/>
      <c r="B154" s="36"/>
      <c r="C154" s="37"/>
      <c r="D154" s="217" t="s">
        <v>194</v>
      </c>
      <c r="E154" s="37"/>
      <c r="F154" s="218" t="s">
        <v>3247</v>
      </c>
      <c r="G154" s="37"/>
      <c r="H154" s="37"/>
      <c r="I154" s="116"/>
      <c r="J154" s="37"/>
      <c r="K154" s="37"/>
      <c r="L154" s="40"/>
      <c r="M154" s="219"/>
      <c r="N154" s="220"/>
      <c r="O154" s="72"/>
      <c r="P154" s="72"/>
      <c r="Q154" s="72"/>
      <c r="R154" s="72"/>
      <c r="S154" s="72"/>
      <c r="T154" s="73"/>
      <c r="U154" s="35"/>
      <c r="V154" s="35"/>
      <c r="W154" s="35"/>
      <c r="X154" s="35"/>
      <c r="Y154" s="35"/>
      <c r="Z154" s="35"/>
      <c r="AA154" s="35"/>
      <c r="AB154" s="35"/>
      <c r="AC154" s="35"/>
      <c r="AD154" s="35"/>
      <c r="AE154" s="35"/>
      <c r="AT154" s="18" t="s">
        <v>194</v>
      </c>
      <c r="AU154" s="18" t="s">
        <v>83</v>
      </c>
    </row>
    <row r="155" spans="1:65" s="2" customFormat="1" ht="16.5" customHeight="1">
      <c r="A155" s="35"/>
      <c r="B155" s="36"/>
      <c r="C155" s="258" t="s">
        <v>274</v>
      </c>
      <c r="D155" s="258" t="s">
        <v>521</v>
      </c>
      <c r="E155" s="259" t="s">
        <v>2641</v>
      </c>
      <c r="F155" s="260" t="s">
        <v>3249</v>
      </c>
      <c r="G155" s="261" t="s">
        <v>316</v>
      </c>
      <c r="H155" s="262">
        <v>600</v>
      </c>
      <c r="I155" s="263"/>
      <c r="J155" s="264">
        <f>ROUND(I155*H155,2)</f>
        <v>0</v>
      </c>
      <c r="K155" s="260" t="s">
        <v>1</v>
      </c>
      <c r="L155" s="265"/>
      <c r="M155" s="266" t="s">
        <v>1</v>
      </c>
      <c r="N155" s="267" t="s">
        <v>38</v>
      </c>
      <c r="O155" s="72"/>
      <c r="P155" s="213">
        <f>O155*H155</f>
        <v>0</v>
      </c>
      <c r="Q155" s="213">
        <v>0</v>
      </c>
      <c r="R155" s="213">
        <f>Q155*H155</f>
        <v>0</v>
      </c>
      <c r="S155" s="213">
        <v>0</v>
      </c>
      <c r="T155" s="214">
        <f>S155*H155</f>
        <v>0</v>
      </c>
      <c r="U155" s="35"/>
      <c r="V155" s="35"/>
      <c r="W155" s="35"/>
      <c r="X155" s="35"/>
      <c r="Y155" s="35"/>
      <c r="Z155" s="35"/>
      <c r="AA155" s="35"/>
      <c r="AB155" s="35"/>
      <c r="AC155" s="35"/>
      <c r="AD155" s="35"/>
      <c r="AE155" s="35"/>
      <c r="AR155" s="215" t="s">
        <v>487</v>
      </c>
      <c r="AT155" s="215" t="s">
        <v>521</v>
      </c>
      <c r="AU155" s="215" t="s">
        <v>83</v>
      </c>
      <c r="AY155" s="18" t="s">
        <v>185</v>
      </c>
      <c r="BE155" s="216">
        <f>IF(N155="základní",J155,0)</f>
        <v>0</v>
      </c>
      <c r="BF155" s="216">
        <f>IF(N155="snížená",J155,0)</f>
        <v>0</v>
      </c>
      <c r="BG155" s="216">
        <f>IF(N155="zákl. přenesená",J155,0)</f>
        <v>0</v>
      </c>
      <c r="BH155" s="216">
        <f>IF(N155="sníž. přenesená",J155,0)</f>
        <v>0</v>
      </c>
      <c r="BI155" s="216">
        <f>IF(N155="nulová",J155,0)</f>
        <v>0</v>
      </c>
      <c r="BJ155" s="18" t="s">
        <v>81</v>
      </c>
      <c r="BK155" s="216">
        <f>ROUND(I155*H155,2)</f>
        <v>0</v>
      </c>
      <c r="BL155" s="18" t="s">
        <v>487</v>
      </c>
      <c r="BM155" s="215" t="s">
        <v>3250</v>
      </c>
    </row>
    <row r="156" spans="1:65" s="2" customFormat="1" ht="10.199999999999999">
      <c r="A156" s="35"/>
      <c r="B156" s="36"/>
      <c r="C156" s="37"/>
      <c r="D156" s="217" t="s">
        <v>194</v>
      </c>
      <c r="E156" s="37"/>
      <c r="F156" s="218" t="s">
        <v>3249</v>
      </c>
      <c r="G156" s="37"/>
      <c r="H156" s="37"/>
      <c r="I156" s="116"/>
      <c r="J156" s="37"/>
      <c r="K156" s="37"/>
      <c r="L156" s="40"/>
      <c r="M156" s="219"/>
      <c r="N156" s="220"/>
      <c r="O156" s="72"/>
      <c r="P156" s="72"/>
      <c r="Q156" s="72"/>
      <c r="R156" s="72"/>
      <c r="S156" s="72"/>
      <c r="T156" s="73"/>
      <c r="U156" s="35"/>
      <c r="V156" s="35"/>
      <c r="W156" s="35"/>
      <c r="X156" s="35"/>
      <c r="Y156" s="35"/>
      <c r="Z156" s="35"/>
      <c r="AA156" s="35"/>
      <c r="AB156" s="35"/>
      <c r="AC156" s="35"/>
      <c r="AD156" s="35"/>
      <c r="AE156" s="35"/>
      <c r="AT156" s="18" t="s">
        <v>194</v>
      </c>
      <c r="AU156" s="18" t="s">
        <v>83</v>
      </c>
    </row>
    <row r="157" spans="1:65" s="2" customFormat="1" ht="16.5" customHeight="1">
      <c r="A157" s="35"/>
      <c r="B157" s="36"/>
      <c r="C157" s="258" t="s">
        <v>282</v>
      </c>
      <c r="D157" s="258" t="s">
        <v>521</v>
      </c>
      <c r="E157" s="259" t="s">
        <v>3251</v>
      </c>
      <c r="F157" s="260" t="s">
        <v>3252</v>
      </c>
      <c r="G157" s="261" t="s">
        <v>190</v>
      </c>
      <c r="H157" s="262">
        <v>10</v>
      </c>
      <c r="I157" s="263"/>
      <c r="J157" s="264">
        <f>ROUND(I157*H157,2)</f>
        <v>0</v>
      </c>
      <c r="K157" s="260" t="s">
        <v>1</v>
      </c>
      <c r="L157" s="265"/>
      <c r="M157" s="266" t="s">
        <v>1</v>
      </c>
      <c r="N157" s="267" t="s">
        <v>38</v>
      </c>
      <c r="O157" s="72"/>
      <c r="P157" s="213">
        <f>O157*H157</f>
        <v>0</v>
      </c>
      <c r="Q157" s="213">
        <v>0</v>
      </c>
      <c r="R157" s="213">
        <f>Q157*H157</f>
        <v>0</v>
      </c>
      <c r="S157" s="213">
        <v>0</v>
      </c>
      <c r="T157" s="214">
        <f>S157*H157</f>
        <v>0</v>
      </c>
      <c r="U157" s="35"/>
      <c r="V157" s="35"/>
      <c r="W157" s="35"/>
      <c r="X157" s="35"/>
      <c r="Y157" s="35"/>
      <c r="Z157" s="35"/>
      <c r="AA157" s="35"/>
      <c r="AB157" s="35"/>
      <c r="AC157" s="35"/>
      <c r="AD157" s="35"/>
      <c r="AE157" s="35"/>
      <c r="AR157" s="215" t="s">
        <v>487</v>
      </c>
      <c r="AT157" s="215" t="s">
        <v>521</v>
      </c>
      <c r="AU157" s="215" t="s">
        <v>83</v>
      </c>
      <c r="AY157" s="18" t="s">
        <v>185</v>
      </c>
      <c r="BE157" s="216">
        <f>IF(N157="základní",J157,0)</f>
        <v>0</v>
      </c>
      <c r="BF157" s="216">
        <f>IF(N157="snížená",J157,0)</f>
        <v>0</v>
      </c>
      <c r="BG157" s="216">
        <f>IF(N157="zákl. přenesená",J157,0)</f>
        <v>0</v>
      </c>
      <c r="BH157" s="216">
        <f>IF(N157="sníž. přenesená",J157,0)</f>
        <v>0</v>
      </c>
      <c r="BI157" s="216">
        <f>IF(N157="nulová",J157,0)</f>
        <v>0</v>
      </c>
      <c r="BJ157" s="18" t="s">
        <v>81</v>
      </c>
      <c r="BK157" s="216">
        <f>ROUND(I157*H157,2)</f>
        <v>0</v>
      </c>
      <c r="BL157" s="18" t="s">
        <v>487</v>
      </c>
      <c r="BM157" s="215" t="s">
        <v>3253</v>
      </c>
    </row>
    <row r="158" spans="1:65" s="2" customFormat="1" ht="10.199999999999999">
      <c r="A158" s="35"/>
      <c r="B158" s="36"/>
      <c r="C158" s="37"/>
      <c r="D158" s="217" t="s">
        <v>194</v>
      </c>
      <c r="E158" s="37"/>
      <c r="F158" s="218" t="s">
        <v>3252</v>
      </c>
      <c r="G158" s="37"/>
      <c r="H158" s="37"/>
      <c r="I158" s="116"/>
      <c r="J158" s="37"/>
      <c r="K158" s="37"/>
      <c r="L158" s="40"/>
      <c r="M158" s="219"/>
      <c r="N158" s="220"/>
      <c r="O158" s="72"/>
      <c r="P158" s="72"/>
      <c r="Q158" s="72"/>
      <c r="R158" s="72"/>
      <c r="S158" s="72"/>
      <c r="T158" s="73"/>
      <c r="U158" s="35"/>
      <c r="V158" s="35"/>
      <c r="W158" s="35"/>
      <c r="X158" s="35"/>
      <c r="Y158" s="35"/>
      <c r="Z158" s="35"/>
      <c r="AA158" s="35"/>
      <c r="AB158" s="35"/>
      <c r="AC158" s="35"/>
      <c r="AD158" s="35"/>
      <c r="AE158" s="35"/>
      <c r="AT158" s="18" t="s">
        <v>194</v>
      </c>
      <c r="AU158" s="18" t="s">
        <v>83</v>
      </c>
    </row>
    <row r="159" spans="1:65" s="2" customFormat="1" ht="16.5" customHeight="1">
      <c r="A159" s="35"/>
      <c r="B159" s="36"/>
      <c r="C159" s="258" t="s">
        <v>8</v>
      </c>
      <c r="D159" s="258" t="s">
        <v>521</v>
      </c>
      <c r="E159" s="259" t="s">
        <v>2669</v>
      </c>
      <c r="F159" s="260" t="s">
        <v>3254</v>
      </c>
      <c r="G159" s="261" t="s">
        <v>316</v>
      </c>
      <c r="H159" s="262">
        <v>510</v>
      </c>
      <c r="I159" s="263"/>
      <c r="J159" s="264">
        <f>ROUND(I159*H159,2)</f>
        <v>0</v>
      </c>
      <c r="K159" s="260" t="s">
        <v>1</v>
      </c>
      <c r="L159" s="265"/>
      <c r="M159" s="266" t="s">
        <v>1</v>
      </c>
      <c r="N159" s="267" t="s">
        <v>38</v>
      </c>
      <c r="O159" s="72"/>
      <c r="P159" s="213">
        <f>O159*H159</f>
        <v>0</v>
      </c>
      <c r="Q159" s="213">
        <v>0</v>
      </c>
      <c r="R159" s="213">
        <f>Q159*H159</f>
        <v>0</v>
      </c>
      <c r="S159" s="213">
        <v>0</v>
      </c>
      <c r="T159" s="214">
        <f>S159*H159</f>
        <v>0</v>
      </c>
      <c r="U159" s="35"/>
      <c r="V159" s="35"/>
      <c r="W159" s="35"/>
      <c r="X159" s="35"/>
      <c r="Y159" s="35"/>
      <c r="Z159" s="35"/>
      <c r="AA159" s="35"/>
      <c r="AB159" s="35"/>
      <c r="AC159" s="35"/>
      <c r="AD159" s="35"/>
      <c r="AE159" s="35"/>
      <c r="AR159" s="215" t="s">
        <v>487</v>
      </c>
      <c r="AT159" s="215" t="s">
        <v>521</v>
      </c>
      <c r="AU159" s="215" t="s">
        <v>83</v>
      </c>
      <c r="AY159" s="18" t="s">
        <v>185</v>
      </c>
      <c r="BE159" s="216">
        <f>IF(N159="základní",J159,0)</f>
        <v>0</v>
      </c>
      <c r="BF159" s="216">
        <f>IF(N159="snížená",J159,0)</f>
        <v>0</v>
      </c>
      <c r="BG159" s="216">
        <f>IF(N159="zákl. přenesená",J159,0)</f>
        <v>0</v>
      </c>
      <c r="BH159" s="216">
        <f>IF(N159="sníž. přenesená",J159,0)</f>
        <v>0</v>
      </c>
      <c r="BI159" s="216">
        <f>IF(N159="nulová",J159,0)</f>
        <v>0</v>
      </c>
      <c r="BJ159" s="18" t="s">
        <v>81</v>
      </c>
      <c r="BK159" s="216">
        <f>ROUND(I159*H159,2)</f>
        <v>0</v>
      </c>
      <c r="BL159" s="18" t="s">
        <v>487</v>
      </c>
      <c r="BM159" s="215" t="s">
        <v>3255</v>
      </c>
    </row>
    <row r="160" spans="1:65" s="2" customFormat="1" ht="10.199999999999999">
      <c r="A160" s="35"/>
      <c r="B160" s="36"/>
      <c r="C160" s="37"/>
      <c r="D160" s="217" t="s">
        <v>194</v>
      </c>
      <c r="E160" s="37"/>
      <c r="F160" s="218" t="s">
        <v>3254</v>
      </c>
      <c r="G160" s="37"/>
      <c r="H160" s="37"/>
      <c r="I160" s="116"/>
      <c r="J160" s="37"/>
      <c r="K160" s="37"/>
      <c r="L160" s="40"/>
      <c r="M160" s="219"/>
      <c r="N160" s="220"/>
      <c r="O160" s="72"/>
      <c r="P160" s="72"/>
      <c r="Q160" s="72"/>
      <c r="R160" s="72"/>
      <c r="S160" s="72"/>
      <c r="T160" s="73"/>
      <c r="U160" s="35"/>
      <c r="V160" s="35"/>
      <c r="W160" s="35"/>
      <c r="X160" s="35"/>
      <c r="Y160" s="35"/>
      <c r="Z160" s="35"/>
      <c r="AA160" s="35"/>
      <c r="AB160" s="35"/>
      <c r="AC160" s="35"/>
      <c r="AD160" s="35"/>
      <c r="AE160" s="35"/>
      <c r="AT160" s="18" t="s">
        <v>194</v>
      </c>
      <c r="AU160" s="18" t="s">
        <v>83</v>
      </c>
    </row>
    <row r="161" spans="1:65" s="2" customFormat="1" ht="16.5" customHeight="1">
      <c r="A161" s="35"/>
      <c r="B161" s="36"/>
      <c r="C161" s="258" t="s">
        <v>296</v>
      </c>
      <c r="D161" s="258" t="s">
        <v>521</v>
      </c>
      <c r="E161" s="259" t="s">
        <v>3256</v>
      </c>
      <c r="F161" s="260" t="s">
        <v>3257</v>
      </c>
      <c r="G161" s="261" t="s">
        <v>190</v>
      </c>
      <c r="H161" s="262">
        <v>5</v>
      </c>
      <c r="I161" s="263"/>
      <c r="J161" s="264">
        <f>ROUND(I161*H161,2)</f>
        <v>0</v>
      </c>
      <c r="K161" s="260" t="s">
        <v>1</v>
      </c>
      <c r="L161" s="265"/>
      <c r="M161" s="266" t="s">
        <v>1</v>
      </c>
      <c r="N161" s="267" t="s">
        <v>38</v>
      </c>
      <c r="O161" s="72"/>
      <c r="P161" s="213">
        <f>O161*H161</f>
        <v>0</v>
      </c>
      <c r="Q161" s="213">
        <v>0</v>
      </c>
      <c r="R161" s="213">
        <f>Q161*H161</f>
        <v>0</v>
      </c>
      <c r="S161" s="213">
        <v>0</v>
      </c>
      <c r="T161" s="214">
        <f>S161*H161</f>
        <v>0</v>
      </c>
      <c r="U161" s="35"/>
      <c r="V161" s="35"/>
      <c r="W161" s="35"/>
      <c r="X161" s="35"/>
      <c r="Y161" s="35"/>
      <c r="Z161" s="35"/>
      <c r="AA161" s="35"/>
      <c r="AB161" s="35"/>
      <c r="AC161" s="35"/>
      <c r="AD161" s="35"/>
      <c r="AE161" s="35"/>
      <c r="AR161" s="215" t="s">
        <v>487</v>
      </c>
      <c r="AT161" s="215" t="s">
        <v>521</v>
      </c>
      <c r="AU161" s="215" t="s">
        <v>83</v>
      </c>
      <c r="AY161" s="18" t="s">
        <v>185</v>
      </c>
      <c r="BE161" s="216">
        <f>IF(N161="základní",J161,0)</f>
        <v>0</v>
      </c>
      <c r="BF161" s="216">
        <f>IF(N161="snížená",J161,0)</f>
        <v>0</v>
      </c>
      <c r="BG161" s="216">
        <f>IF(N161="zákl. přenesená",J161,0)</f>
        <v>0</v>
      </c>
      <c r="BH161" s="216">
        <f>IF(N161="sníž. přenesená",J161,0)</f>
        <v>0</v>
      </c>
      <c r="BI161" s="216">
        <f>IF(N161="nulová",J161,0)</f>
        <v>0</v>
      </c>
      <c r="BJ161" s="18" t="s">
        <v>81</v>
      </c>
      <c r="BK161" s="216">
        <f>ROUND(I161*H161,2)</f>
        <v>0</v>
      </c>
      <c r="BL161" s="18" t="s">
        <v>487</v>
      </c>
      <c r="BM161" s="215" t="s">
        <v>3258</v>
      </c>
    </row>
    <row r="162" spans="1:65" s="2" customFormat="1" ht="10.199999999999999">
      <c r="A162" s="35"/>
      <c r="B162" s="36"/>
      <c r="C162" s="37"/>
      <c r="D162" s="217" t="s">
        <v>194</v>
      </c>
      <c r="E162" s="37"/>
      <c r="F162" s="218" t="s">
        <v>3257</v>
      </c>
      <c r="G162" s="37"/>
      <c r="H162" s="37"/>
      <c r="I162" s="116"/>
      <c r="J162" s="37"/>
      <c r="K162" s="37"/>
      <c r="L162" s="40"/>
      <c r="M162" s="219"/>
      <c r="N162" s="220"/>
      <c r="O162" s="72"/>
      <c r="P162" s="72"/>
      <c r="Q162" s="72"/>
      <c r="R162" s="72"/>
      <c r="S162" s="72"/>
      <c r="T162" s="73"/>
      <c r="U162" s="35"/>
      <c r="V162" s="35"/>
      <c r="W162" s="35"/>
      <c r="X162" s="35"/>
      <c r="Y162" s="35"/>
      <c r="Z162" s="35"/>
      <c r="AA162" s="35"/>
      <c r="AB162" s="35"/>
      <c r="AC162" s="35"/>
      <c r="AD162" s="35"/>
      <c r="AE162" s="35"/>
      <c r="AT162" s="18" t="s">
        <v>194</v>
      </c>
      <c r="AU162" s="18" t="s">
        <v>83</v>
      </c>
    </row>
    <row r="163" spans="1:65" s="2" customFormat="1" ht="16.5" customHeight="1">
      <c r="A163" s="35"/>
      <c r="B163" s="36"/>
      <c r="C163" s="258" t="s">
        <v>305</v>
      </c>
      <c r="D163" s="258" t="s">
        <v>521</v>
      </c>
      <c r="E163" s="259" t="s">
        <v>3259</v>
      </c>
      <c r="F163" s="260" t="s">
        <v>3260</v>
      </c>
      <c r="G163" s="261" t="s">
        <v>316</v>
      </c>
      <c r="H163" s="262">
        <v>35</v>
      </c>
      <c r="I163" s="263"/>
      <c r="J163" s="264">
        <f>ROUND(I163*H163,2)</f>
        <v>0</v>
      </c>
      <c r="K163" s="260" t="s">
        <v>1</v>
      </c>
      <c r="L163" s="265"/>
      <c r="M163" s="266" t="s">
        <v>1</v>
      </c>
      <c r="N163" s="267" t="s">
        <v>38</v>
      </c>
      <c r="O163" s="72"/>
      <c r="P163" s="213">
        <f>O163*H163</f>
        <v>0</v>
      </c>
      <c r="Q163" s="213">
        <v>0</v>
      </c>
      <c r="R163" s="213">
        <f>Q163*H163</f>
        <v>0</v>
      </c>
      <c r="S163" s="213">
        <v>0</v>
      </c>
      <c r="T163" s="214">
        <f>S163*H163</f>
        <v>0</v>
      </c>
      <c r="U163" s="35"/>
      <c r="V163" s="35"/>
      <c r="W163" s="35"/>
      <c r="X163" s="35"/>
      <c r="Y163" s="35"/>
      <c r="Z163" s="35"/>
      <c r="AA163" s="35"/>
      <c r="AB163" s="35"/>
      <c r="AC163" s="35"/>
      <c r="AD163" s="35"/>
      <c r="AE163" s="35"/>
      <c r="AR163" s="215" t="s">
        <v>487</v>
      </c>
      <c r="AT163" s="215" t="s">
        <v>521</v>
      </c>
      <c r="AU163" s="215" t="s">
        <v>83</v>
      </c>
      <c r="AY163" s="18" t="s">
        <v>185</v>
      </c>
      <c r="BE163" s="216">
        <f>IF(N163="základní",J163,0)</f>
        <v>0</v>
      </c>
      <c r="BF163" s="216">
        <f>IF(N163="snížená",J163,0)</f>
        <v>0</v>
      </c>
      <c r="BG163" s="216">
        <f>IF(N163="zákl. přenesená",J163,0)</f>
        <v>0</v>
      </c>
      <c r="BH163" s="216">
        <f>IF(N163="sníž. přenesená",J163,0)</f>
        <v>0</v>
      </c>
      <c r="BI163" s="216">
        <f>IF(N163="nulová",J163,0)</f>
        <v>0</v>
      </c>
      <c r="BJ163" s="18" t="s">
        <v>81</v>
      </c>
      <c r="BK163" s="216">
        <f>ROUND(I163*H163,2)</f>
        <v>0</v>
      </c>
      <c r="BL163" s="18" t="s">
        <v>487</v>
      </c>
      <c r="BM163" s="215" t="s">
        <v>3261</v>
      </c>
    </row>
    <row r="164" spans="1:65" s="2" customFormat="1" ht="10.199999999999999">
      <c r="A164" s="35"/>
      <c r="B164" s="36"/>
      <c r="C164" s="37"/>
      <c r="D164" s="217" t="s">
        <v>194</v>
      </c>
      <c r="E164" s="37"/>
      <c r="F164" s="218" t="s">
        <v>3260</v>
      </c>
      <c r="G164" s="37"/>
      <c r="H164" s="37"/>
      <c r="I164" s="116"/>
      <c r="J164" s="37"/>
      <c r="K164" s="37"/>
      <c r="L164" s="40"/>
      <c r="M164" s="219"/>
      <c r="N164" s="220"/>
      <c r="O164" s="72"/>
      <c r="P164" s="72"/>
      <c r="Q164" s="72"/>
      <c r="R164" s="72"/>
      <c r="S164" s="72"/>
      <c r="T164" s="73"/>
      <c r="U164" s="35"/>
      <c r="V164" s="35"/>
      <c r="W164" s="35"/>
      <c r="X164" s="35"/>
      <c r="Y164" s="35"/>
      <c r="Z164" s="35"/>
      <c r="AA164" s="35"/>
      <c r="AB164" s="35"/>
      <c r="AC164" s="35"/>
      <c r="AD164" s="35"/>
      <c r="AE164" s="35"/>
      <c r="AT164" s="18" t="s">
        <v>194</v>
      </c>
      <c r="AU164" s="18" t="s">
        <v>83</v>
      </c>
    </row>
    <row r="165" spans="1:65" s="2" customFormat="1" ht="16.5" customHeight="1">
      <c r="A165" s="35"/>
      <c r="B165" s="36"/>
      <c r="C165" s="258" t="s">
        <v>313</v>
      </c>
      <c r="D165" s="258" t="s">
        <v>521</v>
      </c>
      <c r="E165" s="259" t="s">
        <v>3262</v>
      </c>
      <c r="F165" s="260" t="s">
        <v>3263</v>
      </c>
      <c r="G165" s="261" t="s">
        <v>190</v>
      </c>
      <c r="H165" s="262">
        <v>5</v>
      </c>
      <c r="I165" s="263"/>
      <c r="J165" s="264">
        <f>ROUND(I165*H165,2)</f>
        <v>0</v>
      </c>
      <c r="K165" s="260" t="s">
        <v>1</v>
      </c>
      <c r="L165" s="265"/>
      <c r="M165" s="266" t="s">
        <v>1</v>
      </c>
      <c r="N165" s="267" t="s">
        <v>38</v>
      </c>
      <c r="O165" s="72"/>
      <c r="P165" s="213">
        <f>O165*H165</f>
        <v>0</v>
      </c>
      <c r="Q165" s="213">
        <v>0</v>
      </c>
      <c r="R165" s="213">
        <f>Q165*H165</f>
        <v>0</v>
      </c>
      <c r="S165" s="213">
        <v>0</v>
      </c>
      <c r="T165" s="214">
        <f>S165*H165</f>
        <v>0</v>
      </c>
      <c r="U165" s="35"/>
      <c r="V165" s="35"/>
      <c r="W165" s="35"/>
      <c r="X165" s="35"/>
      <c r="Y165" s="35"/>
      <c r="Z165" s="35"/>
      <c r="AA165" s="35"/>
      <c r="AB165" s="35"/>
      <c r="AC165" s="35"/>
      <c r="AD165" s="35"/>
      <c r="AE165" s="35"/>
      <c r="AR165" s="215" t="s">
        <v>487</v>
      </c>
      <c r="AT165" s="215" t="s">
        <v>521</v>
      </c>
      <c r="AU165" s="215" t="s">
        <v>83</v>
      </c>
      <c r="AY165" s="18" t="s">
        <v>185</v>
      </c>
      <c r="BE165" s="216">
        <f>IF(N165="základní",J165,0)</f>
        <v>0</v>
      </c>
      <c r="BF165" s="216">
        <f>IF(N165="snížená",J165,0)</f>
        <v>0</v>
      </c>
      <c r="BG165" s="216">
        <f>IF(N165="zákl. přenesená",J165,0)</f>
        <v>0</v>
      </c>
      <c r="BH165" s="216">
        <f>IF(N165="sníž. přenesená",J165,0)</f>
        <v>0</v>
      </c>
      <c r="BI165" s="216">
        <f>IF(N165="nulová",J165,0)</f>
        <v>0</v>
      </c>
      <c r="BJ165" s="18" t="s">
        <v>81</v>
      </c>
      <c r="BK165" s="216">
        <f>ROUND(I165*H165,2)</f>
        <v>0</v>
      </c>
      <c r="BL165" s="18" t="s">
        <v>487</v>
      </c>
      <c r="BM165" s="215" t="s">
        <v>3264</v>
      </c>
    </row>
    <row r="166" spans="1:65" s="2" customFormat="1" ht="10.199999999999999">
      <c r="A166" s="35"/>
      <c r="B166" s="36"/>
      <c r="C166" s="37"/>
      <c r="D166" s="217" t="s">
        <v>194</v>
      </c>
      <c r="E166" s="37"/>
      <c r="F166" s="218" t="s">
        <v>3263</v>
      </c>
      <c r="G166" s="37"/>
      <c r="H166" s="37"/>
      <c r="I166" s="116"/>
      <c r="J166" s="37"/>
      <c r="K166" s="37"/>
      <c r="L166" s="40"/>
      <c r="M166" s="219"/>
      <c r="N166" s="220"/>
      <c r="O166" s="72"/>
      <c r="P166" s="72"/>
      <c r="Q166" s="72"/>
      <c r="R166" s="72"/>
      <c r="S166" s="72"/>
      <c r="T166" s="73"/>
      <c r="U166" s="35"/>
      <c r="V166" s="35"/>
      <c r="W166" s="35"/>
      <c r="X166" s="35"/>
      <c r="Y166" s="35"/>
      <c r="Z166" s="35"/>
      <c r="AA166" s="35"/>
      <c r="AB166" s="35"/>
      <c r="AC166" s="35"/>
      <c r="AD166" s="35"/>
      <c r="AE166" s="35"/>
      <c r="AT166" s="18" t="s">
        <v>194</v>
      </c>
      <c r="AU166" s="18" t="s">
        <v>83</v>
      </c>
    </row>
    <row r="167" spans="1:65" s="2" customFormat="1" ht="16.5" customHeight="1">
      <c r="A167" s="35"/>
      <c r="B167" s="36"/>
      <c r="C167" s="258" t="s">
        <v>322</v>
      </c>
      <c r="D167" s="258" t="s">
        <v>521</v>
      </c>
      <c r="E167" s="259" t="s">
        <v>3265</v>
      </c>
      <c r="F167" s="260" t="s">
        <v>2721</v>
      </c>
      <c r="G167" s="261" t="s">
        <v>1430</v>
      </c>
      <c r="H167" s="262">
        <v>1</v>
      </c>
      <c r="I167" s="263"/>
      <c r="J167" s="264">
        <f>ROUND(I167*H167,2)</f>
        <v>0</v>
      </c>
      <c r="K167" s="260" t="s">
        <v>1</v>
      </c>
      <c r="L167" s="265"/>
      <c r="M167" s="266" t="s">
        <v>1</v>
      </c>
      <c r="N167" s="267" t="s">
        <v>38</v>
      </c>
      <c r="O167" s="72"/>
      <c r="P167" s="213">
        <f>O167*H167</f>
        <v>0</v>
      </c>
      <c r="Q167" s="213">
        <v>0</v>
      </c>
      <c r="R167" s="213">
        <f>Q167*H167</f>
        <v>0</v>
      </c>
      <c r="S167" s="213">
        <v>0</v>
      </c>
      <c r="T167" s="214">
        <f>S167*H167</f>
        <v>0</v>
      </c>
      <c r="U167" s="35"/>
      <c r="V167" s="35"/>
      <c r="W167" s="35"/>
      <c r="X167" s="35"/>
      <c r="Y167" s="35"/>
      <c r="Z167" s="35"/>
      <c r="AA167" s="35"/>
      <c r="AB167" s="35"/>
      <c r="AC167" s="35"/>
      <c r="AD167" s="35"/>
      <c r="AE167" s="35"/>
      <c r="AR167" s="215" t="s">
        <v>487</v>
      </c>
      <c r="AT167" s="215" t="s">
        <v>521</v>
      </c>
      <c r="AU167" s="215" t="s">
        <v>83</v>
      </c>
      <c r="AY167" s="18" t="s">
        <v>185</v>
      </c>
      <c r="BE167" s="216">
        <f>IF(N167="základní",J167,0)</f>
        <v>0</v>
      </c>
      <c r="BF167" s="216">
        <f>IF(N167="snížená",J167,0)</f>
        <v>0</v>
      </c>
      <c r="BG167" s="216">
        <f>IF(N167="zákl. přenesená",J167,0)</f>
        <v>0</v>
      </c>
      <c r="BH167" s="216">
        <f>IF(N167="sníž. přenesená",J167,0)</f>
        <v>0</v>
      </c>
      <c r="BI167" s="216">
        <f>IF(N167="nulová",J167,0)</f>
        <v>0</v>
      </c>
      <c r="BJ167" s="18" t="s">
        <v>81</v>
      </c>
      <c r="BK167" s="216">
        <f>ROUND(I167*H167,2)</f>
        <v>0</v>
      </c>
      <c r="BL167" s="18" t="s">
        <v>487</v>
      </c>
      <c r="BM167" s="215" t="s">
        <v>3266</v>
      </c>
    </row>
    <row r="168" spans="1:65" s="2" customFormat="1" ht="10.199999999999999">
      <c r="A168" s="35"/>
      <c r="B168" s="36"/>
      <c r="C168" s="37"/>
      <c r="D168" s="217" t="s">
        <v>194</v>
      </c>
      <c r="E168" s="37"/>
      <c r="F168" s="218" t="s">
        <v>2721</v>
      </c>
      <c r="G168" s="37"/>
      <c r="H168" s="37"/>
      <c r="I168" s="116"/>
      <c r="J168" s="37"/>
      <c r="K168" s="37"/>
      <c r="L168" s="40"/>
      <c r="M168" s="219"/>
      <c r="N168" s="220"/>
      <c r="O168" s="72"/>
      <c r="P168" s="72"/>
      <c r="Q168" s="72"/>
      <c r="R168" s="72"/>
      <c r="S168" s="72"/>
      <c r="T168" s="73"/>
      <c r="U168" s="35"/>
      <c r="V168" s="35"/>
      <c r="W168" s="35"/>
      <c r="X168" s="35"/>
      <c r="Y168" s="35"/>
      <c r="Z168" s="35"/>
      <c r="AA168" s="35"/>
      <c r="AB168" s="35"/>
      <c r="AC168" s="35"/>
      <c r="AD168" s="35"/>
      <c r="AE168" s="35"/>
      <c r="AT168" s="18" t="s">
        <v>194</v>
      </c>
      <c r="AU168" s="18" t="s">
        <v>83</v>
      </c>
    </row>
    <row r="169" spans="1:65" s="12" customFormat="1" ht="22.8" customHeight="1">
      <c r="B169" s="188"/>
      <c r="C169" s="189"/>
      <c r="D169" s="190" t="s">
        <v>72</v>
      </c>
      <c r="E169" s="202" t="s">
        <v>1671</v>
      </c>
      <c r="F169" s="202" t="s">
        <v>3267</v>
      </c>
      <c r="G169" s="189"/>
      <c r="H169" s="189"/>
      <c r="I169" s="192"/>
      <c r="J169" s="203">
        <f>BK169</f>
        <v>0</v>
      </c>
      <c r="K169" s="189"/>
      <c r="L169" s="194"/>
      <c r="M169" s="195"/>
      <c r="N169" s="196"/>
      <c r="O169" s="196"/>
      <c r="P169" s="197">
        <f>SUM(P170:P177)</f>
        <v>0</v>
      </c>
      <c r="Q169" s="196"/>
      <c r="R169" s="197">
        <f>SUM(R170:R177)</f>
        <v>0</v>
      </c>
      <c r="S169" s="196"/>
      <c r="T169" s="198">
        <f>SUM(T170:T177)</f>
        <v>0</v>
      </c>
      <c r="AR169" s="199" t="s">
        <v>192</v>
      </c>
      <c r="AT169" s="200" t="s">
        <v>72</v>
      </c>
      <c r="AU169" s="200" t="s">
        <v>81</v>
      </c>
      <c r="AY169" s="199" t="s">
        <v>185</v>
      </c>
      <c r="BK169" s="201">
        <f>SUM(BK170:BK177)</f>
        <v>0</v>
      </c>
    </row>
    <row r="170" spans="1:65" s="2" customFormat="1" ht="16.5" customHeight="1">
      <c r="A170" s="35"/>
      <c r="B170" s="36"/>
      <c r="C170" s="258" t="s">
        <v>335</v>
      </c>
      <c r="D170" s="258" t="s">
        <v>521</v>
      </c>
      <c r="E170" s="259" t="s">
        <v>3268</v>
      </c>
      <c r="F170" s="260" t="s">
        <v>3269</v>
      </c>
      <c r="G170" s="261" t="s">
        <v>316</v>
      </c>
      <c r="H170" s="262">
        <v>600</v>
      </c>
      <c r="I170" s="263"/>
      <c r="J170" s="264">
        <f>ROUND(I170*H170,2)</f>
        <v>0</v>
      </c>
      <c r="K170" s="260" t="s">
        <v>1</v>
      </c>
      <c r="L170" s="265"/>
      <c r="M170" s="266" t="s">
        <v>1</v>
      </c>
      <c r="N170" s="267" t="s">
        <v>38</v>
      </c>
      <c r="O170" s="72"/>
      <c r="P170" s="213">
        <f>O170*H170</f>
        <v>0</v>
      </c>
      <c r="Q170" s="213">
        <v>0</v>
      </c>
      <c r="R170" s="213">
        <f>Q170*H170</f>
        <v>0</v>
      </c>
      <c r="S170" s="213">
        <v>0</v>
      </c>
      <c r="T170" s="214">
        <f>S170*H170</f>
        <v>0</v>
      </c>
      <c r="U170" s="35"/>
      <c r="V170" s="35"/>
      <c r="W170" s="35"/>
      <c r="X170" s="35"/>
      <c r="Y170" s="35"/>
      <c r="Z170" s="35"/>
      <c r="AA170" s="35"/>
      <c r="AB170" s="35"/>
      <c r="AC170" s="35"/>
      <c r="AD170" s="35"/>
      <c r="AE170" s="35"/>
      <c r="AR170" s="215" t="s">
        <v>487</v>
      </c>
      <c r="AT170" s="215" t="s">
        <v>521</v>
      </c>
      <c r="AU170" s="215" t="s">
        <v>83</v>
      </c>
      <c r="AY170" s="18" t="s">
        <v>185</v>
      </c>
      <c r="BE170" s="216">
        <f>IF(N170="základní",J170,0)</f>
        <v>0</v>
      </c>
      <c r="BF170" s="216">
        <f>IF(N170="snížená",J170,0)</f>
        <v>0</v>
      </c>
      <c r="BG170" s="216">
        <f>IF(N170="zákl. přenesená",J170,0)</f>
        <v>0</v>
      </c>
      <c r="BH170" s="216">
        <f>IF(N170="sníž. přenesená",J170,0)</f>
        <v>0</v>
      </c>
      <c r="BI170" s="216">
        <f>IF(N170="nulová",J170,0)</f>
        <v>0</v>
      </c>
      <c r="BJ170" s="18" t="s">
        <v>81</v>
      </c>
      <c r="BK170" s="216">
        <f>ROUND(I170*H170,2)</f>
        <v>0</v>
      </c>
      <c r="BL170" s="18" t="s">
        <v>487</v>
      </c>
      <c r="BM170" s="215" t="s">
        <v>3270</v>
      </c>
    </row>
    <row r="171" spans="1:65" s="2" customFormat="1" ht="10.199999999999999">
      <c r="A171" s="35"/>
      <c r="B171" s="36"/>
      <c r="C171" s="37"/>
      <c r="D171" s="217" t="s">
        <v>194</v>
      </c>
      <c r="E171" s="37"/>
      <c r="F171" s="218" t="s">
        <v>3269</v>
      </c>
      <c r="G171" s="37"/>
      <c r="H171" s="37"/>
      <c r="I171" s="116"/>
      <c r="J171" s="37"/>
      <c r="K171" s="37"/>
      <c r="L171" s="40"/>
      <c r="M171" s="219"/>
      <c r="N171" s="220"/>
      <c r="O171" s="72"/>
      <c r="P171" s="72"/>
      <c r="Q171" s="72"/>
      <c r="R171" s="72"/>
      <c r="S171" s="72"/>
      <c r="T171" s="73"/>
      <c r="U171" s="35"/>
      <c r="V171" s="35"/>
      <c r="W171" s="35"/>
      <c r="X171" s="35"/>
      <c r="Y171" s="35"/>
      <c r="Z171" s="35"/>
      <c r="AA171" s="35"/>
      <c r="AB171" s="35"/>
      <c r="AC171" s="35"/>
      <c r="AD171" s="35"/>
      <c r="AE171" s="35"/>
      <c r="AT171" s="18" t="s">
        <v>194</v>
      </c>
      <c r="AU171" s="18" t="s">
        <v>83</v>
      </c>
    </row>
    <row r="172" spans="1:65" s="2" customFormat="1" ht="16.5" customHeight="1">
      <c r="A172" s="35"/>
      <c r="B172" s="36"/>
      <c r="C172" s="258" t="s">
        <v>7</v>
      </c>
      <c r="D172" s="258" t="s">
        <v>521</v>
      </c>
      <c r="E172" s="259" t="s">
        <v>3271</v>
      </c>
      <c r="F172" s="260" t="s">
        <v>3272</v>
      </c>
      <c r="G172" s="261" t="s">
        <v>316</v>
      </c>
      <c r="H172" s="262">
        <v>600</v>
      </c>
      <c r="I172" s="263"/>
      <c r="J172" s="264">
        <f>ROUND(I172*H172,2)</f>
        <v>0</v>
      </c>
      <c r="K172" s="260" t="s">
        <v>1</v>
      </c>
      <c r="L172" s="265"/>
      <c r="M172" s="266" t="s">
        <v>1</v>
      </c>
      <c r="N172" s="267" t="s">
        <v>38</v>
      </c>
      <c r="O172" s="72"/>
      <c r="P172" s="213">
        <f>O172*H172</f>
        <v>0</v>
      </c>
      <c r="Q172" s="213">
        <v>0</v>
      </c>
      <c r="R172" s="213">
        <f>Q172*H172</f>
        <v>0</v>
      </c>
      <c r="S172" s="213">
        <v>0</v>
      </c>
      <c r="T172" s="214">
        <f>S172*H172</f>
        <v>0</v>
      </c>
      <c r="U172" s="35"/>
      <c r="V172" s="35"/>
      <c r="W172" s="35"/>
      <c r="X172" s="35"/>
      <c r="Y172" s="35"/>
      <c r="Z172" s="35"/>
      <c r="AA172" s="35"/>
      <c r="AB172" s="35"/>
      <c r="AC172" s="35"/>
      <c r="AD172" s="35"/>
      <c r="AE172" s="35"/>
      <c r="AR172" s="215" t="s">
        <v>487</v>
      </c>
      <c r="AT172" s="215" t="s">
        <v>521</v>
      </c>
      <c r="AU172" s="215" t="s">
        <v>83</v>
      </c>
      <c r="AY172" s="18" t="s">
        <v>185</v>
      </c>
      <c r="BE172" s="216">
        <f>IF(N172="základní",J172,0)</f>
        <v>0</v>
      </c>
      <c r="BF172" s="216">
        <f>IF(N172="snížená",J172,0)</f>
        <v>0</v>
      </c>
      <c r="BG172" s="216">
        <f>IF(N172="zákl. přenesená",J172,0)</f>
        <v>0</v>
      </c>
      <c r="BH172" s="216">
        <f>IF(N172="sníž. přenesená",J172,0)</f>
        <v>0</v>
      </c>
      <c r="BI172" s="216">
        <f>IF(N172="nulová",J172,0)</f>
        <v>0</v>
      </c>
      <c r="BJ172" s="18" t="s">
        <v>81</v>
      </c>
      <c r="BK172" s="216">
        <f>ROUND(I172*H172,2)</f>
        <v>0</v>
      </c>
      <c r="BL172" s="18" t="s">
        <v>487</v>
      </c>
      <c r="BM172" s="215" t="s">
        <v>3273</v>
      </c>
    </row>
    <row r="173" spans="1:65" s="2" customFormat="1" ht="10.199999999999999">
      <c r="A173" s="35"/>
      <c r="B173" s="36"/>
      <c r="C173" s="37"/>
      <c r="D173" s="217" t="s">
        <v>194</v>
      </c>
      <c r="E173" s="37"/>
      <c r="F173" s="218" t="s">
        <v>3272</v>
      </c>
      <c r="G173" s="37"/>
      <c r="H173" s="37"/>
      <c r="I173" s="116"/>
      <c r="J173" s="37"/>
      <c r="K173" s="37"/>
      <c r="L173" s="40"/>
      <c r="M173" s="219"/>
      <c r="N173" s="220"/>
      <c r="O173" s="72"/>
      <c r="P173" s="72"/>
      <c r="Q173" s="72"/>
      <c r="R173" s="72"/>
      <c r="S173" s="72"/>
      <c r="T173" s="73"/>
      <c r="U173" s="35"/>
      <c r="V173" s="35"/>
      <c r="W173" s="35"/>
      <c r="X173" s="35"/>
      <c r="Y173" s="35"/>
      <c r="Z173" s="35"/>
      <c r="AA173" s="35"/>
      <c r="AB173" s="35"/>
      <c r="AC173" s="35"/>
      <c r="AD173" s="35"/>
      <c r="AE173" s="35"/>
      <c r="AT173" s="18" t="s">
        <v>194</v>
      </c>
      <c r="AU173" s="18" t="s">
        <v>83</v>
      </c>
    </row>
    <row r="174" spans="1:65" s="2" customFormat="1" ht="16.5" customHeight="1">
      <c r="A174" s="35"/>
      <c r="B174" s="36"/>
      <c r="C174" s="204" t="s">
        <v>347</v>
      </c>
      <c r="D174" s="204" t="s">
        <v>187</v>
      </c>
      <c r="E174" s="205" t="s">
        <v>2720</v>
      </c>
      <c r="F174" s="206" t="s">
        <v>3274</v>
      </c>
      <c r="G174" s="207" t="s">
        <v>1430</v>
      </c>
      <c r="H174" s="208">
        <v>1</v>
      </c>
      <c r="I174" s="209"/>
      <c r="J174" s="210">
        <f>ROUND(I174*H174,2)</f>
        <v>0</v>
      </c>
      <c r="K174" s="206" t="s">
        <v>1</v>
      </c>
      <c r="L174" s="40"/>
      <c r="M174" s="211" t="s">
        <v>1</v>
      </c>
      <c r="N174" s="212" t="s">
        <v>38</v>
      </c>
      <c r="O174" s="72"/>
      <c r="P174" s="213">
        <f>O174*H174</f>
        <v>0</v>
      </c>
      <c r="Q174" s="213">
        <v>0</v>
      </c>
      <c r="R174" s="213">
        <f>Q174*H174</f>
        <v>0</v>
      </c>
      <c r="S174" s="213">
        <v>0</v>
      </c>
      <c r="T174" s="214">
        <f>S174*H174</f>
        <v>0</v>
      </c>
      <c r="U174" s="35"/>
      <c r="V174" s="35"/>
      <c r="W174" s="35"/>
      <c r="X174" s="35"/>
      <c r="Y174" s="35"/>
      <c r="Z174" s="35"/>
      <c r="AA174" s="35"/>
      <c r="AB174" s="35"/>
      <c r="AC174" s="35"/>
      <c r="AD174" s="35"/>
      <c r="AE174" s="35"/>
      <c r="AR174" s="215" t="s">
        <v>487</v>
      </c>
      <c r="AT174" s="215" t="s">
        <v>187</v>
      </c>
      <c r="AU174" s="215" t="s">
        <v>83</v>
      </c>
      <c r="AY174" s="18" t="s">
        <v>185</v>
      </c>
      <c r="BE174" s="216">
        <f>IF(N174="základní",J174,0)</f>
        <v>0</v>
      </c>
      <c r="BF174" s="216">
        <f>IF(N174="snížená",J174,0)</f>
        <v>0</v>
      </c>
      <c r="BG174" s="216">
        <f>IF(N174="zákl. přenesená",J174,0)</f>
        <v>0</v>
      </c>
      <c r="BH174" s="216">
        <f>IF(N174="sníž. přenesená",J174,0)</f>
        <v>0</v>
      </c>
      <c r="BI174" s="216">
        <f>IF(N174="nulová",J174,0)</f>
        <v>0</v>
      </c>
      <c r="BJ174" s="18" t="s">
        <v>81</v>
      </c>
      <c r="BK174" s="216">
        <f>ROUND(I174*H174,2)</f>
        <v>0</v>
      </c>
      <c r="BL174" s="18" t="s">
        <v>487</v>
      </c>
      <c r="BM174" s="215" t="s">
        <v>3275</v>
      </c>
    </row>
    <row r="175" spans="1:65" s="2" customFormat="1" ht="10.199999999999999">
      <c r="A175" s="35"/>
      <c r="B175" s="36"/>
      <c r="C175" s="37"/>
      <c r="D175" s="217" t="s">
        <v>194</v>
      </c>
      <c r="E175" s="37"/>
      <c r="F175" s="218" t="s">
        <v>3274</v>
      </c>
      <c r="G175" s="37"/>
      <c r="H175" s="37"/>
      <c r="I175" s="116"/>
      <c r="J175" s="37"/>
      <c r="K175" s="37"/>
      <c r="L175" s="40"/>
      <c r="M175" s="219"/>
      <c r="N175" s="220"/>
      <c r="O175" s="72"/>
      <c r="P175" s="72"/>
      <c r="Q175" s="72"/>
      <c r="R175" s="72"/>
      <c r="S175" s="72"/>
      <c r="T175" s="73"/>
      <c r="U175" s="35"/>
      <c r="V175" s="35"/>
      <c r="W175" s="35"/>
      <c r="X175" s="35"/>
      <c r="Y175" s="35"/>
      <c r="Z175" s="35"/>
      <c r="AA175" s="35"/>
      <c r="AB175" s="35"/>
      <c r="AC175" s="35"/>
      <c r="AD175" s="35"/>
      <c r="AE175" s="35"/>
      <c r="AT175" s="18" t="s">
        <v>194</v>
      </c>
      <c r="AU175" s="18" t="s">
        <v>83</v>
      </c>
    </row>
    <row r="176" spans="1:65" s="2" customFormat="1" ht="16.5" customHeight="1">
      <c r="A176" s="35"/>
      <c r="B176" s="36"/>
      <c r="C176" s="204" t="s">
        <v>355</v>
      </c>
      <c r="D176" s="204" t="s">
        <v>187</v>
      </c>
      <c r="E176" s="205" t="s">
        <v>2736</v>
      </c>
      <c r="F176" s="206" t="s">
        <v>3276</v>
      </c>
      <c r="G176" s="207" t="s">
        <v>1430</v>
      </c>
      <c r="H176" s="208">
        <v>1</v>
      </c>
      <c r="I176" s="209"/>
      <c r="J176" s="210">
        <f>ROUND(I176*H176,2)</f>
        <v>0</v>
      </c>
      <c r="K176" s="206" t="s">
        <v>1</v>
      </c>
      <c r="L176" s="40"/>
      <c r="M176" s="211" t="s">
        <v>1</v>
      </c>
      <c r="N176" s="212" t="s">
        <v>38</v>
      </c>
      <c r="O176" s="72"/>
      <c r="P176" s="213">
        <f>O176*H176</f>
        <v>0</v>
      </c>
      <c r="Q176" s="213">
        <v>0</v>
      </c>
      <c r="R176" s="213">
        <f>Q176*H176</f>
        <v>0</v>
      </c>
      <c r="S176" s="213">
        <v>0</v>
      </c>
      <c r="T176" s="214">
        <f>S176*H176</f>
        <v>0</v>
      </c>
      <c r="U176" s="35"/>
      <c r="V176" s="35"/>
      <c r="W176" s="35"/>
      <c r="X176" s="35"/>
      <c r="Y176" s="35"/>
      <c r="Z176" s="35"/>
      <c r="AA176" s="35"/>
      <c r="AB176" s="35"/>
      <c r="AC176" s="35"/>
      <c r="AD176" s="35"/>
      <c r="AE176" s="35"/>
      <c r="AR176" s="215" t="s">
        <v>487</v>
      </c>
      <c r="AT176" s="215" t="s">
        <v>187</v>
      </c>
      <c r="AU176" s="215" t="s">
        <v>83</v>
      </c>
      <c r="AY176" s="18" t="s">
        <v>185</v>
      </c>
      <c r="BE176" s="216">
        <f>IF(N176="základní",J176,0)</f>
        <v>0</v>
      </c>
      <c r="BF176" s="216">
        <f>IF(N176="snížená",J176,0)</f>
        <v>0</v>
      </c>
      <c r="BG176" s="216">
        <f>IF(N176="zákl. přenesená",J176,0)</f>
        <v>0</v>
      </c>
      <c r="BH176" s="216">
        <f>IF(N176="sníž. přenesená",J176,0)</f>
        <v>0</v>
      </c>
      <c r="BI176" s="216">
        <f>IF(N176="nulová",J176,0)</f>
        <v>0</v>
      </c>
      <c r="BJ176" s="18" t="s">
        <v>81</v>
      </c>
      <c r="BK176" s="216">
        <f>ROUND(I176*H176,2)</f>
        <v>0</v>
      </c>
      <c r="BL176" s="18" t="s">
        <v>487</v>
      </c>
      <c r="BM176" s="215" t="s">
        <v>3277</v>
      </c>
    </row>
    <row r="177" spans="1:65" s="2" customFormat="1" ht="10.199999999999999">
      <c r="A177" s="35"/>
      <c r="B177" s="36"/>
      <c r="C177" s="37"/>
      <c r="D177" s="217" t="s">
        <v>194</v>
      </c>
      <c r="E177" s="37"/>
      <c r="F177" s="218" t="s">
        <v>3276</v>
      </c>
      <c r="G177" s="37"/>
      <c r="H177" s="37"/>
      <c r="I177" s="116"/>
      <c r="J177" s="37"/>
      <c r="K177" s="37"/>
      <c r="L177" s="40"/>
      <c r="M177" s="219"/>
      <c r="N177" s="220"/>
      <c r="O177" s="72"/>
      <c r="P177" s="72"/>
      <c r="Q177" s="72"/>
      <c r="R177" s="72"/>
      <c r="S177" s="72"/>
      <c r="T177" s="73"/>
      <c r="U177" s="35"/>
      <c r="V177" s="35"/>
      <c r="W177" s="35"/>
      <c r="X177" s="35"/>
      <c r="Y177" s="35"/>
      <c r="Z177" s="35"/>
      <c r="AA177" s="35"/>
      <c r="AB177" s="35"/>
      <c r="AC177" s="35"/>
      <c r="AD177" s="35"/>
      <c r="AE177" s="35"/>
      <c r="AT177" s="18" t="s">
        <v>194</v>
      </c>
      <c r="AU177" s="18" t="s">
        <v>83</v>
      </c>
    </row>
    <row r="178" spans="1:65" s="12" customFormat="1" ht="22.8" customHeight="1">
      <c r="B178" s="188"/>
      <c r="C178" s="189"/>
      <c r="D178" s="190" t="s">
        <v>72</v>
      </c>
      <c r="E178" s="202" t="s">
        <v>1678</v>
      </c>
      <c r="F178" s="202" t="s">
        <v>3278</v>
      </c>
      <c r="G178" s="189"/>
      <c r="H178" s="189"/>
      <c r="I178" s="192"/>
      <c r="J178" s="203">
        <f>BK178</f>
        <v>0</v>
      </c>
      <c r="K178" s="189"/>
      <c r="L178" s="194"/>
      <c r="M178" s="195"/>
      <c r="N178" s="196"/>
      <c r="O178" s="196"/>
      <c r="P178" s="197">
        <f>SUM(P179:P194)</f>
        <v>0</v>
      </c>
      <c r="Q178" s="196"/>
      <c r="R178" s="197">
        <f>SUM(R179:R194)</f>
        <v>0</v>
      </c>
      <c r="S178" s="196"/>
      <c r="T178" s="198">
        <f>SUM(T179:T194)</f>
        <v>0</v>
      </c>
      <c r="AR178" s="199" t="s">
        <v>192</v>
      </c>
      <c r="AT178" s="200" t="s">
        <v>72</v>
      </c>
      <c r="AU178" s="200" t="s">
        <v>81</v>
      </c>
      <c r="AY178" s="199" t="s">
        <v>185</v>
      </c>
      <c r="BK178" s="201">
        <f>SUM(BK179:BK194)</f>
        <v>0</v>
      </c>
    </row>
    <row r="179" spans="1:65" s="2" customFormat="1" ht="16.5" customHeight="1">
      <c r="A179" s="35"/>
      <c r="B179" s="36"/>
      <c r="C179" s="204" t="s">
        <v>363</v>
      </c>
      <c r="D179" s="204" t="s">
        <v>187</v>
      </c>
      <c r="E179" s="205" t="s">
        <v>2739</v>
      </c>
      <c r="F179" s="206" t="s">
        <v>3279</v>
      </c>
      <c r="G179" s="207" t="s">
        <v>1430</v>
      </c>
      <c r="H179" s="208">
        <v>1</v>
      </c>
      <c r="I179" s="209"/>
      <c r="J179" s="210">
        <f>ROUND(I179*H179,2)</f>
        <v>0</v>
      </c>
      <c r="K179" s="206" t="s">
        <v>1</v>
      </c>
      <c r="L179" s="40"/>
      <c r="M179" s="211" t="s">
        <v>1</v>
      </c>
      <c r="N179" s="212" t="s">
        <v>38</v>
      </c>
      <c r="O179" s="72"/>
      <c r="P179" s="213">
        <f>O179*H179</f>
        <v>0</v>
      </c>
      <c r="Q179" s="213">
        <v>0</v>
      </c>
      <c r="R179" s="213">
        <f>Q179*H179</f>
        <v>0</v>
      </c>
      <c r="S179" s="213">
        <v>0</v>
      </c>
      <c r="T179" s="214">
        <f>S179*H179</f>
        <v>0</v>
      </c>
      <c r="U179" s="35"/>
      <c r="V179" s="35"/>
      <c r="W179" s="35"/>
      <c r="X179" s="35"/>
      <c r="Y179" s="35"/>
      <c r="Z179" s="35"/>
      <c r="AA179" s="35"/>
      <c r="AB179" s="35"/>
      <c r="AC179" s="35"/>
      <c r="AD179" s="35"/>
      <c r="AE179" s="35"/>
      <c r="AR179" s="215" t="s">
        <v>487</v>
      </c>
      <c r="AT179" s="215" t="s">
        <v>187</v>
      </c>
      <c r="AU179" s="215" t="s">
        <v>83</v>
      </c>
      <c r="AY179" s="18" t="s">
        <v>185</v>
      </c>
      <c r="BE179" s="216">
        <f>IF(N179="základní",J179,0)</f>
        <v>0</v>
      </c>
      <c r="BF179" s="216">
        <f>IF(N179="snížená",J179,0)</f>
        <v>0</v>
      </c>
      <c r="BG179" s="216">
        <f>IF(N179="zákl. přenesená",J179,0)</f>
        <v>0</v>
      </c>
      <c r="BH179" s="216">
        <f>IF(N179="sníž. přenesená",J179,0)</f>
        <v>0</v>
      </c>
      <c r="BI179" s="216">
        <f>IF(N179="nulová",J179,0)</f>
        <v>0</v>
      </c>
      <c r="BJ179" s="18" t="s">
        <v>81</v>
      </c>
      <c r="BK179" s="216">
        <f>ROUND(I179*H179,2)</f>
        <v>0</v>
      </c>
      <c r="BL179" s="18" t="s">
        <v>487</v>
      </c>
      <c r="BM179" s="215" t="s">
        <v>3280</v>
      </c>
    </row>
    <row r="180" spans="1:65" s="2" customFormat="1" ht="10.199999999999999">
      <c r="A180" s="35"/>
      <c r="B180" s="36"/>
      <c r="C180" s="37"/>
      <c r="D180" s="217" t="s">
        <v>194</v>
      </c>
      <c r="E180" s="37"/>
      <c r="F180" s="218" t="s">
        <v>3279</v>
      </c>
      <c r="G180" s="37"/>
      <c r="H180" s="37"/>
      <c r="I180" s="116"/>
      <c r="J180" s="37"/>
      <c r="K180" s="37"/>
      <c r="L180" s="40"/>
      <c r="M180" s="219"/>
      <c r="N180" s="220"/>
      <c r="O180" s="72"/>
      <c r="P180" s="72"/>
      <c r="Q180" s="72"/>
      <c r="R180" s="72"/>
      <c r="S180" s="72"/>
      <c r="T180" s="73"/>
      <c r="U180" s="35"/>
      <c r="V180" s="35"/>
      <c r="W180" s="35"/>
      <c r="X180" s="35"/>
      <c r="Y180" s="35"/>
      <c r="Z180" s="35"/>
      <c r="AA180" s="35"/>
      <c r="AB180" s="35"/>
      <c r="AC180" s="35"/>
      <c r="AD180" s="35"/>
      <c r="AE180" s="35"/>
      <c r="AT180" s="18" t="s">
        <v>194</v>
      </c>
      <c r="AU180" s="18" t="s">
        <v>83</v>
      </c>
    </row>
    <row r="181" spans="1:65" s="2" customFormat="1" ht="21.75" customHeight="1">
      <c r="A181" s="35"/>
      <c r="B181" s="36"/>
      <c r="C181" s="204" t="s">
        <v>378</v>
      </c>
      <c r="D181" s="204" t="s">
        <v>187</v>
      </c>
      <c r="E181" s="205" t="s">
        <v>2743</v>
      </c>
      <c r="F181" s="206" t="s">
        <v>3281</v>
      </c>
      <c r="G181" s="207" t="s">
        <v>1430</v>
      </c>
      <c r="H181" s="208">
        <v>1</v>
      </c>
      <c r="I181" s="209"/>
      <c r="J181" s="210">
        <f>ROUND(I181*H181,2)</f>
        <v>0</v>
      </c>
      <c r="K181" s="206" t="s">
        <v>1</v>
      </c>
      <c r="L181" s="40"/>
      <c r="M181" s="211" t="s">
        <v>1</v>
      </c>
      <c r="N181" s="212" t="s">
        <v>38</v>
      </c>
      <c r="O181" s="72"/>
      <c r="P181" s="213">
        <f>O181*H181</f>
        <v>0</v>
      </c>
      <c r="Q181" s="213">
        <v>0</v>
      </c>
      <c r="R181" s="213">
        <f>Q181*H181</f>
        <v>0</v>
      </c>
      <c r="S181" s="213">
        <v>0</v>
      </c>
      <c r="T181" s="214">
        <f>S181*H181</f>
        <v>0</v>
      </c>
      <c r="U181" s="35"/>
      <c r="V181" s="35"/>
      <c r="W181" s="35"/>
      <c r="X181" s="35"/>
      <c r="Y181" s="35"/>
      <c r="Z181" s="35"/>
      <c r="AA181" s="35"/>
      <c r="AB181" s="35"/>
      <c r="AC181" s="35"/>
      <c r="AD181" s="35"/>
      <c r="AE181" s="35"/>
      <c r="AR181" s="215" t="s">
        <v>487</v>
      </c>
      <c r="AT181" s="215" t="s">
        <v>187</v>
      </c>
      <c r="AU181" s="215" t="s">
        <v>83</v>
      </c>
      <c r="AY181" s="18" t="s">
        <v>185</v>
      </c>
      <c r="BE181" s="216">
        <f>IF(N181="základní",J181,0)</f>
        <v>0</v>
      </c>
      <c r="BF181" s="216">
        <f>IF(N181="snížená",J181,0)</f>
        <v>0</v>
      </c>
      <c r="BG181" s="216">
        <f>IF(N181="zákl. přenesená",J181,0)</f>
        <v>0</v>
      </c>
      <c r="BH181" s="216">
        <f>IF(N181="sníž. přenesená",J181,0)</f>
        <v>0</v>
      </c>
      <c r="BI181" s="216">
        <f>IF(N181="nulová",J181,0)</f>
        <v>0</v>
      </c>
      <c r="BJ181" s="18" t="s">
        <v>81</v>
      </c>
      <c r="BK181" s="216">
        <f>ROUND(I181*H181,2)</f>
        <v>0</v>
      </c>
      <c r="BL181" s="18" t="s">
        <v>487</v>
      </c>
      <c r="BM181" s="215" t="s">
        <v>3282</v>
      </c>
    </row>
    <row r="182" spans="1:65" s="2" customFormat="1" ht="10.199999999999999">
      <c r="A182" s="35"/>
      <c r="B182" s="36"/>
      <c r="C182" s="37"/>
      <c r="D182" s="217" t="s">
        <v>194</v>
      </c>
      <c r="E182" s="37"/>
      <c r="F182" s="218" t="s">
        <v>3281</v>
      </c>
      <c r="G182" s="37"/>
      <c r="H182" s="37"/>
      <c r="I182" s="116"/>
      <c r="J182" s="37"/>
      <c r="K182" s="37"/>
      <c r="L182" s="40"/>
      <c r="M182" s="219"/>
      <c r="N182" s="220"/>
      <c r="O182" s="72"/>
      <c r="P182" s="72"/>
      <c r="Q182" s="72"/>
      <c r="R182" s="72"/>
      <c r="S182" s="72"/>
      <c r="T182" s="73"/>
      <c r="U182" s="35"/>
      <c r="V182" s="35"/>
      <c r="W182" s="35"/>
      <c r="X182" s="35"/>
      <c r="Y182" s="35"/>
      <c r="Z182" s="35"/>
      <c r="AA182" s="35"/>
      <c r="AB182" s="35"/>
      <c r="AC182" s="35"/>
      <c r="AD182" s="35"/>
      <c r="AE182" s="35"/>
      <c r="AT182" s="18" t="s">
        <v>194</v>
      </c>
      <c r="AU182" s="18" t="s">
        <v>83</v>
      </c>
    </row>
    <row r="183" spans="1:65" s="2" customFormat="1" ht="16.5" customHeight="1">
      <c r="A183" s="35"/>
      <c r="B183" s="36"/>
      <c r="C183" s="204" t="s">
        <v>384</v>
      </c>
      <c r="D183" s="204" t="s">
        <v>187</v>
      </c>
      <c r="E183" s="205" t="s">
        <v>2746</v>
      </c>
      <c r="F183" s="206" t="s">
        <v>3283</v>
      </c>
      <c r="G183" s="207" t="s">
        <v>1430</v>
      </c>
      <c r="H183" s="208">
        <v>1</v>
      </c>
      <c r="I183" s="209"/>
      <c r="J183" s="210">
        <f>ROUND(I183*H183,2)</f>
        <v>0</v>
      </c>
      <c r="K183" s="206" t="s">
        <v>1</v>
      </c>
      <c r="L183" s="40"/>
      <c r="M183" s="211" t="s">
        <v>1</v>
      </c>
      <c r="N183" s="212" t="s">
        <v>38</v>
      </c>
      <c r="O183" s="72"/>
      <c r="P183" s="213">
        <f>O183*H183</f>
        <v>0</v>
      </c>
      <c r="Q183" s="213">
        <v>0</v>
      </c>
      <c r="R183" s="213">
        <f>Q183*H183</f>
        <v>0</v>
      </c>
      <c r="S183" s="213">
        <v>0</v>
      </c>
      <c r="T183" s="214">
        <f>S183*H183</f>
        <v>0</v>
      </c>
      <c r="U183" s="35"/>
      <c r="V183" s="35"/>
      <c r="W183" s="35"/>
      <c r="X183" s="35"/>
      <c r="Y183" s="35"/>
      <c r="Z183" s="35"/>
      <c r="AA183" s="35"/>
      <c r="AB183" s="35"/>
      <c r="AC183" s="35"/>
      <c r="AD183" s="35"/>
      <c r="AE183" s="35"/>
      <c r="AR183" s="215" t="s">
        <v>487</v>
      </c>
      <c r="AT183" s="215" t="s">
        <v>187</v>
      </c>
      <c r="AU183" s="215" t="s">
        <v>83</v>
      </c>
      <c r="AY183" s="18" t="s">
        <v>185</v>
      </c>
      <c r="BE183" s="216">
        <f>IF(N183="základní",J183,0)</f>
        <v>0</v>
      </c>
      <c r="BF183" s="216">
        <f>IF(N183="snížená",J183,0)</f>
        <v>0</v>
      </c>
      <c r="BG183" s="216">
        <f>IF(N183="zákl. přenesená",J183,0)</f>
        <v>0</v>
      </c>
      <c r="BH183" s="216">
        <f>IF(N183="sníž. přenesená",J183,0)</f>
        <v>0</v>
      </c>
      <c r="BI183" s="216">
        <f>IF(N183="nulová",J183,0)</f>
        <v>0</v>
      </c>
      <c r="BJ183" s="18" t="s">
        <v>81</v>
      </c>
      <c r="BK183" s="216">
        <f>ROUND(I183*H183,2)</f>
        <v>0</v>
      </c>
      <c r="BL183" s="18" t="s">
        <v>487</v>
      </c>
      <c r="BM183" s="215" t="s">
        <v>3284</v>
      </c>
    </row>
    <row r="184" spans="1:65" s="2" customFormat="1" ht="10.199999999999999">
      <c r="A184" s="35"/>
      <c r="B184" s="36"/>
      <c r="C184" s="37"/>
      <c r="D184" s="217" t="s">
        <v>194</v>
      </c>
      <c r="E184" s="37"/>
      <c r="F184" s="218" t="s">
        <v>3283</v>
      </c>
      <c r="G184" s="37"/>
      <c r="H184" s="37"/>
      <c r="I184" s="116"/>
      <c r="J184" s="37"/>
      <c r="K184" s="37"/>
      <c r="L184" s="40"/>
      <c r="M184" s="219"/>
      <c r="N184" s="220"/>
      <c r="O184" s="72"/>
      <c r="P184" s="72"/>
      <c r="Q184" s="72"/>
      <c r="R184" s="72"/>
      <c r="S184" s="72"/>
      <c r="T184" s="73"/>
      <c r="U184" s="35"/>
      <c r="V184" s="35"/>
      <c r="W184" s="35"/>
      <c r="X184" s="35"/>
      <c r="Y184" s="35"/>
      <c r="Z184" s="35"/>
      <c r="AA184" s="35"/>
      <c r="AB184" s="35"/>
      <c r="AC184" s="35"/>
      <c r="AD184" s="35"/>
      <c r="AE184" s="35"/>
      <c r="AT184" s="18" t="s">
        <v>194</v>
      </c>
      <c r="AU184" s="18" t="s">
        <v>83</v>
      </c>
    </row>
    <row r="185" spans="1:65" s="2" customFormat="1" ht="21.75" customHeight="1">
      <c r="A185" s="35"/>
      <c r="B185" s="36"/>
      <c r="C185" s="204" t="s">
        <v>389</v>
      </c>
      <c r="D185" s="204" t="s">
        <v>187</v>
      </c>
      <c r="E185" s="205" t="s">
        <v>2749</v>
      </c>
      <c r="F185" s="206" t="s">
        <v>3285</v>
      </c>
      <c r="G185" s="207" t="s">
        <v>1430</v>
      </c>
      <c r="H185" s="208">
        <v>1</v>
      </c>
      <c r="I185" s="209"/>
      <c r="J185" s="210">
        <f>ROUND(I185*H185,2)</f>
        <v>0</v>
      </c>
      <c r="K185" s="206" t="s">
        <v>1</v>
      </c>
      <c r="L185" s="40"/>
      <c r="M185" s="211" t="s">
        <v>1</v>
      </c>
      <c r="N185" s="212" t="s">
        <v>38</v>
      </c>
      <c r="O185" s="72"/>
      <c r="P185" s="213">
        <f>O185*H185</f>
        <v>0</v>
      </c>
      <c r="Q185" s="213">
        <v>0</v>
      </c>
      <c r="R185" s="213">
        <f>Q185*H185</f>
        <v>0</v>
      </c>
      <c r="S185" s="213">
        <v>0</v>
      </c>
      <c r="T185" s="214">
        <f>S185*H185</f>
        <v>0</v>
      </c>
      <c r="U185" s="35"/>
      <c r="V185" s="35"/>
      <c r="W185" s="35"/>
      <c r="X185" s="35"/>
      <c r="Y185" s="35"/>
      <c r="Z185" s="35"/>
      <c r="AA185" s="35"/>
      <c r="AB185" s="35"/>
      <c r="AC185" s="35"/>
      <c r="AD185" s="35"/>
      <c r="AE185" s="35"/>
      <c r="AR185" s="215" t="s">
        <v>487</v>
      </c>
      <c r="AT185" s="215" t="s">
        <v>187</v>
      </c>
      <c r="AU185" s="215" t="s">
        <v>83</v>
      </c>
      <c r="AY185" s="18" t="s">
        <v>185</v>
      </c>
      <c r="BE185" s="216">
        <f>IF(N185="základní",J185,0)</f>
        <v>0</v>
      </c>
      <c r="BF185" s="216">
        <f>IF(N185="snížená",J185,0)</f>
        <v>0</v>
      </c>
      <c r="BG185" s="216">
        <f>IF(N185="zákl. přenesená",J185,0)</f>
        <v>0</v>
      </c>
      <c r="BH185" s="216">
        <f>IF(N185="sníž. přenesená",J185,0)</f>
        <v>0</v>
      </c>
      <c r="BI185" s="216">
        <f>IF(N185="nulová",J185,0)</f>
        <v>0</v>
      </c>
      <c r="BJ185" s="18" t="s">
        <v>81</v>
      </c>
      <c r="BK185" s="216">
        <f>ROUND(I185*H185,2)</f>
        <v>0</v>
      </c>
      <c r="BL185" s="18" t="s">
        <v>487</v>
      </c>
      <c r="BM185" s="215" t="s">
        <v>3286</v>
      </c>
    </row>
    <row r="186" spans="1:65" s="2" customFormat="1" ht="10.199999999999999">
      <c r="A186" s="35"/>
      <c r="B186" s="36"/>
      <c r="C186" s="37"/>
      <c r="D186" s="217" t="s">
        <v>194</v>
      </c>
      <c r="E186" s="37"/>
      <c r="F186" s="218" t="s">
        <v>3285</v>
      </c>
      <c r="G186" s="37"/>
      <c r="H186" s="37"/>
      <c r="I186" s="116"/>
      <c r="J186" s="37"/>
      <c r="K186" s="37"/>
      <c r="L186" s="40"/>
      <c r="M186" s="219"/>
      <c r="N186" s="220"/>
      <c r="O186" s="72"/>
      <c r="P186" s="72"/>
      <c r="Q186" s="72"/>
      <c r="R186" s="72"/>
      <c r="S186" s="72"/>
      <c r="T186" s="73"/>
      <c r="U186" s="35"/>
      <c r="V186" s="35"/>
      <c r="W186" s="35"/>
      <c r="X186" s="35"/>
      <c r="Y186" s="35"/>
      <c r="Z186" s="35"/>
      <c r="AA186" s="35"/>
      <c r="AB186" s="35"/>
      <c r="AC186" s="35"/>
      <c r="AD186" s="35"/>
      <c r="AE186" s="35"/>
      <c r="AT186" s="18" t="s">
        <v>194</v>
      </c>
      <c r="AU186" s="18" t="s">
        <v>83</v>
      </c>
    </row>
    <row r="187" spans="1:65" s="2" customFormat="1" ht="16.5" customHeight="1">
      <c r="A187" s="35"/>
      <c r="B187" s="36"/>
      <c r="C187" s="204" t="s">
        <v>394</v>
      </c>
      <c r="D187" s="204" t="s">
        <v>187</v>
      </c>
      <c r="E187" s="205" t="s">
        <v>2752</v>
      </c>
      <c r="F187" s="206" t="s">
        <v>3287</v>
      </c>
      <c r="G187" s="207" t="s">
        <v>1430</v>
      </c>
      <c r="H187" s="208">
        <v>1</v>
      </c>
      <c r="I187" s="209"/>
      <c r="J187" s="210">
        <f>ROUND(I187*H187,2)</f>
        <v>0</v>
      </c>
      <c r="K187" s="206" t="s">
        <v>1</v>
      </c>
      <c r="L187" s="40"/>
      <c r="M187" s="211" t="s">
        <v>1</v>
      </c>
      <c r="N187" s="212" t="s">
        <v>38</v>
      </c>
      <c r="O187" s="72"/>
      <c r="P187" s="213">
        <f>O187*H187</f>
        <v>0</v>
      </c>
      <c r="Q187" s="213">
        <v>0</v>
      </c>
      <c r="R187" s="213">
        <f>Q187*H187</f>
        <v>0</v>
      </c>
      <c r="S187" s="213">
        <v>0</v>
      </c>
      <c r="T187" s="214">
        <f>S187*H187</f>
        <v>0</v>
      </c>
      <c r="U187" s="35"/>
      <c r="V187" s="35"/>
      <c r="W187" s="35"/>
      <c r="X187" s="35"/>
      <c r="Y187" s="35"/>
      <c r="Z187" s="35"/>
      <c r="AA187" s="35"/>
      <c r="AB187" s="35"/>
      <c r="AC187" s="35"/>
      <c r="AD187" s="35"/>
      <c r="AE187" s="35"/>
      <c r="AR187" s="215" t="s">
        <v>487</v>
      </c>
      <c r="AT187" s="215" t="s">
        <v>187</v>
      </c>
      <c r="AU187" s="215" t="s">
        <v>83</v>
      </c>
      <c r="AY187" s="18" t="s">
        <v>185</v>
      </c>
      <c r="BE187" s="216">
        <f>IF(N187="základní",J187,0)</f>
        <v>0</v>
      </c>
      <c r="BF187" s="216">
        <f>IF(N187="snížená",J187,0)</f>
        <v>0</v>
      </c>
      <c r="BG187" s="216">
        <f>IF(N187="zákl. přenesená",J187,0)</f>
        <v>0</v>
      </c>
      <c r="BH187" s="216">
        <f>IF(N187="sníž. přenesená",J187,0)</f>
        <v>0</v>
      </c>
      <c r="BI187" s="216">
        <f>IF(N187="nulová",J187,0)</f>
        <v>0</v>
      </c>
      <c r="BJ187" s="18" t="s">
        <v>81</v>
      </c>
      <c r="BK187" s="216">
        <f>ROUND(I187*H187,2)</f>
        <v>0</v>
      </c>
      <c r="BL187" s="18" t="s">
        <v>487</v>
      </c>
      <c r="BM187" s="215" t="s">
        <v>3288</v>
      </c>
    </row>
    <row r="188" spans="1:65" s="2" customFormat="1" ht="10.199999999999999">
      <c r="A188" s="35"/>
      <c r="B188" s="36"/>
      <c r="C188" s="37"/>
      <c r="D188" s="217" t="s">
        <v>194</v>
      </c>
      <c r="E188" s="37"/>
      <c r="F188" s="218" t="s">
        <v>3287</v>
      </c>
      <c r="G188" s="37"/>
      <c r="H188" s="37"/>
      <c r="I188" s="116"/>
      <c r="J188" s="37"/>
      <c r="K188" s="37"/>
      <c r="L188" s="40"/>
      <c r="M188" s="219"/>
      <c r="N188" s="220"/>
      <c r="O188" s="72"/>
      <c r="P188" s="72"/>
      <c r="Q188" s="72"/>
      <c r="R188" s="72"/>
      <c r="S188" s="72"/>
      <c r="T188" s="73"/>
      <c r="U188" s="35"/>
      <c r="V188" s="35"/>
      <c r="W188" s="35"/>
      <c r="X188" s="35"/>
      <c r="Y188" s="35"/>
      <c r="Z188" s="35"/>
      <c r="AA188" s="35"/>
      <c r="AB188" s="35"/>
      <c r="AC188" s="35"/>
      <c r="AD188" s="35"/>
      <c r="AE188" s="35"/>
      <c r="AT188" s="18" t="s">
        <v>194</v>
      </c>
      <c r="AU188" s="18" t="s">
        <v>83</v>
      </c>
    </row>
    <row r="189" spans="1:65" s="2" customFormat="1" ht="21.75" customHeight="1">
      <c r="A189" s="35"/>
      <c r="B189" s="36"/>
      <c r="C189" s="204" t="s">
        <v>399</v>
      </c>
      <c r="D189" s="204" t="s">
        <v>187</v>
      </c>
      <c r="E189" s="205" t="s">
        <v>2755</v>
      </c>
      <c r="F189" s="206" t="s">
        <v>3289</v>
      </c>
      <c r="G189" s="207" t="s">
        <v>1430</v>
      </c>
      <c r="H189" s="208">
        <v>1</v>
      </c>
      <c r="I189" s="209"/>
      <c r="J189" s="210">
        <f>ROUND(I189*H189,2)</f>
        <v>0</v>
      </c>
      <c r="K189" s="206" t="s">
        <v>1</v>
      </c>
      <c r="L189" s="40"/>
      <c r="M189" s="211" t="s">
        <v>1</v>
      </c>
      <c r="N189" s="212" t="s">
        <v>38</v>
      </c>
      <c r="O189" s="72"/>
      <c r="P189" s="213">
        <f>O189*H189</f>
        <v>0</v>
      </c>
      <c r="Q189" s="213">
        <v>0</v>
      </c>
      <c r="R189" s="213">
        <f>Q189*H189</f>
        <v>0</v>
      </c>
      <c r="S189" s="213">
        <v>0</v>
      </c>
      <c r="T189" s="214">
        <f>S189*H189</f>
        <v>0</v>
      </c>
      <c r="U189" s="35"/>
      <c r="V189" s="35"/>
      <c r="W189" s="35"/>
      <c r="X189" s="35"/>
      <c r="Y189" s="35"/>
      <c r="Z189" s="35"/>
      <c r="AA189" s="35"/>
      <c r="AB189" s="35"/>
      <c r="AC189" s="35"/>
      <c r="AD189" s="35"/>
      <c r="AE189" s="35"/>
      <c r="AR189" s="215" t="s">
        <v>487</v>
      </c>
      <c r="AT189" s="215" t="s">
        <v>187</v>
      </c>
      <c r="AU189" s="215" t="s">
        <v>83</v>
      </c>
      <c r="AY189" s="18" t="s">
        <v>185</v>
      </c>
      <c r="BE189" s="216">
        <f>IF(N189="základní",J189,0)</f>
        <v>0</v>
      </c>
      <c r="BF189" s="216">
        <f>IF(N189="snížená",J189,0)</f>
        <v>0</v>
      </c>
      <c r="BG189" s="216">
        <f>IF(N189="zákl. přenesená",J189,0)</f>
        <v>0</v>
      </c>
      <c r="BH189" s="216">
        <f>IF(N189="sníž. přenesená",J189,0)</f>
        <v>0</v>
      </c>
      <c r="BI189" s="216">
        <f>IF(N189="nulová",J189,0)</f>
        <v>0</v>
      </c>
      <c r="BJ189" s="18" t="s">
        <v>81</v>
      </c>
      <c r="BK189" s="216">
        <f>ROUND(I189*H189,2)</f>
        <v>0</v>
      </c>
      <c r="BL189" s="18" t="s">
        <v>487</v>
      </c>
      <c r="BM189" s="215" t="s">
        <v>3290</v>
      </c>
    </row>
    <row r="190" spans="1:65" s="2" customFormat="1" ht="10.199999999999999">
      <c r="A190" s="35"/>
      <c r="B190" s="36"/>
      <c r="C190" s="37"/>
      <c r="D190" s="217" t="s">
        <v>194</v>
      </c>
      <c r="E190" s="37"/>
      <c r="F190" s="218" t="s">
        <v>3289</v>
      </c>
      <c r="G190" s="37"/>
      <c r="H190" s="37"/>
      <c r="I190" s="116"/>
      <c r="J190" s="37"/>
      <c r="K190" s="37"/>
      <c r="L190" s="40"/>
      <c r="M190" s="219"/>
      <c r="N190" s="220"/>
      <c r="O190" s="72"/>
      <c r="P190" s="72"/>
      <c r="Q190" s="72"/>
      <c r="R190" s="72"/>
      <c r="S190" s="72"/>
      <c r="T190" s="73"/>
      <c r="U190" s="35"/>
      <c r="V190" s="35"/>
      <c r="W190" s="35"/>
      <c r="X190" s="35"/>
      <c r="Y190" s="35"/>
      <c r="Z190" s="35"/>
      <c r="AA190" s="35"/>
      <c r="AB190" s="35"/>
      <c r="AC190" s="35"/>
      <c r="AD190" s="35"/>
      <c r="AE190" s="35"/>
      <c r="AT190" s="18" t="s">
        <v>194</v>
      </c>
      <c r="AU190" s="18" t="s">
        <v>83</v>
      </c>
    </row>
    <row r="191" spans="1:65" s="2" customFormat="1" ht="16.5" customHeight="1">
      <c r="A191" s="35"/>
      <c r="B191" s="36"/>
      <c r="C191" s="204" t="s">
        <v>404</v>
      </c>
      <c r="D191" s="204" t="s">
        <v>187</v>
      </c>
      <c r="E191" s="205" t="s">
        <v>2928</v>
      </c>
      <c r="F191" s="206" t="s">
        <v>3291</v>
      </c>
      <c r="G191" s="207" t="s">
        <v>1430</v>
      </c>
      <c r="H191" s="208">
        <v>1</v>
      </c>
      <c r="I191" s="209"/>
      <c r="J191" s="210">
        <f>ROUND(I191*H191,2)</f>
        <v>0</v>
      </c>
      <c r="K191" s="206" t="s">
        <v>1</v>
      </c>
      <c r="L191" s="40"/>
      <c r="M191" s="211" t="s">
        <v>1</v>
      </c>
      <c r="N191" s="212" t="s">
        <v>38</v>
      </c>
      <c r="O191" s="72"/>
      <c r="P191" s="213">
        <f>O191*H191</f>
        <v>0</v>
      </c>
      <c r="Q191" s="213">
        <v>0</v>
      </c>
      <c r="R191" s="213">
        <f>Q191*H191</f>
        <v>0</v>
      </c>
      <c r="S191" s="213">
        <v>0</v>
      </c>
      <c r="T191" s="214">
        <f>S191*H191</f>
        <v>0</v>
      </c>
      <c r="U191" s="35"/>
      <c r="V191" s="35"/>
      <c r="W191" s="35"/>
      <c r="X191" s="35"/>
      <c r="Y191" s="35"/>
      <c r="Z191" s="35"/>
      <c r="AA191" s="35"/>
      <c r="AB191" s="35"/>
      <c r="AC191" s="35"/>
      <c r="AD191" s="35"/>
      <c r="AE191" s="35"/>
      <c r="AR191" s="215" t="s">
        <v>487</v>
      </c>
      <c r="AT191" s="215" t="s">
        <v>187</v>
      </c>
      <c r="AU191" s="215" t="s">
        <v>83</v>
      </c>
      <c r="AY191" s="18" t="s">
        <v>185</v>
      </c>
      <c r="BE191" s="216">
        <f>IF(N191="základní",J191,0)</f>
        <v>0</v>
      </c>
      <c r="BF191" s="216">
        <f>IF(N191="snížená",J191,0)</f>
        <v>0</v>
      </c>
      <c r="BG191" s="216">
        <f>IF(N191="zákl. přenesená",J191,0)</f>
        <v>0</v>
      </c>
      <c r="BH191" s="216">
        <f>IF(N191="sníž. přenesená",J191,0)</f>
        <v>0</v>
      </c>
      <c r="BI191" s="216">
        <f>IF(N191="nulová",J191,0)</f>
        <v>0</v>
      </c>
      <c r="BJ191" s="18" t="s">
        <v>81</v>
      </c>
      <c r="BK191" s="216">
        <f>ROUND(I191*H191,2)</f>
        <v>0</v>
      </c>
      <c r="BL191" s="18" t="s">
        <v>487</v>
      </c>
      <c r="BM191" s="215" t="s">
        <v>3292</v>
      </c>
    </row>
    <row r="192" spans="1:65" s="2" customFormat="1" ht="10.199999999999999">
      <c r="A192" s="35"/>
      <c r="B192" s="36"/>
      <c r="C192" s="37"/>
      <c r="D192" s="217" t="s">
        <v>194</v>
      </c>
      <c r="E192" s="37"/>
      <c r="F192" s="218" t="s">
        <v>3291</v>
      </c>
      <c r="G192" s="37"/>
      <c r="H192" s="37"/>
      <c r="I192" s="116"/>
      <c r="J192" s="37"/>
      <c r="K192" s="37"/>
      <c r="L192" s="40"/>
      <c r="M192" s="219"/>
      <c r="N192" s="220"/>
      <c r="O192" s="72"/>
      <c r="P192" s="72"/>
      <c r="Q192" s="72"/>
      <c r="R192" s="72"/>
      <c r="S192" s="72"/>
      <c r="T192" s="73"/>
      <c r="U192" s="35"/>
      <c r="V192" s="35"/>
      <c r="W192" s="35"/>
      <c r="X192" s="35"/>
      <c r="Y192" s="35"/>
      <c r="Z192" s="35"/>
      <c r="AA192" s="35"/>
      <c r="AB192" s="35"/>
      <c r="AC192" s="35"/>
      <c r="AD192" s="35"/>
      <c r="AE192" s="35"/>
      <c r="AT192" s="18" t="s">
        <v>194</v>
      </c>
      <c r="AU192" s="18" t="s">
        <v>83</v>
      </c>
    </row>
    <row r="193" spans="1:65" s="2" customFormat="1" ht="21.75" customHeight="1">
      <c r="A193" s="35"/>
      <c r="B193" s="36"/>
      <c r="C193" s="204" t="s">
        <v>410</v>
      </c>
      <c r="D193" s="204" t="s">
        <v>187</v>
      </c>
      <c r="E193" s="205" t="s">
        <v>3293</v>
      </c>
      <c r="F193" s="206" t="s">
        <v>3294</v>
      </c>
      <c r="G193" s="207" t="s">
        <v>1430</v>
      </c>
      <c r="H193" s="208">
        <v>1</v>
      </c>
      <c r="I193" s="209"/>
      <c r="J193" s="210">
        <f>ROUND(I193*H193,2)</f>
        <v>0</v>
      </c>
      <c r="K193" s="206" t="s">
        <v>1</v>
      </c>
      <c r="L193" s="40"/>
      <c r="M193" s="211" t="s">
        <v>1</v>
      </c>
      <c r="N193" s="212" t="s">
        <v>38</v>
      </c>
      <c r="O193" s="72"/>
      <c r="P193" s="213">
        <f>O193*H193</f>
        <v>0</v>
      </c>
      <c r="Q193" s="213">
        <v>0</v>
      </c>
      <c r="R193" s="213">
        <f>Q193*H193</f>
        <v>0</v>
      </c>
      <c r="S193" s="213">
        <v>0</v>
      </c>
      <c r="T193" s="214">
        <f>S193*H193</f>
        <v>0</v>
      </c>
      <c r="U193" s="35"/>
      <c r="V193" s="35"/>
      <c r="W193" s="35"/>
      <c r="X193" s="35"/>
      <c r="Y193" s="35"/>
      <c r="Z193" s="35"/>
      <c r="AA193" s="35"/>
      <c r="AB193" s="35"/>
      <c r="AC193" s="35"/>
      <c r="AD193" s="35"/>
      <c r="AE193" s="35"/>
      <c r="AR193" s="215" t="s">
        <v>487</v>
      </c>
      <c r="AT193" s="215" t="s">
        <v>187</v>
      </c>
      <c r="AU193" s="215" t="s">
        <v>83</v>
      </c>
      <c r="AY193" s="18" t="s">
        <v>185</v>
      </c>
      <c r="BE193" s="216">
        <f>IF(N193="základní",J193,0)</f>
        <v>0</v>
      </c>
      <c r="BF193" s="216">
        <f>IF(N193="snížená",J193,0)</f>
        <v>0</v>
      </c>
      <c r="BG193" s="216">
        <f>IF(N193="zákl. přenesená",J193,0)</f>
        <v>0</v>
      </c>
      <c r="BH193" s="216">
        <f>IF(N193="sníž. přenesená",J193,0)</f>
        <v>0</v>
      </c>
      <c r="BI193" s="216">
        <f>IF(N193="nulová",J193,0)</f>
        <v>0</v>
      </c>
      <c r="BJ193" s="18" t="s">
        <v>81</v>
      </c>
      <c r="BK193" s="216">
        <f>ROUND(I193*H193,2)</f>
        <v>0</v>
      </c>
      <c r="BL193" s="18" t="s">
        <v>487</v>
      </c>
      <c r="BM193" s="215" t="s">
        <v>3295</v>
      </c>
    </row>
    <row r="194" spans="1:65" s="2" customFormat="1" ht="19.2">
      <c r="A194" s="35"/>
      <c r="B194" s="36"/>
      <c r="C194" s="37"/>
      <c r="D194" s="217" t="s">
        <v>194</v>
      </c>
      <c r="E194" s="37"/>
      <c r="F194" s="218" t="s">
        <v>3294</v>
      </c>
      <c r="G194" s="37"/>
      <c r="H194" s="37"/>
      <c r="I194" s="116"/>
      <c r="J194" s="37"/>
      <c r="K194" s="37"/>
      <c r="L194" s="40"/>
      <c r="M194" s="254"/>
      <c r="N194" s="255"/>
      <c r="O194" s="256"/>
      <c r="P194" s="256"/>
      <c r="Q194" s="256"/>
      <c r="R194" s="256"/>
      <c r="S194" s="256"/>
      <c r="T194" s="257"/>
      <c r="U194" s="35"/>
      <c r="V194" s="35"/>
      <c r="W194" s="35"/>
      <c r="X194" s="35"/>
      <c r="Y194" s="35"/>
      <c r="Z194" s="35"/>
      <c r="AA194" s="35"/>
      <c r="AB194" s="35"/>
      <c r="AC194" s="35"/>
      <c r="AD194" s="35"/>
      <c r="AE194" s="35"/>
      <c r="AT194" s="18" t="s">
        <v>194</v>
      </c>
      <c r="AU194" s="18" t="s">
        <v>83</v>
      </c>
    </row>
    <row r="195" spans="1:65" s="2" customFormat="1" ht="6.9" customHeight="1">
      <c r="A195" s="35"/>
      <c r="B195" s="55"/>
      <c r="C195" s="56"/>
      <c r="D195" s="56"/>
      <c r="E195" s="56"/>
      <c r="F195" s="56"/>
      <c r="G195" s="56"/>
      <c r="H195" s="56"/>
      <c r="I195" s="153"/>
      <c r="J195" s="56"/>
      <c r="K195" s="56"/>
      <c r="L195" s="40"/>
      <c r="M195" s="35"/>
      <c r="O195" s="35"/>
      <c r="P195" s="35"/>
      <c r="Q195" s="35"/>
      <c r="R195" s="35"/>
      <c r="S195" s="35"/>
      <c r="T195" s="35"/>
      <c r="U195" s="35"/>
      <c r="V195" s="35"/>
      <c r="W195" s="35"/>
      <c r="X195" s="35"/>
      <c r="Y195" s="35"/>
      <c r="Z195" s="35"/>
      <c r="AA195" s="35"/>
      <c r="AB195" s="35"/>
      <c r="AC195" s="35"/>
      <c r="AD195" s="35"/>
      <c r="AE195" s="35"/>
    </row>
  </sheetData>
  <sheetProtection algorithmName="SHA-512" hashValue="ZscIIoMofg362eXu9jSuCBr6NAs+cZ20o9pk/teEjVwxhds92Nk5ol1MIrtmHzr7xA0CmEcAEGAHmGZ4LFBHhA==" saltValue="SQeFKQW1QjHSJnyAcDiC+FvmmvTGusR9OXs+4Y9sLhGJY0C2KT79so3dffISK6MD5XamfkSZ2rB3UjPc2I4Xog==" spinCount="100000" sheet="1" objects="1" scenarios="1" formatColumns="0" formatRows="0" autoFilter="0"/>
  <autoFilter ref="C123:K194"/>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122</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3296</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ROUND(J125,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ROUND((SUM(BE125:BE248)),  2)</f>
        <v>0</v>
      </c>
      <c r="G33" s="35"/>
      <c r="H33" s="35"/>
      <c r="I33" s="132">
        <v>0.21</v>
      </c>
      <c r="J33" s="131">
        <f>ROUND(((SUM(BE125:BE248))*I33),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ROUND((SUM(BF125:BF248)),  2)</f>
        <v>0</v>
      </c>
      <c r="G34" s="35"/>
      <c r="H34" s="35"/>
      <c r="I34" s="132">
        <v>0.15</v>
      </c>
      <c r="J34" s="131">
        <f>ROUND(((SUM(BF125:BF248))*I34),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ROUND((SUM(BG125:BG248)),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ROUND((SUM(BH125:BH248)),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ROUND((SUM(BI125:BI248)),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401.1 - D - Silnoproudé rozvod náměstí</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J125</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3297</v>
      </c>
      <c r="E97" s="165"/>
      <c r="F97" s="165"/>
      <c r="G97" s="165"/>
      <c r="H97" s="165"/>
      <c r="I97" s="166"/>
      <c r="J97" s="167">
        <f>J126</f>
        <v>0</v>
      </c>
      <c r="K97" s="163"/>
      <c r="L97" s="168"/>
    </row>
    <row r="98" spans="1:31" s="10" customFormat="1" ht="19.95" customHeight="1">
      <c r="B98" s="169"/>
      <c r="C98" s="170"/>
      <c r="D98" s="171" t="s">
        <v>2459</v>
      </c>
      <c r="E98" s="172"/>
      <c r="F98" s="172"/>
      <c r="G98" s="172"/>
      <c r="H98" s="172"/>
      <c r="I98" s="173"/>
      <c r="J98" s="174">
        <f>J127</f>
        <v>0</v>
      </c>
      <c r="K98" s="170"/>
      <c r="L98" s="175"/>
    </row>
    <row r="99" spans="1:31" s="10" customFormat="1" ht="19.95" customHeight="1">
      <c r="B99" s="169"/>
      <c r="C99" s="170"/>
      <c r="D99" s="171" t="s">
        <v>2460</v>
      </c>
      <c r="E99" s="172"/>
      <c r="F99" s="172"/>
      <c r="G99" s="172"/>
      <c r="H99" s="172"/>
      <c r="I99" s="173"/>
      <c r="J99" s="174">
        <f>J166</f>
        <v>0</v>
      </c>
      <c r="K99" s="170"/>
      <c r="L99" s="175"/>
    </row>
    <row r="100" spans="1:31" s="10" customFormat="1" ht="19.95" customHeight="1">
      <c r="B100" s="169"/>
      <c r="C100" s="170"/>
      <c r="D100" s="171" t="s">
        <v>3298</v>
      </c>
      <c r="E100" s="172"/>
      <c r="F100" s="172"/>
      <c r="G100" s="172"/>
      <c r="H100" s="172"/>
      <c r="I100" s="173"/>
      <c r="J100" s="174">
        <f>J189</f>
        <v>0</v>
      </c>
      <c r="K100" s="170"/>
      <c r="L100" s="175"/>
    </row>
    <row r="101" spans="1:31" s="10" customFormat="1" ht="19.95" customHeight="1">
      <c r="B101" s="169"/>
      <c r="C101" s="170"/>
      <c r="D101" s="171" t="s">
        <v>3299</v>
      </c>
      <c r="E101" s="172"/>
      <c r="F101" s="172"/>
      <c r="G101" s="172"/>
      <c r="H101" s="172"/>
      <c r="I101" s="173"/>
      <c r="J101" s="174">
        <f>J192</f>
        <v>0</v>
      </c>
      <c r="K101" s="170"/>
      <c r="L101" s="175"/>
    </row>
    <row r="102" spans="1:31" s="10" customFormat="1" ht="19.95" customHeight="1">
      <c r="B102" s="169"/>
      <c r="C102" s="170"/>
      <c r="D102" s="171" t="s">
        <v>3039</v>
      </c>
      <c r="E102" s="172"/>
      <c r="F102" s="172"/>
      <c r="G102" s="172"/>
      <c r="H102" s="172"/>
      <c r="I102" s="173"/>
      <c r="J102" s="174">
        <f>J195</f>
        <v>0</v>
      </c>
      <c r="K102" s="170"/>
      <c r="L102" s="175"/>
    </row>
    <row r="103" spans="1:31" s="10" customFormat="1" ht="19.95" customHeight="1">
      <c r="B103" s="169"/>
      <c r="C103" s="170"/>
      <c r="D103" s="171" t="s">
        <v>3040</v>
      </c>
      <c r="E103" s="172"/>
      <c r="F103" s="172"/>
      <c r="G103" s="172"/>
      <c r="H103" s="172"/>
      <c r="I103" s="173"/>
      <c r="J103" s="174">
        <f>J228</f>
        <v>0</v>
      </c>
      <c r="K103" s="170"/>
      <c r="L103" s="175"/>
    </row>
    <row r="104" spans="1:31" s="10" customFormat="1" ht="19.95" customHeight="1">
      <c r="B104" s="169"/>
      <c r="C104" s="170"/>
      <c r="D104" s="171" t="s">
        <v>3041</v>
      </c>
      <c r="E104" s="172"/>
      <c r="F104" s="172"/>
      <c r="G104" s="172"/>
      <c r="H104" s="172"/>
      <c r="I104" s="173"/>
      <c r="J104" s="174">
        <f>J235</f>
        <v>0</v>
      </c>
      <c r="K104" s="170"/>
      <c r="L104" s="175"/>
    </row>
    <row r="105" spans="1:31" s="10" customFormat="1" ht="19.95" customHeight="1">
      <c r="B105" s="169"/>
      <c r="C105" s="170"/>
      <c r="D105" s="171" t="s">
        <v>3300</v>
      </c>
      <c r="E105" s="172"/>
      <c r="F105" s="172"/>
      <c r="G105" s="172"/>
      <c r="H105" s="172"/>
      <c r="I105" s="173"/>
      <c r="J105" s="174">
        <f>J240</f>
        <v>0</v>
      </c>
      <c r="K105" s="170"/>
      <c r="L105" s="175"/>
    </row>
    <row r="106" spans="1:31" s="2" customFormat="1" ht="21.75" customHeight="1">
      <c r="A106" s="35"/>
      <c r="B106" s="36"/>
      <c r="C106" s="37"/>
      <c r="D106" s="37"/>
      <c r="E106" s="37"/>
      <c r="F106" s="37"/>
      <c r="G106" s="37"/>
      <c r="H106" s="37"/>
      <c r="I106" s="116"/>
      <c r="J106" s="37"/>
      <c r="K106" s="37"/>
      <c r="L106" s="52"/>
      <c r="S106" s="35"/>
      <c r="T106" s="35"/>
      <c r="U106" s="35"/>
      <c r="V106" s="35"/>
      <c r="W106" s="35"/>
      <c r="X106" s="35"/>
      <c r="Y106" s="35"/>
      <c r="Z106" s="35"/>
      <c r="AA106" s="35"/>
      <c r="AB106" s="35"/>
      <c r="AC106" s="35"/>
      <c r="AD106" s="35"/>
      <c r="AE106" s="35"/>
    </row>
    <row r="107" spans="1:31" s="2" customFormat="1" ht="6.9" customHeight="1">
      <c r="A107" s="35"/>
      <c r="B107" s="55"/>
      <c r="C107" s="56"/>
      <c r="D107" s="56"/>
      <c r="E107" s="56"/>
      <c r="F107" s="56"/>
      <c r="G107" s="56"/>
      <c r="H107" s="56"/>
      <c r="I107" s="153"/>
      <c r="J107" s="56"/>
      <c r="K107" s="56"/>
      <c r="L107" s="52"/>
      <c r="S107" s="35"/>
      <c r="T107" s="35"/>
      <c r="U107" s="35"/>
      <c r="V107" s="35"/>
      <c r="W107" s="35"/>
      <c r="X107" s="35"/>
      <c r="Y107" s="35"/>
      <c r="Z107" s="35"/>
      <c r="AA107" s="35"/>
      <c r="AB107" s="35"/>
      <c r="AC107" s="35"/>
      <c r="AD107" s="35"/>
      <c r="AE107" s="35"/>
    </row>
    <row r="111" spans="1:31" s="2" customFormat="1" ht="6.9" customHeight="1">
      <c r="A111" s="35"/>
      <c r="B111" s="57"/>
      <c r="C111" s="58"/>
      <c r="D111" s="58"/>
      <c r="E111" s="58"/>
      <c r="F111" s="58"/>
      <c r="G111" s="58"/>
      <c r="H111" s="58"/>
      <c r="I111" s="156"/>
      <c r="J111" s="58"/>
      <c r="K111" s="58"/>
      <c r="L111" s="52"/>
      <c r="S111" s="35"/>
      <c r="T111" s="35"/>
      <c r="U111" s="35"/>
      <c r="V111" s="35"/>
      <c r="W111" s="35"/>
      <c r="X111" s="35"/>
      <c r="Y111" s="35"/>
      <c r="Z111" s="35"/>
      <c r="AA111" s="35"/>
      <c r="AB111" s="35"/>
      <c r="AC111" s="35"/>
      <c r="AD111" s="35"/>
      <c r="AE111" s="35"/>
    </row>
    <row r="112" spans="1:31" s="2" customFormat="1" ht="24.9" customHeight="1">
      <c r="A112" s="35"/>
      <c r="B112" s="36"/>
      <c r="C112" s="24" t="s">
        <v>170</v>
      </c>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6.9" customHeight="1">
      <c r="A113" s="35"/>
      <c r="B113" s="36"/>
      <c r="C113" s="37"/>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16</v>
      </c>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34" t="str">
        <f>E7</f>
        <v>Revitalizace náměstí ve Valašském Meziříčí</v>
      </c>
      <c r="F115" s="335"/>
      <c r="G115" s="335"/>
      <c r="H115" s="335"/>
      <c r="I115" s="116"/>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154</v>
      </c>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23" t="str">
        <f>E9</f>
        <v>SO 401.1 - D - Silnoproudé rozvod náměstí</v>
      </c>
      <c r="F117" s="336"/>
      <c r="G117" s="336"/>
      <c r="H117" s="336"/>
      <c r="I117" s="116"/>
      <c r="J117" s="37"/>
      <c r="K117" s="37"/>
      <c r="L117" s="52"/>
      <c r="S117" s="35"/>
      <c r="T117" s="35"/>
      <c r="U117" s="35"/>
      <c r="V117" s="35"/>
      <c r="W117" s="35"/>
      <c r="X117" s="35"/>
      <c r="Y117" s="35"/>
      <c r="Z117" s="35"/>
      <c r="AA117" s="35"/>
      <c r="AB117" s="35"/>
      <c r="AC117" s="35"/>
      <c r="AD117" s="35"/>
      <c r="AE117" s="35"/>
    </row>
    <row r="118" spans="1:65" s="2" customFormat="1" ht="6.9" customHeight="1">
      <c r="A118" s="35"/>
      <c r="B118" s="36"/>
      <c r="C118" s="37"/>
      <c r="D118" s="37"/>
      <c r="E118" s="37"/>
      <c r="F118" s="37"/>
      <c r="G118" s="37"/>
      <c r="H118" s="37"/>
      <c r="I118" s="116"/>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F12</f>
        <v>Valašské Meziříčí</v>
      </c>
      <c r="G119" s="37"/>
      <c r="H119" s="37"/>
      <c r="I119" s="118" t="s">
        <v>22</v>
      </c>
      <c r="J119" s="67" t="str">
        <f>IF(J12="","",J12)</f>
        <v>16. 10. 2020</v>
      </c>
      <c r="K119" s="37"/>
      <c r="L119" s="52"/>
      <c r="S119" s="35"/>
      <c r="T119" s="35"/>
      <c r="U119" s="35"/>
      <c r="V119" s="35"/>
      <c r="W119" s="35"/>
      <c r="X119" s="35"/>
      <c r="Y119" s="35"/>
      <c r="Z119" s="35"/>
      <c r="AA119" s="35"/>
      <c r="AB119" s="35"/>
      <c r="AC119" s="35"/>
      <c r="AD119" s="35"/>
      <c r="AE119" s="35"/>
    </row>
    <row r="120" spans="1:65" s="2" customFormat="1" ht="6.9" customHeight="1">
      <c r="A120" s="35"/>
      <c r="B120" s="36"/>
      <c r="C120" s="37"/>
      <c r="D120" s="37"/>
      <c r="E120" s="37"/>
      <c r="F120" s="37"/>
      <c r="G120" s="37"/>
      <c r="H120" s="37"/>
      <c r="I120" s="116"/>
      <c r="J120" s="37"/>
      <c r="K120" s="37"/>
      <c r="L120" s="52"/>
      <c r="S120" s="35"/>
      <c r="T120" s="35"/>
      <c r="U120" s="35"/>
      <c r="V120" s="35"/>
      <c r="W120" s="35"/>
      <c r="X120" s="35"/>
      <c r="Y120" s="35"/>
      <c r="Z120" s="35"/>
      <c r="AA120" s="35"/>
      <c r="AB120" s="35"/>
      <c r="AC120" s="35"/>
      <c r="AD120" s="35"/>
      <c r="AE120" s="35"/>
    </row>
    <row r="121" spans="1:65" s="2" customFormat="1" ht="25.65" customHeight="1">
      <c r="A121" s="35"/>
      <c r="B121" s="36"/>
      <c r="C121" s="30" t="s">
        <v>24</v>
      </c>
      <c r="D121" s="37"/>
      <c r="E121" s="37"/>
      <c r="F121" s="28" t="str">
        <f>E15</f>
        <v xml:space="preserve"> </v>
      </c>
      <c r="G121" s="37"/>
      <c r="H121" s="37"/>
      <c r="I121" s="118" t="s">
        <v>29</v>
      </c>
      <c r="J121" s="33" t="str">
        <f>E21</f>
        <v>360 DEGREES CONSTRUCT s.r.o.</v>
      </c>
      <c r="K121" s="37"/>
      <c r="L121" s="52"/>
      <c r="S121" s="35"/>
      <c r="T121" s="35"/>
      <c r="U121" s="35"/>
      <c r="V121" s="35"/>
      <c r="W121" s="35"/>
      <c r="X121" s="35"/>
      <c r="Y121" s="35"/>
      <c r="Z121" s="35"/>
      <c r="AA121" s="35"/>
      <c r="AB121" s="35"/>
      <c r="AC121" s="35"/>
      <c r="AD121" s="35"/>
      <c r="AE121" s="35"/>
    </row>
    <row r="122" spans="1:65" s="2" customFormat="1" ht="25.65" customHeight="1">
      <c r="A122" s="35"/>
      <c r="B122" s="36"/>
      <c r="C122" s="30" t="s">
        <v>27</v>
      </c>
      <c r="D122" s="37"/>
      <c r="E122" s="37"/>
      <c r="F122" s="28" t="str">
        <f>IF(E18="","",E18)</f>
        <v>Vyplň údaj</v>
      </c>
      <c r="G122" s="37"/>
      <c r="H122" s="37"/>
      <c r="I122" s="118" t="s">
        <v>31</v>
      </c>
      <c r="J122" s="33" t="str">
        <f>E24</f>
        <v>360 DEGREES CONSTRUCT s.r.o.</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16"/>
      <c r="J123" s="37"/>
      <c r="K123" s="37"/>
      <c r="L123" s="52"/>
      <c r="S123" s="35"/>
      <c r="T123" s="35"/>
      <c r="U123" s="35"/>
      <c r="V123" s="35"/>
      <c r="W123" s="35"/>
      <c r="X123" s="35"/>
      <c r="Y123" s="35"/>
      <c r="Z123" s="35"/>
      <c r="AA123" s="35"/>
      <c r="AB123" s="35"/>
      <c r="AC123" s="35"/>
      <c r="AD123" s="35"/>
      <c r="AE123" s="35"/>
    </row>
    <row r="124" spans="1:65" s="11" customFormat="1" ht="29.25" customHeight="1">
      <c r="A124" s="176"/>
      <c r="B124" s="177"/>
      <c r="C124" s="178" t="s">
        <v>171</v>
      </c>
      <c r="D124" s="179" t="s">
        <v>58</v>
      </c>
      <c r="E124" s="179" t="s">
        <v>54</v>
      </c>
      <c r="F124" s="179" t="s">
        <v>55</v>
      </c>
      <c r="G124" s="179" t="s">
        <v>172</v>
      </c>
      <c r="H124" s="179" t="s">
        <v>173</v>
      </c>
      <c r="I124" s="180" t="s">
        <v>174</v>
      </c>
      <c r="J124" s="179" t="s">
        <v>160</v>
      </c>
      <c r="K124" s="181" t="s">
        <v>175</v>
      </c>
      <c r="L124" s="182"/>
      <c r="M124" s="76" t="s">
        <v>1</v>
      </c>
      <c r="N124" s="77" t="s">
        <v>37</v>
      </c>
      <c r="O124" s="77" t="s">
        <v>176</v>
      </c>
      <c r="P124" s="77" t="s">
        <v>177</v>
      </c>
      <c r="Q124" s="77" t="s">
        <v>178</v>
      </c>
      <c r="R124" s="77" t="s">
        <v>179</v>
      </c>
      <c r="S124" s="77" t="s">
        <v>180</v>
      </c>
      <c r="T124" s="78" t="s">
        <v>181</v>
      </c>
      <c r="U124" s="176"/>
      <c r="V124" s="176"/>
      <c r="W124" s="176"/>
      <c r="X124" s="176"/>
      <c r="Y124" s="176"/>
      <c r="Z124" s="176"/>
      <c r="AA124" s="176"/>
      <c r="AB124" s="176"/>
      <c r="AC124" s="176"/>
      <c r="AD124" s="176"/>
      <c r="AE124" s="176"/>
    </row>
    <row r="125" spans="1:65" s="2" customFormat="1" ht="22.8" customHeight="1">
      <c r="A125" s="35"/>
      <c r="B125" s="36"/>
      <c r="C125" s="83" t="s">
        <v>182</v>
      </c>
      <c r="D125" s="37"/>
      <c r="E125" s="37"/>
      <c r="F125" s="37"/>
      <c r="G125" s="37"/>
      <c r="H125" s="37"/>
      <c r="I125" s="116"/>
      <c r="J125" s="183">
        <f>BK125</f>
        <v>0</v>
      </c>
      <c r="K125" s="37"/>
      <c r="L125" s="40"/>
      <c r="M125" s="79"/>
      <c r="N125" s="184"/>
      <c r="O125" s="80"/>
      <c r="P125" s="185">
        <f>P126</f>
        <v>0</v>
      </c>
      <c r="Q125" s="80"/>
      <c r="R125" s="185">
        <f>R126</f>
        <v>0</v>
      </c>
      <c r="S125" s="80"/>
      <c r="T125" s="186">
        <f>T126</f>
        <v>0</v>
      </c>
      <c r="U125" s="35"/>
      <c r="V125" s="35"/>
      <c r="W125" s="35"/>
      <c r="X125" s="35"/>
      <c r="Y125" s="35"/>
      <c r="Z125" s="35"/>
      <c r="AA125" s="35"/>
      <c r="AB125" s="35"/>
      <c r="AC125" s="35"/>
      <c r="AD125" s="35"/>
      <c r="AE125" s="35"/>
      <c r="AT125" s="18" t="s">
        <v>72</v>
      </c>
      <c r="AU125" s="18" t="s">
        <v>162</v>
      </c>
      <c r="BK125" s="187">
        <f>BK126</f>
        <v>0</v>
      </c>
    </row>
    <row r="126" spans="1:65" s="12" customFormat="1" ht="25.95" customHeight="1">
      <c r="B126" s="188"/>
      <c r="C126" s="189"/>
      <c r="D126" s="190" t="s">
        <v>72</v>
      </c>
      <c r="E126" s="191" t="s">
        <v>1438</v>
      </c>
      <c r="F126" s="191" t="s">
        <v>3301</v>
      </c>
      <c r="G126" s="189"/>
      <c r="H126" s="189"/>
      <c r="I126" s="192"/>
      <c r="J126" s="193">
        <f>BK126</f>
        <v>0</v>
      </c>
      <c r="K126" s="189"/>
      <c r="L126" s="194"/>
      <c r="M126" s="195"/>
      <c r="N126" s="196"/>
      <c r="O126" s="196"/>
      <c r="P126" s="197">
        <f>P127+P166+P189+P192+P195+P228+P235+P240</f>
        <v>0</v>
      </c>
      <c r="Q126" s="196"/>
      <c r="R126" s="197">
        <f>R127+R166+R189+R192+R195+R228+R235+R240</f>
        <v>0</v>
      </c>
      <c r="S126" s="196"/>
      <c r="T126" s="198">
        <f>T127+T166+T189+T192+T195+T228+T235+T240</f>
        <v>0</v>
      </c>
      <c r="AR126" s="199" t="s">
        <v>192</v>
      </c>
      <c r="AT126" s="200" t="s">
        <v>72</v>
      </c>
      <c r="AU126" s="200" t="s">
        <v>73</v>
      </c>
      <c r="AY126" s="199" t="s">
        <v>185</v>
      </c>
      <c r="BK126" s="201">
        <f>BK127+BK166+BK189+BK192+BK195+BK228+BK235+BK240</f>
        <v>0</v>
      </c>
    </row>
    <row r="127" spans="1:65" s="12" customFormat="1" ht="22.8" customHeight="1">
      <c r="B127" s="188"/>
      <c r="C127" s="189"/>
      <c r="D127" s="190" t="s">
        <v>72</v>
      </c>
      <c r="E127" s="202" t="s">
        <v>1440</v>
      </c>
      <c r="F127" s="202" t="s">
        <v>2467</v>
      </c>
      <c r="G127" s="189"/>
      <c r="H127" s="189"/>
      <c r="I127" s="192"/>
      <c r="J127" s="203">
        <f>BK127</f>
        <v>0</v>
      </c>
      <c r="K127" s="189"/>
      <c r="L127" s="194"/>
      <c r="M127" s="195"/>
      <c r="N127" s="196"/>
      <c r="O127" s="196"/>
      <c r="P127" s="197">
        <f>SUM(P128:P165)</f>
        <v>0</v>
      </c>
      <c r="Q127" s="196"/>
      <c r="R127" s="197">
        <f>SUM(R128:R165)</f>
        <v>0</v>
      </c>
      <c r="S127" s="196"/>
      <c r="T127" s="198">
        <f>SUM(T128:T165)</f>
        <v>0</v>
      </c>
      <c r="AR127" s="199" t="s">
        <v>192</v>
      </c>
      <c r="AT127" s="200" t="s">
        <v>72</v>
      </c>
      <c r="AU127" s="200" t="s">
        <v>81</v>
      </c>
      <c r="AY127" s="199" t="s">
        <v>185</v>
      </c>
      <c r="BK127" s="201">
        <f>SUM(BK128:BK165)</f>
        <v>0</v>
      </c>
    </row>
    <row r="128" spans="1:65" s="2" customFormat="1" ht="16.5" customHeight="1">
      <c r="A128" s="35"/>
      <c r="B128" s="36"/>
      <c r="C128" s="258" t="s">
        <v>81</v>
      </c>
      <c r="D128" s="258" t="s">
        <v>521</v>
      </c>
      <c r="E128" s="259" t="s">
        <v>3047</v>
      </c>
      <c r="F128" s="260" t="s">
        <v>3302</v>
      </c>
      <c r="G128" s="261" t="s">
        <v>990</v>
      </c>
      <c r="H128" s="262">
        <v>2</v>
      </c>
      <c r="I128" s="263"/>
      <c r="J128" s="264">
        <f>ROUND(I128*H128,2)</f>
        <v>0</v>
      </c>
      <c r="K128" s="260" t="s">
        <v>1</v>
      </c>
      <c r="L128" s="265"/>
      <c r="M128" s="266" t="s">
        <v>1</v>
      </c>
      <c r="N128" s="267" t="s">
        <v>38</v>
      </c>
      <c r="O128" s="72"/>
      <c r="P128" s="213">
        <f>O128*H128</f>
        <v>0</v>
      </c>
      <c r="Q128" s="213">
        <v>0</v>
      </c>
      <c r="R128" s="213">
        <f>Q128*H128</f>
        <v>0</v>
      </c>
      <c r="S128" s="213">
        <v>0</v>
      </c>
      <c r="T128" s="214">
        <f>S128*H128</f>
        <v>0</v>
      </c>
      <c r="U128" s="35"/>
      <c r="V128" s="35"/>
      <c r="W128" s="35"/>
      <c r="X128" s="35"/>
      <c r="Y128" s="35"/>
      <c r="Z128" s="35"/>
      <c r="AA128" s="35"/>
      <c r="AB128" s="35"/>
      <c r="AC128" s="35"/>
      <c r="AD128" s="35"/>
      <c r="AE128" s="35"/>
      <c r="AR128" s="215" t="s">
        <v>487</v>
      </c>
      <c r="AT128" s="215" t="s">
        <v>521</v>
      </c>
      <c r="AU128" s="215" t="s">
        <v>83</v>
      </c>
      <c r="AY128" s="18" t="s">
        <v>185</v>
      </c>
      <c r="BE128" s="216">
        <f>IF(N128="základní",J128,0)</f>
        <v>0</v>
      </c>
      <c r="BF128" s="216">
        <f>IF(N128="snížená",J128,0)</f>
        <v>0</v>
      </c>
      <c r="BG128" s="216">
        <f>IF(N128="zákl. přenesená",J128,0)</f>
        <v>0</v>
      </c>
      <c r="BH128" s="216">
        <f>IF(N128="sníž. přenesená",J128,0)</f>
        <v>0</v>
      </c>
      <c r="BI128" s="216">
        <f>IF(N128="nulová",J128,0)</f>
        <v>0</v>
      </c>
      <c r="BJ128" s="18" t="s">
        <v>81</v>
      </c>
      <c r="BK128" s="216">
        <f>ROUND(I128*H128,2)</f>
        <v>0</v>
      </c>
      <c r="BL128" s="18" t="s">
        <v>487</v>
      </c>
      <c r="BM128" s="215" t="s">
        <v>3303</v>
      </c>
    </row>
    <row r="129" spans="1:65" s="2" customFormat="1" ht="10.199999999999999">
      <c r="A129" s="35"/>
      <c r="B129" s="36"/>
      <c r="C129" s="37"/>
      <c r="D129" s="217" t="s">
        <v>194</v>
      </c>
      <c r="E129" s="37"/>
      <c r="F129" s="218" t="s">
        <v>3302</v>
      </c>
      <c r="G129" s="37"/>
      <c r="H129" s="37"/>
      <c r="I129" s="116"/>
      <c r="J129" s="37"/>
      <c r="K129" s="37"/>
      <c r="L129" s="40"/>
      <c r="M129" s="219"/>
      <c r="N129" s="220"/>
      <c r="O129" s="72"/>
      <c r="P129" s="72"/>
      <c r="Q129" s="72"/>
      <c r="R129" s="72"/>
      <c r="S129" s="72"/>
      <c r="T129" s="73"/>
      <c r="U129" s="35"/>
      <c r="V129" s="35"/>
      <c r="W129" s="35"/>
      <c r="X129" s="35"/>
      <c r="Y129" s="35"/>
      <c r="Z129" s="35"/>
      <c r="AA129" s="35"/>
      <c r="AB129" s="35"/>
      <c r="AC129" s="35"/>
      <c r="AD129" s="35"/>
      <c r="AE129" s="35"/>
      <c r="AT129" s="18" t="s">
        <v>194</v>
      </c>
      <c r="AU129" s="18" t="s">
        <v>83</v>
      </c>
    </row>
    <row r="130" spans="1:65" s="2" customFormat="1" ht="16.5" customHeight="1">
      <c r="A130" s="35"/>
      <c r="B130" s="36"/>
      <c r="C130" s="258" t="s">
        <v>83</v>
      </c>
      <c r="D130" s="258" t="s">
        <v>521</v>
      </c>
      <c r="E130" s="259" t="s">
        <v>2480</v>
      </c>
      <c r="F130" s="260" t="s">
        <v>3304</v>
      </c>
      <c r="G130" s="261" t="s">
        <v>990</v>
      </c>
      <c r="H130" s="262">
        <v>48</v>
      </c>
      <c r="I130" s="263"/>
      <c r="J130" s="264">
        <f>ROUND(I130*H130,2)</f>
        <v>0</v>
      </c>
      <c r="K130" s="260" t="s">
        <v>1</v>
      </c>
      <c r="L130" s="265"/>
      <c r="M130" s="266" t="s">
        <v>1</v>
      </c>
      <c r="N130" s="267" t="s">
        <v>38</v>
      </c>
      <c r="O130" s="72"/>
      <c r="P130" s="213">
        <f>O130*H130</f>
        <v>0</v>
      </c>
      <c r="Q130" s="213">
        <v>0</v>
      </c>
      <c r="R130" s="213">
        <f>Q130*H130</f>
        <v>0</v>
      </c>
      <c r="S130" s="213">
        <v>0</v>
      </c>
      <c r="T130" s="214">
        <f>S130*H130</f>
        <v>0</v>
      </c>
      <c r="U130" s="35"/>
      <c r="V130" s="35"/>
      <c r="W130" s="35"/>
      <c r="X130" s="35"/>
      <c r="Y130" s="35"/>
      <c r="Z130" s="35"/>
      <c r="AA130" s="35"/>
      <c r="AB130" s="35"/>
      <c r="AC130" s="35"/>
      <c r="AD130" s="35"/>
      <c r="AE130" s="35"/>
      <c r="AR130" s="215" t="s">
        <v>487</v>
      </c>
      <c r="AT130" s="215" t="s">
        <v>521</v>
      </c>
      <c r="AU130" s="215" t="s">
        <v>83</v>
      </c>
      <c r="AY130" s="18" t="s">
        <v>185</v>
      </c>
      <c r="BE130" s="216">
        <f>IF(N130="základní",J130,0)</f>
        <v>0</v>
      </c>
      <c r="BF130" s="216">
        <f>IF(N130="snížená",J130,0)</f>
        <v>0</v>
      </c>
      <c r="BG130" s="216">
        <f>IF(N130="zákl. přenesená",J130,0)</f>
        <v>0</v>
      </c>
      <c r="BH130" s="216">
        <f>IF(N130="sníž. přenesená",J130,0)</f>
        <v>0</v>
      </c>
      <c r="BI130" s="216">
        <f>IF(N130="nulová",J130,0)</f>
        <v>0</v>
      </c>
      <c r="BJ130" s="18" t="s">
        <v>81</v>
      </c>
      <c r="BK130" s="216">
        <f>ROUND(I130*H130,2)</f>
        <v>0</v>
      </c>
      <c r="BL130" s="18" t="s">
        <v>487</v>
      </c>
      <c r="BM130" s="215" t="s">
        <v>3305</v>
      </c>
    </row>
    <row r="131" spans="1:65" s="2" customFormat="1" ht="10.199999999999999">
      <c r="A131" s="35"/>
      <c r="B131" s="36"/>
      <c r="C131" s="37"/>
      <c r="D131" s="217" t="s">
        <v>194</v>
      </c>
      <c r="E131" s="37"/>
      <c r="F131" s="218" t="s">
        <v>3304</v>
      </c>
      <c r="G131" s="37"/>
      <c r="H131" s="37"/>
      <c r="I131" s="116"/>
      <c r="J131" s="37"/>
      <c r="K131" s="37"/>
      <c r="L131" s="40"/>
      <c r="M131" s="219"/>
      <c r="N131" s="220"/>
      <c r="O131" s="72"/>
      <c r="P131" s="72"/>
      <c r="Q131" s="72"/>
      <c r="R131" s="72"/>
      <c r="S131" s="72"/>
      <c r="T131" s="73"/>
      <c r="U131" s="35"/>
      <c r="V131" s="35"/>
      <c r="W131" s="35"/>
      <c r="X131" s="35"/>
      <c r="Y131" s="35"/>
      <c r="Z131" s="35"/>
      <c r="AA131" s="35"/>
      <c r="AB131" s="35"/>
      <c r="AC131" s="35"/>
      <c r="AD131" s="35"/>
      <c r="AE131" s="35"/>
      <c r="AT131" s="18" t="s">
        <v>194</v>
      </c>
      <c r="AU131" s="18" t="s">
        <v>83</v>
      </c>
    </row>
    <row r="132" spans="1:65" s="2" customFormat="1" ht="16.5" customHeight="1">
      <c r="A132" s="35"/>
      <c r="B132" s="36"/>
      <c r="C132" s="258" t="s">
        <v>202</v>
      </c>
      <c r="D132" s="258" t="s">
        <v>521</v>
      </c>
      <c r="E132" s="259" t="s">
        <v>2487</v>
      </c>
      <c r="F132" s="260" t="s">
        <v>3306</v>
      </c>
      <c r="G132" s="261" t="s">
        <v>990</v>
      </c>
      <c r="H132" s="262">
        <v>5</v>
      </c>
      <c r="I132" s="263"/>
      <c r="J132" s="264">
        <f>ROUND(I132*H132,2)</f>
        <v>0</v>
      </c>
      <c r="K132" s="260" t="s">
        <v>1</v>
      </c>
      <c r="L132" s="265"/>
      <c r="M132" s="266" t="s">
        <v>1</v>
      </c>
      <c r="N132" s="267" t="s">
        <v>38</v>
      </c>
      <c r="O132" s="72"/>
      <c r="P132" s="213">
        <f>O132*H132</f>
        <v>0</v>
      </c>
      <c r="Q132" s="213">
        <v>0</v>
      </c>
      <c r="R132" s="213">
        <f>Q132*H132</f>
        <v>0</v>
      </c>
      <c r="S132" s="213">
        <v>0</v>
      </c>
      <c r="T132" s="214">
        <f>S132*H132</f>
        <v>0</v>
      </c>
      <c r="U132" s="35"/>
      <c r="V132" s="35"/>
      <c r="W132" s="35"/>
      <c r="X132" s="35"/>
      <c r="Y132" s="35"/>
      <c r="Z132" s="35"/>
      <c r="AA132" s="35"/>
      <c r="AB132" s="35"/>
      <c r="AC132" s="35"/>
      <c r="AD132" s="35"/>
      <c r="AE132" s="35"/>
      <c r="AR132" s="215" t="s">
        <v>487</v>
      </c>
      <c r="AT132" s="215" t="s">
        <v>521</v>
      </c>
      <c r="AU132" s="215" t="s">
        <v>83</v>
      </c>
      <c r="AY132" s="18" t="s">
        <v>185</v>
      </c>
      <c r="BE132" s="216">
        <f>IF(N132="základní",J132,0)</f>
        <v>0</v>
      </c>
      <c r="BF132" s="216">
        <f>IF(N132="snížená",J132,0)</f>
        <v>0</v>
      </c>
      <c r="BG132" s="216">
        <f>IF(N132="zákl. přenesená",J132,0)</f>
        <v>0</v>
      </c>
      <c r="BH132" s="216">
        <f>IF(N132="sníž. přenesená",J132,0)</f>
        <v>0</v>
      </c>
      <c r="BI132" s="216">
        <f>IF(N132="nulová",J132,0)</f>
        <v>0</v>
      </c>
      <c r="BJ132" s="18" t="s">
        <v>81</v>
      </c>
      <c r="BK132" s="216">
        <f>ROUND(I132*H132,2)</f>
        <v>0</v>
      </c>
      <c r="BL132" s="18" t="s">
        <v>487</v>
      </c>
      <c r="BM132" s="215" t="s">
        <v>3307</v>
      </c>
    </row>
    <row r="133" spans="1:65" s="2" customFormat="1" ht="10.199999999999999">
      <c r="A133" s="35"/>
      <c r="B133" s="36"/>
      <c r="C133" s="37"/>
      <c r="D133" s="217" t="s">
        <v>194</v>
      </c>
      <c r="E133" s="37"/>
      <c r="F133" s="218" t="s">
        <v>3306</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194</v>
      </c>
      <c r="AU133" s="18" t="s">
        <v>83</v>
      </c>
    </row>
    <row r="134" spans="1:65" s="2" customFormat="1" ht="16.5" customHeight="1">
      <c r="A134" s="35"/>
      <c r="B134" s="36"/>
      <c r="C134" s="258" t="s">
        <v>192</v>
      </c>
      <c r="D134" s="258" t="s">
        <v>521</v>
      </c>
      <c r="E134" s="259" t="s">
        <v>3308</v>
      </c>
      <c r="F134" s="260" t="s">
        <v>3309</v>
      </c>
      <c r="G134" s="261" t="s">
        <v>990</v>
      </c>
      <c r="H134" s="262">
        <v>115</v>
      </c>
      <c r="I134" s="263"/>
      <c r="J134" s="264">
        <f>ROUND(I134*H134,2)</f>
        <v>0</v>
      </c>
      <c r="K134" s="260" t="s">
        <v>1</v>
      </c>
      <c r="L134" s="265"/>
      <c r="M134" s="266" t="s">
        <v>1</v>
      </c>
      <c r="N134" s="267" t="s">
        <v>38</v>
      </c>
      <c r="O134" s="72"/>
      <c r="P134" s="213">
        <f>O134*H134</f>
        <v>0</v>
      </c>
      <c r="Q134" s="213">
        <v>0</v>
      </c>
      <c r="R134" s="213">
        <f>Q134*H134</f>
        <v>0</v>
      </c>
      <c r="S134" s="213">
        <v>0</v>
      </c>
      <c r="T134" s="214">
        <f>S134*H134</f>
        <v>0</v>
      </c>
      <c r="U134" s="35"/>
      <c r="V134" s="35"/>
      <c r="W134" s="35"/>
      <c r="X134" s="35"/>
      <c r="Y134" s="35"/>
      <c r="Z134" s="35"/>
      <c r="AA134" s="35"/>
      <c r="AB134" s="35"/>
      <c r="AC134" s="35"/>
      <c r="AD134" s="35"/>
      <c r="AE134" s="35"/>
      <c r="AR134" s="215" t="s">
        <v>487</v>
      </c>
      <c r="AT134" s="215" t="s">
        <v>521</v>
      </c>
      <c r="AU134" s="215" t="s">
        <v>83</v>
      </c>
      <c r="AY134" s="18" t="s">
        <v>185</v>
      </c>
      <c r="BE134" s="216">
        <f>IF(N134="základní",J134,0)</f>
        <v>0</v>
      </c>
      <c r="BF134" s="216">
        <f>IF(N134="snížená",J134,0)</f>
        <v>0</v>
      </c>
      <c r="BG134" s="216">
        <f>IF(N134="zákl. přenesená",J134,0)</f>
        <v>0</v>
      </c>
      <c r="BH134" s="216">
        <f>IF(N134="sníž. přenesená",J134,0)</f>
        <v>0</v>
      </c>
      <c r="BI134" s="216">
        <f>IF(N134="nulová",J134,0)</f>
        <v>0</v>
      </c>
      <c r="BJ134" s="18" t="s">
        <v>81</v>
      </c>
      <c r="BK134" s="216">
        <f>ROUND(I134*H134,2)</f>
        <v>0</v>
      </c>
      <c r="BL134" s="18" t="s">
        <v>487</v>
      </c>
      <c r="BM134" s="215" t="s">
        <v>3310</v>
      </c>
    </row>
    <row r="135" spans="1:65" s="2" customFormat="1" ht="10.199999999999999">
      <c r="A135" s="35"/>
      <c r="B135" s="36"/>
      <c r="C135" s="37"/>
      <c r="D135" s="217" t="s">
        <v>194</v>
      </c>
      <c r="E135" s="37"/>
      <c r="F135" s="218" t="s">
        <v>3306</v>
      </c>
      <c r="G135" s="37"/>
      <c r="H135" s="37"/>
      <c r="I135" s="116"/>
      <c r="J135" s="37"/>
      <c r="K135" s="37"/>
      <c r="L135" s="40"/>
      <c r="M135" s="219"/>
      <c r="N135" s="220"/>
      <c r="O135" s="72"/>
      <c r="P135" s="72"/>
      <c r="Q135" s="72"/>
      <c r="R135" s="72"/>
      <c r="S135" s="72"/>
      <c r="T135" s="73"/>
      <c r="U135" s="35"/>
      <c r="V135" s="35"/>
      <c r="W135" s="35"/>
      <c r="X135" s="35"/>
      <c r="Y135" s="35"/>
      <c r="Z135" s="35"/>
      <c r="AA135" s="35"/>
      <c r="AB135" s="35"/>
      <c r="AC135" s="35"/>
      <c r="AD135" s="35"/>
      <c r="AE135" s="35"/>
      <c r="AT135" s="18" t="s">
        <v>194</v>
      </c>
      <c r="AU135" s="18" t="s">
        <v>83</v>
      </c>
    </row>
    <row r="136" spans="1:65" s="2" customFormat="1" ht="16.5" customHeight="1">
      <c r="A136" s="35"/>
      <c r="B136" s="36"/>
      <c r="C136" s="258" t="s">
        <v>220</v>
      </c>
      <c r="D136" s="258" t="s">
        <v>521</v>
      </c>
      <c r="E136" s="259" t="s">
        <v>3311</v>
      </c>
      <c r="F136" s="260" t="s">
        <v>3312</v>
      </c>
      <c r="G136" s="261" t="s">
        <v>990</v>
      </c>
      <c r="H136" s="262">
        <v>28</v>
      </c>
      <c r="I136" s="263"/>
      <c r="J136" s="264">
        <f>ROUND(I136*H136,2)</f>
        <v>0</v>
      </c>
      <c r="K136" s="260" t="s">
        <v>1</v>
      </c>
      <c r="L136" s="265"/>
      <c r="M136" s="266" t="s">
        <v>1</v>
      </c>
      <c r="N136" s="267" t="s">
        <v>38</v>
      </c>
      <c r="O136" s="72"/>
      <c r="P136" s="213">
        <f>O136*H136</f>
        <v>0</v>
      </c>
      <c r="Q136" s="213">
        <v>0</v>
      </c>
      <c r="R136" s="213">
        <f>Q136*H136</f>
        <v>0</v>
      </c>
      <c r="S136" s="213">
        <v>0</v>
      </c>
      <c r="T136" s="214">
        <f>S136*H136</f>
        <v>0</v>
      </c>
      <c r="U136" s="35"/>
      <c r="V136" s="35"/>
      <c r="W136" s="35"/>
      <c r="X136" s="35"/>
      <c r="Y136" s="35"/>
      <c r="Z136" s="35"/>
      <c r="AA136" s="35"/>
      <c r="AB136" s="35"/>
      <c r="AC136" s="35"/>
      <c r="AD136" s="35"/>
      <c r="AE136" s="35"/>
      <c r="AR136" s="215" t="s">
        <v>487</v>
      </c>
      <c r="AT136" s="215" t="s">
        <v>521</v>
      </c>
      <c r="AU136" s="215" t="s">
        <v>83</v>
      </c>
      <c r="AY136" s="18" t="s">
        <v>185</v>
      </c>
      <c r="BE136" s="216">
        <f>IF(N136="základní",J136,0)</f>
        <v>0</v>
      </c>
      <c r="BF136" s="216">
        <f>IF(N136="snížená",J136,0)</f>
        <v>0</v>
      </c>
      <c r="BG136" s="216">
        <f>IF(N136="zákl. přenesená",J136,0)</f>
        <v>0</v>
      </c>
      <c r="BH136" s="216">
        <f>IF(N136="sníž. přenesená",J136,0)</f>
        <v>0</v>
      </c>
      <c r="BI136" s="216">
        <f>IF(N136="nulová",J136,0)</f>
        <v>0</v>
      </c>
      <c r="BJ136" s="18" t="s">
        <v>81</v>
      </c>
      <c r="BK136" s="216">
        <f>ROUND(I136*H136,2)</f>
        <v>0</v>
      </c>
      <c r="BL136" s="18" t="s">
        <v>487</v>
      </c>
      <c r="BM136" s="215" t="s">
        <v>3313</v>
      </c>
    </row>
    <row r="137" spans="1:65" s="2" customFormat="1" ht="10.199999999999999">
      <c r="A137" s="35"/>
      <c r="B137" s="36"/>
      <c r="C137" s="37"/>
      <c r="D137" s="217" t="s">
        <v>194</v>
      </c>
      <c r="E137" s="37"/>
      <c r="F137" s="218" t="s">
        <v>3312</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194</v>
      </c>
      <c r="AU137" s="18" t="s">
        <v>83</v>
      </c>
    </row>
    <row r="138" spans="1:65" s="2" customFormat="1" ht="16.5" customHeight="1">
      <c r="A138" s="35"/>
      <c r="B138" s="36"/>
      <c r="C138" s="258" t="s">
        <v>227</v>
      </c>
      <c r="D138" s="258" t="s">
        <v>521</v>
      </c>
      <c r="E138" s="259" t="s">
        <v>3314</v>
      </c>
      <c r="F138" s="260" t="s">
        <v>3315</v>
      </c>
      <c r="G138" s="261" t="s">
        <v>990</v>
      </c>
      <c r="H138" s="262">
        <v>60</v>
      </c>
      <c r="I138" s="263"/>
      <c r="J138" s="264">
        <f>ROUND(I138*H138,2)</f>
        <v>0</v>
      </c>
      <c r="K138" s="260" t="s">
        <v>1</v>
      </c>
      <c r="L138" s="265"/>
      <c r="M138" s="266" t="s">
        <v>1</v>
      </c>
      <c r="N138" s="267" t="s">
        <v>38</v>
      </c>
      <c r="O138" s="72"/>
      <c r="P138" s="213">
        <f>O138*H138</f>
        <v>0</v>
      </c>
      <c r="Q138" s="213">
        <v>0</v>
      </c>
      <c r="R138" s="213">
        <f>Q138*H138</f>
        <v>0</v>
      </c>
      <c r="S138" s="213">
        <v>0</v>
      </c>
      <c r="T138" s="214">
        <f>S138*H138</f>
        <v>0</v>
      </c>
      <c r="U138" s="35"/>
      <c r="V138" s="35"/>
      <c r="W138" s="35"/>
      <c r="X138" s="35"/>
      <c r="Y138" s="35"/>
      <c r="Z138" s="35"/>
      <c r="AA138" s="35"/>
      <c r="AB138" s="35"/>
      <c r="AC138" s="35"/>
      <c r="AD138" s="35"/>
      <c r="AE138" s="35"/>
      <c r="AR138" s="215" t="s">
        <v>487</v>
      </c>
      <c r="AT138" s="215" t="s">
        <v>521</v>
      </c>
      <c r="AU138" s="215" t="s">
        <v>83</v>
      </c>
      <c r="AY138" s="18" t="s">
        <v>185</v>
      </c>
      <c r="BE138" s="216">
        <f>IF(N138="základní",J138,0)</f>
        <v>0</v>
      </c>
      <c r="BF138" s="216">
        <f>IF(N138="snížená",J138,0)</f>
        <v>0</v>
      </c>
      <c r="BG138" s="216">
        <f>IF(N138="zákl. přenesená",J138,0)</f>
        <v>0</v>
      </c>
      <c r="BH138" s="216">
        <f>IF(N138="sníž. přenesená",J138,0)</f>
        <v>0</v>
      </c>
      <c r="BI138" s="216">
        <f>IF(N138="nulová",J138,0)</f>
        <v>0</v>
      </c>
      <c r="BJ138" s="18" t="s">
        <v>81</v>
      </c>
      <c r="BK138" s="216">
        <f>ROUND(I138*H138,2)</f>
        <v>0</v>
      </c>
      <c r="BL138" s="18" t="s">
        <v>487</v>
      </c>
      <c r="BM138" s="215" t="s">
        <v>3316</v>
      </c>
    </row>
    <row r="139" spans="1:65" s="2" customFormat="1" ht="10.199999999999999">
      <c r="A139" s="35"/>
      <c r="B139" s="36"/>
      <c r="C139" s="37"/>
      <c r="D139" s="217" t="s">
        <v>194</v>
      </c>
      <c r="E139" s="37"/>
      <c r="F139" s="218" t="s">
        <v>3315</v>
      </c>
      <c r="G139" s="37"/>
      <c r="H139" s="37"/>
      <c r="I139" s="116"/>
      <c r="J139" s="37"/>
      <c r="K139" s="37"/>
      <c r="L139" s="40"/>
      <c r="M139" s="219"/>
      <c r="N139" s="220"/>
      <c r="O139" s="72"/>
      <c r="P139" s="72"/>
      <c r="Q139" s="72"/>
      <c r="R139" s="72"/>
      <c r="S139" s="72"/>
      <c r="T139" s="73"/>
      <c r="U139" s="35"/>
      <c r="V139" s="35"/>
      <c r="W139" s="35"/>
      <c r="X139" s="35"/>
      <c r="Y139" s="35"/>
      <c r="Z139" s="35"/>
      <c r="AA139" s="35"/>
      <c r="AB139" s="35"/>
      <c r="AC139" s="35"/>
      <c r="AD139" s="35"/>
      <c r="AE139" s="35"/>
      <c r="AT139" s="18" t="s">
        <v>194</v>
      </c>
      <c r="AU139" s="18" t="s">
        <v>83</v>
      </c>
    </row>
    <row r="140" spans="1:65" s="2" customFormat="1" ht="16.5" customHeight="1">
      <c r="A140" s="35"/>
      <c r="B140" s="36"/>
      <c r="C140" s="258" t="s">
        <v>235</v>
      </c>
      <c r="D140" s="258" t="s">
        <v>521</v>
      </c>
      <c r="E140" s="259" t="s">
        <v>3317</v>
      </c>
      <c r="F140" s="260" t="s">
        <v>3318</v>
      </c>
      <c r="G140" s="261" t="s">
        <v>990</v>
      </c>
      <c r="H140" s="262">
        <v>1</v>
      </c>
      <c r="I140" s="263"/>
      <c r="J140" s="264">
        <f>ROUND(I140*H140,2)</f>
        <v>0</v>
      </c>
      <c r="K140" s="260" t="s">
        <v>1</v>
      </c>
      <c r="L140" s="265"/>
      <c r="M140" s="266" t="s">
        <v>1</v>
      </c>
      <c r="N140" s="267" t="s">
        <v>38</v>
      </c>
      <c r="O140" s="72"/>
      <c r="P140" s="213">
        <f>O140*H140</f>
        <v>0</v>
      </c>
      <c r="Q140" s="213">
        <v>0</v>
      </c>
      <c r="R140" s="213">
        <f>Q140*H140</f>
        <v>0</v>
      </c>
      <c r="S140" s="213">
        <v>0</v>
      </c>
      <c r="T140" s="214">
        <f>S140*H140</f>
        <v>0</v>
      </c>
      <c r="U140" s="35"/>
      <c r="V140" s="35"/>
      <c r="W140" s="35"/>
      <c r="X140" s="35"/>
      <c r="Y140" s="35"/>
      <c r="Z140" s="35"/>
      <c r="AA140" s="35"/>
      <c r="AB140" s="35"/>
      <c r="AC140" s="35"/>
      <c r="AD140" s="35"/>
      <c r="AE140" s="35"/>
      <c r="AR140" s="215" t="s">
        <v>487</v>
      </c>
      <c r="AT140" s="215" t="s">
        <v>521</v>
      </c>
      <c r="AU140" s="215" t="s">
        <v>83</v>
      </c>
      <c r="AY140" s="18" t="s">
        <v>185</v>
      </c>
      <c r="BE140" s="216">
        <f>IF(N140="základní",J140,0)</f>
        <v>0</v>
      </c>
      <c r="BF140" s="216">
        <f>IF(N140="snížená",J140,0)</f>
        <v>0</v>
      </c>
      <c r="BG140" s="216">
        <f>IF(N140="zákl. přenesená",J140,0)</f>
        <v>0</v>
      </c>
      <c r="BH140" s="216">
        <f>IF(N140="sníž. přenesená",J140,0)</f>
        <v>0</v>
      </c>
      <c r="BI140" s="216">
        <f>IF(N140="nulová",J140,0)</f>
        <v>0</v>
      </c>
      <c r="BJ140" s="18" t="s">
        <v>81</v>
      </c>
      <c r="BK140" s="216">
        <f>ROUND(I140*H140,2)</f>
        <v>0</v>
      </c>
      <c r="BL140" s="18" t="s">
        <v>487</v>
      </c>
      <c r="BM140" s="215" t="s">
        <v>3319</v>
      </c>
    </row>
    <row r="141" spans="1:65" s="2" customFormat="1" ht="10.199999999999999">
      <c r="A141" s="35"/>
      <c r="B141" s="36"/>
      <c r="C141" s="37"/>
      <c r="D141" s="217" t="s">
        <v>194</v>
      </c>
      <c r="E141" s="37"/>
      <c r="F141" s="218" t="s">
        <v>3318</v>
      </c>
      <c r="G141" s="37"/>
      <c r="H141" s="37"/>
      <c r="I141" s="116"/>
      <c r="J141" s="37"/>
      <c r="K141" s="37"/>
      <c r="L141" s="40"/>
      <c r="M141" s="219"/>
      <c r="N141" s="220"/>
      <c r="O141" s="72"/>
      <c r="P141" s="72"/>
      <c r="Q141" s="72"/>
      <c r="R141" s="72"/>
      <c r="S141" s="72"/>
      <c r="T141" s="73"/>
      <c r="U141" s="35"/>
      <c r="V141" s="35"/>
      <c r="W141" s="35"/>
      <c r="X141" s="35"/>
      <c r="Y141" s="35"/>
      <c r="Z141" s="35"/>
      <c r="AA141" s="35"/>
      <c r="AB141" s="35"/>
      <c r="AC141" s="35"/>
      <c r="AD141" s="35"/>
      <c r="AE141" s="35"/>
      <c r="AT141" s="18" t="s">
        <v>194</v>
      </c>
      <c r="AU141" s="18" t="s">
        <v>83</v>
      </c>
    </row>
    <row r="142" spans="1:65" s="2" customFormat="1" ht="16.5" customHeight="1">
      <c r="A142" s="35"/>
      <c r="B142" s="36"/>
      <c r="C142" s="258" t="s">
        <v>226</v>
      </c>
      <c r="D142" s="258" t="s">
        <v>521</v>
      </c>
      <c r="E142" s="259" t="s">
        <v>2494</v>
      </c>
      <c r="F142" s="260" t="s">
        <v>3320</v>
      </c>
      <c r="G142" s="261" t="s">
        <v>990</v>
      </c>
      <c r="H142" s="262">
        <v>1</v>
      </c>
      <c r="I142" s="263"/>
      <c r="J142" s="264">
        <f>ROUND(I142*H142,2)</f>
        <v>0</v>
      </c>
      <c r="K142" s="260" t="s">
        <v>1</v>
      </c>
      <c r="L142" s="265"/>
      <c r="M142" s="266" t="s">
        <v>1</v>
      </c>
      <c r="N142" s="267" t="s">
        <v>38</v>
      </c>
      <c r="O142" s="72"/>
      <c r="P142" s="213">
        <f>O142*H142</f>
        <v>0</v>
      </c>
      <c r="Q142" s="213">
        <v>0</v>
      </c>
      <c r="R142" s="213">
        <f>Q142*H142</f>
        <v>0</v>
      </c>
      <c r="S142" s="213">
        <v>0</v>
      </c>
      <c r="T142" s="214">
        <f>S142*H142</f>
        <v>0</v>
      </c>
      <c r="U142" s="35"/>
      <c r="V142" s="35"/>
      <c r="W142" s="35"/>
      <c r="X142" s="35"/>
      <c r="Y142" s="35"/>
      <c r="Z142" s="35"/>
      <c r="AA142" s="35"/>
      <c r="AB142" s="35"/>
      <c r="AC142" s="35"/>
      <c r="AD142" s="35"/>
      <c r="AE142" s="35"/>
      <c r="AR142" s="215" t="s">
        <v>487</v>
      </c>
      <c r="AT142" s="215" t="s">
        <v>521</v>
      </c>
      <c r="AU142" s="215" t="s">
        <v>83</v>
      </c>
      <c r="AY142" s="18" t="s">
        <v>185</v>
      </c>
      <c r="BE142" s="216">
        <f>IF(N142="základní",J142,0)</f>
        <v>0</v>
      </c>
      <c r="BF142" s="216">
        <f>IF(N142="snížená",J142,0)</f>
        <v>0</v>
      </c>
      <c r="BG142" s="216">
        <f>IF(N142="zákl. přenesená",J142,0)</f>
        <v>0</v>
      </c>
      <c r="BH142" s="216">
        <f>IF(N142="sníž. přenesená",J142,0)</f>
        <v>0</v>
      </c>
      <c r="BI142" s="216">
        <f>IF(N142="nulová",J142,0)</f>
        <v>0</v>
      </c>
      <c r="BJ142" s="18" t="s">
        <v>81</v>
      </c>
      <c r="BK142" s="216">
        <f>ROUND(I142*H142,2)</f>
        <v>0</v>
      </c>
      <c r="BL142" s="18" t="s">
        <v>487</v>
      </c>
      <c r="BM142" s="215" t="s">
        <v>3321</v>
      </c>
    </row>
    <row r="143" spans="1:65" s="2" customFormat="1" ht="10.199999999999999">
      <c r="A143" s="35"/>
      <c r="B143" s="36"/>
      <c r="C143" s="37"/>
      <c r="D143" s="217" t="s">
        <v>194</v>
      </c>
      <c r="E143" s="37"/>
      <c r="F143" s="218" t="s">
        <v>3320</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194</v>
      </c>
      <c r="AU143" s="18" t="s">
        <v>83</v>
      </c>
    </row>
    <row r="144" spans="1:65" s="2" customFormat="1" ht="21.75" customHeight="1">
      <c r="A144" s="35"/>
      <c r="B144" s="36"/>
      <c r="C144" s="258" t="s">
        <v>248</v>
      </c>
      <c r="D144" s="258" t="s">
        <v>521</v>
      </c>
      <c r="E144" s="259" t="s">
        <v>3322</v>
      </c>
      <c r="F144" s="260" t="s">
        <v>3323</v>
      </c>
      <c r="G144" s="261" t="s">
        <v>990</v>
      </c>
      <c r="H144" s="262">
        <v>9</v>
      </c>
      <c r="I144" s="263"/>
      <c r="J144" s="264">
        <f>ROUND(I144*H144,2)</f>
        <v>0</v>
      </c>
      <c r="K144" s="260" t="s">
        <v>1</v>
      </c>
      <c r="L144" s="265"/>
      <c r="M144" s="266" t="s">
        <v>1</v>
      </c>
      <c r="N144" s="267" t="s">
        <v>38</v>
      </c>
      <c r="O144" s="72"/>
      <c r="P144" s="213">
        <f>O144*H144</f>
        <v>0</v>
      </c>
      <c r="Q144" s="213">
        <v>0</v>
      </c>
      <c r="R144" s="213">
        <f>Q144*H144</f>
        <v>0</v>
      </c>
      <c r="S144" s="213">
        <v>0</v>
      </c>
      <c r="T144" s="214">
        <f>S144*H144</f>
        <v>0</v>
      </c>
      <c r="U144" s="35"/>
      <c r="V144" s="35"/>
      <c r="W144" s="35"/>
      <c r="X144" s="35"/>
      <c r="Y144" s="35"/>
      <c r="Z144" s="35"/>
      <c r="AA144" s="35"/>
      <c r="AB144" s="35"/>
      <c r="AC144" s="35"/>
      <c r="AD144" s="35"/>
      <c r="AE144" s="35"/>
      <c r="AR144" s="215" t="s">
        <v>487</v>
      </c>
      <c r="AT144" s="215" t="s">
        <v>521</v>
      </c>
      <c r="AU144" s="215" t="s">
        <v>83</v>
      </c>
      <c r="AY144" s="18" t="s">
        <v>185</v>
      </c>
      <c r="BE144" s="216">
        <f>IF(N144="základní",J144,0)</f>
        <v>0</v>
      </c>
      <c r="BF144" s="216">
        <f>IF(N144="snížená",J144,0)</f>
        <v>0</v>
      </c>
      <c r="BG144" s="216">
        <f>IF(N144="zákl. přenesená",J144,0)</f>
        <v>0</v>
      </c>
      <c r="BH144" s="216">
        <f>IF(N144="sníž. přenesená",J144,0)</f>
        <v>0</v>
      </c>
      <c r="BI144" s="216">
        <f>IF(N144="nulová",J144,0)</f>
        <v>0</v>
      </c>
      <c r="BJ144" s="18" t="s">
        <v>81</v>
      </c>
      <c r="BK144" s="216">
        <f>ROUND(I144*H144,2)</f>
        <v>0</v>
      </c>
      <c r="BL144" s="18" t="s">
        <v>487</v>
      </c>
      <c r="BM144" s="215" t="s">
        <v>3324</v>
      </c>
    </row>
    <row r="145" spans="1:65" s="2" customFormat="1" ht="10.199999999999999">
      <c r="A145" s="35"/>
      <c r="B145" s="36"/>
      <c r="C145" s="37"/>
      <c r="D145" s="217" t="s">
        <v>194</v>
      </c>
      <c r="E145" s="37"/>
      <c r="F145" s="218" t="s">
        <v>3323</v>
      </c>
      <c r="G145" s="37"/>
      <c r="H145" s="37"/>
      <c r="I145" s="116"/>
      <c r="J145" s="37"/>
      <c r="K145" s="37"/>
      <c r="L145" s="40"/>
      <c r="M145" s="219"/>
      <c r="N145" s="220"/>
      <c r="O145" s="72"/>
      <c r="P145" s="72"/>
      <c r="Q145" s="72"/>
      <c r="R145" s="72"/>
      <c r="S145" s="72"/>
      <c r="T145" s="73"/>
      <c r="U145" s="35"/>
      <c r="V145" s="35"/>
      <c r="W145" s="35"/>
      <c r="X145" s="35"/>
      <c r="Y145" s="35"/>
      <c r="Z145" s="35"/>
      <c r="AA145" s="35"/>
      <c r="AB145" s="35"/>
      <c r="AC145" s="35"/>
      <c r="AD145" s="35"/>
      <c r="AE145" s="35"/>
      <c r="AT145" s="18" t="s">
        <v>194</v>
      </c>
      <c r="AU145" s="18" t="s">
        <v>83</v>
      </c>
    </row>
    <row r="146" spans="1:65" s="2" customFormat="1" ht="16.5" customHeight="1">
      <c r="A146" s="35"/>
      <c r="B146" s="36"/>
      <c r="C146" s="258" t="s">
        <v>254</v>
      </c>
      <c r="D146" s="258" t="s">
        <v>521</v>
      </c>
      <c r="E146" s="259" t="s">
        <v>2506</v>
      </c>
      <c r="F146" s="260" t="s">
        <v>3325</v>
      </c>
      <c r="G146" s="261" t="s">
        <v>990</v>
      </c>
      <c r="H146" s="262">
        <v>1</v>
      </c>
      <c r="I146" s="263"/>
      <c r="J146" s="264">
        <f>ROUND(I146*H146,2)</f>
        <v>0</v>
      </c>
      <c r="K146" s="260" t="s">
        <v>1</v>
      </c>
      <c r="L146" s="265"/>
      <c r="M146" s="266" t="s">
        <v>1</v>
      </c>
      <c r="N146" s="267" t="s">
        <v>38</v>
      </c>
      <c r="O146" s="72"/>
      <c r="P146" s="213">
        <f>O146*H146</f>
        <v>0</v>
      </c>
      <c r="Q146" s="213">
        <v>0</v>
      </c>
      <c r="R146" s="213">
        <f>Q146*H146</f>
        <v>0</v>
      </c>
      <c r="S146" s="213">
        <v>0</v>
      </c>
      <c r="T146" s="214">
        <f>S146*H146</f>
        <v>0</v>
      </c>
      <c r="U146" s="35"/>
      <c r="V146" s="35"/>
      <c r="W146" s="35"/>
      <c r="X146" s="35"/>
      <c r="Y146" s="35"/>
      <c r="Z146" s="35"/>
      <c r="AA146" s="35"/>
      <c r="AB146" s="35"/>
      <c r="AC146" s="35"/>
      <c r="AD146" s="35"/>
      <c r="AE146" s="35"/>
      <c r="AR146" s="215" t="s">
        <v>487</v>
      </c>
      <c r="AT146" s="215" t="s">
        <v>521</v>
      </c>
      <c r="AU146" s="215" t="s">
        <v>83</v>
      </c>
      <c r="AY146" s="18" t="s">
        <v>185</v>
      </c>
      <c r="BE146" s="216">
        <f>IF(N146="základní",J146,0)</f>
        <v>0</v>
      </c>
      <c r="BF146" s="216">
        <f>IF(N146="snížená",J146,0)</f>
        <v>0</v>
      </c>
      <c r="BG146" s="216">
        <f>IF(N146="zákl. přenesená",J146,0)</f>
        <v>0</v>
      </c>
      <c r="BH146" s="216">
        <f>IF(N146="sníž. přenesená",J146,0)</f>
        <v>0</v>
      </c>
      <c r="BI146" s="216">
        <f>IF(N146="nulová",J146,0)</f>
        <v>0</v>
      </c>
      <c r="BJ146" s="18" t="s">
        <v>81</v>
      </c>
      <c r="BK146" s="216">
        <f>ROUND(I146*H146,2)</f>
        <v>0</v>
      </c>
      <c r="BL146" s="18" t="s">
        <v>487</v>
      </c>
      <c r="BM146" s="215" t="s">
        <v>3326</v>
      </c>
    </row>
    <row r="147" spans="1:65" s="2" customFormat="1" ht="10.199999999999999">
      <c r="A147" s="35"/>
      <c r="B147" s="36"/>
      <c r="C147" s="37"/>
      <c r="D147" s="217" t="s">
        <v>194</v>
      </c>
      <c r="E147" s="37"/>
      <c r="F147" s="218" t="s">
        <v>3325</v>
      </c>
      <c r="G147" s="37"/>
      <c r="H147" s="37"/>
      <c r="I147" s="116"/>
      <c r="J147" s="37"/>
      <c r="K147" s="37"/>
      <c r="L147" s="40"/>
      <c r="M147" s="219"/>
      <c r="N147" s="220"/>
      <c r="O147" s="72"/>
      <c r="P147" s="72"/>
      <c r="Q147" s="72"/>
      <c r="R147" s="72"/>
      <c r="S147" s="72"/>
      <c r="T147" s="73"/>
      <c r="U147" s="35"/>
      <c r="V147" s="35"/>
      <c r="W147" s="35"/>
      <c r="X147" s="35"/>
      <c r="Y147" s="35"/>
      <c r="Z147" s="35"/>
      <c r="AA147" s="35"/>
      <c r="AB147" s="35"/>
      <c r="AC147" s="35"/>
      <c r="AD147" s="35"/>
      <c r="AE147" s="35"/>
      <c r="AT147" s="18" t="s">
        <v>194</v>
      </c>
      <c r="AU147" s="18" t="s">
        <v>83</v>
      </c>
    </row>
    <row r="148" spans="1:65" s="2" customFormat="1" ht="21.75" customHeight="1">
      <c r="A148" s="35"/>
      <c r="B148" s="36"/>
      <c r="C148" s="258" t="s">
        <v>260</v>
      </c>
      <c r="D148" s="258" t="s">
        <v>521</v>
      </c>
      <c r="E148" s="259" t="s">
        <v>2527</v>
      </c>
      <c r="F148" s="260" t="s">
        <v>3327</v>
      </c>
      <c r="G148" s="261" t="s">
        <v>316</v>
      </c>
      <c r="H148" s="262">
        <v>190</v>
      </c>
      <c r="I148" s="263"/>
      <c r="J148" s="264">
        <f>ROUND(I148*H148,2)</f>
        <v>0</v>
      </c>
      <c r="K148" s="260" t="s">
        <v>1</v>
      </c>
      <c r="L148" s="265"/>
      <c r="M148" s="266" t="s">
        <v>1</v>
      </c>
      <c r="N148" s="267" t="s">
        <v>38</v>
      </c>
      <c r="O148" s="72"/>
      <c r="P148" s="213">
        <f>O148*H148</f>
        <v>0</v>
      </c>
      <c r="Q148" s="213">
        <v>0</v>
      </c>
      <c r="R148" s="213">
        <f>Q148*H148</f>
        <v>0</v>
      </c>
      <c r="S148" s="213">
        <v>0</v>
      </c>
      <c r="T148" s="214">
        <f>S148*H148</f>
        <v>0</v>
      </c>
      <c r="U148" s="35"/>
      <c r="V148" s="35"/>
      <c r="W148" s="35"/>
      <c r="X148" s="35"/>
      <c r="Y148" s="35"/>
      <c r="Z148" s="35"/>
      <c r="AA148" s="35"/>
      <c r="AB148" s="35"/>
      <c r="AC148" s="35"/>
      <c r="AD148" s="35"/>
      <c r="AE148" s="35"/>
      <c r="AR148" s="215" t="s">
        <v>487</v>
      </c>
      <c r="AT148" s="215" t="s">
        <v>521</v>
      </c>
      <c r="AU148" s="215" t="s">
        <v>83</v>
      </c>
      <c r="AY148" s="18" t="s">
        <v>185</v>
      </c>
      <c r="BE148" s="216">
        <f>IF(N148="základní",J148,0)</f>
        <v>0</v>
      </c>
      <c r="BF148" s="216">
        <f>IF(N148="snížená",J148,0)</f>
        <v>0</v>
      </c>
      <c r="BG148" s="216">
        <f>IF(N148="zákl. přenesená",J148,0)</f>
        <v>0</v>
      </c>
      <c r="BH148" s="216">
        <f>IF(N148="sníž. přenesená",J148,0)</f>
        <v>0</v>
      </c>
      <c r="BI148" s="216">
        <f>IF(N148="nulová",J148,0)</f>
        <v>0</v>
      </c>
      <c r="BJ148" s="18" t="s">
        <v>81</v>
      </c>
      <c r="BK148" s="216">
        <f>ROUND(I148*H148,2)</f>
        <v>0</v>
      </c>
      <c r="BL148" s="18" t="s">
        <v>487</v>
      </c>
      <c r="BM148" s="215" t="s">
        <v>3328</v>
      </c>
    </row>
    <row r="149" spans="1:65" s="2" customFormat="1" ht="10.199999999999999">
      <c r="A149" s="35"/>
      <c r="B149" s="36"/>
      <c r="C149" s="37"/>
      <c r="D149" s="217" t="s">
        <v>194</v>
      </c>
      <c r="E149" s="37"/>
      <c r="F149" s="218" t="s">
        <v>3327</v>
      </c>
      <c r="G149" s="37"/>
      <c r="H149" s="37"/>
      <c r="I149" s="116"/>
      <c r="J149" s="37"/>
      <c r="K149" s="37"/>
      <c r="L149" s="40"/>
      <c r="M149" s="219"/>
      <c r="N149" s="220"/>
      <c r="O149" s="72"/>
      <c r="P149" s="72"/>
      <c r="Q149" s="72"/>
      <c r="R149" s="72"/>
      <c r="S149" s="72"/>
      <c r="T149" s="73"/>
      <c r="U149" s="35"/>
      <c r="V149" s="35"/>
      <c r="W149" s="35"/>
      <c r="X149" s="35"/>
      <c r="Y149" s="35"/>
      <c r="Z149" s="35"/>
      <c r="AA149" s="35"/>
      <c r="AB149" s="35"/>
      <c r="AC149" s="35"/>
      <c r="AD149" s="35"/>
      <c r="AE149" s="35"/>
      <c r="AT149" s="18" t="s">
        <v>194</v>
      </c>
      <c r="AU149" s="18" t="s">
        <v>83</v>
      </c>
    </row>
    <row r="150" spans="1:65" s="2" customFormat="1" ht="16.5" customHeight="1">
      <c r="A150" s="35"/>
      <c r="B150" s="36"/>
      <c r="C150" s="258" t="s">
        <v>268</v>
      </c>
      <c r="D150" s="258" t="s">
        <v>521</v>
      </c>
      <c r="E150" s="259" t="s">
        <v>2533</v>
      </c>
      <c r="F150" s="260" t="s">
        <v>2534</v>
      </c>
      <c r="G150" s="261" t="s">
        <v>990</v>
      </c>
      <c r="H150" s="262">
        <v>32</v>
      </c>
      <c r="I150" s="263"/>
      <c r="J150" s="264">
        <f>ROUND(I150*H150,2)</f>
        <v>0</v>
      </c>
      <c r="K150" s="260" t="s">
        <v>1</v>
      </c>
      <c r="L150" s="265"/>
      <c r="M150" s="266" t="s">
        <v>1</v>
      </c>
      <c r="N150" s="267" t="s">
        <v>38</v>
      </c>
      <c r="O150" s="72"/>
      <c r="P150" s="213">
        <f>O150*H150</f>
        <v>0</v>
      </c>
      <c r="Q150" s="213">
        <v>0</v>
      </c>
      <c r="R150" s="213">
        <f>Q150*H150</f>
        <v>0</v>
      </c>
      <c r="S150" s="213">
        <v>0</v>
      </c>
      <c r="T150" s="214">
        <f>S150*H150</f>
        <v>0</v>
      </c>
      <c r="U150" s="35"/>
      <c r="V150" s="35"/>
      <c r="W150" s="35"/>
      <c r="X150" s="35"/>
      <c r="Y150" s="35"/>
      <c r="Z150" s="35"/>
      <c r="AA150" s="35"/>
      <c r="AB150" s="35"/>
      <c r="AC150" s="35"/>
      <c r="AD150" s="35"/>
      <c r="AE150" s="35"/>
      <c r="AR150" s="215" t="s">
        <v>487</v>
      </c>
      <c r="AT150" s="215" t="s">
        <v>521</v>
      </c>
      <c r="AU150" s="215" t="s">
        <v>83</v>
      </c>
      <c r="AY150" s="18" t="s">
        <v>185</v>
      </c>
      <c r="BE150" s="216">
        <f>IF(N150="základní",J150,0)</f>
        <v>0</v>
      </c>
      <c r="BF150" s="216">
        <f>IF(N150="snížená",J150,0)</f>
        <v>0</v>
      </c>
      <c r="BG150" s="216">
        <f>IF(N150="zákl. přenesená",J150,0)</f>
        <v>0</v>
      </c>
      <c r="BH150" s="216">
        <f>IF(N150="sníž. přenesená",J150,0)</f>
        <v>0</v>
      </c>
      <c r="BI150" s="216">
        <f>IF(N150="nulová",J150,0)</f>
        <v>0</v>
      </c>
      <c r="BJ150" s="18" t="s">
        <v>81</v>
      </c>
      <c r="BK150" s="216">
        <f>ROUND(I150*H150,2)</f>
        <v>0</v>
      </c>
      <c r="BL150" s="18" t="s">
        <v>487</v>
      </c>
      <c r="BM150" s="215" t="s">
        <v>3329</v>
      </c>
    </row>
    <row r="151" spans="1:65" s="2" customFormat="1" ht="10.199999999999999">
      <c r="A151" s="35"/>
      <c r="B151" s="36"/>
      <c r="C151" s="37"/>
      <c r="D151" s="217" t="s">
        <v>194</v>
      </c>
      <c r="E151" s="37"/>
      <c r="F151" s="218" t="s">
        <v>2534</v>
      </c>
      <c r="G151" s="37"/>
      <c r="H151" s="37"/>
      <c r="I151" s="116"/>
      <c r="J151" s="37"/>
      <c r="K151" s="37"/>
      <c r="L151" s="40"/>
      <c r="M151" s="219"/>
      <c r="N151" s="220"/>
      <c r="O151" s="72"/>
      <c r="P151" s="72"/>
      <c r="Q151" s="72"/>
      <c r="R151" s="72"/>
      <c r="S151" s="72"/>
      <c r="T151" s="73"/>
      <c r="U151" s="35"/>
      <c r="V151" s="35"/>
      <c r="W151" s="35"/>
      <c r="X151" s="35"/>
      <c r="Y151" s="35"/>
      <c r="Z151" s="35"/>
      <c r="AA151" s="35"/>
      <c r="AB151" s="35"/>
      <c r="AC151" s="35"/>
      <c r="AD151" s="35"/>
      <c r="AE151" s="35"/>
      <c r="AT151" s="18" t="s">
        <v>194</v>
      </c>
      <c r="AU151" s="18" t="s">
        <v>83</v>
      </c>
    </row>
    <row r="152" spans="1:65" s="2" customFormat="1" ht="16.5" customHeight="1">
      <c r="A152" s="35"/>
      <c r="B152" s="36"/>
      <c r="C152" s="258" t="s">
        <v>274</v>
      </c>
      <c r="D152" s="258" t="s">
        <v>521</v>
      </c>
      <c r="E152" s="259" t="s">
        <v>3330</v>
      </c>
      <c r="F152" s="260" t="s">
        <v>3331</v>
      </c>
      <c r="G152" s="261" t="s">
        <v>316</v>
      </c>
      <c r="H152" s="262">
        <v>10</v>
      </c>
      <c r="I152" s="263"/>
      <c r="J152" s="264">
        <f>ROUND(I152*H152,2)</f>
        <v>0</v>
      </c>
      <c r="K152" s="260" t="s">
        <v>1</v>
      </c>
      <c r="L152" s="265"/>
      <c r="M152" s="266" t="s">
        <v>1</v>
      </c>
      <c r="N152" s="267" t="s">
        <v>38</v>
      </c>
      <c r="O152" s="72"/>
      <c r="P152" s="213">
        <f>O152*H152</f>
        <v>0</v>
      </c>
      <c r="Q152" s="213">
        <v>0</v>
      </c>
      <c r="R152" s="213">
        <f>Q152*H152</f>
        <v>0</v>
      </c>
      <c r="S152" s="213">
        <v>0</v>
      </c>
      <c r="T152" s="214">
        <f>S152*H152</f>
        <v>0</v>
      </c>
      <c r="U152" s="35"/>
      <c r="V152" s="35"/>
      <c r="W152" s="35"/>
      <c r="X152" s="35"/>
      <c r="Y152" s="35"/>
      <c r="Z152" s="35"/>
      <c r="AA152" s="35"/>
      <c r="AB152" s="35"/>
      <c r="AC152" s="35"/>
      <c r="AD152" s="35"/>
      <c r="AE152" s="35"/>
      <c r="AR152" s="215" t="s">
        <v>487</v>
      </c>
      <c r="AT152" s="215" t="s">
        <v>521</v>
      </c>
      <c r="AU152" s="215" t="s">
        <v>83</v>
      </c>
      <c r="AY152" s="18" t="s">
        <v>185</v>
      </c>
      <c r="BE152" s="216">
        <f>IF(N152="základní",J152,0)</f>
        <v>0</v>
      </c>
      <c r="BF152" s="216">
        <f>IF(N152="snížená",J152,0)</f>
        <v>0</v>
      </c>
      <c r="BG152" s="216">
        <f>IF(N152="zákl. přenesená",J152,0)</f>
        <v>0</v>
      </c>
      <c r="BH152" s="216">
        <f>IF(N152="sníž. přenesená",J152,0)</f>
        <v>0</v>
      </c>
      <c r="BI152" s="216">
        <f>IF(N152="nulová",J152,0)</f>
        <v>0</v>
      </c>
      <c r="BJ152" s="18" t="s">
        <v>81</v>
      </c>
      <c r="BK152" s="216">
        <f>ROUND(I152*H152,2)</f>
        <v>0</v>
      </c>
      <c r="BL152" s="18" t="s">
        <v>487</v>
      </c>
      <c r="BM152" s="215" t="s">
        <v>3332</v>
      </c>
    </row>
    <row r="153" spans="1:65" s="2" customFormat="1" ht="10.199999999999999">
      <c r="A153" s="35"/>
      <c r="B153" s="36"/>
      <c r="C153" s="37"/>
      <c r="D153" s="217" t="s">
        <v>194</v>
      </c>
      <c r="E153" s="37"/>
      <c r="F153" s="218" t="s">
        <v>3331</v>
      </c>
      <c r="G153" s="37"/>
      <c r="H153" s="37"/>
      <c r="I153" s="116"/>
      <c r="J153" s="37"/>
      <c r="K153" s="37"/>
      <c r="L153" s="40"/>
      <c r="M153" s="219"/>
      <c r="N153" s="220"/>
      <c r="O153" s="72"/>
      <c r="P153" s="72"/>
      <c r="Q153" s="72"/>
      <c r="R153" s="72"/>
      <c r="S153" s="72"/>
      <c r="T153" s="73"/>
      <c r="U153" s="35"/>
      <c r="V153" s="35"/>
      <c r="W153" s="35"/>
      <c r="X153" s="35"/>
      <c r="Y153" s="35"/>
      <c r="Z153" s="35"/>
      <c r="AA153" s="35"/>
      <c r="AB153" s="35"/>
      <c r="AC153" s="35"/>
      <c r="AD153" s="35"/>
      <c r="AE153" s="35"/>
      <c r="AT153" s="18" t="s">
        <v>194</v>
      </c>
      <c r="AU153" s="18" t="s">
        <v>83</v>
      </c>
    </row>
    <row r="154" spans="1:65" s="2" customFormat="1" ht="16.5" customHeight="1">
      <c r="A154" s="35"/>
      <c r="B154" s="36"/>
      <c r="C154" s="258" t="s">
        <v>282</v>
      </c>
      <c r="D154" s="258" t="s">
        <v>521</v>
      </c>
      <c r="E154" s="259" t="s">
        <v>3333</v>
      </c>
      <c r="F154" s="260" t="s">
        <v>3334</v>
      </c>
      <c r="G154" s="261" t="s">
        <v>316</v>
      </c>
      <c r="H154" s="262">
        <v>25</v>
      </c>
      <c r="I154" s="263"/>
      <c r="J154" s="264">
        <f>ROUND(I154*H154,2)</f>
        <v>0</v>
      </c>
      <c r="K154" s="260" t="s">
        <v>1</v>
      </c>
      <c r="L154" s="265"/>
      <c r="M154" s="266" t="s">
        <v>1</v>
      </c>
      <c r="N154" s="267" t="s">
        <v>38</v>
      </c>
      <c r="O154" s="72"/>
      <c r="P154" s="213">
        <f>O154*H154</f>
        <v>0</v>
      </c>
      <c r="Q154" s="213">
        <v>0</v>
      </c>
      <c r="R154" s="213">
        <f>Q154*H154</f>
        <v>0</v>
      </c>
      <c r="S154" s="213">
        <v>0</v>
      </c>
      <c r="T154" s="214">
        <f>S154*H154</f>
        <v>0</v>
      </c>
      <c r="U154" s="35"/>
      <c r="V154" s="35"/>
      <c r="W154" s="35"/>
      <c r="X154" s="35"/>
      <c r="Y154" s="35"/>
      <c r="Z154" s="35"/>
      <c r="AA154" s="35"/>
      <c r="AB154" s="35"/>
      <c r="AC154" s="35"/>
      <c r="AD154" s="35"/>
      <c r="AE154" s="35"/>
      <c r="AR154" s="215" t="s">
        <v>487</v>
      </c>
      <c r="AT154" s="215" t="s">
        <v>521</v>
      </c>
      <c r="AU154" s="215" t="s">
        <v>83</v>
      </c>
      <c r="AY154" s="18" t="s">
        <v>185</v>
      </c>
      <c r="BE154" s="216">
        <f>IF(N154="základní",J154,0)</f>
        <v>0</v>
      </c>
      <c r="BF154" s="216">
        <f>IF(N154="snížená",J154,0)</f>
        <v>0</v>
      </c>
      <c r="BG154" s="216">
        <f>IF(N154="zákl. přenesená",J154,0)</f>
        <v>0</v>
      </c>
      <c r="BH154" s="216">
        <f>IF(N154="sníž. přenesená",J154,0)</f>
        <v>0</v>
      </c>
      <c r="BI154" s="216">
        <f>IF(N154="nulová",J154,0)</f>
        <v>0</v>
      </c>
      <c r="BJ154" s="18" t="s">
        <v>81</v>
      </c>
      <c r="BK154" s="216">
        <f>ROUND(I154*H154,2)</f>
        <v>0</v>
      </c>
      <c r="BL154" s="18" t="s">
        <v>487</v>
      </c>
      <c r="BM154" s="215" t="s">
        <v>3335</v>
      </c>
    </row>
    <row r="155" spans="1:65" s="2" customFormat="1" ht="10.199999999999999">
      <c r="A155" s="35"/>
      <c r="B155" s="36"/>
      <c r="C155" s="37"/>
      <c r="D155" s="217" t="s">
        <v>194</v>
      </c>
      <c r="E155" s="37"/>
      <c r="F155" s="218" t="s">
        <v>3334</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194</v>
      </c>
      <c r="AU155" s="18" t="s">
        <v>83</v>
      </c>
    </row>
    <row r="156" spans="1:65" s="2" customFormat="1" ht="16.5" customHeight="1">
      <c r="A156" s="35"/>
      <c r="B156" s="36"/>
      <c r="C156" s="258" t="s">
        <v>8</v>
      </c>
      <c r="D156" s="258" t="s">
        <v>521</v>
      </c>
      <c r="E156" s="259" t="s">
        <v>3088</v>
      </c>
      <c r="F156" s="260" t="s">
        <v>3336</v>
      </c>
      <c r="G156" s="261" t="s">
        <v>316</v>
      </c>
      <c r="H156" s="262">
        <v>250</v>
      </c>
      <c r="I156" s="263"/>
      <c r="J156" s="264">
        <f>ROUND(I156*H156,2)</f>
        <v>0</v>
      </c>
      <c r="K156" s="260" t="s">
        <v>1</v>
      </c>
      <c r="L156" s="265"/>
      <c r="M156" s="266" t="s">
        <v>1</v>
      </c>
      <c r="N156" s="267" t="s">
        <v>38</v>
      </c>
      <c r="O156" s="72"/>
      <c r="P156" s="213">
        <f>O156*H156</f>
        <v>0</v>
      </c>
      <c r="Q156" s="213">
        <v>0</v>
      </c>
      <c r="R156" s="213">
        <f>Q156*H156</f>
        <v>0</v>
      </c>
      <c r="S156" s="213">
        <v>0</v>
      </c>
      <c r="T156" s="214">
        <f>S156*H156</f>
        <v>0</v>
      </c>
      <c r="U156" s="35"/>
      <c r="V156" s="35"/>
      <c r="W156" s="35"/>
      <c r="X156" s="35"/>
      <c r="Y156" s="35"/>
      <c r="Z156" s="35"/>
      <c r="AA156" s="35"/>
      <c r="AB156" s="35"/>
      <c r="AC156" s="35"/>
      <c r="AD156" s="35"/>
      <c r="AE156" s="35"/>
      <c r="AR156" s="215" t="s">
        <v>487</v>
      </c>
      <c r="AT156" s="215" t="s">
        <v>521</v>
      </c>
      <c r="AU156" s="215" t="s">
        <v>83</v>
      </c>
      <c r="AY156" s="18" t="s">
        <v>185</v>
      </c>
      <c r="BE156" s="216">
        <f>IF(N156="základní",J156,0)</f>
        <v>0</v>
      </c>
      <c r="BF156" s="216">
        <f>IF(N156="snížená",J156,0)</f>
        <v>0</v>
      </c>
      <c r="BG156" s="216">
        <f>IF(N156="zákl. přenesená",J156,0)</f>
        <v>0</v>
      </c>
      <c r="BH156" s="216">
        <f>IF(N156="sníž. přenesená",J156,0)</f>
        <v>0</v>
      </c>
      <c r="BI156" s="216">
        <f>IF(N156="nulová",J156,0)</f>
        <v>0</v>
      </c>
      <c r="BJ156" s="18" t="s">
        <v>81</v>
      </c>
      <c r="BK156" s="216">
        <f>ROUND(I156*H156,2)</f>
        <v>0</v>
      </c>
      <c r="BL156" s="18" t="s">
        <v>487</v>
      </c>
      <c r="BM156" s="215" t="s">
        <v>3337</v>
      </c>
    </row>
    <row r="157" spans="1:65" s="2" customFormat="1" ht="10.199999999999999">
      <c r="A157" s="35"/>
      <c r="B157" s="36"/>
      <c r="C157" s="37"/>
      <c r="D157" s="217" t="s">
        <v>194</v>
      </c>
      <c r="E157" s="37"/>
      <c r="F157" s="218" t="s">
        <v>3336</v>
      </c>
      <c r="G157" s="37"/>
      <c r="H157" s="37"/>
      <c r="I157" s="116"/>
      <c r="J157" s="37"/>
      <c r="K157" s="37"/>
      <c r="L157" s="40"/>
      <c r="M157" s="219"/>
      <c r="N157" s="220"/>
      <c r="O157" s="72"/>
      <c r="P157" s="72"/>
      <c r="Q157" s="72"/>
      <c r="R157" s="72"/>
      <c r="S157" s="72"/>
      <c r="T157" s="73"/>
      <c r="U157" s="35"/>
      <c r="V157" s="35"/>
      <c r="W157" s="35"/>
      <c r="X157" s="35"/>
      <c r="Y157" s="35"/>
      <c r="Z157" s="35"/>
      <c r="AA157" s="35"/>
      <c r="AB157" s="35"/>
      <c r="AC157" s="35"/>
      <c r="AD157" s="35"/>
      <c r="AE157" s="35"/>
      <c r="AT157" s="18" t="s">
        <v>194</v>
      </c>
      <c r="AU157" s="18" t="s">
        <v>83</v>
      </c>
    </row>
    <row r="158" spans="1:65" s="2" customFormat="1" ht="16.5" customHeight="1">
      <c r="A158" s="35"/>
      <c r="B158" s="36"/>
      <c r="C158" s="258" t="s">
        <v>296</v>
      </c>
      <c r="D158" s="258" t="s">
        <v>521</v>
      </c>
      <c r="E158" s="259" t="s">
        <v>3338</v>
      </c>
      <c r="F158" s="260" t="s">
        <v>3339</v>
      </c>
      <c r="G158" s="261" t="s">
        <v>316</v>
      </c>
      <c r="H158" s="262">
        <v>70</v>
      </c>
      <c r="I158" s="263"/>
      <c r="J158" s="264">
        <f>ROUND(I158*H158,2)</f>
        <v>0</v>
      </c>
      <c r="K158" s="260" t="s">
        <v>1</v>
      </c>
      <c r="L158" s="265"/>
      <c r="M158" s="266" t="s">
        <v>1</v>
      </c>
      <c r="N158" s="267" t="s">
        <v>38</v>
      </c>
      <c r="O158" s="72"/>
      <c r="P158" s="213">
        <f>O158*H158</f>
        <v>0</v>
      </c>
      <c r="Q158" s="213">
        <v>0</v>
      </c>
      <c r="R158" s="213">
        <f>Q158*H158</f>
        <v>0</v>
      </c>
      <c r="S158" s="213">
        <v>0</v>
      </c>
      <c r="T158" s="214">
        <f>S158*H158</f>
        <v>0</v>
      </c>
      <c r="U158" s="35"/>
      <c r="V158" s="35"/>
      <c r="W158" s="35"/>
      <c r="X158" s="35"/>
      <c r="Y158" s="35"/>
      <c r="Z158" s="35"/>
      <c r="AA158" s="35"/>
      <c r="AB158" s="35"/>
      <c r="AC158" s="35"/>
      <c r="AD158" s="35"/>
      <c r="AE158" s="35"/>
      <c r="AR158" s="215" t="s">
        <v>487</v>
      </c>
      <c r="AT158" s="215" t="s">
        <v>521</v>
      </c>
      <c r="AU158" s="215" t="s">
        <v>83</v>
      </c>
      <c r="AY158" s="18" t="s">
        <v>185</v>
      </c>
      <c r="BE158" s="216">
        <f>IF(N158="základní",J158,0)</f>
        <v>0</v>
      </c>
      <c r="BF158" s="216">
        <f>IF(N158="snížená",J158,0)</f>
        <v>0</v>
      </c>
      <c r="BG158" s="216">
        <f>IF(N158="zákl. přenesená",J158,0)</f>
        <v>0</v>
      </c>
      <c r="BH158" s="216">
        <f>IF(N158="sníž. přenesená",J158,0)</f>
        <v>0</v>
      </c>
      <c r="BI158" s="216">
        <f>IF(N158="nulová",J158,0)</f>
        <v>0</v>
      </c>
      <c r="BJ158" s="18" t="s">
        <v>81</v>
      </c>
      <c r="BK158" s="216">
        <f>ROUND(I158*H158,2)</f>
        <v>0</v>
      </c>
      <c r="BL158" s="18" t="s">
        <v>487</v>
      </c>
      <c r="BM158" s="215" t="s">
        <v>3340</v>
      </c>
    </row>
    <row r="159" spans="1:65" s="2" customFormat="1" ht="10.199999999999999">
      <c r="A159" s="35"/>
      <c r="B159" s="36"/>
      <c r="C159" s="37"/>
      <c r="D159" s="217" t="s">
        <v>194</v>
      </c>
      <c r="E159" s="37"/>
      <c r="F159" s="218" t="s">
        <v>3339</v>
      </c>
      <c r="G159" s="37"/>
      <c r="H159" s="37"/>
      <c r="I159" s="116"/>
      <c r="J159" s="37"/>
      <c r="K159" s="37"/>
      <c r="L159" s="40"/>
      <c r="M159" s="219"/>
      <c r="N159" s="220"/>
      <c r="O159" s="72"/>
      <c r="P159" s="72"/>
      <c r="Q159" s="72"/>
      <c r="R159" s="72"/>
      <c r="S159" s="72"/>
      <c r="T159" s="73"/>
      <c r="U159" s="35"/>
      <c r="V159" s="35"/>
      <c r="W159" s="35"/>
      <c r="X159" s="35"/>
      <c r="Y159" s="35"/>
      <c r="Z159" s="35"/>
      <c r="AA159" s="35"/>
      <c r="AB159" s="35"/>
      <c r="AC159" s="35"/>
      <c r="AD159" s="35"/>
      <c r="AE159" s="35"/>
      <c r="AT159" s="18" t="s">
        <v>194</v>
      </c>
      <c r="AU159" s="18" t="s">
        <v>83</v>
      </c>
    </row>
    <row r="160" spans="1:65" s="2" customFormat="1" ht="16.5" customHeight="1">
      <c r="A160" s="35"/>
      <c r="B160" s="36"/>
      <c r="C160" s="258" t="s">
        <v>305</v>
      </c>
      <c r="D160" s="258" t="s">
        <v>521</v>
      </c>
      <c r="E160" s="259" t="s">
        <v>3341</v>
      </c>
      <c r="F160" s="260" t="s">
        <v>3342</v>
      </c>
      <c r="G160" s="261" t="s">
        <v>316</v>
      </c>
      <c r="H160" s="262">
        <v>25</v>
      </c>
      <c r="I160" s="263"/>
      <c r="J160" s="264">
        <f>ROUND(I160*H160,2)</f>
        <v>0</v>
      </c>
      <c r="K160" s="260" t="s">
        <v>1</v>
      </c>
      <c r="L160" s="265"/>
      <c r="M160" s="266" t="s">
        <v>1</v>
      </c>
      <c r="N160" s="267" t="s">
        <v>38</v>
      </c>
      <c r="O160" s="72"/>
      <c r="P160" s="213">
        <f>O160*H160</f>
        <v>0</v>
      </c>
      <c r="Q160" s="213">
        <v>0</v>
      </c>
      <c r="R160" s="213">
        <f>Q160*H160</f>
        <v>0</v>
      </c>
      <c r="S160" s="213">
        <v>0</v>
      </c>
      <c r="T160" s="214">
        <f>S160*H160</f>
        <v>0</v>
      </c>
      <c r="U160" s="35"/>
      <c r="V160" s="35"/>
      <c r="W160" s="35"/>
      <c r="X160" s="35"/>
      <c r="Y160" s="35"/>
      <c r="Z160" s="35"/>
      <c r="AA160" s="35"/>
      <c r="AB160" s="35"/>
      <c r="AC160" s="35"/>
      <c r="AD160" s="35"/>
      <c r="AE160" s="35"/>
      <c r="AR160" s="215" t="s">
        <v>487</v>
      </c>
      <c r="AT160" s="215" t="s">
        <v>521</v>
      </c>
      <c r="AU160" s="215" t="s">
        <v>83</v>
      </c>
      <c r="AY160" s="18" t="s">
        <v>185</v>
      </c>
      <c r="BE160" s="216">
        <f>IF(N160="základní",J160,0)</f>
        <v>0</v>
      </c>
      <c r="BF160" s="216">
        <f>IF(N160="snížená",J160,0)</f>
        <v>0</v>
      </c>
      <c r="BG160" s="216">
        <f>IF(N160="zákl. přenesená",J160,0)</f>
        <v>0</v>
      </c>
      <c r="BH160" s="216">
        <f>IF(N160="sníž. přenesená",J160,0)</f>
        <v>0</v>
      </c>
      <c r="BI160" s="216">
        <f>IF(N160="nulová",J160,0)</f>
        <v>0</v>
      </c>
      <c r="BJ160" s="18" t="s">
        <v>81</v>
      </c>
      <c r="BK160" s="216">
        <f>ROUND(I160*H160,2)</f>
        <v>0</v>
      </c>
      <c r="BL160" s="18" t="s">
        <v>487</v>
      </c>
      <c r="BM160" s="215" t="s">
        <v>3343</v>
      </c>
    </row>
    <row r="161" spans="1:65" s="2" customFormat="1" ht="10.199999999999999">
      <c r="A161" s="35"/>
      <c r="B161" s="36"/>
      <c r="C161" s="37"/>
      <c r="D161" s="217" t="s">
        <v>194</v>
      </c>
      <c r="E161" s="37"/>
      <c r="F161" s="218" t="s">
        <v>3342</v>
      </c>
      <c r="G161" s="37"/>
      <c r="H161" s="37"/>
      <c r="I161" s="116"/>
      <c r="J161" s="37"/>
      <c r="K161" s="37"/>
      <c r="L161" s="40"/>
      <c r="M161" s="219"/>
      <c r="N161" s="220"/>
      <c r="O161" s="72"/>
      <c r="P161" s="72"/>
      <c r="Q161" s="72"/>
      <c r="R161" s="72"/>
      <c r="S161" s="72"/>
      <c r="T161" s="73"/>
      <c r="U161" s="35"/>
      <c r="V161" s="35"/>
      <c r="W161" s="35"/>
      <c r="X161" s="35"/>
      <c r="Y161" s="35"/>
      <c r="Z161" s="35"/>
      <c r="AA161" s="35"/>
      <c r="AB161" s="35"/>
      <c r="AC161" s="35"/>
      <c r="AD161" s="35"/>
      <c r="AE161" s="35"/>
      <c r="AT161" s="18" t="s">
        <v>194</v>
      </c>
      <c r="AU161" s="18" t="s">
        <v>83</v>
      </c>
    </row>
    <row r="162" spans="1:65" s="2" customFormat="1" ht="16.5" customHeight="1">
      <c r="A162" s="35"/>
      <c r="B162" s="36"/>
      <c r="C162" s="258" t="s">
        <v>313</v>
      </c>
      <c r="D162" s="258" t="s">
        <v>521</v>
      </c>
      <c r="E162" s="259" t="s">
        <v>3344</v>
      </c>
      <c r="F162" s="260" t="s">
        <v>3345</v>
      </c>
      <c r="G162" s="261" t="s">
        <v>316</v>
      </c>
      <c r="H162" s="262">
        <v>270</v>
      </c>
      <c r="I162" s="263"/>
      <c r="J162" s="264">
        <f>ROUND(I162*H162,2)</f>
        <v>0</v>
      </c>
      <c r="K162" s="260" t="s">
        <v>1</v>
      </c>
      <c r="L162" s="265"/>
      <c r="M162" s="266" t="s">
        <v>1</v>
      </c>
      <c r="N162" s="267" t="s">
        <v>38</v>
      </c>
      <c r="O162" s="72"/>
      <c r="P162" s="213">
        <f>O162*H162</f>
        <v>0</v>
      </c>
      <c r="Q162" s="213">
        <v>0</v>
      </c>
      <c r="R162" s="213">
        <f>Q162*H162</f>
        <v>0</v>
      </c>
      <c r="S162" s="213">
        <v>0</v>
      </c>
      <c r="T162" s="214">
        <f>S162*H162</f>
        <v>0</v>
      </c>
      <c r="U162" s="35"/>
      <c r="V162" s="35"/>
      <c r="W162" s="35"/>
      <c r="X162" s="35"/>
      <c r="Y162" s="35"/>
      <c r="Z162" s="35"/>
      <c r="AA162" s="35"/>
      <c r="AB162" s="35"/>
      <c r="AC162" s="35"/>
      <c r="AD162" s="35"/>
      <c r="AE162" s="35"/>
      <c r="AR162" s="215" t="s">
        <v>487</v>
      </c>
      <c r="AT162" s="215" t="s">
        <v>521</v>
      </c>
      <c r="AU162" s="215" t="s">
        <v>83</v>
      </c>
      <c r="AY162" s="18" t="s">
        <v>185</v>
      </c>
      <c r="BE162" s="216">
        <f>IF(N162="základní",J162,0)</f>
        <v>0</v>
      </c>
      <c r="BF162" s="216">
        <f>IF(N162="snížená",J162,0)</f>
        <v>0</v>
      </c>
      <c r="BG162" s="216">
        <f>IF(N162="zákl. přenesená",J162,0)</f>
        <v>0</v>
      </c>
      <c r="BH162" s="216">
        <f>IF(N162="sníž. přenesená",J162,0)</f>
        <v>0</v>
      </c>
      <c r="BI162" s="216">
        <f>IF(N162="nulová",J162,0)</f>
        <v>0</v>
      </c>
      <c r="BJ162" s="18" t="s">
        <v>81</v>
      </c>
      <c r="BK162" s="216">
        <f>ROUND(I162*H162,2)</f>
        <v>0</v>
      </c>
      <c r="BL162" s="18" t="s">
        <v>487</v>
      </c>
      <c r="BM162" s="215" t="s">
        <v>3346</v>
      </c>
    </row>
    <row r="163" spans="1:65" s="2" customFormat="1" ht="10.199999999999999">
      <c r="A163" s="35"/>
      <c r="B163" s="36"/>
      <c r="C163" s="37"/>
      <c r="D163" s="217" t="s">
        <v>194</v>
      </c>
      <c r="E163" s="37"/>
      <c r="F163" s="218" t="s">
        <v>3345</v>
      </c>
      <c r="G163" s="37"/>
      <c r="H163" s="37"/>
      <c r="I163" s="116"/>
      <c r="J163" s="37"/>
      <c r="K163" s="37"/>
      <c r="L163" s="40"/>
      <c r="M163" s="219"/>
      <c r="N163" s="220"/>
      <c r="O163" s="72"/>
      <c r="P163" s="72"/>
      <c r="Q163" s="72"/>
      <c r="R163" s="72"/>
      <c r="S163" s="72"/>
      <c r="T163" s="73"/>
      <c r="U163" s="35"/>
      <c r="V163" s="35"/>
      <c r="W163" s="35"/>
      <c r="X163" s="35"/>
      <c r="Y163" s="35"/>
      <c r="Z163" s="35"/>
      <c r="AA163" s="35"/>
      <c r="AB163" s="35"/>
      <c r="AC163" s="35"/>
      <c r="AD163" s="35"/>
      <c r="AE163" s="35"/>
      <c r="AT163" s="18" t="s">
        <v>194</v>
      </c>
      <c r="AU163" s="18" t="s">
        <v>83</v>
      </c>
    </row>
    <row r="164" spans="1:65" s="2" customFormat="1" ht="16.5" customHeight="1">
      <c r="A164" s="35"/>
      <c r="B164" s="36"/>
      <c r="C164" s="258" t="s">
        <v>322</v>
      </c>
      <c r="D164" s="258" t="s">
        <v>521</v>
      </c>
      <c r="E164" s="259" t="s">
        <v>3347</v>
      </c>
      <c r="F164" s="260" t="s">
        <v>3348</v>
      </c>
      <c r="G164" s="261" t="s">
        <v>990</v>
      </c>
      <c r="H164" s="262">
        <v>2</v>
      </c>
      <c r="I164" s="263"/>
      <c r="J164" s="264">
        <f>ROUND(I164*H164,2)</f>
        <v>0</v>
      </c>
      <c r="K164" s="260" t="s">
        <v>1</v>
      </c>
      <c r="L164" s="265"/>
      <c r="M164" s="266" t="s">
        <v>1</v>
      </c>
      <c r="N164" s="267" t="s">
        <v>38</v>
      </c>
      <c r="O164" s="72"/>
      <c r="P164" s="213">
        <f>O164*H164</f>
        <v>0</v>
      </c>
      <c r="Q164" s="213">
        <v>0</v>
      </c>
      <c r="R164" s="213">
        <f>Q164*H164</f>
        <v>0</v>
      </c>
      <c r="S164" s="213">
        <v>0</v>
      </c>
      <c r="T164" s="214">
        <f>S164*H164</f>
        <v>0</v>
      </c>
      <c r="U164" s="35"/>
      <c r="V164" s="35"/>
      <c r="W164" s="35"/>
      <c r="X164" s="35"/>
      <c r="Y164" s="35"/>
      <c r="Z164" s="35"/>
      <c r="AA164" s="35"/>
      <c r="AB164" s="35"/>
      <c r="AC164" s="35"/>
      <c r="AD164" s="35"/>
      <c r="AE164" s="35"/>
      <c r="AR164" s="215" t="s">
        <v>487</v>
      </c>
      <c r="AT164" s="215" t="s">
        <v>521</v>
      </c>
      <c r="AU164" s="215" t="s">
        <v>83</v>
      </c>
      <c r="AY164" s="18" t="s">
        <v>185</v>
      </c>
      <c r="BE164" s="216">
        <f>IF(N164="základní",J164,0)</f>
        <v>0</v>
      </c>
      <c r="BF164" s="216">
        <f>IF(N164="snížená",J164,0)</f>
        <v>0</v>
      </c>
      <c r="BG164" s="216">
        <f>IF(N164="zákl. přenesená",J164,0)</f>
        <v>0</v>
      </c>
      <c r="BH164" s="216">
        <f>IF(N164="sníž. přenesená",J164,0)</f>
        <v>0</v>
      </c>
      <c r="BI164" s="216">
        <f>IF(N164="nulová",J164,0)</f>
        <v>0</v>
      </c>
      <c r="BJ164" s="18" t="s">
        <v>81</v>
      </c>
      <c r="BK164" s="216">
        <f>ROUND(I164*H164,2)</f>
        <v>0</v>
      </c>
      <c r="BL164" s="18" t="s">
        <v>487</v>
      </c>
      <c r="BM164" s="215" t="s">
        <v>3349</v>
      </c>
    </row>
    <row r="165" spans="1:65" s="2" customFormat="1" ht="10.199999999999999">
      <c r="A165" s="35"/>
      <c r="B165" s="36"/>
      <c r="C165" s="37"/>
      <c r="D165" s="217" t="s">
        <v>194</v>
      </c>
      <c r="E165" s="37"/>
      <c r="F165" s="218" t="s">
        <v>3348</v>
      </c>
      <c r="G165" s="37"/>
      <c r="H165" s="37"/>
      <c r="I165" s="116"/>
      <c r="J165" s="37"/>
      <c r="K165" s="37"/>
      <c r="L165" s="40"/>
      <c r="M165" s="219"/>
      <c r="N165" s="220"/>
      <c r="O165" s="72"/>
      <c r="P165" s="72"/>
      <c r="Q165" s="72"/>
      <c r="R165" s="72"/>
      <c r="S165" s="72"/>
      <c r="T165" s="73"/>
      <c r="U165" s="35"/>
      <c r="V165" s="35"/>
      <c r="W165" s="35"/>
      <c r="X165" s="35"/>
      <c r="Y165" s="35"/>
      <c r="Z165" s="35"/>
      <c r="AA165" s="35"/>
      <c r="AB165" s="35"/>
      <c r="AC165" s="35"/>
      <c r="AD165" s="35"/>
      <c r="AE165" s="35"/>
      <c r="AT165" s="18" t="s">
        <v>194</v>
      </c>
      <c r="AU165" s="18" t="s">
        <v>83</v>
      </c>
    </row>
    <row r="166" spans="1:65" s="12" customFormat="1" ht="22.8" customHeight="1">
      <c r="B166" s="188"/>
      <c r="C166" s="189"/>
      <c r="D166" s="190" t="s">
        <v>72</v>
      </c>
      <c r="E166" s="202" t="s">
        <v>1487</v>
      </c>
      <c r="F166" s="202" t="s">
        <v>2564</v>
      </c>
      <c r="G166" s="189"/>
      <c r="H166" s="189"/>
      <c r="I166" s="192"/>
      <c r="J166" s="203">
        <f>BK166</f>
        <v>0</v>
      </c>
      <c r="K166" s="189"/>
      <c r="L166" s="194"/>
      <c r="M166" s="195"/>
      <c r="N166" s="196"/>
      <c r="O166" s="196"/>
      <c r="P166" s="197">
        <f>SUM(P167:P188)</f>
        <v>0</v>
      </c>
      <c r="Q166" s="196"/>
      <c r="R166" s="197">
        <f>SUM(R167:R188)</f>
        <v>0</v>
      </c>
      <c r="S166" s="196"/>
      <c r="T166" s="198">
        <f>SUM(T167:T188)</f>
        <v>0</v>
      </c>
      <c r="AR166" s="199" t="s">
        <v>192</v>
      </c>
      <c r="AT166" s="200" t="s">
        <v>72</v>
      </c>
      <c r="AU166" s="200" t="s">
        <v>81</v>
      </c>
      <c r="AY166" s="199" t="s">
        <v>185</v>
      </c>
      <c r="BK166" s="201">
        <f>SUM(BK167:BK188)</f>
        <v>0</v>
      </c>
    </row>
    <row r="167" spans="1:65" s="2" customFormat="1" ht="16.5" customHeight="1">
      <c r="A167" s="35"/>
      <c r="B167" s="36"/>
      <c r="C167" s="204" t="s">
        <v>335</v>
      </c>
      <c r="D167" s="204" t="s">
        <v>187</v>
      </c>
      <c r="E167" s="205" t="s">
        <v>2565</v>
      </c>
      <c r="F167" s="206" t="s">
        <v>3350</v>
      </c>
      <c r="G167" s="207" t="s">
        <v>2567</v>
      </c>
      <c r="H167" s="208">
        <v>0.3</v>
      </c>
      <c r="I167" s="209"/>
      <c r="J167" s="210">
        <f>ROUND(I167*H167,2)</f>
        <v>0</v>
      </c>
      <c r="K167" s="206" t="s">
        <v>1</v>
      </c>
      <c r="L167" s="40"/>
      <c r="M167" s="211" t="s">
        <v>1</v>
      </c>
      <c r="N167" s="212" t="s">
        <v>38</v>
      </c>
      <c r="O167" s="72"/>
      <c r="P167" s="213">
        <f>O167*H167</f>
        <v>0</v>
      </c>
      <c r="Q167" s="213">
        <v>0</v>
      </c>
      <c r="R167" s="213">
        <f>Q167*H167</f>
        <v>0</v>
      </c>
      <c r="S167" s="213">
        <v>0</v>
      </c>
      <c r="T167" s="214">
        <f>S167*H167</f>
        <v>0</v>
      </c>
      <c r="U167" s="35"/>
      <c r="V167" s="35"/>
      <c r="W167" s="35"/>
      <c r="X167" s="35"/>
      <c r="Y167" s="35"/>
      <c r="Z167" s="35"/>
      <c r="AA167" s="35"/>
      <c r="AB167" s="35"/>
      <c r="AC167" s="35"/>
      <c r="AD167" s="35"/>
      <c r="AE167" s="35"/>
      <c r="AR167" s="215" t="s">
        <v>487</v>
      </c>
      <c r="AT167" s="215" t="s">
        <v>187</v>
      </c>
      <c r="AU167" s="215" t="s">
        <v>83</v>
      </c>
      <c r="AY167" s="18" t="s">
        <v>185</v>
      </c>
      <c r="BE167" s="216">
        <f>IF(N167="základní",J167,0)</f>
        <v>0</v>
      </c>
      <c r="BF167" s="216">
        <f>IF(N167="snížená",J167,0)</f>
        <v>0</v>
      </c>
      <c r="BG167" s="216">
        <f>IF(N167="zákl. přenesená",J167,0)</f>
        <v>0</v>
      </c>
      <c r="BH167" s="216">
        <f>IF(N167="sníž. přenesená",J167,0)</f>
        <v>0</v>
      </c>
      <c r="BI167" s="216">
        <f>IF(N167="nulová",J167,0)</f>
        <v>0</v>
      </c>
      <c r="BJ167" s="18" t="s">
        <v>81</v>
      </c>
      <c r="BK167" s="216">
        <f>ROUND(I167*H167,2)</f>
        <v>0</v>
      </c>
      <c r="BL167" s="18" t="s">
        <v>487</v>
      </c>
      <c r="BM167" s="215" t="s">
        <v>3351</v>
      </c>
    </row>
    <row r="168" spans="1:65" s="2" customFormat="1" ht="10.199999999999999">
      <c r="A168" s="35"/>
      <c r="B168" s="36"/>
      <c r="C168" s="37"/>
      <c r="D168" s="217" t="s">
        <v>194</v>
      </c>
      <c r="E168" s="37"/>
      <c r="F168" s="218" t="s">
        <v>3350</v>
      </c>
      <c r="G168" s="37"/>
      <c r="H168" s="37"/>
      <c r="I168" s="116"/>
      <c r="J168" s="37"/>
      <c r="K168" s="37"/>
      <c r="L168" s="40"/>
      <c r="M168" s="219"/>
      <c r="N168" s="220"/>
      <c r="O168" s="72"/>
      <c r="P168" s="72"/>
      <c r="Q168" s="72"/>
      <c r="R168" s="72"/>
      <c r="S168" s="72"/>
      <c r="T168" s="73"/>
      <c r="U168" s="35"/>
      <c r="V168" s="35"/>
      <c r="W168" s="35"/>
      <c r="X168" s="35"/>
      <c r="Y168" s="35"/>
      <c r="Z168" s="35"/>
      <c r="AA168" s="35"/>
      <c r="AB168" s="35"/>
      <c r="AC168" s="35"/>
      <c r="AD168" s="35"/>
      <c r="AE168" s="35"/>
      <c r="AT168" s="18" t="s">
        <v>194</v>
      </c>
      <c r="AU168" s="18" t="s">
        <v>83</v>
      </c>
    </row>
    <row r="169" spans="1:65" s="2" customFormat="1" ht="16.5" customHeight="1">
      <c r="A169" s="35"/>
      <c r="B169" s="36"/>
      <c r="C169" s="204" t="s">
        <v>7</v>
      </c>
      <c r="D169" s="204" t="s">
        <v>187</v>
      </c>
      <c r="E169" s="205" t="s">
        <v>2591</v>
      </c>
      <c r="F169" s="206" t="s">
        <v>3352</v>
      </c>
      <c r="G169" s="207" t="s">
        <v>449</v>
      </c>
      <c r="H169" s="208">
        <v>14.4</v>
      </c>
      <c r="I169" s="209"/>
      <c r="J169" s="210">
        <f>ROUND(I169*H169,2)</f>
        <v>0</v>
      </c>
      <c r="K169" s="206" t="s">
        <v>1</v>
      </c>
      <c r="L169" s="40"/>
      <c r="M169" s="211" t="s">
        <v>1</v>
      </c>
      <c r="N169" s="212" t="s">
        <v>38</v>
      </c>
      <c r="O169" s="72"/>
      <c r="P169" s="213">
        <f>O169*H169</f>
        <v>0</v>
      </c>
      <c r="Q169" s="213">
        <v>0</v>
      </c>
      <c r="R169" s="213">
        <f>Q169*H169</f>
        <v>0</v>
      </c>
      <c r="S169" s="213">
        <v>0</v>
      </c>
      <c r="T169" s="214">
        <f>S169*H169</f>
        <v>0</v>
      </c>
      <c r="U169" s="35"/>
      <c r="V169" s="35"/>
      <c r="W169" s="35"/>
      <c r="X169" s="35"/>
      <c r="Y169" s="35"/>
      <c r="Z169" s="35"/>
      <c r="AA169" s="35"/>
      <c r="AB169" s="35"/>
      <c r="AC169" s="35"/>
      <c r="AD169" s="35"/>
      <c r="AE169" s="35"/>
      <c r="AR169" s="215" t="s">
        <v>487</v>
      </c>
      <c r="AT169" s="215" t="s">
        <v>187</v>
      </c>
      <c r="AU169" s="215" t="s">
        <v>83</v>
      </c>
      <c r="AY169" s="18" t="s">
        <v>185</v>
      </c>
      <c r="BE169" s="216">
        <f>IF(N169="základní",J169,0)</f>
        <v>0</v>
      </c>
      <c r="BF169" s="216">
        <f>IF(N169="snížená",J169,0)</f>
        <v>0</v>
      </c>
      <c r="BG169" s="216">
        <f>IF(N169="zákl. přenesená",J169,0)</f>
        <v>0</v>
      </c>
      <c r="BH169" s="216">
        <f>IF(N169="sníž. přenesená",J169,0)</f>
        <v>0</v>
      </c>
      <c r="BI169" s="216">
        <f>IF(N169="nulová",J169,0)</f>
        <v>0</v>
      </c>
      <c r="BJ169" s="18" t="s">
        <v>81</v>
      </c>
      <c r="BK169" s="216">
        <f>ROUND(I169*H169,2)</f>
        <v>0</v>
      </c>
      <c r="BL169" s="18" t="s">
        <v>487</v>
      </c>
      <c r="BM169" s="215" t="s">
        <v>3353</v>
      </c>
    </row>
    <row r="170" spans="1:65" s="2" customFormat="1" ht="10.199999999999999">
      <c r="A170" s="35"/>
      <c r="B170" s="36"/>
      <c r="C170" s="37"/>
      <c r="D170" s="217" t="s">
        <v>194</v>
      </c>
      <c r="E170" s="37"/>
      <c r="F170" s="218" t="s">
        <v>3354</v>
      </c>
      <c r="G170" s="37"/>
      <c r="H170" s="37"/>
      <c r="I170" s="116"/>
      <c r="J170" s="37"/>
      <c r="K170" s="37"/>
      <c r="L170" s="40"/>
      <c r="M170" s="219"/>
      <c r="N170" s="220"/>
      <c r="O170" s="72"/>
      <c r="P170" s="72"/>
      <c r="Q170" s="72"/>
      <c r="R170" s="72"/>
      <c r="S170" s="72"/>
      <c r="T170" s="73"/>
      <c r="U170" s="35"/>
      <c r="V170" s="35"/>
      <c r="W170" s="35"/>
      <c r="X170" s="35"/>
      <c r="Y170" s="35"/>
      <c r="Z170" s="35"/>
      <c r="AA170" s="35"/>
      <c r="AB170" s="35"/>
      <c r="AC170" s="35"/>
      <c r="AD170" s="35"/>
      <c r="AE170" s="35"/>
      <c r="AT170" s="18" t="s">
        <v>194</v>
      </c>
      <c r="AU170" s="18" t="s">
        <v>83</v>
      </c>
    </row>
    <row r="171" spans="1:65" s="2" customFormat="1" ht="16.5" customHeight="1">
      <c r="A171" s="35"/>
      <c r="B171" s="36"/>
      <c r="C171" s="204" t="s">
        <v>347</v>
      </c>
      <c r="D171" s="204" t="s">
        <v>187</v>
      </c>
      <c r="E171" s="205" t="s">
        <v>2594</v>
      </c>
      <c r="F171" s="206" t="s">
        <v>3355</v>
      </c>
      <c r="G171" s="207" t="s">
        <v>316</v>
      </c>
      <c r="H171" s="208">
        <v>300</v>
      </c>
      <c r="I171" s="209"/>
      <c r="J171" s="210">
        <f>ROUND(I171*H171,2)</f>
        <v>0</v>
      </c>
      <c r="K171" s="206" t="s">
        <v>1</v>
      </c>
      <c r="L171" s="40"/>
      <c r="M171" s="211" t="s">
        <v>1</v>
      </c>
      <c r="N171" s="212" t="s">
        <v>38</v>
      </c>
      <c r="O171" s="72"/>
      <c r="P171" s="213">
        <f>O171*H171</f>
        <v>0</v>
      </c>
      <c r="Q171" s="213">
        <v>0</v>
      </c>
      <c r="R171" s="213">
        <f>Q171*H171</f>
        <v>0</v>
      </c>
      <c r="S171" s="213">
        <v>0</v>
      </c>
      <c r="T171" s="214">
        <f>S171*H171</f>
        <v>0</v>
      </c>
      <c r="U171" s="35"/>
      <c r="V171" s="35"/>
      <c r="W171" s="35"/>
      <c r="X171" s="35"/>
      <c r="Y171" s="35"/>
      <c r="Z171" s="35"/>
      <c r="AA171" s="35"/>
      <c r="AB171" s="35"/>
      <c r="AC171" s="35"/>
      <c r="AD171" s="35"/>
      <c r="AE171" s="35"/>
      <c r="AR171" s="215" t="s">
        <v>487</v>
      </c>
      <c r="AT171" s="215" t="s">
        <v>187</v>
      </c>
      <c r="AU171" s="215" t="s">
        <v>83</v>
      </c>
      <c r="AY171" s="18" t="s">
        <v>185</v>
      </c>
      <c r="BE171" s="216">
        <f>IF(N171="základní",J171,0)</f>
        <v>0</v>
      </c>
      <c r="BF171" s="216">
        <f>IF(N171="snížená",J171,0)</f>
        <v>0</v>
      </c>
      <c r="BG171" s="216">
        <f>IF(N171="zákl. přenesená",J171,0)</f>
        <v>0</v>
      </c>
      <c r="BH171" s="216">
        <f>IF(N171="sníž. přenesená",J171,0)</f>
        <v>0</v>
      </c>
      <c r="BI171" s="216">
        <f>IF(N171="nulová",J171,0)</f>
        <v>0</v>
      </c>
      <c r="BJ171" s="18" t="s">
        <v>81</v>
      </c>
      <c r="BK171" s="216">
        <f>ROUND(I171*H171,2)</f>
        <v>0</v>
      </c>
      <c r="BL171" s="18" t="s">
        <v>487</v>
      </c>
      <c r="BM171" s="215" t="s">
        <v>3356</v>
      </c>
    </row>
    <row r="172" spans="1:65" s="2" customFormat="1" ht="10.199999999999999">
      <c r="A172" s="35"/>
      <c r="B172" s="36"/>
      <c r="C172" s="37"/>
      <c r="D172" s="217" t="s">
        <v>194</v>
      </c>
      <c r="E172" s="37"/>
      <c r="F172" s="218" t="s">
        <v>3355</v>
      </c>
      <c r="G172" s="37"/>
      <c r="H172" s="37"/>
      <c r="I172" s="116"/>
      <c r="J172" s="37"/>
      <c r="K172" s="37"/>
      <c r="L172" s="40"/>
      <c r="M172" s="219"/>
      <c r="N172" s="220"/>
      <c r="O172" s="72"/>
      <c r="P172" s="72"/>
      <c r="Q172" s="72"/>
      <c r="R172" s="72"/>
      <c r="S172" s="72"/>
      <c r="T172" s="73"/>
      <c r="U172" s="35"/>
      <c r="V172" s="35"/>
      <c r="W172" s="35"/>
      <c r="X172" s="35"/>
      <c r="Y172" s="35"/>
      <c r="Z172" s="35"/>
      <c r="AA172" s="35"/>
      <c r="AB172" s="35"/>
      <c r="AC172" s="35"/>
      <c r="AD172" s="35"/>
      <c r="AE172" s="35"/>
      <c r="AT172" s="18" t="s">
        <v>194</v>
      </c>
      <c r="AU172" s="18" t="s">
        <v>83</v>
      </c>
    </row>
    <row r="173" spans="1:65" s="2" customFormat="1" ht="16.5" customHeight="1">
      <c r="A173" s="35"/>
      <c r="B173" s="36"/>
      <c r="C173" s="204" t="s">
        <v>355</v>
      </c>
      <c r="D173" s="204" t="s">
        <v>187</v>
      </c>
      <c r="E173" s="205" t="s">
        <v>3357</v>
      </c>
      <c r="F173" s="206" t="s">
        <v>3358</v>
      </c>
      <c r="G173" s="207" t="s">
        <v>990</v>
      </c>
      <c r="H173" s="208">
        <v>2</v>
      </c>
      <c r="I173" s="209"/>
      <c r="J173" s="210">
        <f>ROUND(I173*H173,2)</f>
        <v>0</v>
      </c>
      <c r="K173" s="206" t="s">
        <v>1</v>
      </c>
      <c r="L173" s="40"/>
      <c r="M173" s="211" t="s">
        <v>1</v>
      </c>
      <c r="N173" s="212" t="s">
        <v>38</v>
      </c>
      <c r="O173" s="72"/>
      <c r="P173" s="213">
        <f>O173*H173</f>
        <v>0</v>
      </c>
      <c r="Q173" s="213">
        <v>0</v>
      </c>
      <c r="R173" s="213">
        <f>Q173*H173</f>
        <v>0</v>
      </c>
      <c r="S173" s="213">
        <v>0</v>
      </c>
      <c r="T173" s="214">
        <f>S173*H173</f>
        <v>0</v>
      </c>
      <c r="U173" s="35"/>
      <c r="V173" s="35"/>
      <c r="W173" s="35"/>
      <c r="X173" s="35"/>
      <c r="Y173" s="35"/>
      <c r="Z173" s="35"/>
      <c r="AA173" s="35"/>
      <c r="AB173" s="35"/>
      <c r="AC173" s="35"/>
      <c r="AD173" s="35"/>
      <c r="AE173" s="35"/>
      <c r="AR173" s="215" t="s">
        <v>487</v>
      </c>
      <c r="AT173" s="215" t="s">
        <v>187</v>
      </c>
      <c r="AU173" s="215" t="s">
        <v>83</v>
      </c>
      <c r="AY173" s="18" t="s">
        <v>185</v>
      </c>
      <c r="BE173" s="216">
        <f>IF(N173="základní",J173,0)</f>
        <v>0</v>
      </c>
      <c r="BF173" s="216">
        <f>IF(N173="snížená",J173,0)</f>
        <v>0</v>
      </c>
      <c r="BG173" s="216">
        <f>IF(N173="zákl. přenesená",J173,0)</f>
        <v>0</v>
      </c>
      <c r="BH173" s="216">
        <f>IF(N173="sníž. přenesená",J173,0)</f>
        <v>0</v>
      </c>
      <c r="BI173" s="216">
        <f>IF(N173="nulová",J173,0)</f>
        <v>0</v>
      </c>
      <c r="BJ173" s="18" t="s">
        <v>81</v>
      </c>
      <c r="BK173" s="216">
        <f>ROUND(I173*H173,2)</f>
        <v>0</v>
      </c>
      <c r="BL173" s="18" t="s">
        <v>487</v>
      </c>
      <c r="BM173" s="215" t="s">
        <v>3359</v>
      </c>
    </row>
    <row r="174" spans="1:65" s="2" customFormat="1" ht="10.199999999999999">
      <c r="A174" s="35"/>
      <c r="B174" s="36"/>
      <c r="C174" s="37"/>
      <c r="D174" s="217" t="s">
        <v>194</v>
      </c>
      <c r="E174" s="37"/>
      <c r="F174" s="218" t="s">
        <v>3358</v>
      </c>
      <c r="G174" s="37"/>
      <c r="H174" s="37"/>
      <c r="I174" s="116"/>
      <c r="J174" s="37"/>
      <c r="K174" s="37"/>
      <c r="L174" s="40"/>
      <c r="M174" s="219"/>
      <c r="N174" s="220"/>
      <c r="O174" s="72"/>
      <c r="P174" s="72"/>
      <c r="Q174" s="72"/>
      <c r="R174" s="72"/>
      <c r="S174" s="72"/>
      <c r="T174" s="73"/>
      <c r="U174" s="35"/>
      <c r="V174" s="35"/>
      <c r="W174" s="35"/>
      <c r="X174" s="35"/>
      <c r="Y174" s="35"/>
      <c r="Z174" s="35"/>
      <c r="AA174" s="35"/>
      <c r="AB174" s="35"/>
      <c r="AC174" s="35"/>
      <c r="AD174" s="35"/>
      <c r="AE174" s="35"/>
      <c r="AT174" s="18" t="s">
        <v>194</v>
      </c>
      <c r="AU174" s="18" t="s">
        <v>83</v>
      </c>
    </row>
    <row r="175" spans="1:65" s="2" customFormat="1" ht="16.5" customHeight="1">
      <c r="A175" s="35"/>
      <c r="B175" s="36"/>
      <c r="C175" s="204" t="s">
        <v>363</v>
      </c>
      <c r="D175" s="204" t="s">
        <v>187</v>
      </c>
      <c r="E175" s="205" t="s">
        <v>2597</v>
      </c>
      <c r="F175" s="206" t="s">
        <v>3360</v>
      </c>
      <c r="G175" s="207" t="s">
        <v>325</v>
      </c>
      <c r="H175" s="208">
        <v>30</v>
      </c>
      <c r="I175" s="209"/>
      <c r="J175" s="210">
        <f>ROUND(I175*H175,2)</f>
        <v>0</v>
      </c>
      <c r="K175" s="206" t="s">
        <v>1</v>
      </c>
      <c r="L175" s="40"/>
      <c r="M175" s="211" t="s">
        <v>1</v>
      </c>
      <c r="N175" s="212" t="s">
        <v>38</v>
      </c>
      <c r="O175" s="72"/>
      <c r="P175" s="213">
        <f>O175*H175</f>
        <v>0</v>
      </c>
      <c r="Q175" s="213">
        <v>0</v>
      </c>
      <c r="R175" s="213">
        <f>Q175*H175</f>
        <v>0</v>
      </c>
      <c r="S175" s="213">
        <v>0</v>
      </c>
      <c r="T175" s="214">
        <f>S175*H175</f>
        <v>0</v>
      </c>
      <c r="U175" s="35"/>
      <c r="V175" s="35"/>
      <c r="W175" s="35"/>
      <c r="X175" s="35"/>
      <c r="Y175" s="35"/>
      <c r="Z175" s="35"/>
      <c r="AA175" s="35"/>
      <c r="AB175" s="35"/>
      <c r="AC175" s="35"/>
      <c r="AD175" s="35"/>
      <c r="AE175" s="35"/>
      <c r="AR175" s="215" t="s">
        <v>487</v>
      </c>
      <c r="AT175" s="215" t="s">
        <v>187</v>
      </c>
      <c r="AU175" s="215" t="s">
        <v>83</v>
      </c>
      <c r="AY175" s="18" t="s">
        <v>185</v>
      </c>
      <c r="BE175" s="216">
        <f>IF(N175="základní",J175,0)</f>
        <v>0</v>
      </c>
      <c r="BF175" s="216">
        <f>IF(N175="snížená",J175,0)</f>
        <v>0</v>
      </c>
      <c r="BG175" s="216">
        <f>IF(N175="zákl. přenesená",J175,0)</f>
        <v>0</v>
      </c>
      <c r="BH175" s="216">
        <f>IF(N175="sníž. přenesená",J175,0)</f>
        <v>0</v>
      </c>
      <c r="BI175" s="216">
        <f>IF(N175="nulová",J175,0)</f>
        <v>0</v>
      </c>
      <c r="BJ175" s="18" t="s">
        <v>81</v>
      </c>
      <c r="BK175" s="216">
        <f>ROUND(I175*H175,2)</f>
        <v>0</v>
      </c>
      <c r="BL175" s="18" t="s">
        <v>487</v>
      </c>
      <c r="BM175" s="215" t="s">
        <v>3361</v>
      </c>
    </row>
    <row r="176" spans="1:65" s="2" customFormat="1" ht="10.199999999999999">
      <c r="A176" s="35"/>
      <c r="B176" s="36"/>
      <c r="C176" s="37"/>
      <c r="D176" s="217" t="s">
        <v>194</v>
      </c>
      <c r="E176" s="37"/>
      <c r="F176" s="218" t="s">
        <v>3360</v>
      </c>
      <c r="G176" s="37"/>
      <c r="H176" s="37"/>
      <c r="I176" s="116"/>
      <c r="J176" s="37"/>
      <c r="K176" s="37"/>
      <c r="L176" s="40"/>
      <c r="M176" s="219"/>
      <c r="N176" s="220"/>
      <c r="O176" s="72"/>
      <c r="P176" s="72"/>
      <c r="Q176" s="72"/>
      <c r="R176" s="72"/>
      <c r="S176" s="72"/>
      <c r="T176" s="73"/>
      <c r="U176" s="35"/>
      <c r="V176" s="35"/>
      <c r="W176" s="35"/>
      <c r="X176" s="35"/>
      <c r="Y176" s="35"/>
      <c r="Z176" s="35"/>
      <c r="AA176" s="35"/>
      <c r="AB176" s="35"/>
      <c r="AC176" s="35"/>
      <c r="AD176" s="35"/>
      <c r="AE176" s="35"/>
      <c r="AT176" s="18" t="s">
        <v>194</v>
      </c>
      <c r="AU176" s="18" t="s">
        <v>83</v>
      </c>
    </row>
    <row r="177" spans="1:65" s="2" customFormat="1" ht="16.5" customHeight="1">
      <c r="A177" s="35"/>
      <c r="B177" s="36"/>
      <c r="C177" s="204" t="s">
        <v>378</v>
      </c>
      <c r="D177" s="204" t="s">
        <v>187</v>
      </c>
      <c r="E177" s="205" t="s">
        <v>2600</v>
      </c>
      <c r="F177" s="206" t="s">
        <v>3362</v>
      </c>
      <c r="G177" s="207" t="s">
        <v>316</v>
      </c>
      <c r="H177" s="208">
        <v>300</v>
      </c>
      <c r="I177" s="209"/>
      <c r="J177" s="210">
        <f>ROUND(I177*H177,2)</f>
        <v>0</v>
      </c>
      <c r="K177" s="206" t="s">
        <v>1</v>
      </c>
      <c r="L177" s="40"/>
      <c r="M177" s="211" t="s">
        <v>1</v>
      </c>
      <c r="N177" s="212" t="s">
        <v>38</v>
      </c>
      <c r="O177" s="72"/>
      <c r="P177" s="213">
        <f>O177*H177</f>
        <v>0</v>
      </c>
      <c r="Q177" s="213">
        <v>0</v>
      </c>
      <c r="R177" s="213">
        <f>Q177*H177</f>
        <v>0</v>
      </c>
      <c r="S177" s="213">
        <v>0</v>
      </c>
      <c r="T177" s="214">
        <f>S177*H177</f>
        <v>0</v>
      </c>
      <c r="U177" s="35"/>
      <c r="V177" s="35"/>
      <c r="W177" s="35"/>
      <c r="X177" s="35"/>
      <c r="Y177" s="35"/>
      <c r="Z177" s="35"/>
      <c r="AA177" s="35"/>
      <c r="AB177" s="35"/>
      <c r="AC177" s="35"/>
      <c r="AD177" s="35"/>
      <c r="AE177" s="35"/>
      <c r="AR177" s="215" t="s">
        <v>487</v>
      </c>
      <c r="AT177" s="215" t="s">
        <v>187</v>
      </c>
      <c r="AU177" s="215" t="s">
        <v>83</v>
      </c>
      <c r="AY177" s="18" t="s">
        <v>185</v>
      </c>
      <c r="BE177" s="216">
        <f>IF(N177="základní",J177,0)</f>
        <v>0</v>
      </c>
      <c r="BF177" s="216">
        <f>IF(N177="snížená",J177,0)</f>
        <v>0</v>
      </c>
      <c r="BG177" s="216">
        <f>IF(N177="zákl. přenesená",J177,0)</f>
        <v>0</v>
      </c>
      <c r="BH177" s="216">
        <f>IF(N177="sníž. přenesená",J177,0)</f>
        <v>0</v>
      </c>
      <c r="BI177" s="216">
        <f>IF(N177="nulová",J177,0)</f>
        <v>0</v>
      </c>
      <c r="BJ177" s="18" t="s">
        <v>81</v>
      </c>
      <c r="BK177" s="216">
        <f>ROUND(I177*H177,2)</f>
        <v>0</v>
      </c>
      <c r="BL177" s="18" t="s">
        <v>487</v>
      </c>
      <c r="BM177" s="215" t="s">
        <v>3363</v>
      </c>
    </row>
    <row r="178" spans="1:65" s="2" customFormat="1" ht="10.199999999999999">
      <c r="A178" s="35"/>
      <c r="B178" s="36"/>
      <c r="C178" s="37"/>
      <c r="D178" s="217" t="s">
        <v>194</v>
      </c>
      <c r="E178" s="37"/>
      <c r="F178" s="218" t="s">
        <v>3362</v>
      </c>
      <c r="G178" s="37"/>
      <c r="H178" s="37"/>
      <c r="I178" s="116"/>
      <c r="J178" s="37"/>
      <c r="K178" s="37"/>
      <c r="L178" s="40"/>
      <c r="M178" s="219"/>
      <c r="N178" s="220"/>
      <c r="O178" s="72"/>
      <c r="P178" s="72"/>
      <c r="Q178" s="72"/>
      <c r="R178" s="72"/>
      <c r="S178" s="72"/>
      <c r="T178" s="73"/>
      <c r="U178" s="35"/>
      <c r="V178" s="35"/>
      <c r="W178" s="35"/>
      <c r="X178" s="35"/>
      <c r="Y178" s="35"/>
      <c r="Z178" s="35"/>
      <c r="AA178" s="35"/>
      <c r="AB178" s="35"/>
      <c r="AC178" s="35"/>
      <c r="AD178" s="35"/>
      <c r="AE178" s="35"/>
      <c r="AT178" s="18" t="s">
        <v>194</v>
      </c>
      <c r="AU178" s="18" t="s">
        <v>83</v>
      </c>
    </row>
    <row r="179" spans="1:65" s="2" customFormat="1" ht="16.5" customHeight="1">
      <c r="A179" s="35"/>
      <c r="B179" s="36"/>
      <c r="C179" s="204" t="s">
        <v>384</v>
      </c>
      <c r="D179" s="204" t="s">
        <v>187</v>
      </c>
      <c r="E179" s="205" t="s">
        <v>2606</v>
      </c>
      <c r="F179" s="206" t="s">
        <v>3364</v>
      </c>
      <c r="G179" s="207" t="s">
        <v>316</v>
      </c>
      <c r="H179" s="208">
        <v>325</v>
      </c>
      <c r="I179" s="209"/>
      <c r="J179" s="210">
        <f>ROUND(I179*H179,2)</f>
        <v>0</v>
      </c>
      <c r="K179" s="206" t="s">
        <v>1</v>
      </c>
      <c r="L179" s="40"/>
      <c r="M179" s="211" t="s">
        <v>1</v>
      </c>
      <c r="N179" s="212" t="s">
        <v>38</v>
      </c>
      <c r="O179" s="72"/>
      <c r="P179" s="213">
        <f>O179*H179</f>
        <v>0</v>
      </c>
      <c r="Q179" s="213">
        <v>0</v>
      </c>
      <c r="R179" s="213">
        <f>Q179*H179</f>
        <v>0</v>
      </c>
      <c r="S179" s="213">
        <v>0</v>
      </c>
      <c r="T179" s="214">
        <f>S179*H179</f>
        <v>0</v>
      </c>
      <c r="U179" s="35"/>
      <c r="V179" s="35"/>
      <c r="W179" s="35"/>
      <c r="X179" s="35"/>
      <c r="Y179" s="35"/>
      <c r="Z179" s="35"/>
      <c r="AA179" s="35"/>
      <c r="AB179" s="35"/>
      <c r="AC179" s="35"/>
      <c r="AD179" s="35"/>
      <c r="AE179" s="35"/>
      <c r="AR179" s="215" t="s">
        <v>487</v>
      </c>
      <c r="AT179" s="215" t="s">
        <v>187</v>
      </c>
      <c r="AU179" s="215" t="s">
        <v>83</v>
      </c>
      <c r="AY179" s="18" t="s">
        <v>185</v>
      </c>
      <c r="BE179" s="216">
        <f>IF(N179="základní",J179,0)</f>
        <v>0</v>
      </c>
      <c r="BF179" s="216">
        <f>IF(N179="snížená",J179,0)</f>
        <v>0</v>
      </c>
      <c r="BG179" s="216">
        <f>IF(N179="zákl. přenesená",J179,0)</f>
        <v>0</v>
      </c>
      <c r="BH179" s="216">
        <f>IF(N179="sníž. přenesená",J179,0)</f>
        <v>0</v>
      </c>
      <c r="BI179" s="216">
        <f>IF(N179="nulová",J179,0)</f>
        <v>0</v>
      </c>
      <c r="BJ179" s="18" t="s">
        <v>81</v>
      </c>
      <c r="BK179" s="216">
        <f>ROUND(I179*H179,2)</f>
        <v>0</v>
      </c>
      <c r="BL179" s="18" t="s">
        <v>487</v>
      </c>
      <c r="BM179" s="215" t="s">
        <v>3365</v>
      </c>
    </row>
    <row r="180" spans="1:65" s="2" customFormat="1" ht="10.199999999999999">
      <c r="A180" s="35"/>
      <c r="B180" s="36"/>
      <c r="C180" s="37"/>
      <c r="D180" s="217" t="s">
        <v>194</v>
      </c>
      <c r="E180" s="37"/>
      <c r="F180" s="218" t="s">
        <v>3364</v>
      </c>
      <c r="G180" s="37"/>
      <c r="H180" s="37"/>
      <c r="I180" s="116"/>
      <c r="J180" s="37"/>
      <c r="K180" s="37"/>
      <c r="L180" s="40"/>
      <c r="M180" s="219"/>
      <c r="N180" s="220"/>
      <c r="O180" s="72"/>
      <c r="P180" s="72"/>
      <c r="Q180" s="72"/>
      <c r="R180" s="72"/>
      <c r="S180" s="72"/>
      <c r="T180" s="73"/>
      <c r="U180" s="35"/>
      <c r="V180" s="35"/>
      <c r="W180" s="35"/>
      <c r="X180" s="35"/>
      <c r="Y180" s="35"/>
      <c r="Z180" s="35"/>
      <c r="AA180" s="35"/>
      <c r="AB180" s="35"/>
      <c r="AC180" s="35"/>
      <c r="AD180" s="35"/>
      <c r="AE180" s="35"/>
      <c r="AT180" s="18" t="s">
        <v>194</v>
      </c>
      <c r="AU180" s="18" t="s">
        <v>83</v>
      </c>
    </row>
    <row r="181" spans="1:65" s="2" customFormat="1" ht="16.5" customHeight="1">
      <c r="A181" s="35"/>
      <c r="B181" s="36"/>
      <c r="C181" s="204" t="s">
        <v>389</v>
      </c>
      <c r="D181" s="204" t="s">
        <v>187</v>
      </c>
      <c r="E181" s="205" t="s">
        <v>2609</v>
      </c>
      <c r="F181" s="206" t="s">
        <v>3366</v>
      </c>
      <c r="G181" s="207" t="s">
        <v>316</v>
      </c>
      <c r="H181" s="208">
        <v>300</v>
      </c>
      <c r="I181" s="209"/>
      <c r="J181" s="210">
        <f>ROUND(I181*H181,2)</f>
        <v>0</v>
      </c>
      <c r="K181" s="206" t="s">
        <v>1</v>
      </c>
      <c r="L181" s="40"/>
      <c r="M181" s="211" t="s">
        <v>1</v>
      </c>
      <c r="N181" s="212" t="s">
        <v>38</v>
      </c>
      <c r="O181" s="72"/>
      <c r="P181" s="213">
        <f>O181*H181</f>
        <v>0</v>
      </c>
      <c r="Q181" s="213">
        <v>0</v>
      </c>
      <c r="R181" s="213">
        <f>Q181*H181</f>
        <v>0</v>
      </c>
      <c r="S181" s="213">
        <v>0</v>
      </c>
      <c r="T181" s="214">
        <f>S181*H181</f>
        <v>0</v>
      </c>
      <c r="U181" s="35"/>
      <c r="V181" s="35"/>
      <c r="W181" s="35"/>
      <c r="X181" s="35"/>
      <c r="Y181" s="35"/>
      <c r="Z181" s="35"/>
      <c r="AA181" s="35"/>
      <c r="AB181" s="35"/>
      <c r="AC181" s="35"/>
      <c r="AD181" s="35"/>
      <c r="AE181" s="35"/>
      <c r="AR181" s="215" t="s">
        <v>487</v>
      </c>
      <c r="AT181" s="215" t="s">
        <v>187</v>
      </c>
      <c r="AU181" s="215" t="s">
        <v>83</v>
      </c>
      <c r="AY181" s="18" t="s">
        <v>185</v>
      </c>
      <c r="BE181" s="216">
        <f>IF(N181="základní",J181,0)</f>
        <v>0</v>
      </c>
      <c r="BF181" s="216">
        <f>IF(N181="snížená",J181,0)</f>
        <v>0</v>
      </c>
      <c r="BG181" s="216">
        <f>IF(N181="zákl. přenesená",J181,0)</f>
        <v>0</v>
      </c>
      <c r="BH181" s="216">
        <f>IF(N181="sníž. přenesená",J181,0)</f>
        <v>0</v>
      </c>
      <c r="BI181" s="216">
        <f>IF(N181="nulová",J181,0)</f>
        <v>0</v>
      </c>
      <c r="BJ181" s="18" t="s">
        <v>81</v>
      </c>
      <c r="BK181" s="216">
        <f>ROUND(I181*H181,2)</f>
        <v>0</v>
      </c>
      <c r="BL181" s="18" t="s">
        <v>487</v>
      </c>
      <c r="BM181" s="215" t="s">
        <v>3367</v>
      </c>
    </row>
    <row r="182" spans="1:65" s="2" customFormat="1" ht="10.199999999999999">
      <c r="A182" s="35"/>
      <c r="B182" s="36"/>
      <c r="C182" s="37"/>
      <c r="D182" s="217" t="s">
        <v>194</v>
      </c>
      <c r="E182" s="37"/>
      <c r="F182" s="218" t="s">
        <v>3366</v>
      </c>
      <c r="G182" s="37"/>
      <c r="H182" s="37"/>
      <c r="I182" s="116"/>
      <c r="J182" s="37"/>
      <c r="K182" s="37"/>
      <c r="L182" s="40"/>
      <c r="M182" s="219"/>
      <c r="N182" s="220"/>
      <c r="O182" s="72"/>
      <c r="P182" s="72"/>
      <c r="Q182" s="72"/>
      <c r="R182" s="72"/>
      <c r="S182" s="72"/>
      <c r="T182" s="73"/>
      <c r="U182" s="35"/>
      <c r="V182" s="35"/>
      <c r="W182" s="35"/>
      <c r="X182" s="35"/>
      <c r="Y182" s="35"/>
      <c r="Z182" s="35"/>
      <c r="AA182" s="35"/>
      <c r="AB182" s="35"/>
      <c r="AC182" s="35"/>
      <c r="AD182" s="35"/>
      <c r="AE182" s="35"/>
      <c r="AT182" s="18" t="s">
        <v>194</v>
      </c>
      <c r="AU182" s="18" t="s">
        <v>83</v>
      </c>
    </row>
    <row r="183" spans="1:65" s="2" customFormat="1" ht="16.5" customHeight="1">
      <c r="A183" s="35"/>
      <c r="B183" s="36"/>
      <c r="C183" s="204" t="s">
        <v>394</v>
      </c>
      <c r="D183" s="204" t="s">
        <v>187</v>
      </c>
      <c r="E183" s="205" t="s">
        <v>2612</v>
      </c>
      <c r="F183" s="206" t="s">
        <v>3368</v>
      </c>
      <c r="G183" s="207" t="s">
        <v>325</v>
      </c>
      <c r="H183" s="208">
        <v>200</v>
      </c>
      <c r="I183" s="209"/>
      <c r="J183" s="210">
        <f>ROUND(I183*H183,2)</f>
        <v>0</v>
      </c>
      <c r="K183" s="206" t="s">
        <v>1</v>
      </c>
      <c r="L183" s="40"/>
      <c r="M183" s="211" t="s">
        <v>1</v>
      </c>
      <c r="N183" s="212" t="s">
        <v>38</v>
      </c>
      <c r="O183" s="72"/>
      <c r="P183" s="213">
        <f>O183*H183</f>
        <v>0</v>
      </c>
      <c r="Q183" s="213">
        <v>0</v>
      </c>
      <c r="R183" s="213">
        <f>Q183*H183</f>
        <v>0</v>
      </c>
      <c r="S183" s="213">
        <v>0</v>
      </c>
      <c r="T183" s="214">
        <f>S183*H183</f>
        <v>0</v>
      </c>
      <c r="U183" s="35"/>
      <c r="V183" s="35"/>
      <c r="W183" s="35"/>
      <c r="X183" s="35"/>
      <c r="Y183" s="35"/>
      <c r="Z183" s="35"/>
      <c r="AA183" s="35"/>
      <c r="AB183" s="35"/>
      <c r="AC183" s="35"/>
      <c r="AD183" s="35"/>
      <c r="AE183" s="35"/>
      <c r="AR183" s="215" t="s">
        <v>487</v>
      </c>
      <c r="AT183" s="215" t="s">
        <v>187</v>
      </c>
      <c r="AU183" s="215" t="s">
        <v>83</v>
      </c>
      <c r="AY183" s="18" t="s">
        <v>185</v>
      </c>
      <c r="BE183" s="216">
        <f>IF(N183="základní",J183,0)</f>
        <v>0</v>
      </c>
      <c r="BF183" s="216">
        <f>IF(N183="snížená",J183,0)</f>
        <v>0</v>
      </c>
      <c r="BG183" s="216">
        <f>IF(N183="zákl. přenesená",J183,0)</f>
        <v>0</v>
      </c>
      <c r="BH183" s="216">
        <f>IF(N183="sníž. přenesená",J183,0)</f>
        <v>0</v>
      </c>
      <c r="BI183" s="216">
        <f>IF(N183="nulová",J183,0)</f>
        <v>0</v>
      </c>
      <c r="BJ183" s="18" t="s">
        <v>81</v>
      </c>
      <c r="BK183" s="216">
        <f>ROUND(I183*H183,2)</f>
        <v>0</v>
      </c>
      <c r="BL183" s="18" t="s">
        <v>487</v>
      </c>
      <c r="BM183" s="215" t="s">
        <v>3369</v>
      </c>
    </row>
    <row r="184" spans="1:65" s="2" customFormat="1" ht="10.199999999999999">
      <c r="A184" s="35"/>
      <c r="B184" s="36"/>
      <c r="C184" s="37"/>
      <c r="D184" s="217" t="s">
        <v>194</v>
      </c>
      <c r="E184" s="37"/>
      <c r="F184" s="218" t="s">
        <v>3368</v>
      </c>
      <c r="G184" s="37"/>
      <c r="H184" s="37"/>
      <c r="I184" s="116"/>
      <c r="J184" s="37"/>
      <c r="K184" s="37"/>
      <c r="L184" s="40"/>
      <c r="M184" s="219"/>
      <c r="N184" s="220"/>
      <c r="O184" s="72"/>
      <c r="P184" s="72"/>
      <c r="Q184" s="72"/>
      <c r="R184" s="72"/>
      <c r="S184" s="72"/>
      <c r="T184" s="73"/>
      <c r="U184" s="35"/>
      <c r="V184" s="35"/>
      <c r="W184" s="35"/>
      <c r="X184" s="35"/>
      <c r="Y184" s="35"/>
      <c r="Z184" s="35"/>
      <c r="AA184" s="35"/>
      <c r="AB184" s="35"/>
      <c r="AC184" s="35"/>
      <c r="AD184" s="35"/>
      <c r="AE184" s="35"/>
      <c r="AT184" s="18" t="s">
        <v>194</v>
      </c>
      <c r="AU184" s="18" t="s">
        <v>83</v>
      </c>
    </row>
    <row r="185" spans="1:65" s="2" customFormat="1" ht="16.5" customHeight="1">
      <c r="A185" s="35"/>
      <c r="B185" s="36"/>
      <c r="C185" s="204" t="s">
        <v>399</v>
      </c>
      <c r="D185" s="204" t="s">
        <v>187</v>
      </c>
      <c r="E185" s="205" t="s">
        <v>2618</v>
      </c>
      <c r="F185" s="206" t="s">
        <v>2619</v>
      </c>
      <c r="G185" s="207" t="s">
        <v>316</v>
      </c>
      <c r="H185" s="208">
        <v>105</v>
      </c>
      <c r="I185" s="209"/>
      <c r="J185" s="210">
        <f>ROUND(I185*H185,2)</f>
        <v>0</v>
      </c>
      <c r="K185" s="206" t="s">
        <v>1</v>
      </c>
      <c r="L185" s="40"/>
      <c r="M185" s="211" t="s">
        <v>1</v>
      </c>
      <c r="N185" s="212" t="s">
        <v>38</v>
      </c>
      <c r="O185" s="72"/>
      <c r="P185" s="213">
        <f>O185*H185</f>
        <v>0</v>
      </c>
      <c r="Q185" s="213">
        <v>0</v>
      </c>
      <c r="R185" s="213">
        <f>Q185*H185</f>
        <v>0</v>
      </c>
      <c r="S185" s="213">
        <v>0</v>
      </c>
      <c r="T185" s="214">
        <f>S185*H185</f>
        <v>0</v>
      </c>
      <c r="U185" s="35"/>
      <c r="V185" s="35"/>
      <c r="W185" s="35"/>
      <c r="X185" s="35"/>
      <c r="Y185" s="35"/>
      <c r="Z185" s="35"/>
      <c r="AA185" s="35"/>
      <c r="AB185" s="35"/>
      <c r="AC185" s="35"/>
      <c r="AD185" s="35"/>
      <c r="AE185" s="35"/>
      <c r="AR185" s="215" t="s">
        <v>487</v>
      </c>
      <c r="AT185" s="215" t="s">
        <v>187</v>
      </c>
      <c r="AU185" s="215" t="s">
        <v>83</v>
      </c>
      <c r="AY185" s="18" t="s">
        <v>185</v>
      </c>
      <c r="BE185" s="216">
        <f>IF(N185="základní",J185,0)</f>
        <v>0</v>
      </c>
      <c r="BF185" s="216">
        <f>IF(N185="snížená",J185,0)</f>
        <v>0</v>
      </c>
      <c r="BG185" s="216">
        <f>IF(N185="zákl. přenesená",J185,0)</f>
        <v>0</v>
      </c>
      <c r="BH185" s="216">
        <f>IF(N185="sníž. přenesená",J185,0)</f>
        <v>0</v>
      </c>
      <c r="BI185" s="216">
        <f>IF(N185="nulová",J185,0)</f>
        <v>0</v>
      </c>
      <c r="BJ185" s="18" t="s">
        <v>81</v>
      </c>
      <c r="BK185" s="216">
        <f>ROUND(I185*H185,2)</f>
        <v>0</v>
      </c>
      <c r="BL185" s="18" t="s">
        <v>487</v>
      </c>
      <c r="BM185" s="215" t="s">
        <v>3370</v>
      </c>
    </row>
    <row r="186" spans="1:65" s="2" customFormat="1" ht="10.199999999999999">
      <c r="A186" s="35"/>
      <c r="B186" s="36"/>
      <c r="C186" s="37"/>
      <c r="D186" s="217" t="s">
        <v>194</v>
      </c>
      <c r="E186" s="37"/>
      <c r="F186" s="218" t="s">
        <v>2619</v>
      </c>
      <c r="G186" s="37"/>
      <c r="H186" s="37"/>
      <c r="I186" s="116"/>
      <c r="J186" s="37"/>
      <c r="K186" s="37"/>
      <c r="L186" s="40"/>
      <c r="M186" s="219"/>
      <c r="N186" s="220"/>
      <c r="O186" s="72"/>
      <c r="P186" s="72"/>
      <c r="Q186" s="72"/>
      <c r="R186" s="72"/>
      <c r="S186" s="72"/>
      <c r="T186" s="73"/>
      <c r="U186" s="35"/>
      <c r="V186" s="35"/>
      <c r="W186" s="35"/>
      <c r="X186" s="35"/>
      <c r="Y186" s="35"/>
      <c r="Z186" s="35"/>
      <c r="AA186" s="35"/>
      <c r="AB186" s="35"/>
      <c r="AC186" s="35"/>
      <c r="AD186" s="35"/>
      <c r="AE186" s="35"/>
      <c r="AT186" s="18" t="s">
        <v>194</v>
      </c>
      <c r="AU186" s="18" t="s">
        <v>83</v>
      </c>
    </row>
    <row r="187" spans="1:65" s="2" customFormat="1" ht="16.5" customHeight="1">
      <c r="A187" s="35"/>
      <c r="B187" s="36"/>
      <c r="C187" s="204" t="s">
        <v>404</v>
      </c>
      <c r="D187" s="204" t="s">
        <v>187</v>
      </c>
      <c r="E187" s="205" t="s">
        <v>2621</v>
      </c>
      <c r="F187" s="206" t="s">
        <v>2622</v>
      </c>
      <c r="G187" s="207" t="s">
        <v>990</v>
      </c>
      <c r="H187" s="208">
        <v>18</v>
      </c>
      <c r="I187" s="209"/>
      <c r="J187" s="210">
        <f>ROUND(I187*H187,2)</f>
        <v>0</v>
      </c>
      <c r="K187" s="206" t="s">
        <v>1</v>
      </c>
      <c r="L187" s="40"/>
      <c r="M187" s="211" t="s">
        <v>1</v>
      </c>
      <c r="N187" s="212" t="s">
        <v>38</v>
      </c>
      <c r="O187" s="72"/>
      <c r="P187" s="213">
        <f>O187*H187</f>
        <v>0</v>
      </c>
      <c r="Q187" s="213">
        <v>0</v>
      </c>
      <c r="R187" s="213">
        <f>Q187*H187</f>
        <v>0</v>
      </c>
      <c r="S187" s="213">
        <v>0</v>
      </c>
      <c r="T187" s="214">
        <f>S187*H187</f>
        <v>0</v>
      </c>
      <c r="U187" s="35"/>
      <c r="V187" s="35"/>
      <c r="W187" s="35"/>
      <c r="X187" s="35"/>
      <c r="Y187" s="35"/>
      <c r="Z187" s="35"/>
      <c r="AA187" s="35"/>
      <c r="AB187" s="35"/>
      <c r="AC187" s="35"/>
      <c r="AD187" s="35"/>
      <c r="AE187" s="35"/>
      <c r="AR187" s="215" t="s">
        <v>487</v>
      </c>
      <c r="AT187" s="215" t="s">
        <v>187</v>
      </c>
      <c r="AU187" s="215" t="s">
        <v>83</v>
      </c>
      <c r="AY187" s="18" t="s">
        <v>185</v>
      </c>
      <c r="BE187" s="216">
        <f>IF(N187="základní",J187,0)</f>
        <v>0</v>
      </c>
      <c r="BF187" s="216">
        <f>IF(N187="snížená",J187,0)</f>
        <v>0</v>
      </c>
      <c r="BG187" s="216">
        <f>IF(N187="zákl. přenesená",J187,0)</f>
        <v>0</v>
      </c>
      <c r="BH187" s="216">
        <f>IF(N187="sníž. přenesená",J187,0)</f>
        <v>0</v>
      </c>
      <c r="BI187" s="216">
        <f>IF(N187="nulová",J187,0)</f>
        <v>0</v>
      </c>
      <c r="BJ187" s="18" t="s">
        <v>81</v>
      </c>
      <c r="BK187" s="216">
        <f>ROUND(I187*H187,2)</f>
        <v>0</v>
      </c>
      <c r="BL187" s="18" t="s">
        <v>487</v>
      </c>
      <c r="BM187" s="215" t="s">
        <v>3371</v>
      </c>
    </row>
    <row r="188" spans="1:65" s="2" customFormat="1" ht="10.199999999999999">
      <c r="A188" s="35"/>
      <c r="B188" s="36"/>
      <c r="C188" s="37"/>
      <c r="D188" s="217" t="s">
        <v>194</v>
      </c>
      <c r="E188" s="37"/>
      <c r="F188" s="218" t="s">
        <v>2622</v>
      </c>
      <c r="G188" s="37"/>
      <c r="H188" s="37"/>
      <c r="I188" s="116"/>
      <c r="J188" s="37"/>
      <c r="K188" s="37"/>
      <c r="L188" s="40"/>
      <c r="M188" s="219"/>
      <c r="N188" s="220"/>
      <c r="O188" s="72"/>
      <c r="P188" s="72"/>
      <c r="Q188" s="72"/>
      <c r="R188" s="72"/>
      <c r="S188" s="72"/>
      <c r="T188" s="73"/>
      <c r="U188" s="35"/>
      <c r="V188" s="35"/>
      <c r="W188" s="35"/>
      <c r="X188" s="35"/>
      <c r="Y188" s="35"/>
      <c r="Z188" s="35"/>
      <c r="AA188" s="35"/>
      <c r="AB188" s="35"/>
      <c r="AC188" s="35"/>
      <c r="AD188" s="35"/>
      <c r="AE188" s="35"/>
      <c r="AT188" s="18" t="s">
        <v>194</v>
      </c>
      <c r="AU188" s="18" t="s">
        <v>83</v>
      </c>
    </row>
    <row r="189" spans="1:65" s="12" customFormat="1" ht="22.8" customHeight="1">
      <c r="B189" s="188"/>
      <c r="C189" s="189"/>
      <c r="D189" s="190" t="s">
        <v>72</v>
      </c>
      <c r="E189" s="202" t="s">
        <v>1515</v>
      </c>
      <c r="F189" s="202" t="s">
        <v>3372</v>
      </c>
      <c r="G189" s="189"/>
      <c r="H189" s="189"/>
      <c r="I189" s="192"/>
      <c r="J189" s="203">
        <f>BK189</f>
        <v>0</v>
      </c>
      <c r="K189" s="189"/>
      <c r="L189" s="194"/>
      <c r="M189" s="195"/>
      <c r="N189" s="196"/>
      <c r="O189" s="196"/>
      <c r="P189" s="197">
        <f>SUM(P190:P191)</f>
        <v>0</v>
      </c>
      <c r="Q189" s="196"/>
      <c r="R189" s="197">
        <f>SUM(R190:R191)</f>
        <v>0</v>
      </c>
      <c r="S189" s="196"/>
      <c r="T189" s="198">
        <f>SUM(T190:T191)</f>
        <v>0</v>
      </c>
      <c r="AR189" s="199" t="s">
        <v>192</v>
      </c>
      <c r="AT189" s="200" t="s">
        <v>72</v>
      </c>
      <c r="AU189" s="200" t="s">
        <v>81</v>
      </c>
      <c r="AY189" s="199" t="s">
        <v>185</v>
      </c>
      <c r="BK189" s="201">
        <f>SUM(BK190:BK191)</f>
        <v>0</v>
      </c>
    </row>
    <row r="190" spans="1:65" s="2" customFormat="1" ht="16.5" customHeight="1">
      <c r="A190" s="35"/>
      <c r="B190" s="36"/>
      <c r="C190" s="204" t="s">
        <v>410</v>
      </c>
      <c r="D190" s="204" t="s">
        <v>187</v>
      </c>
      <c r="E190" s="205" t="s">
        <v>3373</v>
      </c>
      <c r="F190" s="206" t="s">
        <v>3374</v>
      </c>
      <c r="G190" s="207" t="s">
        <v>990</v>
      </c>
      <c r="H190" s="208">
        <v>3</v>
      </c>
      <c r="I190" s="209"/>
      <c r="J190" s="210">
        <f>ROUND(I190*H190,2)</f>
        <v>0</v>
      </c>
      <c r="K190" s="206" t="s">
        <v>1</v>
      </c>
      <c r="L190" s="40"/>
      <c r="M190" s="211" t="s">
        <v>1</v>
      </c>
      <c r="N190" s="212" t="s">
        <v>38</v>
      </c>
      <c r="O190" s="72"/>
      <c r="P190" s="213">
        <f>O190*H190</f>
        <v>0</v>
      </c>
      <c r="Q190" s="213">
        <v>0</v>
      </c>
      <c r="R190" s="213">
        <f>Q190*H190</f>
        <v>0</v>
      </c>
      <c r="S190" s="213">
        <v>0</v>
      </c>
      <c r="T190" s="214">
        <f>S190*H190</f>
        <v>0</v>
      </c>
      <c r="U190" s="35"/>
      <c r="V190" s="35"/>
      <c r="W190" s="35"/>
      <c r="X190" s="35"/>
      <c r="Y190" s="35"/>
      <c r="Z190" s="35"/>
      <c r="AA190" s="35"/>
      <c r="AB190" s="35"/>
      <c r="AC190" s="35"/>
      <c r="AD190" s="35"/>
      <c r="AE190" s="35"/>
      <c r="AR190" s="215" t="s">
        <v>487</v>
      </c>
      <c r="AT190" s="215" t="s">
        <v>187</v>
      </c>
      <c r="AU190" s="215" t="s">
        <v>83</v>
      </c>
      <c r="AY190" s="18" t="s">
        <v>185</v>
      </c>
      <c r="BE190" s="216">
        <f>IF(N190="základní",J190,0)</f>
        <v>0</v>
      </c>
      <c r="BF190" s="216">
        <f>IF(N190="snížená",J190,0)</f>
        <v>0</v>
      </c>
      <c r="BG190" s="216">
        <f>IF(N190="zákl. přenesená",J190,0)</f>
        <v>0</v>
      </c>
      <c r="BH190" s="216">
        <f>IF(N190="sníž. přenesená",J190,0)</f>
        <v>0</v>
      </c>
      <c r="BI190" s="216">
        <f>IF(N190="nulová",J190,0)</f>
        <v>0</v>
      </c>
      <c r="BJ190" s="18" t="s">
        <v>81</v>
      </c>
      <c r="BK190" s="216">
        <f>ROUND(I190*H190,2)</f>
        <v>0</v>
      </c>
      <c r="BL190" s="18" t="s">
        <v>487</v>
      </c>
      <c r="BM190" s="215" t="s">
        <v>3375</v>
      </c>
    </row>
    <row r="191" spans="1:65" s="2" customFormat="1" ht="10.199999999999999">
      <c r="A191" s="35"/>
      <c r="B191" s="36"/>
      <c r="C191" s="37"/>
      <c r="D191" s="217" t="s">
        <v>194</v>
      </c>
      <c r="E191" s="37"/>
      <c r="F191" s="218" t="s">
        <v>3374</v>
      </c>
      <c r="G191" s="37"/>
      <c r="H191" s="37"/>
      <c r="I191" s="116"/>
      <c r="J191" s="37"/>
      <c r="K191" s="37"/>
      <c r="L191" s="40"/>
      <c r="M191" s="219"/>
      <c r="N191" s="220"/>
      <c r="O191" s="72"/>
      <c r="P191" s="72"/>
      <c r="Q191" s="72"/>
      <c r="R191" s="72"/>
      <c r="S191" s="72"/>
      <c r="T191" s="73"/>
      <c r="U191" s="35"/>
      <c r="V191" s="35"/>
      <c r="W191" s="35"/>
      <c r="X191" s="35"/>
      <c r="Y191" s="35"/>
      <c r="Z191" s="35"/>
      <c r="AA191" s="35"/>
      <c r="AB191" s="35"/>
      <c r="AC191" s="35"/>
      <c r="AD191" s="35"/>
      <c r="AE191" s="35"/>
      <c r="AT191" s="18" t="s">
        <v>194</v>
      </c>
      <c r="AU191" s="18" t="s">
        <v>83</v>
      </c>
    </row>
    <row r="192" spans="1:65" s="12" customFormat="1" ht="22.8" customHeight="1">
      <c r="B192" s="188"/>
      <c r="C192" s="189"/>
      <c r="D192" s="190" t="s">
        <v>72</v>
      </c>
      <c r="E192" s="202" t="s">
        <v>1567</v>
      </c>
      <c r="F192" s="202" t="s">
        <v>2644</v>
      </c>
      <c r="G192" s="189"/>
      <c r="H192" s="189"/>
      <c r="I192" s="192"/>
      <c r="J192" s="203">
        <f>BK192</f>
        <v>0</v>
      </c>
      <c r="K192" s="189"/>
      <c r="L192" s="194"/>
      <c r="M192" s="195"/>
      <c r="N192" s="196"/>
      <c r="O192" s="196"/>
      <c r="P192" s="197">
        <f>SUM(P193:P194)</f>
        <v>0</v>
      </c>
      <c r="Q192" s="196"/>
      <c r="R192" s="197">
        <f>SUM(R193:R194)</f>
        <v>0</v>
      </c>
      <c r="S192" s="196"/>
      <c r="T192" s="198">
        <f>SUM(T193:T194)</f>
        <v>0</v>
      </c>
      <c r="AR192" s="199" t="s">
        <v>192</v>
      </c>
      <c r="AT192" s="200" t="s">
        <v>72</v>
      </c>
      <c r="AU192" s="200" t="s">
        <v>81</v>
      </c>
      <c r="AY192" s="199" t="s">
        <v>185</v>
      </c>
      <c r="BK192" s="201">
        <f>SUM(BK193:BK194)</f>
        <v>0</v>
      </c>
    </row>
    <row r="193" spans="1:65" s="2" customFormat="1" ht="21.75" customHeight="1">
      <c r="A193" s="35"/>
      <c r="B193" s="36"/>
      <c r="C193" s="204" t="s">
        <v>416</v>
      </c>
      <c r="D193" s="204" t="s">
        <v>187</v>
      </c>
      <c r="E193" s="205" t="s">
        <v>2720</v>
      </c>
      <c r="F193" s="206" t="s">
        <v>3376</v>
      </c>
      <c r="G193" s="207" t="s">
        <v>1430</v>
      </c>
      <c r="H193" s="208">
        <v>1</v>
      </c>
      <c r="I193" s="209"/>
      <c r="J193" s="210">
        <f>ROUND(I193*H193,2)</f>
        <v>0</v>
      </c>
      <c r="K193" s="206" t="s">
        <v>1</v>
      </c>
      <c r="L193" s="40"/>
      <c r="M193" s="211" t="s">
        <v>1</v>
      </c>
      <c r="N193" s="212" t="s">
        <v>38</v>
      </c>
      <c r="O193" s="72"/>
      <c r="P193" s="213">
        <f>O193*H193</f>
        <v>0</v>
      </c>
      <c r="Q193" s="213">
        <v>0</v>
      </c>
      <c r="R193" s="213">
        <f>Q193*H193</f>
        <v>0</v>
      </c>
      <c r="S193" s="213">
        <v>0</v>
      </c>
      <c r="T193" s="214">
        <f>S193*H193</f>
        <v>0</v>
      </c>
      <c r="U193" s="35"/>
      <c r="V193" s="35"/>
      <c r="W193" s="35"/>
      <c r="X193" s="35"/>
      <c r="Y193" s="35"/>
      <c r="Z193" s="35"/>
      <c r="AA193" s="35"/>
      <c r="AB193" s="35"/>
      <c r="AC193" s="35"/>
      <c r="AD193" s="35"/>
      <c r="AE193" s="35"/>
      <c r="AR193" s="215" t="s">
        <v>487</v>
      </c>
      <c r="AT193" s="215" t="s">
        <v>187</v>
      </c>
      <c r="AU193" s="215" t="s">
        <v>83</v>
      </c>
      <c r="AY193" s="18" t="s">
        <v>185</v>
      </c>
      <c r="BE193" s="216">
        <f>IF(N193="základní",J193,0)</f>
        <v>0</v>
      </c>
      <c r="BF193" s="216">
        <f>IF(N193="snížená",J193,0)</f>
        <v>0</v>
      </c>
      <c r="BG193" s="216">
        <f>IF(N193="zákl. přenesená",J193,0)</f>
        <v>0</v>
      </c>
      <c r="BH193" s="216">
        <f>IF(N193="sníž. přenesená",J193,0)</f>
        <v>0</v>
      </c>
      <c r="BI193" s="216">
        <f>IF(N193="nulová",J193,0)</f>
        <v>0</v>
      </c>
      <c r="BJ193" s="18" t="s">
        <v>81</v>
      </c>
      <c r="BK193" s="216">
        <f>ROUND(I193*H193,2)</f>
        <v>0</v>
      </c>
      <c r="BL193" s="18" t="s">
        <v>487</v>
      </c>
      <c r="BM193" s="215" t="s">
        <v>3377</v>
      </c>
    </row>
    <row r="194" spans="1:65" s="2" customFormat="1" ht="10.199999999999999">
      <c r="A194" s="35"/>
      <c r="B194" s="36"/>
      <c r="C194" s="37"/>
      <c r="D194" s="217" t="s">
        <v>194</v>
      </c>
      <c r="E194" s="37"/>
      <c r="F194" s="218" t="s">
        <v>3376</v>
      </c>
      <c r="G194" s="37"/>
      <c r="H194" s="37"/>
      <c r="I194" s="116"/>
      <c r="J194" s="37"/>
      <c r="K194" s="37"/>
      <c r="L194" s="40"/>
      <c r="M194" s="219"/>
      <c r="N194" s="220"/>
      <c r="O194" s="72"/>
      <c r="P194" s="72"/>
      <c r="Q194" s="72"/>
      <c r="R194" s="72"/>
      <c r="S194" s="72"/>
      <c r="T194" s="73"/>
      <c r="U194" s="35"/>
      <c r="V194" s="35"/>
      <c r="W194" s="35"/>
      <c r="X194" s="35"/>
      <c r="Y194" s="35"/>
      <c r="Z194" s="35"/>
      <c r="AA194" s="35"/>
      <c r="AB194" s="35"/>
      <c r="AC194" s="35"/>
      <c r="AD194" s="35"/>
      <c r="AE194" s="35"/>
      <c r="AT194" s="18" t="s">
        <v>194</v>
      </c>
      <c r="AU194" s="18" t="s">
        <v>83</v>
      </c>
    </row>
    <row r="195" spans="1:65" s="12" customFormat="1" ht="22.8" customHeight="1">
      <c r="B195" s="188"/>
      <c r="C195" s="189"/>
      <c r="D195" s="190" t="s">
        <v>72</v>
      </c>
      <c r="E195" s="202" t="s">
        <v>1667</v>
      </c>
      <c r="F195" s="202" t="s">
        <v>2648</v>
      </c>
      <c r="G195" s="189"/>
      <c r="H195" s="189"/>
      <c r="I195" s="192"/>
      <c r="J195" s="203">
        <f>BK195</f>
        <v>0</v>
      </c>
      <c r="K195" s="189"/>
      <c r="L195" s="194"/>
      <c r="M195" s="195"/>
      <c r="N195" s="196"/>
      <c r="O195" s="196"/>
      <c r="P195" s="197">
        <f>SUM(P196:P227)</f>
        <v>0</v>
      </c>
      <c r="Q195" s="196"/>
      <c r="R195" s="197">
        <f>SUM(R196:R227)</f>
        <v>0</v>
      </c>
      <c r="S195" s="196"/>
      <c r="T195" s="198">
        <f>SUM(T196:T227)</f>
        <v>0</v>
      </c>
      <c r="AR195" s="199" t="s">
        <v>192</v>
      </c>
      <c r="AT195" s="200" t="s">
        <v>72</v>
      </c>
      <c r="AU195" s="200" t="s">
        <v>81</v>
      </c>
      <c r="AY195" s="199" t="s">
        <v>185</v>
      </c>
      <c r="BK195" s="201">
        <f>SUM(BK196:BK227)</f>
        <v>0</v>
      </c>
    </row>
    <row r="196" spans="1:65" s="2" customFormat="1" ht="16.5" customHeight="1">
      <c r="A196" s="35"/>
      <c r="B196" s="36"/>
      <c r="C196" s="258" t="s">
        <v>422</v>
      </c>
      <c r="D196" s="258" t="s">
        <v>521</v>
      </c>
      <c r="E196" s="259" t="s">
        <v>3378</v>
      </c>
      <c r="F196" s="260" t="s">
        <v>3379</v>
      </c>
      <c r="G196" s="261" t="s">
        <v>990</v>
      </c>
      <c r="H196" s="262">
        <v>2</v>
      </c>
      <c r="I196" s="263"/>
      <c r="J196" s="264">
        <f>ROUND(I196*H196,2)</f>
        <v>0</v>
      </c>
      <c r="K196" s="260" t="s">
        <v>1</v>
      </c>
      <c r="L196" s="265"/>
      <c r="M196" s="266" t="s">
        <v>1</v>
      </c>
      <c r="N196" s="267" t="s">
        <v>38</v>
      </c>
      <c r="O196" s="72"/>
      <c r="P196" s="213">
        <f>O196*H196</f>
        <v>0</v>
      </c>
      <c r="Q196" s="213">
        <v>0</v>
      </c>
      <c r="R196" s="213">
        <f>Q196*H196</f>
        <v>0</v>
      </c>
      <c r="S196" s="213">
        <v>0</v>
      </c>
      <c r="T196" s="214">
        <f>S196*H196</f>
        <v>0</v>
      </c>
      <c r="U196" s="35"/>
      <c r="V196" s="35"/>
      <c r="W196" s="35"/>
      <c r="X196" s="35"/>
      <c r="Y196" s="35"/>
      <c r="Z196" s="35"/>
      <c r="AA196" s="35"/>
      <c r="AB196" s="35"/>
      <c r="AC196" s="35"/>
      <c r="AD196" s="35"/>
      <c r="AE196" s="35"/>
      <c r="AR196" s="215" t="s">
        <v>487</v>
      </c>
      <c r="AT196" s="215" t="s">
        <v>521</v>
      </c>
      <c r="AU196" s="215" t="s">
        <v>83</v>
      </c>
      <c r="AY196" s="18" t="s">
        <v>185</v>
      </c>
      <c r="BE196" s="216">
        <f>IF(N196="základní",J196,0)</f>
        <v>0</v>
      </c>
      <c r="BF196" s="216">
        <f>IF(N196="snížená",J196,0)</f>
        <v>0</v>
      </c>
      <c r="BG196" s="216">
        <f>IF(N196="zákl. přenesená",J196,0)</f>
        <v>0</v>
      </c>
      <c r="BH196" s="216">
        <f>IF(N196="sníž. přenesená",J196,0)</f>
        <v>0</v>
      </c>
      <c r="BI196" s="216">
        <f>IF(N196="nulová",J196,0)</f>
        <v>0</v>
      </c>
      <c r="BJ196" s="18" t="s">
        <v>81</v>
      </c>
      <c r="BK196" s="216">
        <f>ROUND(I196*H196,2)</f>
        <v>0</v>
      </c>
      <c r="BL196" s="18" t="s">
        <v>487</v>
      </c>
      <c r="BM196" s="215" t="s">
        <v>3380</v>
      </c>
    </row>
    <row r="197" spans="1:65" s="2" customFormat="1" ht="10.199999999999999">
      <c r="A197" s="35"/>
      <c r="B197" s="36"/>
      <c r="C197" s="37"/>
      <c r="D197" s="217" t="s">
        <v>194</v>
      </c>
      <c r="E197" s="37"/>
      <c r="F197" s="218" t="s">
        <v>3379</v>
      </c>
      <c r="G197" s="37"/>
      <c r="H197" s="37"/>
      <c r="I197" s="116"/>
      <c r="J197" s="37"/>
      <c r="K197" s="37"/>
      <c r="L197" s="40"/>
      <c r="M197" s="219"/>
      <c r="N197" s="220"/>
      <c r="O197" s="72"/>
      <c r="P197" s="72"/>
      <c r="Q197" s="72"/>
      <c r="R197" s="72"/>
      <c r="S197" s="72"/>
      <c r="T197" s="73"/>
      <c r="U197" s="35"/>
      <c r="V197" s="35"/>
      <c r="W197" s="35"/>
      <c r="X197" s="35"/>
      <c r="Y197" s="35"/>
      <c r="Z197" s="35"/>
      <c r="AA197" s="35"/>
      <c r="AB197" s="35"/>
      <c r="AC197" s="35"/>
      <c r="AD197" s="35"/>
      <c r="AE197" s="35"/>
      <c r="AT197" s="18" t="s">
        <v>194</v>
      </c>
      <c r="AU197" s="18" t="s">
        <v>83</v>
      </c>
    </row>
    <row r="198" spans="1:65" s="2" customFormat="1" ht="16.5" customHeight="1">
      <c r="A198" s="35"/>
      <c r="B198" s="36"/>
      <c r="C198" s="258" t="s">
        <v>427</v>
      </c>
      <c r="D198" s="258" t="s">
        <v>521</v>
      </c>
      <c r="E198" s="259" t="s">
        <v>2641</v>
      </c>
      <c r="F198" s="260" t="s">
        <v>3381</v>
      </c>
      <c r="G198" s="261" t="s">
        <v>316</v>
      </c>
      <c r="H198" s="262">
        <v>250</v>
      </c>
      <c r="I198" s="263"/>
      <c r="J198" s="264">
        <f>ROUND(I198*H198,2)</f>
        <v>0</v>
      </c>
      <c r="K198" s="260" t="s">
        <v>1</v>
      </c>
      <c r="L198" s="265"/>
      <c r="M198" s="266" t="s">
        <v>1</v>
      </c>
      <c r="N198" s="267" t="s">
        <v>38</v>
      </c>
      <c r="O198" s="72"/>
      <c r="P198" s="213">
        <f>O198*H198</f>
        <v>0</v>
      </c>
      <c r="Q198" s="213">
        <v>0</v>
      </c>
      <c r="R198" s="213">
        <f>Q198*H198</f>
        <v>0</v>
      </c>
      <c r="S198" s="213">
        <v>0</v>
      </c>
      <c r="T198" s="214">
        <f>S198*H198</f>
        <v>0</v>
      </c>
      <c r="U198" s="35"/>
      <c r="V198" s="35"/>
      <c r="W198" s="35"/>
      <c r="X198" s="35"/>
      <c r="Y198" s="35"/>
      <c r="Z198" s="35"/>
      <c r="AA198" s="35"/>
      <c r="AB198" s="35"/>
      <c r="AC198" s="35"/>
      <c r="AD198" s="35"/>
      <c r="AE198" s="35"/>
      <c r="AR198" s="215" t="s">
        <v>487</v>
      </c>
      <c r="AT198" s="215" t="s">
        <v>521</v>
      </c>
      <c r="AU198" s="215" t="s">
        <v>83</v>
      </c>
      <c r="AY198" s="18" t="s">
        <v>185</v>
      </c>
      <c r="BE198" s="216">
        <f>IF(N198="základní",J198,0)</f>
        <v>0</v>
      </c>
      <c r="BF198" s="216">
        <f>IF(N198="snížená",J198,0)</f>
        <v>0</v>
      </c>
      <c r="BG198" s="216">
        <f>IF(N198="zákl. přenesená",J198,0)</f>
        <v>0</v>
      </c>
      <c r="BH198" s="216">
        <f>IF(N198="sníž. přenesená",J198,0)</f>
        <v>0</v>
      </c>
      <c r="BI198" s="216">
        <f>IF(N198="nulová",J198,0)</f>
        <v>0</v>
      </c>
      <c r="BJ198" s="18" t="s">
        <v>81</v>
      </c>
      <c r="BK198" s="216">
        <f>ROUND(I198*H198,2)</f>
        <v>0</v>
      </c>
      <c r="BL198" s="18" t="s">
        <v>487</v>
      </c>
      <c r="BM198" s="215" t="s">
        <v>3382</v>
      </c>
    </row>
    <row r="199" spans="1:65" s="2" customFormat="1" ht="10.199999999999999">
      <c r="A199" s="35"/>
      <c r="B199" s="36"/>
      <c r="C199" s="37"/>
      <c r="D199" s="217" t="s">
        <v>194</v>
      </c>
      <c r="E199" s="37"/>
      <c r="F199" s="218" t="s">
        <v>3381</v>
      </c>
      <c r="G199" s="37"/>
      <c r="H199" s="37"/>
      <c r="I199" s="116"/>
      <c r="J199" s="37"/>
      <c r="K199" s="37"/>
      <c r="L199" s="40"/>
      <c r="M199" s="219"/>
      <c r="N199" s="220"/>
      <c r="O199" s="72"/>
      <c r="P199" s="72"/>
      <c r="Q199" s="72"/>
      <c r="R199" s="72"/>
      <c r="S199" s="72"/>
      <c r="T199" s="73"/>
      <c r="U199" s="35"/>
      <c r="V199" s="35"/>
      <c r="W199" s="35"/>
      <c r="X199" s="35"/>
      <c r="Y199" s="35"/>
      <c r="Z199" s="35"/>
      <c r="AA199" s="35"/>
      <c r="AB199" s="35"/>
      <c r="AC199" s="35"/>
      <c r="AD199" s="35"/>
      <c r="AE199" s="35"/>
      <c r="AT199" s="18" t="s">
        <v>194</v>
      </c>
      <c r="AU199" s="18" t="s">
        <v>83</v>
      </c>
    </row>
    <row r="200" spans="1:65" s="2" customFormat="1" ht="16.5" customHeight="1">
      <c r="A200" s="35"/>
      <c r="B200" s="36"/>
      <c r="C200" s="258" t="s">
        <v>432</v>
      </c>
      <c r="D200" s="258" t="s">
        <v>521</v>
      </c>
      <c r="E200" s="259" t="s">
        <v>3383</v>
      </c>
      <c r="F200" s="260" t="s">
        <v>3384</v>
      </c>
      <c r="G200" s="261" t="s">
        <v>316</v>
      </c>
      <c r="H200" s="262">
        <v>25</v>
      </c>
      <c r="I200" s="263"/>
      <c r="J200" s="264">
        <f>ROUND(I200*H200,2)</f>
        <v>0</v>
      </c>
      <c r="K200" s="260" t="s">
        <v>1</v>
      </c>
      <c r="L200" s="265"/>
      <c r="M200" s="266" t="s">
        <v>1</v>
      </c>
      <c r="N200" s="267" t="s">
        <v>38</v>
      </c>
      <c r="O200" s="72"/>
      <c r="P200" s="213">
        <f>O200*H200</f>
        <v>0</v>
      </c>
      <c r="Q200" s="213">
        <v>0</v>
      </c>
      <c r="R200" s="213">
        <f>Q200*H200</f>
        <v>0</v>
      </c>
      <c r="S200" s="213">
        <v>0</v>
      </c>
      <c r="T200" s="214">
        <f>S200*H200</f>
        <v>0</v>
      </c>
      <c r="U200" s="35"/>
      <c r="V200" s="35"/>
      <c r="W200" s="35"/>
      <c r="X200" s="35"/>
      <c r="Y200" s="35"/>
      <c r="Z200" s="35"/>
      <c r="AA200" s="35"/>
      <c r="AB200" s="35"/>
      <c r="AC200" s="35"/>
      <c r="AD200" s="35"/>
      <c r="AE200" s="35"/>
      <c r="AR200" s="215" t="s">
        <v>487</v>
      </c>
      <c r="AT200" s="215" t="s">
        <v>521</v>
      </c>
      <c r="AU200" s="215" t="s">
        <v>83</v>
      </c>
      <c r="AY200" s="18" t="s">
        <v>185</v>
      </c>
      <c r="BE200" s="216">
        <f>IF(N200="základní",J200,0)</f>
        <v>0</v>
      </c>
      <c r="BF200" s="216">
        <f>IF(N200="snížená",J200,0)</f>
        <v>0</v>
      </c>
      <c r="BG200" s="216">
        <f>IF(N200="zákl. přenesená",J200,0)</f>
        <v>0</v>
      </c>
      <c r="BH200" s="216">
        <f>IF(N200="sníž. přenesená",J200,0)</f>
        <v>0</v>
      </c>
      <c r="BI200" s="216">
        <f>IF(N200="nulová",J200,0)</f>
        <v>0</v>
      </c>
      <c r="BJ200" s="18" t="s">
        <v>81</v>
      </c>
      <c r="BK200" s="216">
        <f>ROUND(I200*H200,2)</f>
        <v>0</v>
      </c>
      <c r="BL200" s="18" t="s">
        <v>487</v>
      </c>
      <c r="BM200" s="215" t="s">
        <v>3385</v>
      </c>
    </row>
    <row r="201" spans="1:65" s="2" customFormat="1" ht="10.199999999999999">
      <c r="A201" s="35"/>
      <c r="B201" s="36"/>
      <c r="C201" s="37"/>
      <c r="D201" s="217" t="s">
        <v>194</v>
      </c>
      <c r="E201" s="37"/>
      <c r="F201" s="218" t="s">
        <v>3384</v>
      </c>
      <c r="G201" s="37"/>
      <c r="H201" s="37"/>
      <c r="I201" s="116"/>
      <c r="J201" s="37"/>
      <c r="K201" s="37"/>
      <c r="L201" s="40"/>
      <c r="M201" s="219"/>
      <c r="N201" s="220"/>
      <c r="O201" s="72"/>
      <c r="P201" s="72"/>
      <c r="Q201" s="72"/>
      <c r="R201" s="72"/>
      <c r="S201" s="72"/>
      <c r="T201" s="73"/>
      <c r="U201" s="35"/>
      <c r="V201" s="35"/>
      <c r="W201" s="35"/>
      <c r="X201" s="35"/>
      <c r="Y201" s="35"/>
      <c r="Z201" s="35"/>
      <c r="AA201" s="35"/>
      <c r="AB201" s="35"/>
      <c r="AC201" s="35"/>
      <c r="AD201" s="35"/>
      <c r="AE201" s="35"/>
      <c r="AT201" s="18" t="s">
        <v>194</v>
      </c>
      <c r="AU201" s="18" t="s">
        <v>83</v>
      </c>
    </row>
    <row r="202" spans="1:65" s="2" customFormat="1" ht="16.5" customHeight="1">
      <c r="A202" s="35"/>
      <c r="B202" s="36"/>
      <c r="C202" s="258" t="s">
        <v>438</v>
      </c>
      <c r="D202" s="258" t="s">
        <v>521</v>
      </c>
      <c r="E202" s="259" t="s">
        <v>3386</v>
      </c>
      <c r="F202" s="260" t="s">
        <v>3387</v>
      </c>
      <c r="G202" s="261" t="s">
        <v>316</v>
      </c>
      <c r="H202" s="262">
        <v>70</v>
      </c>
      <c r="I202" s="263"/>
      <c r="J202" s="264">
        <f>ROUND(I202*H202,2)</f>
        <v>0</v>
      </c>
      <c r="K202" s="260" t="s">
        <v>1</v>
      </c>
      <c r="L202" s="265"/>
      <c r="M202" s="266" t="s">
        <v>1</v>
      </c>
      <c r="N202" s="267" t="s">
        <v>38</v>
      </c>
      <c r="O202" s="72"/>
      <c r="P202" s="213">
        <f>O202*H202</f>
        <v>0</v>
      </c>
      <c r="Q202" s="213">
        <v>0</v>
      </c>
      <c r="R202" s="213">
        <f>Q202*H202</f>
        <v>0</v>
      </c>
      <c r="S202" s="213">
        <v>0</v>
      </c>
      <c r="T202" s="214">
        <f>S202*H202</f>
        <v>0</v>
      </c>
      <c r="U202" s="35"/>
      <c r="V202" s="35"/>
      <c r="W202" s="35"/>
      <c r="X202" s="35"/>
      <c r="Y202" s="35"/>
      <c r="Z202" s="35"/>
      <c r="AA202" s="35"/>
      <c r="AB202" s="35"/>
      <c r="AC202" s="35"/>
      <c r="AD202" s="35"/>
      <c r="AE202" s="35"/>
      <c r="AR202" s="215" t="s">
        <v>487</v>
      </c>
      <c r="AT202" s="215" t="s">
        <v>521</v>
      </c>
      <c r="AU202" s="215" t="s">
        <v>83</v>
      </c>
      <c r="AY202" s="18" t="s">
        <v>185</v>
      </c>
      <c r="BE202" s="216">
        <f>IF(N202="základní",J202,0)</f>
        <v>0</v>
      </c>
      <c r="BF202" s="216">
        <f>IF(N202="snížená",J202,0)</f>
        <v>0</v>
      </c>
      <c r="BG202" s="216">
        <f>IF(N202="zákl. přenesená",J202,0)</f>
        <v>0</v>
      </c>
      <c r="BH202" s="216">
        <f>IF(N202="sníž. přenesená",J202,0)</f>
        <v>0</v>
      </c>
      <c r="BI202" s="216">
        <f>IF(N202="nulová",J202,0)</f>
        <v>0</v>
      </c>
      <c r="BJ202" s="18" t="s">
        <v>81</v>
      </c>
      <c r="BK202" s="216">
        <f>ROUND(I202*H202,2)</f>
        <v>0</v>
      </c>
      <c r="BL202" s="18" t="s">
        <v>487</v>
      </c>
      <c r="BM202" s="215" t="s">
        <v>3388</v>
      </c>
    </row>
    <row r="203" spans="1:65" s="2" customFormat="1" ht="10.199999999999999">
      <c r="A203" s="35"/>
      <c r="B203" s="36"/>
      <c r="C203" s="37"/>
      <c r="D203" s="217" t="s">
        <v>194</v>
      </c>
      <c r="E203" s="37"/>
      <c r="F203" s="218" t="s">
        <v>3387</v>
      </c>
      <c r="G203" s="37"/>
      <c r="H203" s="37"/>
      <c r="I203" s="116"/>
      <c r="J203" s="37"/>
      <c r="K203" s="37"/>
      <c r="L203" s="40"/>
      <c r="M203" s="219"/>
      <c r="N203" s="220"/>
      <c r="O203" s="72"/>
      <c r="P203" s="72"/>
      <c r="Q203" s="72"/>
      <c r="R203" s="72"/>
      <c r="S203" s="72"/>
      <c r="T203" s="73"/>
      <c r="U203" s="35"/>
      <c r="V203" s="35"/>
      <c r="W203" s="35"/>
      <c r="X203" s="35"/>
      <c r="Y203" s="35"/>
      <c r="Z203" s="35"/>
      <c r="AA203" s="35"/>
      <c r="AB203" s="35"/>
      <c r="AC203" s="35"/>
      <c r="AD203" s="35"/>
      <c r="AE203" s="35"/>
      <c r="AT203" s="18" t="s">
        <v>194</v>
      </c>
      <c r="AU203" s="18" t="s">
        <v>83</v>
      </c>
    </row>
    <row r="204" spans="1:65" s="2" customFormat="1" ht="16.5" customHeight="1">
      <c r="A204" s="35"/>
      <c r="B204" s="36"/>
      <c r="C204" s="258" t="s">
        <v>446</v>
      </c>
      <c r="D204" s="258" t="s">
        <v>521</v>
      </c>
      <c r="E204" s="259" t="s">
        <v>3389</v>
      </c>
      <c r="F204" s="260" t="s">
        <v>3390</v>
      </c>
      <c r="G204" s="261" t="s">
        <v>316</v>
      </c>
      <c r="H204" s="262">
        <v>270</v>
      </c>
      <c r="I204" s="263"/>
      <c r="J204" s="264">
        <f>ROUND(I204*H204,2)</f>
        <v>0</v>
      </c>
      <c r="K204" s="260" t="s">
        <v>1</v>
      </c>
      <c r="L204" s="265"/>
      <c r="M204" s="266" t="s">
        <v>1</v>
      </c>
      <c r="N204" s="267" t="s">
        <v>38</v>
      </c>
      <c r="O204" s="72"/>
      <c r="P204" s="213">
        <f>O204*H204</f>
        <v>0</v>
      </c>
      <c r="Q204" s="213">
        <v>0</v>
      </c>
      <c r="R204" s="213">
        <f>Q204*H204</f>
        <v>0</v>
      </c>
      <c r="S204" s="213">
        <v>0</v>
      </c>
      <c r="T204" s="214">
        <f>S204*H204</f>
        <v>0</v>
      </c>
      <c r="U204" s="35"/>
      <c r="V204" s="35"/>
      <c r="W204" s="35"/>
      <c r="X204" s="35"/>
      <c r="Y204" s="35"/>
      <c r="Z204" s="35"/>
      <c r="AA204" s="35"/>
      <c r="AB204" s="35"/>
      <c r="AC204" s="35"/>
      <c r="AD204" s="35"/>
      <c r="AE204" s="35"/>
      <c r="AR204" s="215" t="s">
        <v>487</v>
      </c>
      <c r="AT204" s="215" t="s">
        <v>521</v>
      </c>
      <c r="AU204" s="215" t="s">
        <v>83</v>
      </c>
      <c r="AY204" s="18" t="s">
        <v>185</v>
      </c>
      <c r="BE204" s="216">
        <f>IF(N204="základní",J204,0)</f>
        <v>0</v>
      </c>
      <c r="BF204" s="216">
        <f>IF(N204="snížená",J204,0)</f>
        <v>0</v>
      </c>
      <c r="BG204" s="216">
        <f>IF(N204="zákl. přenesená",J204,0)</f>
        <v>0</v>
      </c>
      <c r="BH204" s="216">
        <f>IF(N204="sníž. přenesená",J204,0)</f>
        <v>0</v>
      </c>
      <c r="BI204" s="216">
        <f>IF(N204="nulová",J204,0)</f>
        <v>0</v>
      </c>
      <c r="BJ204" s="18" t="s">
        <v>81</v>
      </c>
      <c r="BK204" s="216">
        <f>ROUND(I204*H204,2)</f>
        <v>0</v>
      </c>
      <c r="BL204" s="18" t="s">
        <v>487</v>
      </c>
      <c r="BM204" s="215" t="s">
        <v>3391</v>
      </c>
    </row>
    <row r="205" spans="1:65" s="2" customFormat="1" ht="10.199999999999999">
      <c r="A205" s="35"/>
      <c r="B205" s="36"/>
      <c r="C205" s="37"/>
      <c r="D205" s="217" t="s">
        <v>194</v>
      </c>
      <c r="E205" s="37"/>
      <c r="F205" s="218" t="s">
        <v>3390</v>
      </c>
      <c r="G205" s="37"/>
      <c r="H205" s="37"/>
      <c r="I205" s="116"/>
      <c r="J205" s="37"/>
      <c r="K205" s="37"/>
      <c r="L205" s="40"/>
      <c r="M205" s="219"/>
      <c r="N205" s="220"/>
      <c r="O205" s="72"/>
      <c r="P205" s="72"/>
      <c r="Q205" s="72"/>
      <c r="R205" s="72"/>
      <c r="S205" s="72"/>
      <c r="T205" s="73"/>
      <c r="U205" s="35"/>
      <c r="V205" s="35"/>
      <c r="W205" s="35"/>
      <c r="X205" s="35"/>
      <c r="Y205" s="35"/>
      <c r="Z205" s="35"/>
      <c r="AA205" s="35"/>
      <c r="AB205" s="35"/>
      <c r="AC205" s="35"/>
      <c r="AD205" s="35"/>
      <c r="AE205" s="35"/>
      <c r="AT205" s="18" t="s">
        <v>194</v>
      </c>
      <c r="AU205" s="18" t="s">
        <v>83</v>
      </c>
    </row>
    <row r="206" spans="1:65" s="2" customFormat="1" ht="21.75" customHeight="1">
      <c r="A206" s="35"/>
      <c r="B206" s="36"/>
      <c r="C206" s="258" t="s">
        <v>458</v>
      </c>
      <c r="D206" s="258" t="s">
        <v>521</v>
      </c>
      <c r="E206" s="259" t="s">
        <v>3392</v>
      </c>
      <c r="F206" s="260" t="s">
        <v>3393</v>
      </c>
      <c r="G206" s="261" t="s">
        <v>990</v>
      </c>
      <c r="H206" s="262">
        <v>1</v>
      </c>
      <c r="I206" s="263"/>
      <c r="J206" s="264">
        <f>ROUND(I206*H206,2)</f>
        <v>0</v>
      </c>
      <c r="K206" s="260" t="s">
        <v>1</v>
      </c>
      <c r="L206" s="265"/>
      <c r="M206" s="266" t="s">
        <v>1</v>
      </c>
      <c r="N206" s="267" t="s">
        <v>38</v>
      </c>
      <c r="O206" s="72"/>
      <c r="P206" s="213">
        <f>O206*H206</f>
        <v>0</v>
      </c>
      <c r="Q206" s="213">
        <v>0</v>
      </c>
      <c r="R206" s="213">
        <f>Q206*H206</f>
        <v>0</v>
      </c>
      <c r="S206" s="213">
        <v>0</v>
      </c>
      <c r="T206" s="214">
        <f>S206*H206</f>
        <v>0</v>
      </c>
      <c r="U206" s="35"/>
      <c r="V206" s="35"/>
      <c r="W206" s="35"/>
      <c r="X206" s="35"/>
      <c r="Y206" s="35"/>
      <c r="Z206" s="35"/>
      <c r="AA206" s="35"/>
      <c r="AB206" s="35"/>
      <c r="AC206" s="35"/>
      <c r="AD206" s="35"/>
      <c r="AE206" s="35"/>
      <c r="AR206" s="215" t="s">
        <v>487</v>
      </c>
      <c r="AT206" s="215" t="s">
        <v>521</v>
      </c>
      <c r="AU206" s="215" t="s">
        <v>83</v>
      </c>
      <c r="AY206" s="18" t="s">
        <v>185</v>
      </c>
      <c r="BE206" s="216">
        <f>IF(N206="základní",J206,0)</f>
        <v>0</v>
      </c>
      <c r="BF206" s="216">
        <f>IF(N206="snížená",J206,0)</f>
        <v>0</v>
      </c>
      <c r="BG206" s="216">
        <f>IF(N206="zákl. přenesená",J206,0)</f>
        <v>0</v>
      </c>
      <c r="BH206" s="216">
        <f>IF(N206="sníž. přenesená",J206,0)</f>
        <v>0</v>
      </c>
      <c r="BI206" s="216">
        <f>IF(N206="nulová",J206,0)</f>
        <v>0</v>
      </c>
      <c r="BJ206" s="18" t="s">
        <v>81</v>
      </c>
      <c r="BK206" s="216">
        <f>ROUND(I206*H206,2)</f>
        <v>0</v>
      </c>
      <c r="BL206" s="18" t="s">
        <v>487</v>
      </c>
      <c r="BM206" s="215" t="s">
        <v>3394</v>
      </c>
    </row>
    <row r="207" spans="1:65" s="2" customFormat="1" ht="19.2">
      <c r="A207" s="35"/>
      <c r="B207" s="36"/>
      <c r="C207" s="37"/>
      <c r="D207" s="217" t="s">
        <v>194</v>
      </c>
      <c r="E207" s="37"/>
      <c r="F207" s="218" t="s">
        <v>3393</v>
      </c>
      <c r="G207" s="37"/>
      <c r="H207" s="37"/>
      <c r="I207" s="116"/>
      <c r="J207" s="37"/>
      <c r="K207" s="37"/>
      <c r="L207" s="40"/>
      <c r="M207" s="219"/>
      <c r="N207" s="220"/>
      <c r="O207" s="72"/>
      <c r="P207" s="72"/>
      <c r="Q207" s="72"/>
      <c r="R207" s="72"/>
      <c r="S207" s="72"/>
      <c r="T207" s="73"/>
      <c r="U207" s="35"/>
      <c r="V207" s="35"/>
      <c r="W207" s="35"/>
      <c r="X207" s="35"/>
      <c r="Y207" s="35"/>
      <c r="Z207" s="35"/>
      <c r="AA207" s="35"/>
      <c r="AB207" s="35"/>
      <c r="AC207" s="35"/>
      <c r="AD207" s="35"/>
      <c r="AE207" s="35"/>
      <c r="AT207" s="18" t="s">
        <v>194</v>
      </c>
      <c r="AU207" s="18" t="s">
        <v>83</v>
      </c>
    </row>
    <row r="208" spans="1:65" s="2" customFormat="1" ht="16.5" customHeight="1">
      <c r="A208" s="35"/>
      <c r="B208" s="36"/>
      <c r="C208" s="258" t="s">
        <v>466</v>
      </c>
      <c r="D208" s="258" t="s">
        <v>521</v>
      </c>
      <c r="E208" s="259" t="s">
        <v>2669</v>
      </c>
      <c r="F208" s="260" t="s">
        <v>2670</v>
      </c>
      <c r="G208" s="261" t="s">
        <v>316</v>
      </c>
      <c r="H208" s="262">
        <v>65</v>
      </c>
      <c r="I208" s="263"/>
      <c r="J208" s="264">
        <f>ROUND(I208*H208,2)</f>
        <v>0</v>
      </c>
      <c r="K208" s="260" t="s">
        <v>1</v>
      </c>
      <c r="L208" s="265"/>
      <c r="M208" s="266" t="s">
        <v>1</v>
      </c>
      <c r="N208" s="267" t="s">
        <v>38</v>
      </c>
      <c r="O208" s="72"/>
      <c r="P208" s="213">
        <f>O208*H208</f>
        <v>0</v>
      </c>
      <c r="Q208" s="213">
        <v>0</v>
      </c>
      <c r="R208" s="213">
        <f>Q208*H208</f>
        <v>0</v>
      </c>
      <c r="S208" s="213">
        <v>0</v>
      </c>
      <c r="T208" s="214">
        <f>S208*H208</f>
        <v>0</v>
      </c>
      <c r="U208" s="35"/>
      <c r="V208" s="35"/>
      <c r="W208" s="35"/>
      <c r="X208" s="35"/>
      <c r="Y208" s="35"/>
      <c r="Z208" s="35"/>
      <c r="AA208" s="35"/>
      <c r="AB208" s="35"/>
      <c r="AC208" s="35"/>
      <c r="AD208" s="35"/>
      <c r="AE208" s="35"/>
      <c r="AR208" s="215" t="s">
        <v>487</v>
      </c>
      <c r="AT208" s="215" t="s">
        <v>521</v>
      </c>
      <c r="AU208" s="215" t="s">
        <v>83</v>
      </c>
      <c r="AY208" s="18" t="s">
        <v>185</v>
      </c>
      <c r="BE208" s="216">
        <f>IF(N208="základní",J208,0)</f>
        <v>0</v>
      </c>
      <c r="BF208" s="216">
        <f>IF(N208="snížená",J208,0)</f>
        <v>0</v>
      </c>
      <c r="BG208" s="216">
        <f>IF(N208="zákl. přenesená",J208,0)</f>
        <v>0</v>
      </c>
      <c r="BH208" s="216">
        <f>IF(N208="sníž. přenesená",J208,0)</f>
        <v>0</v>
      </c>
      <c r="BI208" s="216">
        <f>IF(N208="nulová",J208,0)</f>
        <v>0</v>
      </c>
      <c r="BJ208" s="18" t="s">
        <v>81</v>
      </c>
      <c r="BK208" s="216">
        <f>ROUND(I208*H208,2)</f>
        <v>0</v>
      </c>
      <c r="BL208" s="18" t="s">
        <v>487</v>
      </c>
      <c r="BM208" s="215" t="s">
        <v>3395</v>
      </c>
    </row>
    <row r="209" spans="1:65" s="2" customFormat="1" ht="10.199999999999999">
      <c r="A209" s="35"/>
      <c r="B209" s="36"/>
      <c r="C209" s="37"/>
      <c r="D209" s="217" t="s">
        <v>194</v>
      </c>
      <c r="E209" s="37"/>
      <c r="F209" s="218" t="s">
        <v>2670</v>
      </c>
      <c r="G209" s="37"/>
      <c r="H209" s="37"/>
      <c r="I209" s="116"/>
      <c r="J209" s="37"/>
      <c r="K209" s="37"/>
      <c r="L209" s="40"/>
      <c r="M209" s="219"/>
      <c r="N209" s="220"/>
      <c r="O209" s="72"/>
      <c r="P209" s="72"/>
      <c r="Q209" s="72"/>
      <c r="R209" s="72"/>
      <c r="S209" s="72"/>
      <c r="T209" s="73"/>
      <c r="U209" s="35"/>
      <c r="V209" s="35"/>
      <c r="W209" s="35"/>
      <c r="X209" s="35"/>
      <c r="Y209" s="35"/>
      <c r="Z209" s="35"/>
      <c r="AA209" s="35"/>
      <c r="AB209" s="35"/>
      <c r="AC209" s="35"/>
      <c r="AD209" s="35"/>
      <c r="AE209" s="35"/>
      <c r="AT209" s="18" t="s">
        <v>194</v>
      </c>
      <c r="AU209" s="18" t="s">
        <v>83</v>
      </c>
    </row>
    <row r="210" spans="1:65" s="2" customFormat="1" ht="16.5" customHeight="1">
      <c r="A210" s="35"/>
      <c r="B210" s="36"/>
      <c r="C210" s="258" t="s">
        <v>234</v>
      </c>
      <c r="D210" s="258" t="s">
        <v>521</v>
      </c>
      <c r="E210" s="259" t="s">
        <v>3396</v>
      </c>
      <c r="F210" s="260" t="s">
        <v>3397</v>
      </c>
      <c r="G210" s="261" t="s">
        <v>316</v>
      </c>
      <c r="H210" s="262">
        <v>260</v>
      </c>
      <c r="I210" s="263"/>
      <c r="J210" s="264">
        <f>ROUND(I210*H210,2)</f>
        <v>0</v>
      </c>
      <c r="K210" s="260" t="s">
        <v>1</v>
      </c>
      <c r="L210" s="265"/>
      <c r="M210" s="266" t="s">
        <v>1</v>
      </c>
      <c r="N210" s="267" t="s">
        <v>38</v>
      </c>
      <c r="O210" s="72"/>
      <c r="P210" s="213">
        <f>O210*H210</f>
        <v>0</v>
      </c>
      <c r="Q210" s="213">
        <v>0</v>
      </c>
      <c r="R210" s="213">
        <f>Q210*H210</f>
        <v>0</v>
      </c>
      <c r="S210" s="213">
        <v>0</v>
      </c>
      <c r="T210" s="214">
        <f>S210*H210</f>
        <v>0</v>
      </c>
      <c r="U210" s="35"/>
      <c r="V210" s="35"/>
      <c r="W210" s="35"/>
      <c r="X210" s="35"/>
      <c r="Y210" s="35"/>
      <c r="Z210" s="35"/>
      <c r="AA210" s="35"/>
      <c r="AB210" s="35"/>
      <c r="AC210" s="35"/>
      <c r="AD210" s="35"/>
      <c r="AE210" s="35"/>
      <c r="AR210" s="215" t="s">
        <v>487</v>
      </c>
      <c r="AT210" s="215" t="s">
        <v>521</v>
      </c>
      <c r="AU210" s="215" t="s">
        <v>83</v>
      </c>
      <c r="AY210" s="18" t="s">
        <v>185</v>
      </c>
      <c r="BE210" s="216">
        <f>IF(N210="základní",J210,0)</f>
        <v>0</v>
      </c>
      <c r="BF210" s="216">
        <f>IF(N210="snížená",J210,0)</f>
        <v>0</v>
      </c>
      <c r="BG210" s="216">
        <f>IF(N210="zákl. přenesená",J210,0)</f>
        <v>0</v>
      </c>
      <c r="BH210" s="216">
        <f>IF(N210="sníž. přenesená",J210,0)</f>
        <v>0</v>
      </c>
      <c r="BI210" s="216">
        <f>IF(N210="nulová",J210,0)</f>
        <v>0</v>
      </c>
      <c r="BJ210" s="18" t="s">
        <v>81</v>
      </c>
      <c r="BK210" s="216">
        <f>ROUND(I210*H210,2)</f>
        <v>0</v>
      </c>
      <c r="BL210" s="18" t="s">
        <v>487</v>
      </c>
      <c r="BM210" s="215" t="s">
        <v>3398</v>
      </c>
    </row>
    <row r="211" spans="1:65" s="2" customFormat="1" ht="10.199999999999999">
      <c r="A211" s="35"/>
      <c r="B211" s="36"/>
      <c r="C211" s="37"/>
      <c r="D211" s="217" t="s">
        <v>194</v>
      </c>
      <c r="E211" s="37"/>
      <c r="F211" s="218" t="s">
        <v>3397</v>
      </c>
      <c r="G211" s="37"/>
      <c r="H211" s="37"/>
      <c r="I211" s="116"/>
      <c r="J211" s="37"/>
      <c r="K211" s="37"/>
      <c r="L211" s="40"/>
      <c r="M211" s="219"/>
      <c r="N211" s="220"/>
      <c r="O211" s="72"/>
      <c r="P211" s="72"/>
      <c r="Q211" s="72"/>
      <c r="R211" s="72"/>
      <c r="S211" s="72"/>
      <c r="T211" s="73"/>
      <c r="U211" s="35"/>
      <c r="V211" s="35"/>
      <c r="W211" s="35"/>
      <c r="X211" s="35"/>
      <c r="Y211" s="35"/>
      <c r="Z211" s="35"/>
      <c r="AA211" s="35"/>
      <c r="AB211" s="35"/>
      <c r="AC211" s="35"/>
      <c r="AD211" s="35"/>
      <c r="AE211" s="35"/>
      <c r="AT211" s="18" t="s">
        <v>194</v>
      </c>
      <c r="AU211" s="18" t="s">
        <v>83</v>
      </c>
    </row>
    <row r="212" spans="1:65" s="2" customFormat="1" ht="16.5" customHeight="1">
      <c r="A212" s="35"/>
      <c r="B212" s="36"/>
      <c r="C212" s="258" t="s">
        <v>476</v>
      </c>
      <c r="D212" s="258" t="s">
        <v>521</v>
      </c>
      <c r="E212" s="259" t="s">
        <v>3399</v>
      </c>
      <c r="F212" s="260" t="s">
        <v>3400</v>
      </c>
      <c r="G212" s="261" t="s">
        <v>2164</v>
      </c>
      <c r="H212" s="262">
        <v>1</v>
      </c>
      <c r="I212" s="263"/>
      <c r="J212" s="264">
        <f>ROUND(I212*H212,2)</f>
        <v>0</v>
      </c>
      <c r="K212" s="260" t="s">
        <v>1</v>
      </c>
      <c r="L212" s="265"/>
      <c r="M212" s="266" t="s">
        <v>1</v>
      </c>
      <c r="N212" s="267" t="s">
        <v>38</v>
      </c>
      <c r="O212" s="72"/>
      <c r="P212" s="213">
        <f>O212*H212</f>
        <v>0</v>
      </c>
      <c r="Q212" s="213">
        <v>0</v>
      </c>
      <c r="R212" s="213">
        <f>Q212*H212</f>
        <v>0</v>
      </c>
      <c r="S212" s="213">
        <v>0</v>
      </c>
      <c r="T212" s="214">
        <f>S212*H212</f>
        <v>0</v>
      </c>
      <c r="U212" s="35"/>
      <c r="V212" s="35"/>
      <c r="W212" s="35"/>
      <c r="X212" s="35"/>
      <c r="Y212" s="35"/>
      <c r="Z212" s="35"/>
      <c r="AA212" s="35"/>
      <c r="AB212" s="35"/>
      <c r="AC212" s="35"/>
      <c r="AD212" s="35"/>
      <c r="AE212" s="35"/>
      <c r="AR212" s="215" t="s">
        <v>487</v>
      </c>
      <c r="AT212" s="215" t="s">
        <v>521</v>
      </c>
      <c r="AU212" s="215" t="s">
        <v>83</v>
      </c>
      <c r="AY212" s="18" t="s">
        <v>185</v>
      </c>
      <c r="BE212" s="216">
        <f>IF(N212="základní",J212,0)</f>
        <v>0</v>
      </c>
      <c r="BF212" s="216">
        <f>IF(N212="snížená",J212,0)</f>
        <v>0</v>
      </c>
      <c r="BG212" s="216">
        <f>IF(N212="zákl. přenesená",J212,0)</f>
        <v>0</v>
      </c>
      <c r="BH212" s="216">
        <f>IF(N212="sníž. přenesená",J212,0)</f>
        <v>0</v>
      </c>
      <c r="BI212" s="216">
        <f>IF(N212="nulová",J212,0)</f>
        <v>0</v>
      </c>
      <c r="BJ212" s="18" t="s">
        <v>81</v>
      </c>
      <c r="BK212" s="216">
        <f>ROUND(I212*H212,2)</f>
        <v>0</v>
      </c>
      <c r="BL212" s="18" t="s">
        <v>487</v>
      </c>
      <c r="BM212" s="215" t="s">
        <v>3401</v>
      </c>
    </row>
    <row r="213" spans="1:65" s="2" customFormat="1" ht="10.199999999999999">
      <c r="A213" s="35"/>
      <c r="B213" s="36"/>
      <c r="C213" s="37"/>
      <c r="D213" s="217" t="s">
        <v>194</v>
      </c>
      <c r="E213" s="37"/>
      <c r="F213" s="218" t="s">
        <v>3400</v>
      </c>
      <c r="G213" s="37"/>
      <c r="H213" s="37"/>
      <c r="I213" s="116"/>
      <c r="J213" s="37"/>
      <c r="K213" s="37"/>
      <c r="L213" s="40"/>
      <c r="M213" s="219"/>
      <c r="N213" s="220"/>
      <c r="O213" s="72"/>
      <c r="P213" s="72"/>
      <c r="Q213" s="72"/>
      <c r="R213" s="72"/>
      <c r="S213" s="72"/>
      <c r="T213" s="73"/>
      <c r="U213" s="35"/>
      <c r="V213" s="35"/>
      <c r="W213" s="35"/>
      <c r="X213" s="35"/>
      <c r="Y213" s="35"/>
      <c r="Z213" s="35"/>
      <c r="AA213" s="35"/>
      <c r="AB213" s="35"/>
      <c r="AC213" s="35"/>
      <c r="AD213" s="35"/>
      <c r="AE213" s="35"/>
      <c r="AT213" s="18" t="s">
        <v>194</v>
      </c>
      <c r="AU213" s="18" t="s">
        <v>83</v>
      </c>
    </row>
    <row r="214" spans="1:65" s="2" customFormat="1" ht="16.5" customHeight="1">
      <c r="A214" s="35"/>
      <c r="B214" s="36"/>
      <c r="C214" s="258" t="s">
        <v>480</v>
      </c>
      <c r="D214" s="258" t="s">
        <v>521</v>
      </c>
      <c r="E214" s="259" t="s">
        <v>3402</v>
      </c>
      <c r="F214" s="260" t="s">
        <v>3403</v>
      </c>
      <c r="G214" s="261" t="s">
        <v>2164</v>
      </c>
      <c r="H214" s="262">
        <v>8</v>
      </c>
      <c r="I214" s="263"/>
      <c r="J214" s="264">
        <f>ROUND(I214*H214,2)</f>
        <v>0</v>
      </c>
      <c r="K214" s="260" t="s">
        <v>1</v>
      </c>
      <c r="L214" s="265"/>
      <c r="M214" s="266" t="s">
        <v>1</v>
      </c>
      <c r="N214" s="267" t="s">
        <v>38</v>
      </c>
      <c r="O214" s="72"/>
      <c r="P214" s="213">
        <f>O214*H214</f>
        <v>0</v>
      </c>
      <c r="Q214" s="213">
        <v>0</v>
      </c>
      <c r="R214" s="213">
        <f>Q214*H214</f>
        <v>0</v>
      </c>
      <c r="S214" s="213">
        <v>0</v>
      </c>
      <c r="T214" s="214">
        <f>S214*H214</f>
        <v>0</v>
      </c>
      <c r="U214" s="35"/>
      <c r="V214" s="35"/>
      <c r="W214" s="35"/>
      <c r="X214" s="35"/>
      <c r="Y214" s="35"/>
      <c r="Z214" s="35"/>
      <c r="AA214" s="35"/>
      <c r="AB214" s="35"/>
      <c r="AC214" s="35"/>
      <c r="AD214" s="35"/>
      <c r="AE214" s="35"/>
      <c r="AR214" s="215" t="s">
        <v>487</v>
      </c>
      <c r="AT214" s="215" t="s">
        <v>521</v>
      </c>
      <c r="AU214" s="215" t="s">
        <v>83</v>
      </c>
      <c r="AY214" s="18" t="s">
        <v>185</v>
      </c>
      <c r="BE214" s="216">
        <f>IF(N214="základní",J214,0)</f>
        <v>0</v>
      </c>
      <c r="BF214" s="216">
        <f>IF(N214="snížená",J214,0)</f>
        <v>0</v>
      </c>
      <c r="BG214" s="216">
        <f>IF(N214="zákl. přenesená",J214,0)</f>
        <v>0</v>
      </c>
      <c r="BH214" s="216">
        <f>IF(N214="sníž. přenesená",J214,0)</f>
        <v>0</v>
      </c>
      <c r="BI214" s="216">
        <f>IF(N214="nulová",J214,0)</f>
        <v>0</v>
      </c>
      <c r="BJ214" s="18" t="s">
        <v>81</v>
      </c>
      <c r="BK214" s="216">
        <f>ROUND(I214*H214,2)</f>
        <v>0</v>
      </c>
      <c r="BL214" s="18" t="s">
        <v>487</v>
      </c>
      <c r="BM214" s="215" t="s">
        <v>3404</v>
      </c>
    </row>
    <row r="215" spans="1:65" s="2" customFormat="1" ht="10.199999999999999">
      <c r="A215" s="35"/>
      <c r="B215" s="36"/>
      <c r="C215" s="37"/>
      <c r="D215" s="217" t="s">
        <v>194</v>
      </c>
      <c r="E215" s="37"/>
      <c r="F215" s="218" t="s">
        <v>3403</v>
      </c>
      <c r="G215" s="37"/>
      <c r="H215" s="37"/>
      <c r="I215" s="116"/>
      <c r="J215" s="37"/>
      <c r="K215" s="37"/>
      <c r="L215" s="40"/>
      <c r="M215" s="219"/>
      <c r="N215" s="220"/>
      <c r="O215" s="72"/>
      <c r="P215" s="72"/>
      <c r="Q215" s="72"/>
      <c r="R215" s="72"/>
      <c r="S215" s="72"/>
      <c r="T215" s="73"/>
      <c r="U215" s="35"/>
      <c r="V215" s="35"/>
      <c r="W215" s="35"/>
      <c r="X215" s="35"/>
      <c r="Y215" s="35"/>
      <c r="Z215" s="35"/>
      <c r="AA215" s="35"/>
      <c r="AB215" s="35"/>
      <c r="AC215" s="35"/>
      <c r="AD215" s="35"/>
      <c r="AE215" s="35"/>
      <c r="AT215" s="18" t="s">
        <v>194</v>
      </c>
      <c r="AU215" s="18" t="s">
        <v>83</v>
      </c>
    </row>
    <row r="216" spans="1:65" s="2" customFormat="1" ht="16.5" customHeight="1">
      <c r="A216" s="35"/>
      <c r="B216" s="36"/>
      <c r="C216" s="258" t="s">
        <v>484</v>
      </c>
      <c r="D216" s="258" t="s">
        <v>521</v>
      </c>
      <c r="E216" s="259" t="s">
        <v>3405</v>
      </c>
      <c r="F216" s="260" t="s">
        <v>3406</v>
      </c>
      <c r="G216" s="261" t="s">
        <v>316</v>
      </c>
      <c r="H216" s="262">
        <v>10</v>
      </c>
      <c r="I216" s="263"/>
      <c r="J216" s="264">
        <f>ROUND(I216*H216,2)</f>
        <v>0</v>
      </c>
      <c r="K216" s="260" t="s">
        <v>1</v>
      </c>
      <c r="L216" s="265"/>
      <c r="M216" s="266" t="s">
        <v>1</v>
      </c>
      <c r="N216" s="267" t="s">
        <v>38</v>
      </c>
      <c r="O216" s="72"/>
      <c r="P216" s="213">
        <f>O216*H216</f>
        <v>0</v>
      </c>
      <c r="Q216" s="213">
        <v>0</v>
      </c>
      <c r="R216" s="213">
        <f>Q216*H216</f>
        <v>0</v>
      </c>
      <c r="S216" s="213">
        <v>0</v>
      </c>
      <c r="T216" s="214">
        <f>S216*H216</f>
        <v>0</v>
      </c>
      <c r="U216" s="35"/>
      <c r="V216" s="35"/>
      <c r="W216" s="35"/>
      <c r="X216" s="35"/>
      <c r="Y216" s="35"/>
      <c r="Z216" s="35"/>
      <c r="AA216" s="35"/>
      <c r="AB216" s="35"/>
      <c r="AC216" s="35"/>
      <c r="AD216" s="35"/>
      <c r="AE216" s="35"/>
      <c r="AR216" s="215" t="s">
        <v>487</v>
      </c>
      <c r="AT216" s="215" t="s">
        <v>521</v>
      </c>
      <c r="AU216" s="215" t="s">
        <v>83</v>
      </c>
      <c r="AY216" s="18" t="s">
        <v>185</v>
      </c>
      <c r="BE216" s="216">
        <f>IF(N216="základní",J216,0)</f>
        <v>0</v>
      </c>
      <c r="BF216" s="216">
        <f>IF(N216="snížená",J216,0)</f>
        <v>0</v>
      </c>
      <c r="BG216" s="216">
        <f>IF(N216="zákl. přenesená",J216,0)</f>
        <v>0</v>
      </c>
      <c r="BH216" s="216">
        <f>IF(N216="sníž. přenesená",J216,0)</f>
        <v>0</v>
      </c>
      <c r="BI216" s="216">
        <f>IF(N216="nulová",J216,0)</f>
        <v>0</v>
      </c>
      <c r="BJ216" s="18" t="s">
        <v>81</v>
      </c>
      <c r="BK216" s="216">
        <f>ROUND(I216*H216,2)</f>
        <v>0</v>
      </c>
      <c r="BL216" s="18" t="s">
        <v>487</v>
      </c>
      <c r="BM216" s="215" t="s">
        <v>3407</v>
      </c>
    </row>
    <row r="217" spans="1:65" s="2" customFormat="1" ht="10.199999999999999">
      <c r="A217" s="35"/>
      <c r="B217" s="36"/>
      <c r="C217" s="37"/>
      <c r="D217" s="217" t="s">
        <v>194</v>
      </c>
      <c r="E217" s="37"/>
      <c r="F217" s="218" t="s">
        <v>3406</v>
      </c>
      <c r="G217" s="37"/>
      <c r="H217" s="37"/>
      <c r="I217" s="116"/>
      <c r="J217" s="37"/>
      <c r="K217" s="37"/>
      <c r="L217" s="40"/>
      <c r="M217" s="219"/>
      <c r="N217" s="220"/>
      <c r="O217" s="72"/>
      <c r="P217" s="72"/>
      <c r="Q217" s="72"/>
      <c r="R217" s="72"/>
      <c r="S217" s="72"/>
      <c r="T217" s="73"/>
      <c r="U217" s="35"/>
      <c r="V217" s="35"/>
      <c r="W217" s="35"/>
      <c r="X217" s="35"/>
      <c r="Y217" s="35"/>
      <c r="Z217" s="35"/>
      <c r="AA217" s="35"/>
      <c r="AB217" s="35"/>
      <c r="AC217" s="35"/>
      <c r="AD217" s="35"/>
      <c r="AE217" s="35"/>
      <c r="AT217" s="18" t="s">
        <v>194</v>
      </c>
      <c r="AU217" s="18" t="s">
        <v>83</v>
      </c>
    </row>
    <row r="218" spans="1:65" s="2" customFormat="1" ht="16.5" customHeight="1">
      <c r="A218" s="35"/>
      <c r="B218" s="36"/>
      <c r="C218" s="258" t="s">
        <v>490</v>
      </c>
      <c r="D218" s="258" t="s">
        <v>521</v>
      </c>
      <c r="E218" s="259" t="s">
        <v>3408</v>
      </c>
      <c r="F218" s="260" t="s">
        <v>3409</v>
      </c>
      <c r="G218" s="261" t="s">
        <v>316</v>
      </c>
      <c r="H218" s="262">
        <v>25</v>
      </c>
      <c r="I218" s="263"/>
      <c r="J218" s="264">
        <f>ROUND(I218*H218,2)</f>
        <v>0</v>
      </c>
      <c r="K218" s="260" t="s">
        <v>1</v>
      </c>
      <c r="L218" s="265"/>
      <c r="M218" s="266" t="s">
        <v>1</v>
      </c>
      <c r="N218" s="267" t="s">
        <v>38</v>
      </c>
      <c r="O218" s="72"/>
      <c r="P218" s="213">
        <f>O218*H218</f>
        <v>0</v>
      </c>
      <c r="Q218" s="213">
        <v>0</v>
      </c>
      <c r="R218" s="213">
        <f>Q218*H218</f>
        <v>0</v>
      </c>
      <c r="S218" s="213">
        <v>0</v>
      </c>
      <c r="T218" s="214">
        <f>S218*H218</f>
        <v>0</v>
      </c>
      <c r="U218" s="35"/>
      <c r="V218" s="35"/>
      <c r="W218" s="35"/>
      <c r="X218" s="35"/>
      <c r="Y218" s="35"/>
      <c r="Z218" s="35"/>
      <c r="AA218" s="35"/>
      <c r="AB218" s="35"/>
      <c r="AC218" s="35"/>
      <c r="AD218" s="35"/>
      <c r="AE218" s="35"/>
      <c r="AR218" s="215" t="s">
        <v>487</v>
      </c>
      <c r="AT218" s="215" t="s">
        <v>521</v>
      </c>
      <c r="AU218" s="215" t="s">
        <v>83</v>
      </c>
      <c r="AY218" s="18" t="s">
        <v>185</v>
      </c>
      <c r="BE218" s="216">
        <f>IF(N218="základní",J218,0)</f>
        <v>0</v>
      </c>
      <c r="BF218" s="216">
        <f>IF(N218="snížená",J218,0)</f>
        <v>0</v>
      </c>
      <c r="BG218" s="216">
        <f>IF(N218="zákl. přenesená",J218,0)</f>
        <v>0</v>
      </c>
      <c r="BH218" s="216">
        <f>IF(N218="sníž. přenesená",J218,0)</f>
        <v>0</v>
      </c>
      <c r="BI218" s="216">
        <f>IF(N218="nulová",J218,0)</f>
        <v>0</v>
      </c>
      <c r="BJ218" s="18" t="s">
        <v>81</v>
      </c>
      <c r="BK218" s="216">
        <f>ROUND(I218*H218,2)</f>
        <v>0</v>
      </c>
      <c r="BL218" s="18" t="s">
        <v>487</v>
      </c>
      <c r="BM218" s="215" t="s">
        <v>3410</v>
      </c>
    </row>
    <row r="219" spans="1:65" s="2" customFormat="1" ht="10.199999999999999">
      <c r="A219" s="35"/>
      <c r="B219" s="36"/>
      <c r="C219" s="37"/>
      <c r="D219" s="217" t="s">
        <v>194</v>
      </c>
      <c r="E219" s="37"/>
      <c r="F219" s="218" t="s">
        <v>3409</v>
      </c>
      <c r="G219" s="37"/>
      <c r="H219" s="37"/>
      <c r="I219" s="116"/>
      <c r="J219" s="37"/>
      <c r="K219" s="37"/>
      <c r="L219" s="40"/>
      <c r="M219" s="219"/>
      <c r="N219" s="220"/>
      <c r="O219" s="72"/>
      <c r="P219" s="72"/>
      <c r="Q219" s="72"/>
      <c r="R219" s="72"/>
      <c r="S219" s="72"/>
      <c r="T219" s="73"/>
      <c r="U219" s="35"/>
      <c r="V219" s="35"/>
      <c r="W219" s="35"/>
      <c r="X219" s="35"/>
      <c r="Y219" s="35"/>
      <c r="Z219" s="35"/>
      <c r="AA219" s="35"/>
      <c r="AB219" s="35"/>
      <c r="AC219" s="35"/>
      <c r="AD219" s="35"/>
      <c r="AE219" s="35"/>
      <c r="AT219" s="18" t="s">
        <v>194</v>
      </c>
      <c r="AU219" s="18" t="s">
        <v>83</v>
      </c>
    </row>
    <row r="220" spans="1:65" s="2" customFormat="1" ht="16.5" customHeight="1">
      <c r="A220" s="35"/>
      <c r="B220" s="36"/>
      <c r="C220" s="258" t="s">
        <v>494</v>
      </c>
      <c r="D220" s="258" t="s">
        <v>521</v>
      </c>
      <c r="E220" s="259" t="s">
        <v>2705</v>
      </c>
      <c r="F220" s="260" t="s">
        <v>3411</v>
      </c>
      <c r="G220" s="261" t="s">
        <v>316</v>
      </c>
      <c r="H220" s="262">
        <v>300</v>
      </c>
      <c r="I220" s="263"/>
      <c r="J220" s="264">
        <f>ROUND(I220*H220,2)</f>
        <v>0</v>
      </c>
      <c r="K220" s="260" t="s">
        <v>1</v>
      </c>
      <c r="L220" s="265"/>
      <c r="M220" s="266" t="s">
        <v>1</v>
      </c>
      <c r="N220" s="267" t="s">
        <v>38</v>
      </c>
      <c r="O220" s="72"/>
      <c r="P220" s="213">
        <f>O220*H220</f>
        <v>0</v>
      </c>
      <c r="Q220" s="213">
        <v>0</v>
      </c>
      <c r="R220" s="213">
        <f>Q220*H220</f>
        <v>0</v>
      </c>
      <c r="S220" s="213">
        <v>0</v>
      </c>
      <c r="T220" s="214">
        <f>S220*H220</f>
        <v>0</v>
      </c>
      <c r="U220" s="35"/>
      <c r="V220" s="35"/>
      <c r="W220" s="35"/>
      <c r="X220" s="35"/>
      <c r="Y220" s="35"/>
      <c r="Z220" s="35"/>
      <c r="AA220" s="35"/>
      <c r="AB220" s="35"/>
      <c r="AC220" s="35"/>
      <c r="AD220" s="35"/>
      <c r="AE220" s="35"/>
      <c r="AR220" s="215" t="s">
        <v>487</v>
      </c>
      <c r="AT220" s="215" t="s">
        <v>521</v>
      </c>
      <c r="AU220" s="215" t="s">
        <v>83</v>
      </c>
      <c r="AY220" s="18" t="s">
        <v>185</v>
      </c>
      <c r="BE220" s="216">
        <f>IF(N220="základní",J220,0)</f>
        <v>0</v>
      </c>
      <c r="BF220" s="216">
        <f>IF(N220="snížená",J220,0)</f>
        <v>0</v>
      </c>
      <c r="BG220" s="216">
        <f>IF(N220="zákl. přenesená",J220,0)</f>
        <v>0</v>
      </c>
      <c r="BH220" s="216">
        <f>IF(N220="sníž. přenesená",J220,0)</f>
        <v>0</v>
      </c>
      <c r="BI220" s="216">
        <f>IF(N220="nulová",J220,0)</f>
        <v>0</v>
      </c>
      <c r="BJ220" s="18" t="s">
        <v>81</v>
      </c>
      <c r="BK220" s="216">
        <f>ROUND(I220*H220,2)</f>
        <v>0</v>
      </c>
      <c r="BL220" s="18" t="s">
        <v>487</v>
      </c>
      <c r="BM220" s="215" t="s">
        <v>3412</v>
      </c>
    </row>
    <row r="221" spans="1:65" s="2" customFormat="1" ht="10.199999999999999">
      <c r="A221" s="35"/>
      <c r="B221" s="36"/>
      <c r="C221" s="37"/>
      <c r="D221" s="217" t="s">
        <v>194</v>
      </c>
      <c r="E221" s="37"/>
      <c r="F221" s="218" t="s">
        <v>3411</v>
      </c>
      <c r="G221" s="37"/>
      <c r="H221" s="37"/>
      <c r="I221" s="116"/>
      <c r="J221" s="37"/>
      <c r="K221" s="37"/>
      <c r="L221" s="40"/>
      <c r="M221" s="219"/>
      <c r="N221" s="220"/>
      <c r="O221" s="72"/>
      <c r="P221" s="72"/>
      <c r="Q221" s="72"/>
      <c r="R221" s="72"/>
      <c r="S221" s="72"/>
      <c r="T221" s="73"/>
      <c r="U221" s="35"/>
      <c r="V221" s="35"/>
      <c r="W221" s="35"/>
      <c r="X221" s="35"/>
      <c r="Y221" s="35"/>
      <c r="Z221" s="35"/>
      <c r="AA221" s="35"/>
      <c r="AB221" s="35"/>
      <c r="AC221" s="35"/>
      <c r="AD221" s="35"/>
      <c r="AE221" s="35"/>
      <c r="AT221" s="18" t="s">
        <v>194</v>
      </c>
      <c r="AU221" s="18" t="s">
        <v>83</v>
      </c>
    </row>
    <row r="222" spans="1:65" s="2" customFormat="1" ht="16.5" customHeight="1">
      <c r="A222" s="35"/>
      <c r="B222" s="36"/>
      <c r="C222" s="258" t="s">
        <v>500</v>
      </c>
      <c r="D222" s="258" t="s">
        <v>521</v>
      </c>
      <c r="E222" s="259" t="s">
        <v>2714</v>
      </c>
      <c r="F222" s="260" t="s">
        <v>2906</v>
      </c>
      <c r="G222" s="261" t="s">
        <v>990</v>
      </c>
      <c r="H222" s="262">
        <v>32</v>
      </c>
      <c r="I222" s="263"/>
      <c r="J222" s="264">
        <f>ROUND(I222*H222,2)</f>
        <v>0</v>
      </c>
      <c r="K222" s="260" t="s">
        <v>1</v>
      </c>
      <c r="L222" s="265"/>
      <c r="M222" s="266" t="s">
        <v>1</v>
      </c>
      <c r="N222" s="267" t="s">
        <v>38</v>
      </c>
      <c r="O222" s="72"/>
      <c r="P222" s="213">
        <f>O222*H222</f>
        <v>0</v>
      </c>
      <c r="Q222" s="213">
        <v>0</v>
      </c>
      <c r="R222" s="213">
        <f>Q222*H222</f>
        <v>0</v>
      </c>
      <c r="S222" s="213">
        <v>0</v>
      </c>
      <c r="T222" s="214">
        <f>S222*H222</f>
        <v>0</v>
      </c>
      <c r="U222" s="35"/>
      <c r="V222" s="35"/>
      <c r="W222" s="35"/>
      <c r="X222" s="35"/>
      <c r="Y222" s="35"/>
      <c r="Z222" s="35"/>
      <c r="AA222" s="35"/>
      <c r="AB222" s="35"/>
      <c r="AC222" s="35"/>
      <c r="AD222" s="35"/>
      <c r="AE222" s="35"/>
      <c r="AR222" s="215" t="s">
        <v>487</v>
      </c>
      <c r="AT222" s="215" t="s">
        <v>521</v>
      </c>
      <c r="AU222" s="215" t="s">
        <v>83</v>
      </c>
      <c r="AY222" s="18" t="s">
        <v>185</v>
      </c>
      <c r="BE222" s="216">
        <f>IF(N222="základní",J222,0)</f>
        <v>0</v>
      </c>
      <c r="BF222" s="216">
        <f>IF(N222="snížená",J222,0)</f>
        <v>0</v>
      </c>
      <c r="BG222" s="216">
        <f>IF(N222="zákl. přenesená",J222,0)</f>
        <v>0</v>
      </c>
      <c r="BH222" s="216">
        <f>IF(N222="sníž. přenesená",J222,0)</f>
        <v>0</v>
      </c>
      <c r="BI222" s="216">
        <f>IF(N222="nulová",J222,0)</f>
        <v>0</v>
      </c>
      <c r="BJ222" s="18" t="s">
        <v>81</v>
      </c>
      <c r="BK222" s="216">
        <f>ROUND(I222*H222,2)</f>
        <v>0</v>
      </c>
      <c r="BL222" s="18" t="s">
        <v>487</v>
      </c>
      <c r="BM222" s="215" t="s">
        <v>3413</v>
      </c>
    </row>
    <row r="223" spans="1:65" s="2" customFormat="1" ht="10.199999999999999">
      <c r="A223" s="35"/>
      <c r="B223" s="36"/>
      <c r="C223" s="37"/>
      <c r="D223" s="217" t="s">
        <v>194</v>
      </c>
      <c r="E223" s="37"/>
      <c r="F223" s="218" t="s">
        <v>2906</v>
      </c>
      <c r="G223" s="37"/>
      <c r="H223" s="37"/>
      <c r="I223" s="116"/>
      <c r="J223" s="37"/>
      <c r="K223" s="37"/>
      <c r="L223" s="40"/>
      <c r="M223" s="219"/>
      <c r="N223" s="220"/>
      <c r="O223" s="72"/>
      <c r="P223" s="72"/>
      <c r="Q223" s="72"/>
      <c r="R223" s="72"/>
      <c r="S223" s="72"/>
      <c r="T223" s="73"/>
      <c r="U223" s="35"/>
      <c r="V223" s="35"/>
      <c r="W223" s="35"/>
      <c r="X223" s="35"/>
      <c r="Y223" s="35"/>
      <c r="Z223" s="35"/>
      <c r="AA223" s="35"/>
      <c r="AB223" s="35"/>
      <c r="AC223" s="35"/>
      <c r="AD223" s="35"/>
      <c r="AE223" s="35"/>
      <c r="AT223" s="18" t="s">
        <v>194</v>
      </c>
      <c r="AU223" s="18" t="s">
        <v>83</v>
      </c>
    </row>
    <row r="224" spans="1:65" s="2" customFormat="1" ht="16.5" customHeight="1">
      <c r="A224" s="35"/>
      <c r="B224" s="36"/>
      <c r="C224" s="258" t="s">
        <v>506</v>
      </c>
      <c r="D224" s="258" t="s">
        <v>521</v>
      </c>
      <c r="E224" s="259" t="s">
        <v>2717</v>
      </c>
      <c r="F224" s="260" t="s">
        <v>3414</v>
      </c>
      <c r="G224" s="261" t="s">
        <v>1359</v>
      </c>
      <c r="H224" s="262">
        <v>117.8</v>
      </c>
      <c r="I224" s="263"/>
      <c r="J224" s="264">
        <f>ROUND(I224*H224,2)</f>
        <v>0</v>
      </c>
      <c r="K224" s="260" t="s">
        <v>1</v>
      </c>
      <c r="L224" s="265"/>
      <c r="M224" s="266" t="s">
        <v>1</v>
      </c>
      <c r="N224" s="267" t="s">
        <v>38</v>
      </c>
      <c r="O224" s="72"/>
      <c r="P224" s="213">
        <f>O224*H224</f>
        <v>0</v>
      </c>
      <c r="Q224" s="213">
        <v>0</v>
      </c>
      <c r="R224" s="213">
        <f>Q224*H224</f>
        <v>0</v>
      </c>
      <c r="S224" s="213">
        <v>0</v>
      </c>
      <c r="T224" s="214">
        <f>S224*H224</f>
        <v>0</v>
      </c>
      <c r="U224" s="35"/>
      <c r="V224" s="35"/>
      <c r="W224" s="35"/>
      <c r="X224" s="35"/>
      <c r="Y224" s="35"/>
      <c r="Z224" s="35"/>
      <c r="AA224" s="35"/>
      <c r="AB224" s="35"/>
      <c r="AC224" s="35"/>
      <c r="AD224" s="35"/>
      <c r="AE224" s="35"/>
      <c r="AR224" s="215" t="s">
        <v>487</v>
      </c>
      <c r="AT224" s="215" t="s">
        <v>521</v>
      </c>
      <c r="AU224" s="215" t="s">
        <v>83</v>
      </c>
      <c r="AY224" s="18" t="s">
        <v>185</v>
      </c>
      <c r="BE224" s="216">
        <f>IF(N224="základní",J224,0)</f>
        <v>0</v>
      </c>
      <c r="BF224" s="216">
        <f>IF(N224="snížená",J224,0)</f>
        <v>0</v>
      </c>
      <c r="BG224" s="216">
        <f>IF(N224="zákl. přenesená",J224,0)</f>
        <v>0</v>
      </c>
      <c r="BH224" s="216">
        <f>IF(N224="sníž. přenesená",J224,0)</f>
        <v>0</v>
      </c>
      <c r="BI224" s="216">
        <f>IF(N224="nulová",J224,0)</f>
        <v>0</v>
      </c>
      <c r="BJ224" s="18" t="s">
        <v>81</v>
      </c>
      <c r="BK224" s="216">
        <f>ROUND(I224*H224,2)</f>
        <v>0</v>
      </c>
      <c r="BL224" s="18" t="s">
        <v>487</v>
      </c>
      <c r="BM224" s="215" t="s">
        <v>3415</v>
      </c>
    </row>
    <row r="225" spans="1:65" s="2" customFormat="1" ht="10.199999999999999">
      <c r="A225" s="35"/>
      <c r="B225" s="36"/>
      <c r="C225" s="37"/>
      <c r="D225" s="217" t="s">
        <v>194</v>
      </c>
      <c r="E225" s="37"/>
      <c r="F225" s="218" t="s">
        <v>3414</v>
      </c>
      <c r="G225" s="37"/>
      <c r="H225" s="37"/>
      <c r="I225" s="116"/>
      <c r="J225" s="37"/>
      <c r="K225" s="37"/>
      <c r="L225" s="40"/>
      <c r="M225" s="219"/>
      <c r="N225" s="220"/>
      <c r="O225" s="72"/>
      <c r="P225" s="72"/>
      <c r="Q225" s="72"/>
      <c r="R225" s="72"/>
      <c r="S225" s="72"/>
      <c r="T225" s="73"/>
      <c r="U225" s="35"/>
      <c r="V225" s="35"/>
      <c r="W225" s="35"/>
      <c r="X225" s="35"/>
      <c r="Y225" s="35"/>
      <c r="Z225" s="35"/>
      <c r="AA225" s="35"/>
      <c r="AB225" s="35"/>
      <c r="AC225" s="35"/>
      <c r="AD225" s="35"/>
      <c r="AE225" s="35"/>
      <c r="AT225" s="18" t="s">
        <v>194</v>
      </c>
      <c r="AU225" s="18" t="s">
        <v>83</v>
      </c>
    </row>
    <row r="226" spans="1:65" s="2" customFormat="1" ht="16.5" customHeight="1">
      <c r="A226" s="35"/>
      <c r="B226" s="36"/>
      <c r="C226" s="258" t="s">
        <v>516</v>
      </c>
      <c r="D226" s="258" t="s">
        <v>521</v>
      </c>
      <c r="E226" s="259" t="s">
        <v>2736</v>
      </c>
      <c r="F226" s="260" t="s">
        <v>3416</v>
      </c>
      <c r="G226" s="261" t="s">
        <v>1430</v>
      </c>
      <c r="H226" s="262">
        <v>1</v>
      </c>
      <c r="I226" s="263"/>
      <c r="J226" s="264">
        <f>ROUND(I226*H226,2)</f>
        <v>0</v>
      </c>
      <c r="K226" s="260" t="s">
        <v>1</v>
      </c>
      <c r="L226" s="265"/>
      <c r="M226" s="266" t="s">
        <v>1</v>
      </c>
      <c r="N226" s="267" t="s">
        <v>38</v>
      </c>
      <c r="O226" s="72"/>
      <c r="P226" s="213">
        <f>O226*H226</f>
        <v>0</v>
      </c>
      <c r="Q226" s="213">
        <v>0</v>
      </c>
      <c r="R226" s="213">
        <f>Q226*H226</f>
        <v>0</v>
      </c>
      <c r="S226" s="213">
        <v>0</v>
      </c>
      <c r="T226" s="214">
        <f>S226*H226</f>
        <v>0</v>
      </c>
      <c r="U226" s="35"/>
      <c r="V226" s="35"/>
      <c r="W226" s="35"/>
      <c r="X226" s="35"/>
      <c r="Y226" s="35"/>
      <c r="Z226" s="35"/>
      <c r="AA226" s="35"/>
      <c r="AB226" s="35"/>
      <c r="AC226" s="35"/>
      <c r="AD226" s="35"/>
      <c r="AE226" s="35"/>
      <c r="AR226" s="215" t="s">
        <v>487</v>
      </c>
      <c r="AT226" s="215" t="s">
        <v>521</v>
      </c>
      <c r="AU226" s="215" t="s">
        <v>83</v>
      </c>
      <c r="AY226" s="18" t="s">
        <v>185</v>
      </c>
      <c r="BE226" s="216">
        <f>IF(N226="základní",J226,0)</f>
        <v>0</v>
      </c>
      <c r="BF226" s="216">
        <f>IF(N226="snížená",J226,0)</f>
        <v>0</v>
      </c>
      <c r="BG226" s="216">
        <f>IF(N226="zákl. přenesená",J226,0)</f>
        <v>0</v>
      </c>
      <c r="BH226" s="216">
        <f>IF(N226="sníž. přenesená",J226,0)</f>
        <v>0</v>
      </c>
      <c r="BI226" s="216">
        <f>IF(N226="nulová",J226,0)</f>
        <v>0</v>
      </c>
      <c r="BJ226" s="18" t="s">
        <v>81</v>
      </c>
      <c r="BK226" s="216">
        <f>ROUND(I226*H226,2)</f>
        <v>0</v>
      </c>
      <c r="BL226" s="18" t="s">
        <v>487</v>
      </c>
      <c r="BM226" s="215" t="s">
        <v>3417</v>
      </c>
    </row>
    <row r="227" spans="1:65" s="2" customFormat="1" ht="10.199999999999999">
      <c r="A227" s="35"/>
      <c r="B227" s="36"/>
      <c r="C227" s="37"/>
      <c r="D227" s="217" t="s">
        <v>194</v>
      </c>
      <c r="E227" s="37"/>
      <c r="F227" s="218" t="s">
        <v>3416</v>
      </c>
      <c r="G227" s="37"/>
      <c r="H227" s="37"/>
      <c r="I227" s="116"/>
      <c r="J227" s="37"/>
      <c r="K227" s="37"/>
      <c r="L227" s="40"/>
      <c r="M227" s="219"/>
      <c r="N227" s="220"/>
      <c r="O227" s="72"/>
      <c r="P227" s="72"/>
      <c r="Q227" s="72"/>
      <c r="R227" s="72"/>
      <c r="S227" s="72"/>
      <c r="T227" s="73"/>
      <c r="U227" s="35"/>
      <c r="V227" s="35"/>
      <c r="W227" s="35"/>
      <c r="X227" s="35"/>
      <c r="Y227" s="35"/>
      <c r="Z227" s="35"/>
      <c r="AA227" s="35"/>
      <c r="AB227" s="35"/>
      <c r="AC227" s="35"/>
      <c r="AD227" s="35"/>
      <c r="AE227" s="35"/>
      <c r="AT227" s="18" t="s">
        <v>194</v>
      </c>
      <c r="AU227" s="18" t="s">
        <v>83</v>
      </c>
    </row>
    <row r="228" spans="1:65" s="12" customFormat="1" ht="22.8" customHeight="1">
      <c r="B228" s="188"/>
      <c r="C228" s="189"/>
      <c r="D228" s="190" t="s">
        <v>72</v>
      </c>
      <c r="E228" s="202" t="s">
        <v>1671</v>
      </c>
      <c r="F228" s="202" t="s">
        <v>2724</v>
      </c>
      <c r="G228" s="189"/>
      <c r="H228" s="189"/>
      <c r="I228" s="192"/>
      <c r="J228" s="203">
        <f>BK228</f>
        <v>0</v>
      </c>
      <c r="K228" s="189"/>
      <c r="L228" s="194"/>
      <c r="M228" s="195"/>
      <c r="N228" s="196"/>
      <c r="O228" s="196"/>
      <c r="P228" s="197">
        <f>SUM(P229:P234)</f>
        <v>0</v>
      </c>
      <c r="Q228" s="196"/>
      <c r="R228" s="197">
        <f>SUM(R229:R234)</f>
        <v>0</v>
      </c>
      <c r="S228" s="196"/>
      <c r="T228" s="198">
        <f>SUM(T229:T234)</f>
        <v>0</v>
      </c>
      <c r="AR228" s="199" t="s">
        <v>192</v>
      </c>
      <c r="AT228" s="200" t="s">
        <v>72</v>
      </c>
      <c r="AU228" s="200" t="s">
        <v>81</v>
      </c>
      <c r="AY228" s="199" t="s">
        <v>185</v>
      </c>
      <c r="BK228" s="201">
        <f>SUM(BK229:BK234)</f>
        <v>0</v>
      </c>
    </row>
    <row r="229" spans="1:65" s="2" customFormat="1" ht="16.5" customHeight="1">
      <c r="A229" s="35"/>
      <c r="B229" s="36"/>
      <c r="C229" s="258" t="s">
        <v>525</v>
      </c>
      <c r="D229" s="258" t="s">
        <v>521</v>
      </c>
      <c r="E229" s="259" t="s">
        <v>2732</v>
      </c>
      <c r="F229" s="260" t="s">
        <v>3418</v>
      </c>
      <c r="G229" s="261" t="s">
        <v>1430</v>
      </c>
      <c r="H229" s="262">
        <v>1</v>
      </c>
      <c r="I229" s="263"/>
      <c r="J229" s="264">
        <f>ROUND(I229*H229,2)</f>
        <v>0</v>
      </c>
      <c r="K229" s="260" t="s">
        <v>1</v>
      </c>
      <c r="L229" s="265"/>
      <c r="M229" s="266" t="s">
        <v>1</v>
      </c>
      <c r="N229" s="267" t="s">
        <v>38</v>
      </c>
      <c r="O229" s="72"/>
      <c r="P229" s="213">
        <f>O229*H229</f>
        <v>0</v>
      </c>
      <c r="Q229" s="213">
        <v>0</v>
      </c>
      <c r="R229" s="213">
        <f>Q229*H229</f>
        <v>0</v>
      </c>
      <c r="S229" s="213">
        <v>0</v>
      </c>
      <c r="T229" s="214">
        <f>S229*H229</f>
        <v>0</v>
      </c>
      <c r="U229" s="35"/>
      <c r="V229" s="35"/>
      <c r="W229" s="35"/>
      <c r="X229" s="35"/>
      <c r="Y229" s="35"/>
      <c r="Z229" s="35"/>
      <c r="AA229" s="35"/>
      <c r="AB229" s="35"/>
      <c r="AC229" s="35"/>
      <c r="AD229" s="35"/>
      <c r="AE229" s="35"/>
      <c r="AR229" s="215" t="s">
        <v>487</v>
      </c>
      <c r="AT229" s="215" t="s">
        <v>521</v>
      </c>
      <c r="AU229" s="215" t="s">
        <v>83</v>
      </c>
      <c r="AY229" s="18" t="s">
        <v>185</v>
      </c>
      <c r="BE229" s="216">
        <f>IF(N229="základní",J229,0)</f>
        <v>0</v>
      </c>
      <c r="BF229" s="216">
        <f>IF(N229="snížená",J229,0)</f>
        <v>0</v>
      </c>
      <c r="BG229" s="216">
        <f>IF(N229="zákl. přenesená",J229,0)</f>
        <v>0</v>
      </c>
      <c r="BH229" s="216">
        <f>IF(N229="sníž. přenesená",J229,0)</f>
        <v>0</v>
      </c>
      <c r="BI229" s="216">
        <f>IF(N229="nulová",J229,0)</f>
        <v>0</v>
      </c>
      <c r="BJ229" s="18" t="s">
        <v>81</v>
      </c>
      <c r="BK229" s="216">
        <f>ROUND(I229*H229,2)</f>
        <v>0</v>
      </c>
      <c r="BL229" s="18" t="s">
        <v>487</v>
      </c>
      <c r="BM229" s="215" t="s">
        <v>3419</v>
      </c>
    </row>
    <row r="230" spans="1:65" s="2" customFormat="1" ht="10.199999999999999">
      <c r="A230" s="35"/>
      <c r="B230" s="36"/>
      <c r="C230" s="37"/>
      <c r="D230" s="217" t="s">
        <v>194</v>
      </c>
      <c r="E230" s="37"/>
      <c r="F230" s="218" t="s">
        <v>3418</v>
      </c>
      <c r="G230" s="37"/>
      <c r="H230" s="37"/>
      <c r="I230" s="116"/>
      <c r="J230" s="37"/>
      <c r="K230" s="37"/>
      <c r="L230" s="40"/>
      <c r="M230" s="219"/>
      <c r="N230" s="220"/>
      <c r="O230" s="72"/>
      <c r="P230" s="72"/>
      <c r="Q230" s="72"/>
      <c r="R230" s="72"/>
      <c r="S230" s="72"/>
      <c r="T230" s="73"/>
      <c r="U230" s="35"/>
      <c r="V230" s="35"/>
      <c r="W230" s="35"/>
      <c r="X230" s="35"/>
      <c r="Y230" s="35"/>
      <c r="Z230" s="35"/>
      <c r="AA230" s="35"/>
      <c r="AB230" s="35"/>
      <c r="AC230" s="35"/>
      <c r="AD230" s="35"/>
      <c r="AE230" s="35"/>
      <c r="AT230" s="18" t="s">
        <v>194</v>
      </c>
      <c r="AU230" s="18" t="s">
        <v>83</v>
      </c>
    </row>
    <row r="231" spans="1:65" s="2" customFormat="1" ht="16.5" customHeight="1">
      <c r="A231" s="35"/>
      <c r="B231" s="36"/>
      <c r="C231" s="204" t="s">
        <v>870</v>
      </c>
      <c r="D231" s="204" t="s">
        <v>187</v>
      </c>
      <c r="E231" s="205" t="s">
        <v>2739</v>
      </c>
      <c r="F231" s="206" t="s">
        <v>3022</v>
      </c>
      <c r="G231" s="207" t="s">
        <v>1430</v>
      </c>
      <c r="H231" s="208">
        <v>1</v>
      </c>
      <c r="I231" s="209"/>
      <c r="J231" s="210">
        <f>ROUND(I231*H231,2)</f>
        <v>0</v>
      </c>
      <c r="K231" s="206" t="s">
        <v>1</v>
      </c>
      <c r="L231" s="40"/>
      <c r="M231" s="211" t="s">
        <v>1</v>
      </c>
      <c r="N231" s="212" t="s">
        <v>38</v>
      </c>
      <c r="O231" s="72"/>
      <c r="P231" s="213">
        <f>O231*H231</f>
        <v>0</v>
      </c>
      <c r="Q231" s="213">
        <v>0</v>
      </c>
      <c r="R231" s="213">
        <f>Q231*H231</f>
        <v>0</v>
      </c>
      <c r="S231" s="213">
        <v>0</v>
      </c>
      <c r="T231" s="214">
        <f>S231*H231</f>
        <v>0</v>
      </c>
      <c r="U231" s="35"/>
      <c r="V231" s="35"/>
      <c r="W231" s="35"/>
      <c r="X231" s="35"/>
      <c r="Y231" s="35"/>
      <c r="Z231" s="35"/>
      <c r="AA231" s="35"/>
      <c r="AB231" s="35"/>
      <c r="AC231" s="35"/>
      <c r="AD231" s="35"/>
      <c r="AE231" s="35"/>
      <c r="AR231" s="215" t="s">
        <v>487</v>
      </c>
      <c r="AT231" s="215" t="s">
        <v>187</v>
      </c>
      <c r="AU231" s="215" t="s">
        <v>83</v>
      </c>
      <c r="AY231" s="18" t="s">
        <v>185</v>
      </c>
      <c r="BE231" s="216">
        <f>IF(N231="základní",J231,0)</f>
        <v>0</v>
      </c>
      <c r="BF231" s="216">
        <f>IF(N231="snížená",J231,0)</f>
        <v>0</v>
      </c>
      <c r="BG231" s="216">
        <f>IF(N231="zákl. přenesená",J231,0)</f>
        <v>0</v>
      </c>
      <c r="BH231" s="216">
        <f>IF(N231="sníž. přenesená",J231,0)</f>
        <v>0</v>
      </c>
      <c r="BI231" s="216">
        <f>IF(N231="nulová",J231,0)</f>
        <v>0</v>
      </c>
      <c r="BJ231" s="18" t="s">
        <v>81</v>
      </c>
      <c r="BK231" s="216">
        <f>ROUND(I231*H231,2)</f>
        <v>0</v>
      </c>
      <c r="BL231" s="18" t="s">
        <v>487</v>
      </c>
      <c r="BM231" s="215" t="s">
        <v>3420</v>
      </c>
    </row>
    <row r="232" spans="1:65" s="2" customFormat="1" ht="10.199999999999999">
      <c r="A232" s="35"/>
      <c r="B232" s="36"/>
      <c r="C232" s="37"/>
      <c r="D232" s="217" t="s">
        <v>194</v>
      </c>
      <c r="E232" s="37"/>
      <c r="F232" s="218" t="s">
        <v>3022</v>
      </c>
      <c r="G232" s="37"/>
      <c r="H232" s="37"/>
      <c r="I232" s="116"/>
      <c r="J232" s="37"/>
      <c r="K232" s="37"/>
      <c r="L232" s="40"/>
      <c r="M232" s="219"/>
      <c r="N232" s="220"/>
      <c r="O232" s="72"/>
      <c r="P232" s="72"/>
      <c r="Q232" s="72"/>
      <c r="R232" s="72"/>
      <c r="S232" s="72"/>
      <c r="T232" s="73"/>
      <c r="U232" s="35"/>
      <c r="V232" s="35"/>
      <c r="W232" s="35"/>
      <c r="X232" s="35"/>
      <c r="Y232" s="35"/>
      <c r="Z232" s="35"/>
      <c r="AA232" s="35"/>
      <c r="AB232" s="35"/>
      <c r="AC232" s="35"/>
      <c r="AD232" s="35"/>
      <c r="AE232" s="35"/>
      <c r="AT232" s="18" t="s">
        <v>194</v>
      </c>
      <c r="AU232" s="18" t="s">
        <v>83</v>
      </c>
    </row>
    <row r="233" spans="1:65" s="2" customFormat="1" ht="16.5" customHeight="1">
      <c r="A233" s="35"/>
      <c r="B233" s="36"/>
      <c r="C233" s="204" t="s">
        <v>876</v>
      </c>
      <c r="D233" s="204" t="s">
        <v>187</v>
      </c>
      <c r="E233" s="205" t="s">
        <v>2743</v>
      </c>
      <c r="F233" s="206" t="s">
        <v>3421</v>
      </c>
      <c r="G233" s="207" t="s">
        <v>1430</v>
      </c>
      <c r="H233" s="208">
        <v>1</v>
      </c>
      <c r="I233" s="209"/>
      <c r="J233" s="210">
        <f>ROUND(I233*H233,2)</f>
        <v>0</v>
      </c>
      <c r="K233" s="206" t="s">
        <v>1</v>
      </c>
      <c r="L233" s="40"/>
      <c r="M233" s="211" t="s">
        <v>1</v>
      </c>
      <c r="N233" s="212" t="s">
        <v>38</v>
      </c>
      <c r="O233" s="72"/>
      <c r="P233" s="213">
        <f>O233*H233</f>
        <v>0</v>
      </c>
      <c r="Q233" s="213">
        <v>0</v>
      </c>
      <c r="R233" s="213">
        <f>Q233*H233</f>
        <v>0</v>
      </c>
      <c r="S233" s="213">
        <v>0</v>
      </c>
      <c r="T233" s="214">
        <f>S233*H233</f>
        <v>0</v>
      </c>
      <c r="U233" s="35"/>
      <c r="V233" s="35"/>
      <c r="W233" s="35"/>
      <c r="X233" s="35"/>
      <c r="Y233" s="35"/>
      <c r="Z233" s="35"/>
      <c r="AA233" s="35"/>
      <c r="AB233" s="35"/>
      <c r="AC233" s="35"/>
      <c r="AD233" s="35"/>
      <c r="AE233" s="35"/>
      <c r="AR233" s="215" t="s">
        <v>487</v>
      </c>
      <c r="AT233" s="215" t="s">
        <v>187</v>
      </c>
      <c r="AU233" s="215" t="s">
        <v>83</v>
      </c>
      <c r="AY233" s="18" t="s">
        <v>185</v>
      </c>
      <c r="BE233" s="216">
        <f>IF(N233="základní",J233,0)</f>
        <v>0</v>
      </c>
      <c r="BF233" s="216">
        <f>IF(N233="snížená",J233,0)</f>
        <v>0</v>
      </c>
      <c r="BG233" s="216">
        <f>IF(N233="zákl. přenesená",J233,0)</f>
        <v>0</v>
      </c>
      <c r="BH233" s="216">
        <f>IF(N233="sníž. přenesená",J233,0)</f>
        <v>0</v>
      </c>
      <c r="BI233" s="216">
        <f>IF(N233="nulová",J233,0)</f>
        <v>0</v>
      </c>
      <c r="BJ233" s="18" t="s">
        <v>81</v>
      </c>
      <c r="BK233" s="216">
        <f>ROUND(I233*H233,2)</f>
        <v>0</v>
      </c>
      <c r="BL233" s="18" t="s">
        <v>487</v>
      </c>
      <c r="BM233" s="215" t="s">
        <v>3422</v>
      </c>
    </row>
    <row r="234" spans="1:65" s="2" customFormat="1" ht="10.199999999999999">
      <c r="A234" s="35"/>
      <c r="B234" s="36"/>
      <c r="C234" s="37"/>
      <c r="D234" s="217" t="s">
        <v>194</v>
      </c>
      <c r="E234" s="37"/>
      <c r="F234" s="218" t="s">
        <v>3421</v>
      </c>
      <c r="G234" s="37"/>
      <c r="H234" s="37"/>
      <c r="I234" s="116"/>
      <c r="J234" s="37"/>
      <c r="K234" s="37"/>
      <c r="L234" s="40"/>
      <c r="M234" s="219"/>
      <c r="N234" s="220"/>
      <c r="O234" s="72"/>
      <c r="P234" s="72"/>
      <c r="Q234" s="72"/>
      <c r="R234" s="72"/>
      <c r="S234" s="72"/>
      <c r="T234" s="73"/>
      <c r="U234" s="35"/>
      <c r="V234" s="35"/>
      <c r="W234" s="35"/>
      <c r="X234" s="35"/>
      <c r="Y234" s="35"/>
      <c r="Z234" s="35"/>
      <c r="AA234" s="35"/>
      <c r="AB234" s="35"/>
      <c r="AC234" s="35"/>
      <c r="AD234" s="35"/>
      <c r="AE234" s="35"/>
      <c r="AT234" s="18" t="s">
        <v>194</v>
      </c>
      <c r="AU234" s="18" t="s">
        <v>83</v>
      </c>
    </row>
    <row r="235" spans="1:65" s="12" customFormat="1" ht="22.8" customHeight="1">
      <c r="B235" s="188"/>
      <c r="C235" s="189"/>
      <c r="D235" s="190" t="s">
        <v>72</v>
      </c>
      <c r="E235" s="202" t="s">
        <v>1678</v>
      </c>
      <c r="F235" s="202" t="s">
        <v>3202</v>
      </c>
      <c r="G235" s="189"/>
      <c r="H235" s="189"/>
      <c r="I235" s="192"/>
      <c r="J235" s="203">
        <f>BK235</f>
        <v>0</v>
      </c>
      <c r="K235" s="189"/>
      <c r="L235" s="194"/>
      <c r="M235" s="195"/>
      <c r="N235" s="196"/>
      <c r="O235" s="196"/>
      <c r="P235" s="197">
        <f>SUM(P236:P239)</f>
        <v>0</v>
      </c>
      <c r="Q235" s="196"/>
      <c r="R235" s="197">
        <f>SUM(R236:R239)</f>
        <v>0</v>
      </c>
      <c r="S235" s="196"/>
      <c r="T235" s="198">
        <f>SUM(T236:T239)</f>
        <v>0</v>
      </c>
      <c r="AR235" s="199" t="s">
        <v>192</v>
      </c>
      <c r="AT235" s="200" t="s">
        <v>72</v>
      </c>
      <c r="AU235" s="200" t="s">
        <v>81</v>
      </c>
      <c r="AY235" s="199" t="s">
        <v>185</v>
      </c>
      <c r="BK235" s="201">
        <f>SUM(BK236:BK239)</f>
        <v>0</v>
      </c>
    </row>
    <row r="236" spans="1:65" s="2" customFormat="1" ht="16.5" customHeight="1">
      <c r="A236" s="35"/>
      <c r="B236" s="36"/>
      <c r="C236" s="204" t="s">
        <v>880</v>
      </c>
      <c r="D236" s="204" t="s">
        <v>187</v>
      </c>
      <c r="E236" s="205" t="s">
        <v>2746</v>
      </c>
      <c r="F236" s="206" t="s">
        <v>3423</v>
      </c>
      <c r="G236" s="207" t="s">
        <v>1201</v>
      </c>
      <c r="H236" s="208">
        <v>32</v>
      </c>
      <c r="I236" s="209"/>
      <c r="J236" s="210">
        <f>ROUND(I236*H236,2)</f>
        <v>0</v>
      </c>
      <c r="K236" s="206" t="s">
        <v>1</v>
      </c>
      <c r="L236" s="40"/>
      <c r="M236" s="211" t="s">
        <v>1</v>
      </c>
      <c r="N236" s="212" t="s">
        <v>38</v>
      </c>
      <c r="O236" s="72"/>
      <c r="P236" s="213">
        <f>O236*H236</f>
        <v>0</v>
      </c>
      <c r="Q236" s="213">
        <v>0</v>
      </c>
      <c r="R236" s="213">
        <f>Q236*H236</f>
        <v>0</v>
      </c>
      <c r="S236" s="213">
        <v>0</v>
      </c>
      <c r="T236" s="214">
        <f>S236*H236</f>
        <v>0</v>
      </c>
      <c r="U236" s="35"/>
      <c r="V236" s="35"/>
      <c r="W236" s="35"/>
      <c r="X236" s="35"/>
      <c r="Y236" s="35"/>
      <c r="Z236" s="35"/>
      <c r="AA236" s="35"/>
      <c r="AB236" s="35"/>
      <c r="AC236" s="35"/>
      <c r="AD236" s="35"/>
      <c r="AE236" s="35"/>
      <c r="AR236" s="215" t="s">
        <v>487</v>
      </c>
      <c r="AT236" s="215" t="s">
        <v>187</v>
      </c>
      <c r="AU236" s="215" t="s">
        <v>83</v>
      </c>
      <c r="AY236" s="18" t="s">
        <v>185</v>
      </c>
      <c r="BE236" s="216">
        <f>IF(N236="základní",J236,0)</f>
        <v>0</v>
      </c>
      <c r="BF236" s="216">
        <f>IF(N236="snížená",J236,0)</f>
        <v>0</v>
      </c>
      <c r="BG236" s="216">
        <f>IF(N236="zákl. přenesená",J236,0)</f>
        <v>0</v>
      </c>
      <c r="BH236" s="216">
        <f>IF(N236="sníž. přenesená",J236,0)</f>
        <v>0</v>
      </c>
      <c r="BI236" s="216">
        <f>IF(N236="nulová",J236,0)</f>
        <v>0</v>
      </c>
      <c r="BJ236" s="18" t="s">
        <v>81</v>
      </c>
      <c r="BK236" s="216">
        <f>ROUND(I236*H236,2)</f>
        <v>0</v>
      </c>
      <c r="BL236" s="18" t="s">
        <v>487</v>
      </c>
      <c r="BM236" s="215" t="s">
        <v>3424</v>
      </c>
    </row>
    <row r="237" spans="1:65" s="2" customFormat="1" ht="10.199999999999999">
      <c r="A237" s="35"/>
      <c r="B237" s="36"/>
      <c r="C237" s="37"/>
      <c r="D237" s="217" t="s">
        <v>194</v>
      </c>
      <c r="E237" s="37"/>
      <c r="F237" s="218" t="s">
        <v>3423</v>
      </c>
      <c r="G237" s="37"/>
      <c r="H237" s="37"/>
      <c r="I237" s="116"/>
      <c r="J237" s="37"/>
      <c r="K237" s="37"/>
      <c r="L237" s="40"/>
      <c r="M237" s="219"/>
      <c r="N237" s="220"/>
      <c r="O237" s="72"/>
      <c r="P237" s="72"/>
      <c r="Q237" s="72"/>
      <c r="R237" s="72"/>
      <c r="S237" s="72"/>
      <c r="T237" s="73"/>
      <c r="U237" s="35"/>
      <c r="V237" s="35"/>
      <c r="W237" s="35"/>
      <c r="X237" s="35"/>
      <c r="Y237" s="35"/>
      <c r="Z237" s="35"/>
      <c r="AA237" s="35"/>
      <c r="AB237" s="35"/>
      <c r="AC237" s="35"/>
      <c r="AD237" s="35"/>
      <c r="AE237" s="35"/>
      <c r="AT237" s="18" t="s">
        <v>194</v>
      </c>
      <c r="AU237" s="18" t="s">
        <v>83</v>
      </c>
    </row>
    <row r="238" spans="1:65" s="2" customFormat="1" ht="16.5" customHeight="1">
      <c r="A238" s="35"/>
      <c r="B238" s="36"/>
      <c r="C238" s="204" t="s">
        <v>884</v>
      </c>
      <c r="D238" s="204" t="s">
        <v>187</v>
      </c>
      <c r="E238" s="205" t="s">
        <v>2749</v>
      </c>
      <c r="F238" s="206" t="s">
        <v>3425</v>
      </c>
      <c r="G238" s="207" t="s">
        <v>1201</v>
      </c>
      <c r="H238" s="208">
        <v>40</v>
      </c>
      <c r="I238" s="209"/>
      <c r="J238" s="210">
        <f>ROUND(I238*H238,2)</f>
        <v>0</v>
      </c>
      <c r="K238" s="206" t="s">
        <v>1</v>
      </c>
      <c r="L238" s="40"/>
      <c r="M238" s="211" t="s">
        <v>1</v>
      </c>
      <c r="N238" s="212" t="s">
        <v>38</v>
      </c>
      <c r="O238" s="72"/>
      <c r="P238" s="213">
        <f>O238*H238</f>
        <v>0</v>
      </c>
      <c r="Q238" s="213">
        <v>0</v>
      </c>
      <c r="R238" s="213">
        <f>Q238*H238</f>
        <v>0</v>
      </c>
      <c r="S238" s="213">
        <v>0</v>
      </c>
      <c r="T238" s="214">
        <f>S238*H238</f>
        <v>0</v>
      </c>
      <c r="U238" s="35"/>
      <c r="V238" s="35"/>
      <c r="W238" s="35"/>
      <c r="X238" s="35"/>
      <c r="Y238" s="35"/>
      <c r="Z238" s="35"/>
      <c r="AA238" s="35"/>
      <c r="AB238" s="35"/>
      <c r="AC238" s="35"/>
      <c r="AD238" s="35"/>
      <c r="AE238" s="35"/>
      <c r="AR238" s="215" t="s">
        <v>487</v>
      </c>
      <c r="AT238" s="215" t="s">
        <v>187</v>
      </c>
      <c r="AU238" s="215" t="s">
        <v>83</v>
      </c>
      <c r="AY238" s="18" t="s">
        <v>185</v>
      </c>
      <c r="BE238" s="216">
        <f>IF(N238="základní",J238,0)</f>
        <v>0</v>
      </c>
      <c r="BF238" s="216">
        <f>IF(N238="snížená",J238,0)</f>
        <v>0</v>
      </c>
      <c r="BG238" s="216">
        <f>IF(N238="zákl. přenesená",J238,0)</f>
        <v>0</v>
      </c>
      <c r="BH238" s="216">
        <f>IF(N238="sníž. přenesená",J238,0)</f>
        <v>0</v>
      </c>
      <c r="BI238" s="216">
        <f>IF(N238="nulová",J238,0)</f>
        <v>0</v>
      </c>
      <c r="BJ238" s="18" t="s">
        <v>81</v>
      </c>
      <c r="BK238" s="216">
        <f>ROUND(I238*H238,2)</f>
        <v>0</v>
      </c>
      <c r="BL238" s="18" t="s">
        <v>487</v>
      </c>
      <c r="BM238" s="215" t="s">
        <v>3426</v>
      </c>
    </row>
    <row r="239" spans="1:65" s="2" customFormat="1" ht="10.199999999999999">
      <c r="A239" s="35"/>
      <c r="B239" s="36"/>
      <c r="C239" s="37"/>
      <c r="D239" s="217" t="s">
        <v>194</v>
      </c>
      <c r="E239" s="37"/>
      <c r="F239" s="218" t="s">
        <v>3425</v>
      </c>
      <c r="G239" s="37"/>
      <c r="H239" s="37"/>
      <c r="I239" s="116"/>
      <c r="J239" s="37"/>
      <c r="K239" s="37"/>
      <c r="L239" s="40"/>
      <c r="M239" s="219"/>
      <c r="N239" s="220"/>
      <c r="O239" s="72"/>
      <c r="P239" s="72"/>
      <c r="Q239" s="72"/>
      <c r="R239" s="72"/>
      <c r="S239" s="72"/>
      <c r="T239" s="73"/>
      <c r="U239" s="35"/>
      <c r="V239" s="35"/>
      <c r="W239" s="35"/>
      <c r="X239" s="35"/>
      <c r="Y239" s="35"/>
      <c r="Z239" s="35"/>
      <c r="AA239" s="35"/>
      <c r="AB239" s="35"/>
      <c r="AC239" s="35"/>
      <c r="AD239" s="35"/>
      <c r="AE239" s="35"/>
      <c r="AT239" s="18" t="s">
        <v>194</v>
      </c>
      <c r="AU239" s="18" t="s">
        <v>83</v>
      </c>
    </row>
    <row r="240" spans="1:65" s="12" customFormat="1" ht="22.8" customHeight="1">
      <c r="B240" s="188"/>
      <c r="C240" s="189"/>
      <c r="D240" s="190" t="s">
        <v>72</v>
      </c>
      <c r="E240" s="202" t="s">
        <v>1684</v>
      </c>
      <c r="F240" s="202" t="s">
        <v>2921</v>
      </c>
      <c r="G240" s="189"/>
      <c r="H240" s="189"/>
      <c r="I240" s="192"/>
      <c r="J240" s="203">
        <f>BK240</f>
        <v>0</v>
      </c>
      <c r="K240" s="189"/>
      <c r="L240" s="194"/>
      <c r="M240" s="195"/>
      <c r="N240" s="196"/>
      <c r="O240" s="196"/>
      <c r="P240" s="197">
        <f>SUM(P241:P248)</f>
        <v>0</v>
      </c>
      <c r="Q240" s="196"/>
      <c r="R240" s="197">
        <f>SUM(R241:R248)</f>
        <v>0</v>
      </c>
      <c r="S240" s="196"/>
      <c r="T240" s="198">
        <f>SUM(T241:T248)</f>
        <v>0</v>
      </c>
      <c r="AR240" s="199" t="s">
        <v>192</v>
      </c>
      <c r="AT240" s="200" t="s">
        <v>72</v>
      </c>
      <c r="AU240" s="200" t="s">
        <v>81</v>
      </c>
      <c r="AY240" s="199" t="s">
        <v>185</v>
      </c>
      <c r="BK240" s="201">
        <f>SUM(BK241:BK248)</f>
        <v>0</v>
      </c>
    </row>
    <row r="241" spans="1:65" s="2" customFormat="1" ht="21.75" customHeight="1">
      <c r="A241" s="35"/>
      <c r="B241" s="36"/>
      <c r="C241" s="204" t="s">
        <v>888</v>
      </c>
      <c r="D241" s="204" t="s">
        <v>187</v>
      </c>
      <c r="E241" s="205" t="s">
        <v>2752</v>
      </c>
      <c r="F241" s="206" t="s">
        <v>3427</v>
      </c>
      <c r="G241" s="207" t="s">
        <v>1430</v>
      </c>
      <c r="H241" s="208">
        <v>1</v>
      </c>
      <c r="I241" s="209"/>
      <c r="J241" s="210">
        <f>ROUND(I241*H241,2)</f>
        <v>0</v>
      </c>
      <c r="K241" s="206" t="s">
        <v>1</v>
      </c>
      <c r="L241" s="40"/>
      <c r="M241" s="211" t="s">
        <v>1</v>
      </c>
      <c r="N241" s="212" t="s">
        <v>38</v>
      </c>
      <c r="O241" s="72"/>
      <c r="P241" s="213">
        <f>O241*H241</f>
        <v>0</v>
      </c>
      <c r="Q241" s="213">
        <v>0</v>
      </c>
      <c r="R241" s="213">
        <f>Q241*H241</f>
        <v>0</v>
      </c>
      <c r="S241" s="213">
        <v>0</v>
      </c>
      <c r="T241" s="214">
        <f>S241*H241</f>
        <v>0</v>
      </c>
      <c r="U241" s="35"/>
      <c r="V241" s="35"/>
      <c r="W241" s="35"/>
      <c r="X241" s="35"/>
      <c r="Y241" s="35"/>
      <c r="Z241" s="35"/>
      <c r="AA241" s="35"/>
      <c r="AB241" s="35"/>
      <c r="AC241" s="35"/>
      <c r="AD241" s="35"/>
      <c r="AE241" s="35"/>
      <c r="AR241" s="215" t="s">
        <v>487</v>
      </c>
      <c r="AT241" s="215" t="s">
        <v>187</v>
      </c>
      <c r="AU241" s="215" t="s">
        <v>83</v>
      </c>
      <c r="AY241" s="18" t="s">
        <v>185</v>
      </c>
      <c r="BE241" s="216">
        <f>IF(N241="základní",J241,0)</f>
        <v>0</v>
      </c>
      <c r="BF241" s="216">
        <f>IF(N241="snížená",J241,0)</f>
        <v>0</v>
      </c>
      <c r="BG241" s="216">
        <f>IF(N241="zákl. přenesená",J241,0)</f>
        <v>0</v>
      </c>
      <c r="BH241" s="216">
        <f>IF(N241="sníž. přenesená",J241,0)</f>
        <v>0</v>
      </c>
      <c r="BI241" s="216">
        <f>IF(N241="nulová",J241,0)</f>
        <v>0</v>
      </c>
      <c r="BJ241" s="18" t="s">
        <v>81</v>
      </c>
      <c r="BK241" s="216">
        <f>ROUND(I241*H241,2)</f>
        <v>0</v>
      </c>
      <c r="BL241" s="18" t="s">
        <v>487</v>
      </c>
      <c r="BM241" s="215" t="s">
        <v>3428</v>
      </c>
    </row>
    <row r="242" spans="1:65" s="2" customFormat="1" ht="10.199999999999999">
      <c r="A242" s="35"/>
      <c r="B242" s="36"/>
      <c r="C242" s="37"/>
      <c r="D242" s="217" t="s">
        <v>194</v>
      </c>
      <c r="E242" s="37"/>
      <c r="F242" s="218" t="s">
        <v>2747</v>
      </c>
      <c r="G242" s="37"/>
      <c r="H242" s="37"/>
      <c r="I242" s="116"/>
      <c r="J242" s="37"/>
      <c r="K242" s="37"/>
      <c r="L242" s="40"/>
      <c r="M242" s="219"/>
      <c r="N242" s="220"/>
      <c r="O242" s="72"/>
      <c r="P242" s="72"/>
      <c r="Q242" s="72"/>
      <c r="R242" s="72"/>
      <c r="S242" s="72"/>
      <c r="T242" s="73"/>
      <c r="U242" s="35"/>
      <c r="V242" s="35"/>
      <c r="W242" s="35"/>
      <c r="X242" s="35"/>
      <c r="Y242" s="35"/>
      <c r="Z242" s="35"/>
      <c r="AA242" s="35"/>
      <c r="AB242" s="35"/>
      <c r="AC242" s="35"/>
      <c r="AD242" s="35"/>
      <c r="AE242" s="35"/>
      <c r="AT242" s="18" t="s">
        <v>194</v>
      </c>
      <c r="AU242" s="18" t="s">
        <v>83</v>
      </c>
    </row>
    <row r="243" spans="1:65" s="2" customFormat="1" ht="16.5" customHeight="1">
      <c r="A243" s="35"/>
      <c r="B243" s="36"/>
      <c r="C243" s="204" t="s">
        <v>892</v>
      </c>
      <c r="D243" s="204" t="s">
        <v>187</v>
      </c>
      <c r="E243" s="205" t="s">
        <v>2755</v>
      </c>
      <c r="F243" s="206" t="s">
        <v>3429</v>
      </c>
      <c r="G243" s="207" t="s">
        <v>1430</v>
      </c>
      <c r="H243" s="208">
        <v>1</v>
      </c>
      <c r="I243" s="209"/>
      <c r="J243" s="210">
        <f>ROUND(I243*H243,2)</f>
        <v>0</v>
      </c>
      <c r="K243" s="206" t="s">
        <v>1</v>
      </c>
      <c r="L243" s="40"/>
      <c r="M243" s="211" t="s">
        <v>1</v>
      </c>
      <c r="N243" s="212" t="s">
        <v>38</v>
      </c>
      <c r="O243" s="72"/>
      <c r="P243" s="213">
        <f>O243*H243</f>
        <v>0</v>
      </c>
      <c r="Q243" s="213">
        <v>0</v>
      </c>
      <c r="R243" s="213">
        <f>Q243*H243</f>
        <v>0</v>
      </c>
      <c r="S243" s="213">
        <v>0</v>
      </c>
      <c r="T243" s="214">
        <f>S243*H243</f>
        <v>0</v>
      </c>
      <c r="U243" s="35"/>
      <c r="V243" s="35"/>
      <c r="W243" s="35"/>
      <c r="X243" s="35"/>
      <c r="Y243" s="35"/>
      <c r="Z243" s="35"/>
      <c r="AA243" s="35"/>
      <c r="AB243" s="35"/>
      <c r="AC243" s="35"/>
      <c r="AD243" s="35"/>
      <c r="AE243" s="35"/>
      <c r="AR243" s="215" t="s">
        <v>487</v>
      </c>
      <c r="AT243" s="215" t="s">
        <v>187</v>
      </c>
      <c r="AU243" s="215" t="s">
        <v>83</v>
      </c>
      <c r="AY243" s="18" t="s">
        <v>185</v>
      </c>
      <c r="BE243" s="216">
        <f>IF(N243="základní",J243,0)</f>
        <v>0</v>
      </c>
      <c r="BF243" s="216">
        <f>IF(N243="snížená",J243,0)</f>
        <v>0</v>
      </c>
      <c r="BG243" s="216">
        <f>IF(N243="zákl. přenesená",J243,0)</f>
        <v>0</v>
      </c>
      <c r="BH243" s="216">
        <f>IF(N243="sníž. přenesená",J243,0)</f>
        <v>0</v>
      </c>
      <c r="BI243" s="216">
        <f>IF(N243="nulová",J243,0)</f>
        <v>0</v>
      </c>
      <c r="BJ243" s="18" t="s">
        <v>81</v>
      </c>
      <c r="BK243" s="216">
        <f>ROUND(I243*H243,2)</f>
        <v>0</v>
      </c>
      <c r="BL243" s="18" t="s">
        <v>487</v>
      </c>
      <c r="BM243" s="215" t="s">
        <v>3430</v>
      </c>
    </row>
    <row r="244" spans="1:65" s="2" customFormat="1" ht="10.199999999999999">
      <c r="A244" s="35"/>
      <c r="B244" s="36"/>
      <c r="C244" s="37"/>
      <c r="D244" s="217" t="s">
        <v>194</v>
      </c>
      <c r="E244" s="37"/>
      <c r="F244" s="218" t="s">
        <v>3429</v>
      </c>
      <c r="G244" s="37"/>
      <c r="H244" s="37"/>
      <c r="I244" s="116"/>
      <c r="J244" s="37"/>
      <c r="K244" s="37"/>
      <c r="L244" s="40"/>
      <c r="M244" s="219"/>
      <c r="N244" s="220"/>
      <c r="O244" s="72"/>
      <c r="P244" s="72"/>
      <c r="Q244" s="72"/>
      <c r="R244" s="72"/>
      <c r="S244" s="72"/>
      <c r="T244" s="73"/>
      <c r="U244" s="35"/>
      <c r="V244" s="35"/>
      <c r="W244" s="35"/>
      <c r="X244" s="35"/>
      <c r="Y244" s="35"/>
      <c r="Z244" s="35"/>
      <c r="AA244" s="35"/>
      <c r="AB244" s="35"/>
      <c r="AC244" s="35"/>
      <c r="AD244" s="35"/>
      <c r="AE244" s="35"/>
      <c r="AT244" s="18" t="s">
        <v>194</v>
      </c>
      <c r="AU244" s="18" t="s">
        <v>83</v>
      </c>
    </row>
    <row r="245" spans="1:65" s="2" customFormat="1" ht="21.75" customHeight="1">
      <c r="A245" s="35"/>
      <c r="B245" s="36"/>
      <c r="C245" s="204" t="s">
        <v>896</v>
      </c>
      <c r="D245" s="204" t="s">
        <v>187</v>
      </c>
      <c r="E245" s="205" t="s">
        <v>2928</v>
      </c>
      <c r="F245" s="206" t="s">
        <v>3431</v>
      </c>
      <c r="G245" s="207" t="s">
        <v>1430</v>
      </c>
      <c r="H245" s="208">
        <v>1</v>
      </c>
      <c r="I245" s="209"/>
      <c r="J245" s="210">
        <f>ROUND(I245*H245,2)</f>
        <v>0</v>
      </c>
      <c r="K245" s="206" t="s">
        <v>1</v>
      </c>
      <c r="L245" s="40"/>
      <c r="M245" s="211" t="s">
        <v>1</v>
      </c>
      <c r="N245" s="212" t="s">
        <v>38</v>
      </c>
      <c r="O245" s="72"/>
      <c r="P245" s="213">
        <f>O245*H245</f>
        <v>0</v>
      </c>
      <c r="Q245" s="213">
        <v>0</v>
      </c>
      <c r="R245" s="213">
        <f>Q245*H245</f>
        <v>0</v>
      </c>
      <c r="S245" s="213">
        <v>0</v>
      </c>
      <c r="T245" s="214">
        <f>S245*H245</f>
        <v>0</v>
      </c>
      <c r="U245" s="35"/>
      <c r="V245" s="35"/>
      <c r="W245" s="35"/>
      <c r="X245" s="35"/>
      <c r="Y245" s="35"/>
      <c r="Z245" s="35"/>
      <c r="AA245" s="35"/>
      <c r="AB245" s="35"/>
      <c r="AC245" s="35"/>
      <c r="AD245" s="35"/>
      <c r="AE245" s="35"/>
      <c r="AR245" s="215" t="s">
        <v>487</v>
      </c>
      <c r="AT245" s="215" t="s">
        <v>187</v>
      </c>
      <c r="AU245" s="215" t="s">
        <v>83</v>
      </c>
      <c r="AY245" s="18" t="s">
        <v>185</v>
      </c>
      <c r="BE245" s="216">
        <f>IF(N245="základní",J245,0)</f>
        <v>0</v>
      </c>
      <c r="BF245" s="216">
        <f>IF(N245="snížená",J245,0)</f>
        <v>0</v>
      </c>
      <c r="BG245" s="216">
        <f>IF(N245="zákl. přenesená",J245,0)</f>
        <v>0</v>
      </c>
      <c r="BH245" s="216">
        <f>IF(N245="sníž. přenesená",J245,0)</f>
        <v>0</v>
      </c>
      <c r="BI245" s="216">
        <f>IF(N245="nulová",J245,0)</f>
        <v>0</v>
      </c>
      <c r="BJ245" s="18" t="s">
        <v>81</v>
      </c>
      <c r="BK245" s="216">
        <f>ROUND(I245*H245,2)</f>
        <v>0</v>
      </c>
      <c r="BL245" s="18" t="s">
        <v>487</v>
      </c>
      <c r="BM245" s="215" t="s">
        <v>3432</v>
      </c>
    </row>
    <row r="246" spans="1:65" s="2" customFormat="1" ht="10.199999999999999">
      <c r="A246" s="35"/>
      <c r="B246" s="36"/>
      <c r="C246" s="37"/>
      <c r="D246" s="217" t="s">
        <v>194</v>
      </c>
      <c r="E246" s="37"/>
      <c r="F246" s="218" t="s">
        <v>3431</v>
      </c>
      <c r="G246" s="37"/>
      <c r="H246" s="37"/>
      <c r="I246" s="116"/>
      <c r="J246" s="37"/>
      <c r="K246" s="37"/>
      <c r="L246" s="40"/>
      <c r="M246" s="219"/>
      <c r="N246" s="220"/>
      <c r="O246" s="72"/>
      <c r="P246" s="72"/>
      <c r="Q246" s="72"/>
      <c r="R246" s="72"/>
      <c r="S246" s="72"/>
      <c r="T246" s="73"/>
      <c r="U246" s="35"/>
      <c r="V246" s="35"/>
      <c r="W246" s="35"/>
      <c r="X246" s="35"/>
      <c r="Y246" s="35"/>
      <c r="Z246" s="35"/>
      <c r="AA246" s="35"/>
      <c r="AB246" s="35"/>
      <c r="AC246" s="35"/>
      <c r="AD246" s="35"/>
      <c r="AE246" s="35"/>
      <c r="AT246" s="18" t="s">
        <v>194</v>
      </c>
      <c r="AU246" s="18" t="s">
        <v>83</v>
      </c>
    </row>
    <row r="247" spans="1:65" s="2" customFormat="1" ht="16.5" customHeight="1">
      <c r="A247" s="35"/>
      <c r="B247" s="36"/>
      <c r="C247" s="204" t="s">
        <v>900</v>
      </c>
      <c r="D247" s="204" t="s">
        <v>187</v>
      </c>
      <c r="E247" s="205" t="s">
        <v>3293</v>
      </c>
      <c r="F247" s="206" t="s">
        <v>2929</v>
      </c>
      <c r="G247" s="207" t="s">
        <v>1430</v>
      </c>
      <c r="H247" s="208">
        <v>1</v>
      </c>
      <c r="I247" s="209"/>
      <c r="J247" s="210">
        <f>ROUND(I247*H247,2)</f>
        <v>0</v>
      </c>
      <c r="K247" s="206" t="s">
        <v>1</v>
      </c>
      <c r="L247" s="40"/>
      <c r="M247" s="211" t="s">
        <v>1</v>
      </c>
      <c r="N247" s="212" t="s">
        <v>38</v>
      </c>
      <c r="O247" s="72"/>
      <c r="P247" s="213">
        <f>O247*H247</f>
        <v>0</v>
      </c>
      <c r="Q247" s="213">
        <v>0</v>
      </c>
      <c r="R247" s="213">
        <f>Q247*H247</f>
        <v>0</v>
      </c>
      <c r="S247" s="213">
        <v>0</v>
      </c>
      <c r="T247" s="214">
        <f>S247*H247</f>
        <v>0</v>
      </c>
      <c r="U247" s="35"/>
      <c r="V247" s="35"/>
      <c r="W247" s="35"/>
      <c r="X247" s="35"/>
      <c r="Y247" s="35"/>
      <c r="Z247" s="35"/>
      <c r="AA247" s="35"/>
      <c r="AB247" s="35"/>
      <c r="AC247" s="35"/>
      <c r="AD247" s="35"/>
      <c r="AE247" s="35"/>
      <c r="AR247" s="215" t="s">
        <v>487</v>
      </c>
      <c r="AT247" s="215" t="s">
        <v>187</v>
      </c>
      <c r="AU247" s="215" t="s">
        <v>83</v>
      </c>
      <c r="AY247" s="18" t="s">
        <v>185</v>
      </c>
      <c r="BE247" s="216">
        <f>IF(N247="základní",J247,0)</f>
        <v>0</v>
      </c>
      <c r="BF247" s="216">
        <f>IF(N247="snížená",J247,0)</f>
        <v>0</v>
      </c>
      <c r="BG247" s="216">
        <f>IF(N247="zákl. přenesená",J247,0)</f>
        <v>0</v>
      </c>
      <c r="BH247" s="216">
        <f>IF(N247="sníž. přenesená",J247,0)</f>
        <v>0</v>
      </c>
      <c r="BI247" s="216">
        <f>IF(N247="nulová",J247,0)</f>
        <v>0</v>
      </c>
      <c r="BJ247" s="18" t="s">
        <v>81</v>
      </c>
      <c r="BK247" s="216">
        <f>ROUND(I247*H247,2)</f>
        <v>0</v>
      </c>
      <c r="BL247" s="18" t="s">
        <v>487</v>
      </c>
      <c r="BM247" s="215" t="s">
        <v>3433</v>
      </c>
    </row>
    <row r="248" spans="1:65" s="2" customFormat="1" ht="10.199999999999999">
      <c r="A248" s="35"/>
      <c r="B248" s="36"/>
      <c r="C248" s="37"/>
      <c r="D248" s="217" t="s">
        <v>194</v>
      </c>
      <c r="E248" s="37"/>
      <c r="F248" s="218" t="s">
        <v>2929</v>
      </c>
      <c r="G248" s="37"/>
      <c r="H248" s="37"/>
      <c r="I248" s="116"/>
      <c r="J248" s="37"/>
      <c r="K248" s="37"/>
      <c r="L248" s="40"/>
      <c r="M248" s="254"/>
      <c r="N248" s="255"/>
      <c r="O248" s="256"/>
      <c r="P248" s="256"/>
      <c r="Q248" s="256"/>
      <c r="R248" s="256"/>
      <c r="S248" s="256"/>
      <c r="T248" s="257"/>
      <c r="U248" s="35"/>
      <c r="V248" s="35"/>
      <c r="W248" s="35"/>
      <c r="X248" s="35"/>
      <c r="Y248" s="35"/>
      <c r="Z248" s="35"/>
      <c r="AA248" s="35"/>
      <c r="AB248" s="35"/>
      <c r="AC248" s="35"/>
      <c r="AD248" s="35"/>
      <c r="AE248" s="35"/>
      <c r="AT248" s="18" t="s">
        <v>194</v>
      </c>
      <c r="AU248" s="18" t="s">
        <v>83</v>
      </c>
    </row>
    <row r="249" spans="1:65" s="2" customFormat="1" ht="6.9" customHeight="1">
      <c r="A249" s="35"/>
      <c r="B249" s="55"/>
      <c r="C249" s="56"/>
      <c r="D249" s="56"/>
      <c r="E249" s="56"/>
      <c r="F249" s="56"/>
      <c r="G249" s="56"/>
      <c r="H249" s="56"/>
      <c r="I249" s="153"/>
      <c r="J249" s="56"/>
      <c r="K249" s="56"/>
      <c r="L249" s="40"/>
      <c r="M249" s="35"/>
      <c r="O249" s="35"/>
      <c r="P249" s="35"/>
      <c r="Q249" s="35"/>
      <c r="R249" s="35"/>
      <c r="S249" s="35"/>
      <c r="T249" s="35"/>
      <c r="U249" s="35"/>
      <c r="V249" s="35"/>
      <c r="W249" s="35"/>
      <c r="X249" s="35"/>
      <c r="Y249" s="35"/>
      <c r="Z249" s="35"/>
      <c r="AA249" s="35"/>
      <c r="AB249" s="35"/>
      <c r="AC249" s="35"/>
      <c r="AD249" s="35"/>
      <c r="AE249" s="35"/>
    </row>
  </sheetData>
  <sheetProtection algorithmName="SHA-512" hashValue="CgeshNR6OjYJyf3I0wi1ENLx93P5F2XRGhYO+K4yW4Z5K3deO03uLysfDxiiurg1SR6lfqBG17X3RWzKa1hX1Q==" saltValue="gyYNR5eB/1bT54fisxMlwzjaFKQbvS3SGoDiJVJnYPBYowaV7z5GY/uq99fL1xBjLe9MGJ4M0CtVo22HC7kWFA==" spinCount="100000" sheet="1" objects="1" scenarios="1" formatColumns="0" formatRows="0" autoFilter="0"/>
  <autoFilter ref="C124:K248"/>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3"/>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125</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3434</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ROUND(J121,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ROUND((SUM(BE121:BE172)),  2)</f>
        <v>0</v>
      </c>
      <c r="G33" s="35"/>
      <c r="H33" s="35"/>
      <c r="I33" s="132">
        <v>0.21</v>
      </c>
      <c r="J33" s="131">
        <f>ROUND(((SUM(BE121:BE172))*I33),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ROUND((SUM(BF121:BF172)),  2)</f>
        <v>0</v>
      </c>
      <c r="G34" s="35"/>
      <c r="H34" s="35"/>
      <c r="I34" s="132">
        <v>0.15</v>
      </c>
      <c r="J34" s="131">
        <f>ROUND(((SUM(BF121:BF172))*I34),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ROUND((SUM(BG121:BG172)),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ROUND((SUM(BH121:BH172)),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ROUND((SUM(BI121:BI172)),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401.2 - E - Rozvaděč R EVS</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J121</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3435</v>
      </c>
      <c r="E97" s="165"/>
      <c r="F97" s="165"/>
      <c r="G97" s="165"/>
      <c r="H97" s="165"/>
      <c r="I97" s="166"/>
      <c r="J97" s="167">
        <f>J122</f>
        <v>0</v>
      </c>
      <c r="K97" s="163"/>
      <c r="L97" s="168"/>
    </row>
    <row r="98" spans="1:31" s="10" customFormat="1" ht="19.95" customHeight="1">
      <c r="B98" s="169"/>
      <c r="C98" s="170"/>
      <c r="D98" s="171" t="s">
        <v>3436</v>
      </c>
      <c r="E98" s="172"/>
      <c r="F98" s="172"/>
      <c r="G98" s="172"/>
      <c r="H98" s="172"/>
      <c r="I98" s="173"/>
      <c r="J98" s="174">
        <f>J123</f>
        <v>0</v>
      </c>
      <c r="K98" s="170"/>
      <c r="L98" s="175"/>
    </row>
    <row r="99" spans="1:31" s="10" customFormat="1" ht="19.95" customHeight="1">
      <c r="B99" s="169"/>
      <c r="C99" s="170"/>
      <c r="D99" s="171" t="s">
        <v>3437</v>
      </c>
      <c r="E99" s="172"/>
      <c r="F99" s="172"/>
      <c r="G99" s="172"/>
      <c r="H99" s="172"/>
      <c r="I99" s="173"/>
      <c r="J99" s="174">
        <f>J158</f>
        <v>0</v>
      </c>
      <c r="K99" s="170"/>
      <c r="L99" s="175"/>
    </row>
    <row r="100" spans="1:31" s="10" customFormat="1" ht="19.95" customHeight="1">
      <c r="B100" s="169"/>
      <c r="C100" s="170"/>
      <c r="D100" s="171" t="s">
        <v>3438</v>
      </c>
      <c r="E100" s="172"/>
      <c r="F100" s="172"/>
      <c r="G100" s="172"/>
      <c r="H100" s="172"/>
      <c r="I100" s="173"/>
      <c r="J100" s="174">
        <f>J165</f>
        <v>0</v>
      </c>
      <c r="K100" s="170"/>
      <c r="L100" s="175"/>
    </row>
    <row r="101" spans="1:31" s="10" customFormat="1" ht="19.95" customHeight="1">
      <c r="B101" s="169"/>
      <c r="C101" s="170"/>
      <c r="D101" s="171" t="s">
        <v>3439</v>
      </c>
      <c r="E101" s="172"/>
      <c r="F101" s="172"/>
      <c r="G101" s="172"/>
      <c r="H101" s="172"/>
      <c r="I101" s="173"/>
      <c r="J101" s="174">
        <f>J168</f>
        <v>0</v>
      </c>
      <c r="K101" s="170"/>
      <c r="L101" s="175"/>
    </row>
    <row r="102" spans="1:31" s="2" customFormat="1" ht="21.75" customHeight="1">
      <c r="A102" s="35"/>
      <c r="B102" s="36"/>
      <c r="C102" s="37"/>
      <c r="D102" s="37"/>
      <c r="E102" s="37"/>
      <c r="F102" s="37"/>
      <c r="G102" s="37"/>
      <c r="H102" s="37"/>
      <c r="I102" s="116"/>
      <c r="J102" s="37"/>
      <c r="K102" s="37"/>
      <c r="L102" s="52"/>
      <c r="S102" s="35"/>
      <c r="T102" s="35"/>
      <c r="U102" s="35"/>
      <c r="V102" s="35"/>
      <c r="W102" s="35"/>
      <c r="X102" s="35"/>
      <c r="Y102" s="35"/>
      <c r="Z102" s="35"/>
      <c r="AA102" s="35"/>
      <c r="AB102" s="35"/>
      <c r="AC102" s="35"/>
      <c r="AD102" s="35"/>
      <c r="AE102" s="35"/>
    </row>
    <row r="103" spans="1:31" s="2" customFormat="1" ht="6.9" customHeight="1">
      <c r="A103" s="35"/>
      <c r="B103" s="55"/>
      <c r="C103" s="56"/>
      <c r="D103" s="56"/>
      <c r="E103" s="56"/>
      <c r="F103" s="56"/>
      <c r="G103" s="56"/>
      <c r="H103" s="56"/>
      <c r="I103" s="153"/>
      <c r="J103" s="56"/>
      <c r="K103" s="56"/>
      <c r="L103" s="52"/>
      <c r="S103" s="35"/>
      <c r="T103" s="35"/>
      <c r="U103" s="35"/>
      <c r="V103" s="35"/>
      <c r="W103" s="35"/>
      <c r="X103" s="35"/>
      <c r="Y103" s="35"/>
      <c r="Z103" s="35"/>
      <c r="AA103" s="35"/>
      <c r="AB103" s="35"/>
      <c r="AC103" s="35"/>
      <c r="AD103" s="35"/>
      <c r="AE103" s="35"/>
    </row>
    <row r="107" spans="1:31" s="2" customFormat="1" ht="6.9" customHeight="1">
      <c r="A107" s="35"/>
      <c r="B107" s="57"/>
      <c r="C107" s="58"/>
      <c r="D107" s="58"/>
      <c r="E107" s="58"/>
      <c r="F107" s="58"/>
      <c r="G107" s="58"/>
      <c r="H107" s="58"/>
      <c r="I107" s="156"/>
      <c r="J107" s="58"/>
      <c r="K107" s="58"/>
      <c r="L107" s="52"/>
      <c r="S107" s="35"/>
      <c r="T107" s="35"/>
      <c r="U107" s="35"/>
      <c r="V107" s="35"/>
      <c r="W107" s="35"/>
      <c r="X107" s="35"/>
      <c r="Y107" s="35"/>
      <c r="Z107" s="35"/>
      <c r="AA107" s="35"/>
      <c r="AB107" s="35"/>
      <c r="AC107" s="35"/>
      <c r="AD107" s="35"/>
      <c r="AE107" s="35"/>
    </row>
    <row r="108" spans="1:31" s="2" customFormat="1" ht="24.9" customHeight="1">
      <c r="A108" s="35"/>
      <c r="B108" s="36"/>
      <c r="C108" s="24" t="s">
        <v>170</v>
      </c>
      <c r="D108" s="37"/>
      <c r="E108" s="37"/>
      <c r="F108" s="37"/>
      <c r="G108" s="37"/>
      <c r="H108" s="37"/>
      <c r="I108" s="116"/>
      <c r="J108" s="37"/>
      <c r="K108" s="37"/>
      <c r="L108" s="52"/>
      <c r="S108" s="35"/>
      <c r="T108" s="35"/>
      <c r="U108" s="35"/>
      <c r="V108" s="35"/>
      <c r="W108" s="35"/>
      <c r="X108" s="35"/>
      <c r="Y108" s="35"/>
      <c r="Z108" s="35"/>
      <c r="AA108" s="35"/>
      <c r="AB108" s="35"/>
      <c r="AC108" s="35"/>
      <c r="AD108" s="35"/>
      <c r="AE108" s="35"/>
    </row>
    <row r="109" spans="1:31" s="2" customFormat="1" ht="6.9" customHeight="1">
      <c r="A109" s="35"/>
      <c r="B109" s="36"/>
      <c r="C109" s="37"/>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34" t="str">
        <f>E7</f>
        <v>Revitalizace náměstí ve Valašském Meziříčí</v>
      </c>
      <c r="F111" s="335"/>
      <c r="G111" s="335"/>
      <c r="H111" s="335"/>
      <c r="I111" s="116"/>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154</v>
      </c>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3" t="str">
        <f>E9</f>
        <v>SO 401.2 - E - Rozvaděč R EVS</v>
      </c>
      <c r="F113" s="336"/>
      <c r="G113" s="336"/>
      <c r="H113" s="336"/>
      <c r="I113" s="116"/>
      <c r="J113" s="37"/>
      <c r="K113" s="37"/>
      <c r="L113" s="52"/>
      <c r="S113" s="35"/>
      <c r="T113" s="35"/>
      <c r="U113" s="35"/>
      <c r="V113" s="35"/>
      <c r="W113" s="35"/>
      <c r="X113" s="35"/>
      <c r="Y113" s="35"/>
      <c r="Z113" s="35"/>
      <c r="AA113" s="35"/>
      <c r="AB113" s="35"/>
      <c r="AC113" s="35"/>
      <c r="AD113" s="35"/>
      <c r="AE113" s="35"/>
    </row>
    <row r="114" spans="1:65" s="2" customFormat="1" ht="6.9" customHeight="1">
      <c r="A114" s="35"/>
      <c r="B114" s="36"/>
      <c r="C114" s="37"/>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Valašské Meziříčí</v>
      </c>
      <c r="G115" s="37"/>
      <c r="H115" s="37"/>
      <c r="I115" s="118" t="s">
        <v>22</v>
      </c>
      <c r="J115" s="67" t="str">
        <f>IF(J12="","",J12)</f>
        <v>16. 10. 2020</v>
      </c>
      <c r="K115" s="37"/>
      <c r="L115" s="52"/>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2" customFormat="1" ht="25.65" customHeight="1">
      <c r="A117" s="35"/>
      <c r="B117" s="36"/>
      <c r="C117" s="30" t="s">
        <v>24</v>
      </c>
      <c r="D117" s="37"/>
      <c r="E117" s="37"/>
      <c r="F117" s="28" t="str">
        <f>E15</f>
        <v xml:space="preserve"> </v>
      </c>
      <c r="G117" s="37"/>
      <c r="H117" s="37"/>
      <c r="I117" s="118" t="s">
        <v>29</v>
      </c>
      <c r="J117" s="33" t="str">
        <f>E21</f>
        <v>360 DEGREES CONSTRUCT s.r.o.</v>
      </c>
      <c r="K117" s="37"/>
      <c r="L117" s="52"/>
      <c r="S117" s="35"/>
      <c r="T117" s="35"/>
      <c r="U117" s="35"/>
      <c r="V117" s="35"/>
      <c r="W117" s="35"/>
      <c r="X117" s="35"/>
      <c r="Y117" s="35"/>
      <c r="Z117" s="35"/>
      <c r="AA117" s="35"/>
      <c r="AB117" s="35"/>
      <c r="AC117" s="35"/>
      <c r="AD117" s="35"/>
      <c r="AE117" s="35"/>
    </row>
    <row r="118" spans="1:65" s="2" customFormat="1" ht="25.65" customHeight="1">
      <c r="A118" s="35"/>
      <c r="B118" s="36"/>
      <c r="C118" s="30" t="s">
        <v>27</v>
      </c>
      <c r="D118" s="37"/>
      <c r="E118" s="37"/>
      <c r="F118" s="28" t="str">
        <f>IF(E18="","",E18)</f>
        <v>Vyplň údaj</v>
      </c>
      <c r="G118" s="37"/>
      <c r="H118" s="37"/>
      <c r="I118" s="118" t="s">
        <v>31</v>
      </c>
      <c r="J118" s="33" t="str">
        <f>E24</f>
        <v>360 DEGREES CONSTRUCT s.r.o.</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16"/>
      <c r="J119" s="37"/>
      <c r="K119" s="37"/>
      <c r="L119" s="52"/>
      <c r="S119" s="35"/>
      <c r="T119" s="35"/>
      <c r="U119" s="35"/>
      <c r="V119" s="35"/>
      <c r="W119" s="35"/>
      <c r="X119" s="35"/>
      <c r="Y119" s="35"/>
      <c r="Z119" s="35"/>
      <c r="AA119" s="35"/>
      <c r="AB119" s="35"/>
      <c r="AC119" s="35"/>
      <c r="AD119" s="35"/>
      <c r="AE119" s="35"/>
    </row>
    <row r="120" spans="1:65" s="11" customFormat="1" ht="29.25" customHeight="1">
      <c r="A120" s="176"/>
      <c r="B120" s="177"/>
      <c r="C120" s="178" t="s">
        <v>171</v>
      </c>
      <c r="D120" s="179" t="s">
        <v>58</v>
      </c>
      <c r="E120" s="179" t="s">
        <v>54</v>
      </c>
      <c r="F120" s="179" t="s">
        <v>55</v>
      </c>
      <c r="G120" s="179" t="s">
        <v>172</v>
      </c>
      <c r="H120" s="179" t="s">
        <v>173</v>
      </c>
      <c r="I120" s="180" t="s">
        <v>174</v>
      </c>
      <c r="J120" s="179" t="s">
        <v>160</v>
      </c>
      <c r="K120" s="181" t="s">
        <v>175</v>
      </c>
      <c r="L120" s="182"/>
      <c r="M120" s="76" t="s">
        <v>1</v>
      </c>
      <c r="N120" s="77" t="s">
        <v>37</v>
      </c>
      <c r="O120" s="77" t="s">
        <v>176</v>
      </c>
      <c r="P120" s="77" t="s">
        <v>177</v>
      </c>
      <c r="Q120" s="77" t="s">
        <v>178</v>
      </c>
      <c r="R120" s="77" t="s">
        <v>179</v>
      </c>
      <c r="S120" s="77" t="s">
        <v>180</v>
      </c>
      <c r="T120" s="78" t="s">
        <v>181</v>
      </c>
      <c r="U120" s="176"/>
      <c r="V120" s="176"/>
      <c r="W120" s="176"/>
      <c r="X120" s="176"/>
      <c r="Y120" s="176"/>
      <c r="Z120" s="176"/>
      <c r="AA120" s="176"/>
      <c r="AB120" s="176"/>
      <c r="AC120" s="176"/>
      <c r="AD120" s="176"/>
      <c r="AE120" s="176"/>
    </row>
    <row r="121" spans="1:65" s="2" customFormat="1" ht="22.8" customHeight="1">
      <c r="A121" s="35"/>
      <c r="B121" s="36"/>
      <c r="C121" s="83" t="s">
        <v>182</v>
      </c>
      <c r="D121" s="37"/>
      <c r="E121" s="37"/>
      <c r="F121" s="37"/>
      <c r="G121" s="37"/>
      <c r="H121" s="37"/>
      <c r="I121" s="116"/>
      <c r="J121" s="183">
        <f>BK121</f>
        <v>0</v>
      </c>
      <c r="K121" s="37"/>
      <c r="L121" s="40"/>
      <c r="M121" s="79"/>
      <c r="N121" s="184"/>
      <c r="O121" s="80"/>
      <c r="P121" s="185">
        <f>P122</f>
        <v>0</v>
      </c>
      <c r="Q121" s="80"/>
      <c r="R121" s="185">
        <f>R122</f>
        <v>0</v>
      </c>
      <c r="S121" s="80"/>
      <c r="T121" s="186">
        <f>T122</f>
        <v>0</v>
      </c>
      <c r="U121" s="35"/>
      <c r="V121" s="35"/>
      <c r="W121" s="35"/>
      <c r="X121" s="35"/>
      <c r="Y121" s="35"/>
      <c r="Z121" s="35"/>
      <c r="AA121" s="35"/>
      <c r="AB121" s="35"/>
      <c r="AC121" s="35"/>
      <c r="AD121" s="35"/>
      <c r="AE121" s="35"/>
      <c r="AT121" s="18" t="s">
        <v>72</v>
      </c>
      <c r="AU121" s="18" t="s">
        <v>162</v>
      </c>
      <c r="BK121" s="187">
        <f>BK122</f>
        <v>0</v>
      </c>
    </row>
    <row r="122" spans="1:65" s="12" customFormat="1" ht="25.95" customHeight="1">
      <c r="B122" s="188"/>
      <c r="C122" s="189"/>
      <c r="D122" s="190" t="s">
        <v>72</v>
      </c>
      <c r="E122" s="191" t="s">
        <v>1438</v>
      </c>
      <c r="F122" s="191" t="s">
        <v>124</v>
      </c>
      <c r="G122" s="189"/>
      <c r="H122" s="189"/>
      <c r="I122" s="192"/>
      <c r="J122" s="193">
        <f>BK122</f>
        <v>0</v>
      </c>
      <c r="K122" s="189"/>
      <c r="L122" s="194"/>
      <c r="M122" s="195"/>
      <c r="N122" s="196"/>
      <c r="O122" s="196"/>
      <c r="P122" s="197">
        <f>P123+P158+P165+P168</f>
        <v>0</v>
      </c>
      <c r="Q122" s="196"/>
      <c r="R122" s="197">
        <f>R123+R158+R165+R168</f>
        <v>0</v>
      </c>
      <c r="S122" s="196"/>
      <c r="T122" s="198">
        <f>T123+T158+T165+T168</f>
        <v>0</v>
      </c>
      <c r="AR122" s="199" t="s">
        <v>192</v>
      </c>
      <c r="AT122" s="200" t="s">
        <v>72</v>
      </c>
      <c r="AU122" s="200" t="s">
        <v>73</v>
      </c>
      <c r="AY122" s="199" t="s">
        <v>185</v>
      </c>
      <c r="BK122" s="201">
        <f>BK123+BK158+BK165+BK168</f>
        <v>0</v>
      </c>
    </row>
    <row r="123" spans="1:65" s="12" customFormat="1" ht="22.8" customHeight="1">
      <c r="B123" s="188"/>
      <c r="C123" s="189"/>
      <c r="D123" s="190" t="s">
        <v>72</v>
      </c>
      <c r="E123" s="202" t="s">
        <v>1440</v>
      </c>
      <c r="F123" s="202" t="s">
        <v>3440</v>
      </c>
      <c r="G123" s="189"/>
      <c r="H123" s="189"/>
      <c r="I123" s="192"/>
      <c r="J123" s="203">
        <f>BK123</f>
        <v>0</v>
      </c>
      <c r="K123" s="189"/>
      <c r="L123" s="194"/>
      <c r="M123" s="195"/>
      <c r="N123" s="196"/>
      <c r="O123" s="196"/>
      <c r="P123" s="197">
        <f>SUM(P124:P157)</f>
        <v>0</v>
      </c>
      <c r="Q123" s="196"/>
      <c r="R123" s="197">
        <f>SUM(R124:R157)</f>
        <v>0</v>
      </c>
      <c r="S123" s="196"/>
      <c r="T123" s="198">
        <f>SUM(T124:T157)</f>
        <v>0</v>
      </c>
      <c r="AR123" s="199" t="s">
        <v>192</v>
      </c>
      <c r="AT123" s="200" t="s">
        <v>72</v>
      </c>
      <c r="AU123" s="200" t="s">
        <v>81</v>
      </c>
      <c r="AY123" s="199" t="s">
        <v>185</v>
      </c>
      <c r="BK123" s="201">
        <f>SUM(BK124:BK157)</f>
        <v>0</v>
      </c>
    </row>
    <row r="124" spans="1:65" s="2" customFormat="1" ht="16.5" customHeight="1">
      <c r="A124" s="35"/>
      <c r="B124" s="36"/>
      <c r="C124" s="258" t="s">
        <v>81</v>
      </c>
      <c r="D124" s="258" t="s">
        <v>521</v>
      </c>
      <c r="E124" s="259" t="s">
        <v>3441</v>
      </c>
      <c r="F124" s="260" t="s">
        <v>3442</v>
      </c>
      <c r="G124" s="261" t="s">
        <v>990</v>
      </c>
      <c r="H124" s="262">
        <v>1</v>
      </c>
      <c r="I124" s="263"/>
      <c r="J124" s="264">
        <f>ROUND(I124*H124,2)</f>
        <v>0</v>
      </c>
      <c r="K124" s="260" t="s">
        <v>1</v>
      </c>
      <c r="L124" s="265"/>
      <c r="M124" s="266" t="s">
        <v>1</v>
      </c>
      <c r="N124" s="267" t="s">
        <v>38</v>
      </c>
      <c r="O124" s="72"/>
      <c r="P124" s="213">
        <f>O124*H124</f>
        <v>0</v>
      </c>
      <c r="Q124" s="213">
        <v>0</v>
      </c>
      <c r="R124" s="213">
        <f>Q124*H124</f>
        <v>0</v>
      </c>
      <c r="S124" s="213">
        <v>0</v>
      </c>
      <c r="T124" s="214">
        <f>S124*H124</f>
        <v>0</v>
      </c>
      <c r="U124" s="35"/>
      <c r="V124" s="35"/>
      <c r="W124" s="35"/>
      <c r="X124" s="35"/>
      <c r="Y124" s="35"/>
      <c r="Z124" s="35"/>
      <c r="AA124" s="35"/>
      <c r="AB124" s="35"/>
      <c r="AC124" s="35"/>
      <c r="AD124" s="35"/>
      <c r="AE124" s="35"/>
      <c r="AR124" s="215" t="s">
        <v>487</v>
      </c>
      <c r="AT124" s="215" t="s">
        <v>521</v>
      </c>
      <c r="AU124" s="215" t="s">
        <v>83</v>
      </c>
      <c r="AY124" s="18" t="s">
        <v>185</v>
      </c>
      <c r="BE124" s="216">
        <f>IF(N124="základní",J124,0)</f>
        <v>0</v>
      </c>
      <c r="BF124" s="216">
        <f>IF(N124="snížená",J124,0)</f>
        <v>0</v>
      </c>
      <c r="BG124" s="216">
        <f>IF(N124="zákl. přenesená",J124,0)</f>
        <v>0</v>
      </c>
      <c r="BH124" s="216">
        <f>IF(N124="sníž. přenesená",J124,0)</f>
        <v>0</v>
      </c>
      <c r="BI124" s="216">
        <f>IF(N124="nulová",J124,0)</f>
        <v>0</v>
      </c>
      <c r="BJ124" s="18" t="s">
        <v>81</v>
      </c>
      <c r="BK124" s="216">
        <f>ROUND(I124*H124,2)</f>
        <v>0</v>
      </c>
      <c r="BL124" s="18" t="s">
        <v>487</v>
      </c>
      <c r="BM124" s="215" t="s">
        <v>3443</v>
      </c>
    </row>
    <row r="125" spans="1:65" s="2" customFormat="1" ht="10.199999999999999">
      <c r="A125" s="35"/>
      <c r="B125" s="36"/>
      <c r="C125" s="37"/>
      <c r="D125" s="217" t="s">
        <v>194</v>
      </c>
      <c r="E125" s="37"/>
      <c r="F125" s="218" t="s">
        <v>3442</v>
      </c>
      <c r="G125" s="37"/>
      <c r="H125" s="37"/>
      <c r="I125" s="116"/>
      <c r="J125" s="37"/>
      <c r="K125" s="37"/>
      <c r="L125" s="40"/>
      <c r="M125" s="219"/>
      <c r="N125" s="220"/>
      <c r="O125" s="72"/>
      <c r="P125" s="72"/>
      <c r="Q125" s="72"/>
      <c r="R125" s="72"/>
      <c r="S125" s="72"/>
      <c r="T125" s="73"/>
      <c r="U125" s="35"/>
      <c r="V125" s="35"/>
      <c r="W125" s="35"/>
      <c r="X125" s="35"/>
      <c r="Y125" s="35"/>
      <c r="Z125" s="35"/>
      <c r="AA125" s="35"/>
      <c r="AB125" s="35"/>
      <c r="AC125" s="35"/>
      <c r="AD125" s="35"/>
      <c r="AE125" s="35"/>
      <c r="AT125" s="18" t="s">
        <v>194</v>
      </c>
      <c r="AU125" s="18" t="s">
        <v>83</v>
      </c>
    </row>
    <row r="126" spans="1:65" s="2" customFormat="1" ht="16.5" customHeight="1">
      <c r="A126" s="35"/>
      <c r="B126" s="36"/>
      <c r="C126" s="258" t="s">
        <v>83</v>
      </c>
      <c r="D126" s="258" t="s">
        <v>521</v>
      </c>
      <c r="E126" s="259" t="s">
        <v>2941</v>
      </c>
      <c r="F126" s="260" t="s">
        <v>2942</v>
      </c>
      <c r="G126" s="261" t="s">
        <v>990</v>
      </c>
      <c r="H126" s="262">
        <v>1</v>
      </c>
      <c r="I126" s="263"/>
      <c r="J126" s="264">
        <f>ROUND(I126*H126,2)</f>
        <v>0</v>
      </c>
      <c r="K126" s="260" t="s">
        <v>1</v>
      </c>
      <c r="L126" s="265"/>
      <c r="M126" s="266" t="s">
        <v>1</v>
      </c>
      <c r="N126" s="267" t="s">
        <v>38</v>
      </c>
      <c r="O126" s="72"/>
      <c r="P126" s="213">
        <f>O126*H126</f>
        <v>0</v>
      </c>
      <c r="Q126" s="213">
        <v>0</v>
      </c>
      <c r="R126" s="213">
        <f>Q126*H126</f>
        <v>0</v>
      </c>
      <c r="S126" s="213">
        <v>0</v>
      </c>
      <c r="T126" s="214">
        <f>S126*H126</f>
        <v>0</v>
      </c>
      <c r="U126" s="35"/>
      <c r="V126" s="35"/>
      <c r="W126" s="35"/>
      <c r="X126" s="35"/>
      <c r="Y126" s="35"/>
      <c r="Z126" s="35"/>
      <c r="AA126" s="35"/>
      <c r="AB126" s="35"/>
      <c r="AC126" s="35"/>
      <c r="AD126" s="35"/>
      <c r="AE126" s="35"/>
      <c r="AR126" s="215" t="s">
        <v>487</v>
      </c>
      <c r="AT126" s="215" t="s">
        <v>521</v>
      </c>
      <c r="AU126" s="215" t="s">
        <v>83</v>
      </c>
      <c r="AY126" s="18" t="s">
        <v>185</v>
      </c>
      <c r="BE126" s="216">
        <f>IF(N126="základní",J126,0)</f>
        <v>0</v>
      </c>
      <c r="BF126" s="216">
        <f>IF(N126="snížená",J126,0)</f>
        <v>0</v>
      </c>
      <c r="BG126" s="216">
        <f>IF(N126="zákl. přenesená",J126,0)</f>
        <v>0</v>
      </c>
      <c r="BH126" s="216">
        <f>IF(N126="sníž. přenesená",J126,0)</f>
        <v>0</v>
      </c>
      <c r="BI126" s="216">
        <f>IF(N126="nulová",J126,0)</f>
        <v>0</v>
      </c>
      <c r="BJ126" s="18" t="s">
        <v>81</v>
      </c>
      <c r="BK126" s="216">
        <f>ROUND(I126*H126,2)</f>
        <v>0</v>
      </c>
      <c r="BL126" s="18" t="s">
        <v>487</v>
      </c>
      <c r="BM126" s="215" t="s">
        <v>3444</v>
      </c>
    </row>
    <row r="127" spans="1:65" s="2" customFormat="1" ht="10.199999999999999">
      <c r="A127" s="35"/>
      <c r="B127" s="36"/>
      <c r="C127" s="37"/>
      <c r="D127" s="217" t="s">
        <v>194</v>
      </c>
      <c r="E127" s="37"/>
      <c r="F127" s="218" t="s">
        <v>2942</v>
      </c>
      <c r="G127" s="37"/>
      <c r="H127" s="37"/>
      <c r="I127" s="116"/>
      <c r="J127" s="37"/>
      <c r="K127" s="37"/>
      <c r="L127" s="40"/>
      <c r="M127" s="219"/>
      <c r="N127" s="220"/>
      <c r="O127" s="72"/>
      <c r="P127" s="72"/>
      <c r="Q127" s="72"/>
      <c r="R127" s="72"/>
      <c r="S127" s="72"/>
      <c r="T127" s="73"/>
      <c r="U127" s="35"/>
      <c r="V127" s="35"/>
      <c r="W127" s="35"/>
      <c r="X127" s="35"/>
      <c r="Y127" s="35"/>
      <c r="Z127" s="35"/>
      <c r="AA127" s="35"/>
      <c r="AB127" s="35"/>
      <c r="AC127" s="35"/>
      <c r="AD127" s="35"/>
      <c r="AE127" s="35"/>
      <c r="AT127" s="18" t="s">
        <v>194</v>
      </c>
      <c r="AU127" s="18" t="s">
        <v>83</v>
      </c>
    </row>
    <row r="128" spans="1:65" s="2" customFormat="1" ht="16.5" customHeight="1">
      <c r="A128" s="35"/>
      <c r="B128" s="36"/>
      <c r="C128" s="258" t="s">
        <v>202</v>
      </c>
      <c r="D128" s="258" t="s">
        <v>521</v>
      </c>
      <c r="E128" s="259" t="s">
        <v>2944</v>
      </c>
      <c r="F128" s="260" t="s">
        <v>2945</v>
      </c>
      <c r="G128" s="261" t="s">
        <v>990</v>
      </c>
      <c r="H128" s="262">
        <v>14</v>
      </c>
      <c r="I128" s="263"/>
      <c r="J128" s="264">
        <f>ROUND(I128*H128,2)</f>
        <v>0</v>
      </c>
      <c r="K128" s="260" t="s">
        <v>1</v>
      </c>
      <c r="L128" s="265"/>
      <c r="M128" s="266" t="s">
        <v>1</v>
      </c>
      <c r="N128" s="267" t="s">
        <v>38</v>
      </c>
      <c r="O128" s="72"/>
      <c r="P128" s="213">
        <f>O128*H128</f>
        <v>0</v>
      </c>
      <c r="Q128" s="213">
        <v>0</v>
      </c>
      <c r="R128" s="213">
        <f>Q128*H128</f>
        <v>0</v>
      </c>
      <c r="S128" s="213">
        <v>0</v>
      </c>
      <c r="T128" s="214">
        <f>S128*H128</f>
        <v>0</v>
      </c>
      <c r="U128" s="35"/>
      <c r="V128" s="35"/>
      <c r="W128" s="35"/>
      <c r="X128" s="35"/>
      <c r="Y128" s="35"/>
      <c r="Z128" s="35"/>
      <c r="AA128" s="35"/>
      <c r="AB128" s="35"/>
      <c r="AC128" s="35"/>
      <c r="AD128" s="35"/>
      <c r="AE128" s="35"/>
      <c r="AR128" s="215" t="s">
        <v>487</v>
      </c>
      <c r="AT128" s="215" t="s">
        <v>521</v>
      </c>
      <c r="AU128" s="215" t="s">
        <v>83</v>
      </c>
      <c r="AY128" s="18" t="s">
        <v>185</v>
      </c>
      <c r="BE128" s="216">
        <f>IF(N128="základní",J128,0)</f>
        <v>0</v>
      </c>
      <c r="BF128" s="216">
        <f>IF(N128="snížená",J128,0)</f>
        <v>0</v>
      </c>
      <c r="BG128" s="216">
        <f>IF(N128="zákl. přenesená",J128,0)</f>
        <v>0</v>
      </c>
      <c r="BH128" s="216">
        <f>IF(N128="sníž. přenesená",J128,0)</f>
        <v>0</v>
      </c>
      <c r="BI128" s="216">
        <f>IF(N128="nulová",J128,0)</f>
        <v>0</v>
      </c>
      <c r="BJ128" s="18" t="s">
        <v>81</v>
      </c>
      <c r="BK128" s="216">
        <f>ROUND(I128*H128,2)</f>
        <v>0</v>
      </c>
      <c r="BL128" s="18" t="s">
        <v>487</v>
      </c>
      <c r="BM128" s="215" t="s">
        <v>3445</v>
      </c>
    </row>
    <row r="129" spans="1:65" s="2" customFormat="1" ht="10.199999999999999">
      <c r="A129" s="35"/>
      <c r="B129" s="36"/>
      <c r="C129" s="37"/>
      <c r="D129" s="217" t="s">
        <v>194</v>
      </c>
      <c r="E129" s="37"/>
      <c r="F129" s="218" t="s">
        <v>2945</v>
      </c>
      <c r="G129" s="37"/>
      <c r="H129" s="37"/>
      <c r="I129" s="116"/>
      <c r="J129" s="37"/>
      <c r="K129" s="37"/>
      <c r="L129" s="40"/>
      <c r="M129" s="219"/>
      <c r="N129" s="220"/>
      <c r="O129" s="72"/>
      <c r="P129" s="72"/>
      <c r="Q129" s="72"/>
      <c r="R129" s="72"/>
      <c r="S129" s="72"/>
      <c r="T129" s="73"/>
      <c r="U129" s="35"/>
      <c r="V129" s="35"/>
      <c r="W129" s="35"/>
      <c r="X129" s="35"/>
      <c r="Y129" s="35"/>
      <c r="Z129" s="35"/>
      <c r="AA129" s="35"/>
      <c r="AB129" s="35"/>
      <c r="AC129" s="35"/>
      <c r="AD129" s="35"/>
      <c r="AE129" s="35"/>
      <c r="AT129" s="18" t="s">
        <v>194</v>
      </c>
      <c r="AU129" s="18" t="s">
        <v>83</v>
      </c>
    </row>
    <row r="130" spans="1:65" s="2" customFormat="1" ht="16.5" customHeight="1">
      <c r="A130" s="35"/>
      <c r="B130" s="36"/>
      <c r="C130" s="258" t="s">
        <v>192</v>
      </c>
      <c r="D130" s="258" t="s">
        <v>521</v>
      </c>
      <c r="E130" s="259" t="s">
        <v>2950</v>
      </c>
      <c r="F130" s="260" t="s">
        <v>2951</v>
      </c>
      <c r="G130" s="261" t="s">
        <v>316</v>
      </c>
      <c r="H130" s="262">
        <v>2</v>
      </c>
      <c r="I130" s="263"/>
      <c r="J130" s="264">
        <f>ROUND(I130*H130,2)</f>
        <v>0</v>
      </c>
      <c r="K130" s="260" t="s">
        <v>1</v>
      </c>
      <c r="L130" s="265"/>
      <c r="M130" s="266" t="s">
        <v>1</v>
      </c>
      <c r="N130" s="267" t="s">
        <v>38</v>
      </c>
      <c r="O130" s="72"/>
      <c r="P130" s="213">
        <f>O130*H130</f>
        <v>0</v>
      </c>
      <c r="Q130" s="213">
        <v>0</v>
      </c>
      <c r="R130" s="213">
        <f>Q130*H130</f>
        <v>0</v>
      </c>
      <c r="S130" s="213">
        <v>0</v>
      </c>
      <c r="T130" s="214">
        <f>S130*H130</f>
        <v>0</v>
      </c>
      <c r="U130" s="35"/>
      <c r="V130" s="35"/>
      <c r="W130" s="35"/>
      <c r="X130" s="35"/>
      <c r="Y130" s="35"/>
      <c r="Z130" s="35"/>
      <c r="AA130" s="35"/>
      <c r="AB130" s="35"/>
      <c r="AC130" s="35"/>
      <c r="AD130" s="35"/>
      <c r="AE130" s="35"/>
      <c r="AR130" s="215" t="s">
        <v>487</v>
      </c>
      <c r="AT130" s="215" t="s">
        <v>521</v>
      </c>
      <c r="AU130" s="215" t="s">
        <v>83</v>
      </c>
      <c r="AY130" s="18" t="s">
        <v>185</v>
      </c>
      <c r="BE130" s="216">
        <f>IF(N130="základní",J130,0)</f>
        <v>0</v>
      </c>
      <c r="BF130" s="216">
        <f>IF(N130="snížená",J130,0)</f>
        <v>0</v>
      </c>
      <c r="BG130" s="216">
        <f>IF(N130="zákl. přenesená",J130,0)</f>
        <v>0</v>
      </c>
      <c r="BH130" s="216">
        <f>IF(N130="sníž. přenesená",J130,0)</f>
        <v>0</v>
      </c>
      <c r="BI130" s="216">
        <f>IF(N130="nulová",J130,0)</f>
        <v>0</v>
      </c>
      <c r="BJ130" s="18" t="s">
        <v>81</v>
      </c>
      <c r="BK130" s="216">
        <f>ROUND(I130*H130,2)</f>
        <v>0</v>
      </c>
      <c r="BL130" s="18" t="s">
        <v>487</v>
      </c>
      <c r="BM130" s="215" t="s">
        <v>3446</v>
      </c>
    </row>
    <row r="131" spans="1:65" s="2" customFormat="1" ht="10.199999999999999">
      <c r="A131" s="35"/>
      <c r="B131" s="36"/>
      <c r="C131" s="37"/>
      <c r="D131" s="217" t="s">
        <v>194</v>
      </c>
      <c r="E131" s="37"/>
      <c r="F131" s="218" t="s">
        <v>2951</v>
      </c>
      <c r="G131" s="37"/>
      <c r="H131" s="37"/>
      <c r="I131" s="116"/>
      <c r="J131" s="37"/>
      <c r="K131" s="37"/>
      <c r="L131" s="40"/>
      <c r="M131" s="219"/>
      <c r="N131" s="220"/>
      <c r="O131" s="72"/>
      <c r="P131" s="72"/>
      <c r="Q131" s="72"/>
      <c r="R131" s="72"/>
      <c r="S131" s="72"/>
      <c r="T131" s="73"/>
      <c r="U131" s="35"/>
      <c r="V131" s="35"/>
      <c r="W131" s="35"/>
      <c r="X131" s="35"/>
      <c r="Y131" s="35"/>
      <c r="Z131" s="35"/>
      <c r="AA131" s="35"/>
      <c r="AB131" s="35"/>
      <c r="AC131" s="35"/>
      <c r="AD131" s="35"/>
      <c r="AE131" s="35"/>
      <c r="AT131" s="18" t="s">
        <v>194</v>
      </c>
      <c r="AU131" s="18" t="s">
        <v>83</v>
      </c>
    </row>
    <row r="132" spans="1:65" s="2" customFormat="1" ht="16.5" customHeight="1">
      <c r="A132" s="35"/>
      <c r="B132" s="36"/>
      <c r="C132" s="258" t="s">
        <v>220</v>
      </c>
      <c r="D132" s="258" t="s">
        <v>521</v>
      </c>
      <c r="E132" s="259" t="s">
        <v>3447</v>
      </c>
      <c r="F132" s="260" t="s">
        <v>3448</v>
      </c>
      <c r="G132" s="261" t="s">
        <v>990</v>
      </c>
      <c r="H132" s="262">
        <v>1</v>
      </c>
      <c r="I132" s="263"/>
      <c r="J132" s="264">
        <f>ROUND(I132*H132,2)</f>
        <v>0</v>
      </c>
      <c r="K132" s="260" t="s">
        <v>1</v>
      </c>
      <c r="L132" s="265"/>
      <c r="M132" s="266" t="s">
        <v>1</v>
      </c>
      <c r="N132" s="267" t="s">
        <v>38</v>
      </c>
      <c r="O132" s="72"/>
      <c r="P132" s="213">
        <f>O132*H132</f>
        <v>0</v>
      </c>
      <c r="Q132" s="213">
        <v>0</v>
      </c>
      <c r="R132" s="213">
        <f>Q132*H132</f>
        <v>0</v>
      </c>
      <c r="S132" s="213">
        <v>0</v>
      </c>
      <c r="T132" s="214">
        <f>S132*H132</f>
        <v>0</v>
      </c>
      <c r="U132" s="35"/>
      <c r="V132" s="35"/>
      <c r="W132" s="35"/>
      <c r="X132" s="35"/>
      <c r="Y132" s="35"/>
      <c r="Z132" s="35"/>
      <c r="AA132" s="35"/>
      <c r="AB132" s="35"/>
      <c r="AC132" s="35"/>
      <c r="AD132" s="35"/>
      <c r="AE132" s="35"/>
      <c r="AR132" s="215" t="s">
        <v>487</v>
      </c>
      <c r="AT132" s="215" t="s">
        <v>521</v>
      </c>
      <c r="AU132" s="215" t="s">
        <v>83</v>
      </c>
      <c r="AY132" s="18" t="s">
        <v>185</v>
      </c>
      <c r="BE132" s="216">
        <f>IF(N132="základní",J132,0)</f>
        <v>0</v>
      </c>
      <c r="BF132" s="216">
        <f>IF(N132="snížená",J132,0)</f>
        <v>0</v>
      </c>
      <c r="BG132" s="216">
        <f>IF(N132="zákl. přenesená",J132,0)</f>
        <v>0</v>
      </c>
      <c r="BH132" s="216">
        <f>IF(N132="sníž. přenesená",J132,0)</f>
        <v>0</v>
      </c>
      <c r="BI132" s="216">
        <f>IF(N132="nulová",J132,0)</f>
        <v>0</v>
      </c>
      <c r="BJ132" s="18" t="s">
        <v>81</v>
      </c>
      <c r="BK132" s="216">
        <f>ROUND(I132*H132,2)</f>
        <v>0</v>
      </c>
      <c r="BL132" s="18" t="s">
        <v>487</v>
      </c>
      <c r="BM132" s="215" t="s">
        <v>3449</v>
      </c>
    </row>
    <row r="133" spans="1:65" s="2" customFormat="1" ht="10.199999999999999">
      <c r="A133" s="35"/>
      <c r="B133" s="36"/>
      <c r="C133" s="37"/>
      <c r="D133" s="217" t="s">
        <v>194</v>
      </c>
      <c r="E133" s="37"/>
      <c r="F133" s="218" t="s">
        <v>3448</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194</v>
      </c>
      <c r="AU133" s="18" t="s">
        <v>83</v>
      </c>
    </row>
    <row r="134" spans="1:65" s="2" customFormat="1" ht="16.5" customHeight="1">
      <c r="A134" s="35"/>
      <c r="B134" s="36"/>
      <c r="C134" s="258" t="s">
        <v>227</v>
      </c>
      <c r="D134" s="258" t="s">
        <v>521</v>
      </c>
      <c r="E134" s="259" t="s">
        <v>3450</v>
      </c>
      <c r="F134" s="260" t="s">
        <v>3451</v>
      </c>
      <c r="G134" s="261" t="s">
        <v>990</v>
      </c>
      <c r="H134" s="262">
        <v>1</v>
      </c>
      <c r="I134" s="263"/>
      <c r="J134" s="264">
        <f>ROUND(I134*H134,2)</f>
        <v>0</v>
      </c>
      <c r="K134" s="260" t="s">
        <v>1</v>
      </c>
      <c r="L134" s="265"/>
      <c r="M134" s="266" t="s">
        <v>1</v>
      </c>
      <c r="N134" s="267" t="s">
        <v>38</v>
      </c>
      <c r="O134" s="72"/>
      <c r="P134" s="213">
        <f>O134*H134</f>
        <v>0</v>
      </c>
      <c r="Q134" s="213">
        <v>0</v>
      </c>
      <c r="R134" s="213">
        <f>Q134*H134</f>
        <v>0</v>
      </c>
      <c r="S134" s="213">
        <v>0</v>
      </c>
      <c r="T134" s="214">
        <f>S134*H134</f>
        <v>0</v>
      </c>
      <c r="U134" s="35"/>
      <c r="V134" s="35"/>
      <c r="W134" s="35"/>
      <c r="X134" s="35"/>
      <c r="Y134" s="35"/>
      <c r="Z134" s="35"/>
      <c r="AA134" s="35"/>
      <c r="AB134" s="35"/>
      <c r="AC134" s="35"/>
      <c r="AD134" s="35"/>
      <c r="AE134" s="35"/>
      <c r="AR134" s="215" t="s">
        <v>487</v>
      </c>
      <c r="AT134" s="215" t="s">
        <v>521</v>
      </c>
      <c r="AU134" s="215" t="s">
        <v>83</v>
      </c>
      <c r="AY134" s="18" t="s">
        <v>185</v>
      </c>
      <c r="BE134" s="216">
        <f>IF(N134="základní",J134,0)</f>
        <v>0</v>
      </c>
      <c r="BF134" s="216">
        <f>IF(N134="snížená",J134,0)</f>
        <v>0</v>
      </c>
      <c r="BG134" s="216">
        <f>IF(N134="zákl. přenesená",J134,0)</f>
        <v>0</v>
      </c>
      <c r="BH134" s="216">
        <f>IF(N134="sníž. přenesená",J134,0)</f>
        <v>0</v>
      </c>
      <c r="BI134" s="216">
        <f>IF(N134="nulová",J134,0)</f>
        <v>0</v>
      </c>
      <c r="BJ134" s="18" t="s">
        <v>81</v>
      </c>
      <c r="BK134" s="216">
        <f>ROUND(I134*H134,2)</f>
        <v>0</v>
      </c>
      <c r="BL134" s="18" t="s">
        <v>487</v>
      </c>
      <c r="BM134" s="215" t="s">
        <v>3452</v>
      </c>
    </row>
    <row r="135" spans="1:65" s="2" customFormat="1" ht="10.199999999999999">
      <c r="A135" s="35"/>
      <c r="B135" s="36"/>
      <c r="C135" s="37"/>
      <c r="D135" s="217" t="s">
        <v>194</v>
      </c>
      <c r="E135" s="37"/>
      <c r="F135" s="218" t="s">
        <v>3451</v>
      </c>
      <c r="G135" s="37"/>
      <c r="H135" s="37"/>
      <c r="I135" s="116"/>
      <c r="J135" s="37"/>
      <c r="K135" s="37"/>
      <c r="L135" s="40"/>
      <c r="M135" s="219"/>
      <c r="N135" s="220"/>
      <c r="O135" s="72"/>
      <c r="P135" s="72"/>
      <c r="Q135" s="72"/>
      <c r="R135" s="72"/>
      <c r="S135" s="72"/>
      <c r="T135" s="73"/>
      <c r="U135" s="35"/>
      <c r="V135" s="35"/>
      <c r="W135" s="35"/>
      <c r="X135" s="35"/>
      <c r="Y135" s="35"/>
      <c r="Z135" s="35"/>
      <c r="AA135" s="35"/>
      <c r="AB135" s="35"/>
      <c r="AC135" s="35"/>
      <c r="AD135" s="35"/>
      <c r="AE135" s="35"/>
      <c r="AT135" s="18" t="s">
        <v>194</v>
      </c>
      <c r="AU135" s="18" t="s">
        <v>83</v>
      </c>
    </row>
    <row r="136" spans="1:65" s="2" customFormat="1" ht="16.5" customHeight="1">
      <c r="A136" s="35"/>
      <c r="B136" s="36"/>
      <c r="C136" s="258" t="s">
        <v>235</v>
      </c>
      <c r="D136" s="258" t="s">
        <v>521</v>
      </c>
      <c r="E136" s="259" t="s">
        <v>2962</v>
      </c>
      <c r="F136" s="260" t="s">
        <v>3453</v>
      </c>
      <c r="G136" s="261" t="s">
        <v>990</v>
      </c>
      <c r="H136" s="262">
        <v>1</v>
      </c>
      <c r="I136" s="263"/>
      <c r="J136" s="264">
        <f>ROUND(I136*H136,2)</f>
        <v>0</v>
      </c>
      <c r="K136" s="260" t="s">
        <v>1</v>
      </c>
      <c r="L136" s="265"/>
      <c r="M136" s="266" t="s">
        <v>1</v>
      </c>
      <c r="N136" s="267" t="s">
        <v>38</v>
      </c>
      <c r="O136" s="72"/>
      <c r="P136" s="213">
        <f>O136*H136</f>
        <v>0</v>
      </c>
      <c r="Q136" s="213">
        <v>0</v>
      </c>
      <c r="R136" s="213">
        <f>Q136*H136</f>
        <v>0</v>
      </c>
      <c r="S136" s="213">
        <v>0</v>
      </c>
      <c r="T136" s="214">
        <f>S136*H136</f>
        <v>0</v>
      </c>
      <c r="U136" s="35"/>
      <c r="V136" s="35"/>
      <c r="W136" s="35"/>
      <c r="X136" s="35"/>
      <c r="Y136" s="35"/>
      <c r="Z136" s="35"/>
      <c r="AA136" s="35"/>
      <c r="AB136" s="35"/>
      <c r="AC136" s="35"/>
      <c r="AD136" s="35"/>
      <c r="AE136" s="35"/>
      <c r="AR136" s="215" t="s">
        <v>487</v>
      </c>
      <c r="AT136" s="215" t="s">
        <v>521</v>
      </c>
      <c r="AU136" s="215" t="s">
        <v>83</v>
      </c>
      <c r="AY136" s="18" t="s">
        <v>185</v>
      </c>
      <c r="BE136" s="216">
        <f>IF(N136="základní",J136,0)</f>
        <v>0</v>
      </c>
      <c r="BF136" s="216">
        <f>IF(N136="snížená",J136,0)</f>
        <v>0</v>
      </c>
      <c r="BG136" s="216">
        <f>IF(N136="zákl. přenesená",J136,0)</f>
        <v>0</v>
      </c>
      <c r="BH136" s="216">
        <f>IF(N136="sníž. přenesená",J136,0)</f>
        <v>0</v>
      </c>
      <c r="BI136" s="216">
        <f>IF(N136="nulová",J136,0)</f>
        <v>0</v>
      </c>
      <c r="BJ136" s="18" t="s">
        <v>81</v>
      </c>
      <c r="BK136" s="216">
        <f>ROUND(I136*H136,2)</f>
        <v>0</v>
      </c>
      <c r="BL136" s="18" t="s">
        <v>487</v>
      </c>
      <c r="BM136" s="215" t="s">
        <v>3454</v>
      </c>
    </row>
    <row r="137" spans="1:65" s="2" customFormat="1" ht="10.199999999999999">
      <c r="A137" s="35"/>
      <c r="B137" s="36"/>
      <c r="C137" s="37"/>
      <c r="D137" s="217" t="s">
        <v>194</v>
      </c>
      <c r="E137" s="37"/>
      <c r="F137" s="218" t="s">
        <v>3453</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194</v>
      </c>
      <c r="AU137" s="18" t="s">
        <v>83</v>
      </c>
    </row>
    <row r="138" spans="1:65" s="2" customFormat="1" ht="16.5" customHeight="1">
      <c r="A138" s="35"/>
      <c r="B138" s="36"/>
      <c r="C138" s="258" t="s">
        <v>226</v>
      </c>
      <c r="D138" s="258" t="s">
        <v>521</v>
      </c>
      <c r="E138" s="259" t="s">
        <v>3455</v>
      </c>
      <c r="F138" s="260" t="s">
        <v>3456</v>
      </c>
      <c r="G138" s="261" t="s">
        <v>990</v>
      </c>
      <c r="H138" s="262">
        <v>1</v>
      </c>
      <c r="I138" s="263"/>
      <c r="J138" s="264">
        <f>ROUND(I138*H138,2)</f>
        <v>0</v>
      </c>
      <c r="K138" s="260" t="s">
        <v>1</v>
      </c>
      <c r="L138" s="265"/>
      <c r="M138" s="266" t="s">
        <v>1</v>
      </c>
      <c r="N138" s="267" t="s">
        <v>38</v>
      </c>
      <c r="O138" s="72"/>
      <c r="P138" s="213">
        <f>O138*H138</f>
        <v>0</v>
      </c>
      <c r="Q138" s="213">
        <v>0</v>
      </c>
      <c r="R138" s="213">
        <f>Q138*H138</f>
        <v>0</v>
      </c>
      <c r="S138" s="213">
        <v>0</v>
      </c>
      <c r="T138" s="214">
        <f>S138*H138</f>
        <v>0</v>
      </c>
      <c r="U138" s="35"/>
      <c r="V138" s="35"/>
      <c r="W138" s="35"/>
      <c r="X138" s="35"/>
      <c r="Y138" s="35"/>
      <c r="Z138" s="35"/>
      <c r="AA138" s="35"/>
      <c r="AB138" s="35"/>
      <c r="AC138" s="35"/>
      <c r="AD138" s="35"/>
      <c r="AE138" s="35"/>
      <c r="AR138" s="215" t="s">
        <v>487</v>
      </c>
      <c r="AT138" s="215" t="s">
        <v>521</v>
      </c>
      <c r="AU138" s="215" t="s">
        <v>83</v>
      </c>
      <c r="AY138" s="18" t="s">
        <v>185</v>
      </c>
      <c r="BE138" s="216">
        <f>IF(N138="základní",J138,0)</f>
        <v>0</v>
      </c>
      <c r="BF138" s="216">
        <f>IF(N138="snížená",J138,0)</f>
        <v>0</v>
      </c>
      <c r="BG138" s="216">
        <f>IF(N138="zákl. přenesená",J138,0)</f>
        <v>0</v>
      </c>
      <c r="BH138" s="216">
        <f>IF(N138="sníž. přenesená",J138,0)</f>
        <v>0</v>
      </c>
      <c r="BI138" s="216">
        <f>IF(N138="nulová",J138,0)</f>
        <v>0</v>
      </c>
      <c r="BJ138" s="18" t="s">
        <v>81</v>
      </c>
      <c r="BK138" s="216">
        <f>ROUND(I138*H138,2)</f>
        <v>0</v>
      </c>
      <c r="BL138" s="18" t="s">
        <v>487</v>
      </c>
      <c r="BM138" s="215" t="s">
        <v>3457</v>
      </c>
    </row>
    <row r="139" spans="1:65" s="2" customFormat="1" ht="10.199999999999999">
      <c r="A139" s="35"/>
      <c r="B139" s="36"/>
      <c r="C139" s="37"/>
      <c r="D139" s="217" t="s">
        <v>194</v>
      </c>
      <c r="E139" s="37"/>
      <c r="F139" s="218" t="s">
        <v>3456</v>
      </c>
      <c r="G139" s="37"/>
      <c r="H139" s="37"/>
      <c r="I139" s="116"/>
      <c r="J139" s="37"/>
      <c r="K139" s="37"/>
      <c r="L139" s="40"/>
      <c r="M139" s="219"/>
      <c r="N139" s="220"/>
      <c r="O139" s="72"/>
      <c r="P139" s="72"/>
      <c r="Q139" s="72"/>
      <c r="R139" s="72"/>
      <c r="S139" s="72"/>
      <c r="T139" s="73"/>
      <c r="U139" s="35"/>
      <c r="V139" s="35"/>
      <c r="W139" s="35"/>
      <c r="X139" s="35"/>
      <c r="Y139" s="35"/>
      <c r="Z139" s="35"/>
      <c r="AA139" s="35"/>
      <c r="AB139" s="35"/>
      <c r="AC139" s="35"/>
      <c r="AD139" s="35"/>
      <c r="AE139" s="35"/>
      <c r="AT139" s="18" t="s">
        <v>194</v>
      </c>
      <c r="AU139" s="18" t="s">
        <v>83</v>
      </c>
    </row>
    <row r="140" spans="1:65" s="2" customFormat="1" ht="16.5" customHeight="1">
      <c r="A140" s="35"/>
      <c r="B140" s="36"/>
      <c r="C140" s="258" t="s">
        <v>248</v>
      </c>
      <c r="D140" s="258" t="s">
        <v>521</v>
      </c>
      <c r="E140" s="259" t="s">
        <v>3458</v>
      </c>
      <c r="F140" s="260" t="s">
        <v>3459</v>
      </c>
      <c r="G140" s="261" t="s">
        <v>990</v>
      </c>
      <c r="H140" s="262">
        <v>4</v>
      </c>
      <c r="I140" s="263"/>
      <c r="J140" s="264">
        <f>ROUND(I140*H140,2)</f>
        <v>0</v>
      </c>
      <c r="K140" s="260" t="s">
        <v>1</v>
      </c>
      <c r="L140" s="265"/>
      <c r="M140" s="266" t="s">
        <v>1</v>
      </c>
      <c r="N140" s="267" t="s">
        <v>38</v>
      </c>
      <c r="O140" s="72"/>
      <c r="P140" s="213">
        <f>O140*H140</f>
        <v>0</v>
      </c>
      <c r="Q140" s="213">
        <v>0</v>
      </c>
      <c r="R140" s="213">
        <f>Q140*H140</f>
        <v>0</v>
      </c>
      <c r="S140" s="213">
        <v>0</v>
      </c>
      <c r="T140" s="214">
        <f>S140*H140</f>
        <v>0</v>
      </c>
      <c r="U140" s="35"/>
      <c r="V140" s="35"/>
      <c r="W140" s="35"/>
      <c r="X140" s="35"/>
      <c r="Y140" s="35"/>
      <c r="Z140" s="35"/>
      <c r="AA140" s="35"/>
      <c r="AB140" s="35"/>
      <c r="AC140" s="35"/>
      <c r="AD140" s="35"/>
      <c r="AE140" s="35"/>
      <c r="AR140" s="215" t="s">
        <v>487</v>
      </c>
      <c r="AT140" s="215" t="s">
        <v>521</v>
      </c>
      <c r="AU140" s="215" t="s">
        <v>83</v>
      </c>
      <c r="AY140" s="18" t="s">
        <v>185</v>
      </c>
      <c r="BE140" s="216">
        <f>IF(N140="základní",J140,0)</f>
        <v>0</v>
      </c>
      <c r="BF140" s="216">
        <f>IF(N140="snížená",J140,0)</f>
        <v>0</v>
      </c>
      <c r="BG140" s="216">
        <f>IF(N140="zákl. přenesená",J140,0)</f>
        <v>0</v>
      </c>
      <c r="BH140" s="216">
        <f>IF(N140="sníž. přenesená",J140,0)</f>
        <v>0</v>
      </c>
      <c r="BI140" s="216">
        <f>IF(N140="nulová",J140,0)</f>
        <v>0</v>
      </c>
      <c r="BJ140" s="18" t="s">
        <v>81</v>
      </c>
      <c r="BK140" s="216">
        <f>ROUND(I140*H140,2)</f>
        <v>0</v>
      </c>
      <c r="BL140" s="18" t="s">
        <v>487</v>
      </c>
      <c r="BM140" s="215" t="s">
        <v>3460</v>
      </c>
    </row>
    <row r="141" spans="1:65" s="2" customFormat="1" ht="10.199999999999999">
      <c r="A141" s="35"/>
      <c r="B141" s="36"/>
      <c r="C141" s="37"/>
      <c r="D141" s="217" t="s">
        <v>194</v>
      </c>
      <c r="E141" s="37"/>
      <c r="F141" s="218" t="s">
        <v>3459</v>
      </c>
      <c r="G141" s="37"/>
      <c r="H141" s="37"/>
      <c r="I141" s="116"/>
      <c r="J141" s="37"/>
      <c r="K141" s="37"/>
      <c r="L141" s="40"/>
      <c r="M141" s="219"/>
      <c r="N141" s="220"/>
      <c r="O141" s="72"/>
      <c r="P141" s="72"/>
      <c r="Q141" s="72"/>
      <c r="R141" s="72"/>
      <c r="S141" s="72"/>
      <c r="T141" s="73"/>
      <c r="U141" s="35"/>
      <c r="V141" s="35"/>
      <c r="W141" s="35"/>
      <c r="X141" s="35"/>
      <c r="Y141" s="35"/>
      <c r="Z141" s="35"/>
      <c r="AA141" s="35"/>
      <c r="AB141" s="35"/>
      <c r="AC141" s="35"/>
      <c r="AD141" s="35"/>
      <c r="AE141" s="35"/>
      <c r="AT141" s="18" t="s">
        <v>194</v>
      </c>
      <c r="AU141" s="18" t="s">
        <v>83</v>
      </c>
    </row>
    <row r="142" spans="1:65" s="2" customFormat="1" ht="16.5" customHeight="1">
      <c r="A142" s="35"/>
      <c r="B142" s="36"/>
      <c r="C142" s="258" t="s">
        <v>254</v>
      </c>
      <c r="D142" s="258" t="s">
        <v>521</v>
      </c>
      <c r="E142" s="259" t="s">
        <v>3461</v>
      </c>
      <c r="F142" s="260" t="s">
        <v>3462</v>
      </c>
      <c r="G142" s="261" t="s">
        <v>990</v>
      </c>
      <c r="H142" s="262">
        <v>5</v>
      </c>
      <c r="I142" s="263"/>
      <c r="J142" s="264">
        <f>ROUND(I142*H142,2)</f>
        <v>0</v>
      </c>
      <c r="K142" s="260" t="s">
        <v>1</v>
      </c>
      <c r="L142" s="265"/>
      <c r="M142" s="266" t="s">
        <v>1</v>
      </c>
      <c r="N142" s="267" t="s">
        <v>38</v>
      </c>
      <c r="O142" s="72"/>
      <c r="P142" s="213">
        <f>O142*H142</f>
        <v>0</v>
      </c>
      <c r="Q142" s="213">
        <v>0</v>
      </c>
      <c r="R142" s="213">
        <f>Q142*H142</f>
        <v>0</v>
      </c>
      <c r="S142" s="213">
        <v>0</v>
      </c>
      <c r="T142" s="214">
        <f>S142*H142</f>
        <v>0</v>
      </c>
      <c r="U142" s="35"/>
      <c r="V142" s="35"/>
      <c r="W142" s="35"/>
      <c r="X142" s="35"/>
      <c r="Y142" s="35"/>
      <c r="Z142" s="35"/>
      <c r="AA142" s="35"/>
      <c r="AB142" s="35"/>
      <c r="AC142" s="35"/>
      <c r="AD142" s="35"/>
      <c r="AE142" s="35"/>
      <c r="AR142" s="215" t="s">
        <v>487</v>
      </c>
      <c r="AT142" s="215" t="s">
        <v>521</v>
      </c>
      <c r="AU142" s="215" t="s">
        <v>83</v>
      </c>
      <c r="AY142" s="18" t="s">
        <v>185</v>
      </c>
      <c r="BE142" s="216">
        <f>IF(N142="základní",J142,0)</f>
        <v>0</v>
      </c>
      <c r="BF142" s="216">
        <f>IF(N142="snížená",J142,0)</f>
        <v>0</v>
      </c>
      <c r="BG142" s="216">
        <f>IF(N142="zákl. přenesená",J142,0)</f>
        <v>0</v>
      </c>
      <c r="BH142" s="216">
        <f>IF(N142="sníž. přenesená",J142,0)</f>
        <v>0</v>
      </c>
      <c r="BI142" s="216">
        <f>IF(N142="nulová",J142,0)</f>
        <v>0</v>
      </c>
      <c r="BJ142" s="18" t="s">
        <v>81</v>
      </c>
      <c r="BK142" s="216">
        <f>ROUND(I142*H142,2)</f>
        <v>0</v>
      </c>
      <c r="BL142" s="18" t="s">
        <v>487</v>
      </c>
      <c r="BM142" s="215" t="s">
        <v>3463</v>
      </c>
    </row>
    <row r="143" spans="1:65" s="2" customFormat="1" ht="10.199999999999999">
      <c r="A143" s="35"/>
      <c r="B143" s="36"/>
      <c r="C143" s="37"/>
      <c r="D143" s="217" t="s">
        <v>194</v>
      </c>
      <c r="E143" s="37"/>
      <c r="F143" s="218" t="s">
        <v>3462</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194</v>
      </c>
      <c r="AU143" s="18" t="s">
        <v>83</v>
      </c>
    </row>
    <row r="144" spans="1:65" s="2" customFormat="1" ht="16.5" customHeight="1">
      <c r="A144" s="35"/>
      <c r="B144" s="36"/>
      <c r="C144" s="258" t="s">
        <v>260</v>
      </c>
      <c r="D144" s="258" t="s">
        <v>521</v>
      </c>
      <c r="E144" s="259" t="s">
        <v>3464</v>
      </c>
      <c r="F144" s="260" t="s">
        <v>3465</v>
      </c>
      <c r="G144" s="261" t="s">
        <v>990</v>
      </c>
      <c r="H144" s="262">
        <v>1</v>
      </c>
      <c r="I144" s="263"/>
      <c r="J144" s="264">
        <f>ROUND(I144*H144,2)</f>
        <v>0</v>
      </c>
      <c r="K144" s="260" t="s">
        <v>1</v>
      </c>
      <c r="L144" s="265"/>
      <c r="M144" s="266" t="s">
        <v>1</v>
      </c>
      <c r="N144" s="267" t="s">
        <v>38</v>
      </c>
      <c r="O144" s="72"/>
      <c r="P144" s="213">
        <f>O144*H144</f>
        <v>0</v>
      </c>
      <c r="Q144" s="213">
        <v>0</v>
      </c>
      <c r="R144" s="213">
        <f>Q144*H144</f>
        <v>0</v>
      </c>
      <c r="S144" s="213">
        <v>0</v>
      </c>
      <c r="T144" s="214">
        <f>S144*H144</f>
        <v>0</v>
      </c>
      <c r="U144" s="35"/>
      <c r="V144" s="35"/>
      <c r="W144" s="35"/>
      <c r="X144" s="35"/>
      <c r="Y144" s="35"/>
      <c r="Z144" s="35"/>
      <c r="AA144" s="35"/>
      <c r="AB144" s="35"/>
      <c r="AC144" s="35"/>
      <c r="AD144" s="35"/>
      <c r="AE144" s="35"/>
      <c r="AR144" s="215" t="s">
        <v>487</v>
      </c>
      <c r="AT144" s="215" t="s">
        <v>521</v>
      </c>
      <c r="AU144" s="215" t="s">
        <v>83</v>
      </c>
      <c r="AY144" s="18" t="s">
        <v>185</v>
      </c>
      <c r="BE144" s="216">
        <f>IF(N144="základní",J144,0)</f>
        <v>0</v>
      </c>
      <c r="BF144" s="216">
        <f>IF(N144="snížená",J144,0)</f>
        <v>0</v>
      </c>
      <c r="BG144" s="216">
        <f>IF(N144="zákl. přenesená",J144,0)</f>
        <v>0</v>
      </c>
      <c r="BH144" s="216">
        <f>IF(N144="sníž. přenesená",J144,0)</f>
        <v>0</v>
      </c>
      <c r="BI144" s="216">
        <f>IF(N144="nulová",J144,0)</f>
        <v>0</v>
      </c>
      <c r="BJ144" s="18" t="s">
        <v>81</v>
      </c>
      <c r="BK144" s="216">
        <f>ROUND(I144*H144,2)</f>
        <v>0</v>
      </c>
      <c r="BL144" s="18" t="s">
        <v>487</v>
      </c>
      <c r="BM144" s="215" t="s">
        <v>3466</v>
      </c>
    </row>
    <row r="145" spans="1:65" s="2" customFormat="1" ht="10.199999999999999">
      <c r="A145" s="35"/>
      <c r="B145" s="36"/>
      <c r="C145" s="37"/>
      <c r="D145" s="217" t="s">
        <v>194</v>
      </c>
      <c r="E145" s="37"/>
      <c r="F145" s="218" t="s">
        <v>3465</v>
      </c>
      <c r="G145" s="37"/>
      <c r="H145" s="37"/>
      <c r="I145" s="116"/>
      <c r="J145" s="37"/>
      <c r="K145" s="37"/>
      <c r="L145" s="40"/>
      <c r="M145" s="219"/>
      <c r="N145" s="220"/>
      <c r="O145" s="72"/>
      <c r="P145" s="72"/>
      <c r="Q145" s="72"/>
      <c r="R145" s="72"/>
      <c r="S145" s="72"/>
      <c r="T145" s="73"/>
      <c r="U145" s="35"/>
      <c r="V145" s="35"/>
      <c r="W145" s="35"/>
      <c r="X145" s="35"/>
      <c r="Y145" s="35"/>
      <c r="Z145" s="35"/>
      <c r="AA145" s="35"/>
      <c r="AB145" s="35"/>
      <c r="AC145" s="35"/>
      <c r="AD145" s="35"/>
      <c r="AE145" s="35"/>
      <c r="AT145" s="18" t="s">
        <v>194</v>
      </c>
      <c r="AU145" s="18" t="s">
        <v>83</v>
      </c>
    </row>
    <row r="146" spans="1:65" s="2" customFormat="1" ht="16.5" customHeight="1">
      <c r="A146" s="35"/>
      <c r="B146" s="36"/>
      <c r="C146" s="258" t="s">
        <v>268</v>
      </c>
      <c r="D146" s="258" t="s">
        <v>521</v>
      </c>
      <c r="E146" s="259" t="s">
        <v>2980</v>
      </c>
      <c r="F146" s="260" t="s">
        <v>2981</v>
      </c>
      <c r="G146" s="261" t="s">
        <v>990</v>
      </c>
      <c r="H146" s="262">
        <v>5</v>
      </c>
      <c r="I146" s="263"/>
      <c r="J146" s="264">
        <f>ROUND(I146*H146,2)</f>
        <v>0</v>
      </c>
      <c r="K146" s="260" t="s">
        <v>1</v>
      </c>
      <c r="L146" s="265"/>
      <c r="M146" s="266" t="s">
        <v>1</v>
      </c>
      <c r="N146" s="267" t="s">
        <v>38</v>
      </c>
      <c r="O146" s="72"/>
      <c r="P146" s="213">
        <f>O146*H146</f>
        <v>0</v>
      </c>
      <c r="Q146" s="213">
        <v>0</v>
      </c>
      <c r="R146" s="213">
        <f>Q146*H146</f>
        <v>0</v>
      </c>
      <c r="S146" s="213">
        <v>0</v>
      </c>
      <c r="T146" s="214">
        <f>S146*H146</f>
        <v>0</v>
      </c>
      <c r="U146" s="35"/>
      <c r="V146" s="35"/>
      <c r="W146" s="35"/>
      <c r="X146" s="35"/>
      <c r="Y146" s="35"/>
      <c r="Z146" s="35"/>
      <c r="AA146" s="35"/>
      <c r="AB146" s="35"/>
      <c r="AC146" s="35"/>
      <c r="AD146" s="35"/>
      <c r="AE146" s="35"/>
      <c r="AR146" s="215" t="s">
        <v>487</v>
      </c>
      <c r="AT146" s="215" t="s">
        <v>521</v>
      </c>
      <c r="AU146" s="215" t="s">
        <v>83</v>
      </c>
      <c r="AY146" s="18" t="s">
        <v>185</v>
      </c>
      <c r="BE146" s="216">
        <f>IF(N146="základní",J146,0)</f>
        <v>0</v>
      </c>
      <c r="BF146" s="216">
        <f>IF(N146="snížená",J146,0)</f>
        <v>0</v>
      </c>
      <c r="BG146" s="216">
        <f>IF(N146="zákl. přenesená",J146,0)</f>
        <v>0</v>
      </c>
      <c r="BH146" s="216">
        <f>IF(N146="sníž. přenesená",J146,0)</f>
        <v>0</v>
      </c>
      <c r="BI146" s="216">
        <f>IF(N146="nulová",J146,0)</f>
        <v>0</v>
      </c>
      <c r="BJ146" s="18" t="s">
        <v>81</v>
      </c>
      <c r="BK146" s="216">
        <f>ROUND(I146*H146,2)</f>
        <v>0</v>
      </c>
      <c r="BL146" s="18" t="s">
        <v>487</v>
      </c>
      <c r="BM146" s="215" t="s">
        <v>3467</v>
      </c>
    </row>
    <row r="147" spans="1:65" s="2" customFormat="1" ht="10.199999999999999">
      <c r="A147" s="35"/>
      <c r="B147" s="36"/>
      <c r="C147" s="37"/>
      <c r="D147" s="217" t="s">
        <v>194</v>
      </c>
      <c r="E147" s="37"/>
      <c r="F147" s="218" t="s">
        <v>2981</v>
      </c>
      <c r="G147" s="37"/>
      <c r="H147" s="37"/>
      <c r="I147" s="116"/>
      <c r="J147" s="37"/>
      <c r="K147" s="37"/>
      <c r="L147" s="40"/>
      <c r="M147" s="219"/>
      <c r="N147" s="220"/>
      <c r="O147" s="72"/>
      <c r="P147" s="72"/>
      <c r="Q147" s="72"/>
      <c r="R147" s="72"/>
      <c r="S147" s="72"/>
      <c r="T147" s="73"/>
      <c r="U147" s="35"/>
      <c r="V147" s="35"/>
      <c r="W147" s="35"/>
      <c r="X147" s="35"/>
      <c r="Y147" s="35"/>
      <c r="Z147" s="35"/>
      <c r="AA147" s="35"/>
      <c r="AB147" s="35"/>
      <c r="AC147" s="35"/>
      <c r="AD147" s="35"/>
      <c r="AE147" s="35"/>
      <c r="AT147" s="18" t="s">
        <v>194</v>
      </c>
      <c r="AU147" s="18" t="s">
        <v>83</v>
      </c>
    </row>
    <row r="148" spans="1:65" s="2" customFormat="1" ht="16.5" customHeight="1">
      <c r="A148" s="35"/>
      <c r="B148" s="36"/>
      <c r="C148" s="258" t="s">
        <v>274</v>
      </c>
      <c r="D148" s="258" t="s">
        <v>521</v>
      </c>
      <c r="E148" s="259" t="s">
        <v>3468</v>
      </c>
      <c r="F148" s="260" t="s">
        <v>3469</v>
      </c>
      <c r="G148" s="261" t="s">
        <v>990</v>
      </c>
      <c r="H148" s="262">
        <v>8</v>
      </c>
      <c r="I148" s="263"/>
      <c r="J148" s="264">
        <f>ROUND(I148*H148,2)</f>
        <v>0</v>
      </c>
      <c r="K148" s="260" t="s">
        <v>1</v>
      </c>
      <c r="L148" s="265"/>
      <c r="M148" s="266" t="s">
        <v>1</v>
      </c>
      <c r="N148" s="267" t="s">
        <v>38</v>
      </c>
      <c r="O148" s="72"/>
      <c r="P148" s="213">
        <f>O148*H148</f>
        <v>0</v>
      </c>
      <c r="Q148" s="213">
        <v>0</v>
      </c>
      <c r="R148" s="213">
        <f>Q148*H148</f>
        <v>0</v>
      </c>
      <c r="S148" s="213">
        <v>0</v>
      </c>
      <c r="T148" s="214">
        <f>S148*H148</f>
        <v>0</v>
      </c>
      <c r="U148" s="35"/>
      <c r="V148" s="35"/>
      <c r="W148" s="35"/>
      <c r="X148" s="35"/>
      <c r="Y148" s="35"/>
      <c r="Z148" s="35"/>
      <c r="AA148" s="35"/>
      <c r="AB148" s="35"/>
      <c r="AC148" s="35"/>
      <c r="AD148" s="35"/>
      <c r="AE148" s="35"/>
      <c r="AR148" s="215" t="s">
        <v>487</v>
      </c>
      <c r="AT148" s="215" t="s">
        <v>521</v>
      </c>
      <c r="AU148" s="215" t="s">
        <v>83</v>
      </c>
      <c r="AY148" s="18" t="s">
        <v>185</v>
      </c>
      <c r="BE148" s="216">
        <f>IF(N148="základní",J148,0)</f>
        <v>0</v>
      </c>
      <c r="BF148" s="216">
        <f>IF(N148="snížená",J148,0)</f>
        <v>0</v>
      </c>
      <c r="BG148" s="216">
        <f>IF(N148="zákl. přenesená",J148,0)</f>
        <v>0</v>
      </c>
      <c r="BH148" s="216">
        <f>IF(N148="sníž. přenesená",J148,0)</f>
        <v>0</v>
      </c>
      <c r="BI148" s="216">
        <f>IF(N148="nulová",J148,0)</f>
        <v>0</v>
      </c>
      <c r="BJ148" s="18" t="s">
        <v>81</v>
      </c>
      <c r="BK148" s="216">
        <f>ROUND(I148*H148,2)</f>
        <v>0</v>
      </c>
      <c r="BL148" s="18" t="s">
        <v>487</v>
      </c>
      <c r="BM148" s="215" t="s">
        <v>3470</v>
      </c>
    </row>
    <row r="149" spans="1:65" s="2" customFormat="1" ht="10.199999999999999">
      <c r="A149" s="35"/>
      <c r="B149" s="36"/>
      <c r="C149" s="37"/>
      <c r="D149" s="217" t="s">
        <v>194</v>
      </c>
      <c r="E149" s="37"/>
      <c r="F149" s="218" t="s">
        <v>3469</v>
      </c>
      <c r="G149" s="37"/>
      <c r="H149" s="37"/>
      <c r="I149" s="116"/>
      <c r="J149" s="37"/>
      <c r="K149" s="37"/>
      <c r="L149" s="40"/>
      <c r="M149" s="219"/>
      <c r="N149" s="220"/>
      <c r="O149" s="72"/>
      <c r="P149" s="72"/>
      <c r="Q149" s="72"/>
      <c r="R149" s="72"/>
      <c r="S149" s="72"/>
      <c r="T149" s="73"/>
      <c r="U149" s="35"/>
      <c r="V149" s="35"/>
      <c r="W149" s="35"/>
      <c r="X149" s="35"/>
      <c r="Y149" s="35"/>
      <c r="Z149" s="35"/>
      <c r="AA149" s="35"/>
      <c r="AB149" s="35"/>
      <c r="AC149" s="35"/>
      <c r="AD149" s="35"/>
      <c r="AE149" s="35"/>
      <c r="AT149" s="18" t="s">
        <v>194</v>
      </c>
      <c r="AU149" s="18" t="s">
        <v>83</v>
      </c>
    </row>
    <row r="150" spans="1:65" s="2" customFormat="1" ht="16.5" customHeight="1">
      <c r="A150" s="35"/>
      <c r="B150" s="36"/>
      <c r="C150" s="258" t="s">
        <v>282</v>
      </c>
      <c r="D150" s="258" t="s">
        <v>521</v>
      </c>
      <c r="E150" s="259" t="s">
        <v>3471</v>
      </c>
      <c r="F150" s="260" t="s">
        <v>3472</v>
      </c>
      <c r="G150" s="261" t="s">
        <v>990</v>
      </c>
      <c r="H150" s="262">
        <v>1</v>
      </c>
      <c r="I150" s="263"/>
      <c r="J150" s="264">
        <f>ROUND(I150*H150,2)</f>
        <v>0</v>
      </c>
      <c r="K150" s="260" t="s">
        <v>1</v>
      </c>
      <c r="L150" s="265"/>
      <c r="M150" s="266" t="s">
        <v>1</v>
      </c>
      <c r="N150" s="267" t="s">
        <v>38</v>
      </c>
      <c r="O150" s="72"/>
      <c r="P150" s="213">
        <f>O150*H150</f>
        <v>0</v>
      </c>
      <c r="Q150" s="213">
        <v>0</v>
      </c>
      <c r="R150" s="213">
        <f>Q150*H150</f>
        <v>0</v>
      </c>
      <c r="S150" s="213">
        <v>0</v>
      </c>
      <c r="T150" s="214">
        <f>S150*H150</f>
        <v>0</v>
      </c>
      <c r="U150" s="35"/>
      <c r="V150" s="35"/>
      <c r="W150" s="35"/>
      <c r="X150" s="35"/>
      <c r="Y150" s="35"/>
      <c r="Z150" s="35"/>
      <c r="AA150" s="35"/>
      <c r="AB150" s="35"/>
      <c r="AC150" s="35"/>
      <c r="AD150" s="35"/>
      <c r="AE150" s="35"/>
      <c r="AR150" s="215" t="s">
        <v>487</v>
      </c>
      <c r="AT150" s="215" t="s">
        <v>521</v>
      </c>
      <c r="AU150" s="215" t="s">
        <v>83</v>
      </c>
      <c r="AY150" s="18" t="s">
        <v>185</v>
      </c>
      <c r="BE150" s="216">
        <f>IF(N150="základní",J150,0)</f>
        <v>0</v>
      </c>
      <c r="BF150" s="216">
        <f>IF(N150="snížená",J150,0)</f>
        <v>0</v>
      </c>
      <c r="BG150" s="216">
        <f>IF(N150="zákl. přenesená",J150,0)</f>
        <v>0</v>
      </c>
      <c r="BH150" s="216">
        <f>IF(N150="sníž. přenesená",J150,0)</f>
        <v>0</v>
      </c>
      <c r="BI150" s="216">
        <f>IF(N150="nulová",J150,0)</f>
        <v>0</v>
      </c>
      <c r="BJ150" s="18" t="s">
        <v>81</v>
      </c>
      <c r="BK150" s="216">
        <f>ROUND(I150*H150,2)</f>
        <v>0</v>
      </c>
      <c r="BL150" s="18" t="s">
        <v>487</v>
      </c>
      <c r="BM150" s="215" t="s">
        <v>3473</v>
      </c>
    </row>
    <row r="151" spans="1:65" s="2" customFormat="1" ht="10.199999999999999">
      <c r="A151" s="35"/>
      <c r="B151" s="36"/>
      <c r="C151" s="37"/>
      <c r="D151" s="217" t="s">
        <v>194</v>
      </c>
      <c r="E151" s="37"/>
      <c r="F151" s="218" t="s">
        <v>3469</v>
      </c>
      <c r="G151" s="37"/>
      <c r="H151" s="37"/>
      <c r="I151" s="116"/>
      <c r="J151" s="37"/>
      <c r="K151" s="37"/>
      <c r="L151" s="40"/>
      <c r="M151" s="219"/>
      <c r="N151" s="220"/>
      <c r="O151" s="72"/>
      <c r="P151" s="72"/>
      <c r="Q151" s="72"/>
      <c r="R151" s="72"/>
      <c r="S151" s="72"/>
      <c r="T151" s="73"/>
      <c r="U151" s="35"/>
      <c r="V151" s="35"/>
      <c r="W151" s="35"/>
      <c r="X151" s="35"/>
      <c r="Y151" s="35"/>
      <c r="Z151" s="35"/>
      <c r="AA151" s="35"/>
      <c r="AB151" s="35"/>
      <c r="AC151" s="35"/>
      <c r="AD151" s="35"/>
      <c r="AE151" s="35"/>
      <c r="AT151" s="18" t="s">
        <v>194</v>
      </c>
      <c r="AU151" s="18" t="s">
        <v>83</v>
      </c>
    </row>
    <row r="152" spans="1:65" s="2" customFormat="1" ht="16.5" customHeight="1">
      <c r="A152" s="35"/>
      <c r="B152" s="36"/>
      <c r="C152" s="258" t="s">
        <v>8</v>
      </c>
      <c r="D152" s="258" t="s">
        <v>521</v>
      </c>
      <c r="E152" s="259" t="s">
        <v>3474</v>
      </c>
      <c r="F152" s="260" t="s">
        <v>3475</v>
      </c>
      <c r="G152" s="261" t="s">
        <v>990</v>
      </c>
      <c r="H152" s="262">
        <v>1</v>
      </c>
      <c r="I152" s="263"/>
      <c r="J152" s="264">
        <f>ROUND(I152*H152,2)</f>
        <v>0</v>
      </c>
      <c r="K152" s="260" t="s">
        <v>1</v>
      </c>
      <c r="L152" s="265"/>
      <c r="M152" s="266" t="s">
        <v>1</v>
      </c>
      <c r="N152" s="267" t="s">
        <v>38</v>
      </c>
      <c r="O152" s="72"/>
      <c r="P152" s="213">
        <f>O152*H152</f>
        <v>0</v>
      </c>
      <c r="Q152" s="213">
        <v>0</v>
      </c>
      <c r="R152" s="213">
        <f>Q152*H152</f>
        <v>0</v>
      </c>
      <c r="S152" s="213">
        <v>0</v>
      </c>
      <c r="T152" s="214">
        <f>S152*H152</f>
        <v>0</v>
      </c>
      <c r="U152" s="35"/>
      <c r="V152" s="35"/>
      <c r="W152" s="35"/>
      <c r="X152" s="35"/>
      <c r="Y152" s="35"/>
      <c r="Z152" s="35"/>
      <c r="AA152" s="35"/>
      <c r="AB152" s="35"/>
      <c r="AC152" s="35"/>
      <c r="AD152" s="35"/>
      <c r="AE152" s="35"/>
      <c r="AR152" s="215" t="s">
        <v>487</v>
      </c>
      <c r="AT152" s="215" t="s">
        <v>521</v>
      </c>
      <c r="AU152" s="215" t="s">
        <v>83</v>
      </c>
      <c r="AY152" s="18" t="s">
        <v>185</v>
      </c>
      <c r="BE152" s="216">
        <f>IF(N152="základní",J152,0)</f>
        <v>0</v>
      </c>
      <c r="BF152" s="216">
        <f>IF(N152="snížená",J152,0)</f>
        <v>0</v>
      </c>
      <c r="BG152" s="216">
        <f>IF(N152="zákl. přenesená",J152,0)</f>
        <v>0</v>
      </c>
      <c r="BH152" s="216">
        <f>IF(N152="sníž. přenesená",J152,0)</f>
        <v>0</v>
      </c>
      <c r="BI152" s="216">
        <f>IF(N152="nulová",J152,0)</f>
        <v>0</v>
      </c>
      <c r="BJ152" s="18" t="s">
        <v>81</v>
      </c>
      <c r="BK152" s="216">
        <f>ROUND(I152*H152,2)</f>
        <v>0</v>
      </c>
      <c r="BL152" s="18" t="s">
        <v>487</v>
      </c>
      <c r="BM152" s="215" t="s">
        <v>3476</v>
      </c>
    </row>
    <row r="153" spans="1:65" s="2" customFormat="1" ht="10.199999999999999">
      <c r="A153" s="35"/>
      <c r="B153" s="36"/>
      <c r="C153" s="37"/>
      <c r="D153" s="217" t="s">
        <v>194</v>
      </c>
      <c r="E153" s="37"/>
      <c r="F153" s="218" t="s">
        <v>3475</v>
      </c>
      <c r="G153" s="37"/>
      <c r="H153" s="37"/>
      <c r="I153" s="116"/>
      <c r="J153" s="37"/>
      <c r="K153" s="37"/>
      <c r="L153" s="40"/>
      <c r="M153" s="219"/>
      <c r="N153" s="220"/>
      <c r="O153" s="72"/>
      <c r="P153" s="72"/>
      <c r="Q153" s="72"/>
      <c r="R153" s="72"/>
      <c r="S153" s="72"/>
      <c r="T153" s="73"/>
      <c r="U153" s="35"/>
      <c r="V153" s="35"/>
      <c r="W153" s="35"/>
      <c r="X153" s="35"/>
      <c r="Y153" s="35"/>
      <c r="Z153" s="35"/>
      <c r="AA153" s="35"/>
      <c r="AB153" s="35"/>
      <c r="AC153" s="35"/>
      <c r="AD153" s="35"/>
      <c r="AE153" s="35"/>
      <c r="AT153" s="18" t="s">
        <v>194</v>
      </c>
      <c r="AU153" s="18" t="s">
        <v>83</v>
      </c>
    </row>
    <row r="154" spans="1:65" s="2" customFormat="1" ht="16.5" customHeight="1">
      <c r="A154" s="35"/>
      <c r="B154" s="36"/>
      <c r="C154" s="258" t="s">
        <v>296</v>
      </c>
      <c r="D154" s="258" t="s">
        <v>521</v>
      </c>
      <c r="E154" s="259" t="s">
        <v>2986</v>
      </c>
      <c r="F154" s="260" t="s">
        <v>3477</v>
      </c>
      <c r="G154" s="261" t="s">
        <v>990</v>
      </c>
      <c r="H154" s="262">
        <v>7</v>
      </c>
      <c r="I154" s="263"/>
      <c r="J154" s="264">
        <f>ROUND(I154*H154,2)</f>
        <v>0</v>
      </c>
      <c r="K154" s="260" t="s">
        <v>1</v>
      </c>
      <c r="L154" s="265"/>
      <c r="M154" s="266" t="s">
        <v>1</v>
      </c>
      <c r="N154" s="267" t="s">
        <v>38</v>
      </c>
      <c r="O154" s="72"/>
      <c r="P154" s="213">
        <f>O154*H154</f>
        <v>0</v>
      </c>
      <c r="Q154" s="213">
        <v>0</v>
      </c>
      <c r="R154" s="213">
        <f>Q154*H154</f>
        <v>0</v>
      </c>
      <c r="S154" s="213">
        <v>0</v>
      </c>
      <c r="T154" s="214">
        <f>S154*H154</f>
        <v>0</v>
      </c>
      <c r="U154" s="35"/>
      <c r="V154" s="35"/>
      <c r="W154" s="35"/>
      <c r="X154" s="35"/>
      <c r="Y154" s="35"/>
      <c r="Z154" s="35"/>
      <c r="AA154" s="35"/>
      <c r="AB154" s="35"/>
      <c r="AC154" s="35"/>
      <c r="AD154" s="35"/>
      <c r="AE154" s="35"/>
      <c r="AR154" s="215" t="s">
        <v>487</v>
      </c>
      <c r="AT154" s="215" t="s">
        <v>521</v>
      </c>
      <c r="AU154" s="215" t="s">
        <v>83</v>
      </c>
      <c r="AY154" s="18" t="s">
        <v>185</v>
      </c>
      <c r="BE154" s="216">
        <f>IF(N154="základní",J154,0)</f>
        <v>0</v>
      </c>
      <c r="BF154" s="216">
        <f>IF(N154="snížená",J154,0)</f>
        <v>0</v>
      </c>
      <c r="BG154" s="216">
        <f>IF(N154="zákl. přenesená",J154,0)</f>
        <v>0</v>
      </c>
      <c r="BH154" s="216">
        <f>IF(N154="sníž. přenesená",J154,0)</f>
        <v>0</v>
      </c>
      <c r="BI154" s="216">
        <f>IF(N154="nulová",J154,0)</f>
        <v>0</v>
      </c>
      <c r="BJ154" s="18" t="s">
        <v>81</v>
      </c>
      <c r="BK154" s="216">
        <f>ROUND(I154*H154,2)</f>
        <v>0</v>
      </c>
      <c r="BL154" s="18" t="s">
        <v>487</v>
      </c>
      <c r="BM154" s="215" t="s">
        <v>3478</v>
      </c>
    </row>
    <row r="155" spans="1:65" s="2" customFormat="1" ht="10.199999999999999">
      <c r="A155" s="35"/>
      <c r="B155" s="36"/>
      <c r="C155" s="37"/>
      <c r="D155" s="217" t="s">
        <v>194</v>
      </c>
      <c r="E155" s="37"/>
      <c r="F155" s="218" t="s">
        <v>3477</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194</v>
      </c>
      <c r="AU155" s="18" t="s">
        <v>83</v>
      </c>
    </row>
    <row r="156" spans="1:65" s="2" customFormat="1" ht="16.5" customHeight="1">
      <c r="A156" s="35"/>
      <c r="B156" s="36"/>
      <c r="C156" s="258" t="s">
        <v>305</v>
      </c>
      <c r="D156" s="258" t="s">
        <v>521</v>
      </c>
      <c r="E156" s="259" t="s">
        <v>2989</v>
      </c>
      <c r="F156" s="260" t="s">
        <v>2990</v>
      </c>
      <c r="G156" s="261" t="s">
        <v>990</v>
      </c>
      <c r="H156" s="262">
        <v>3</v>
      </c>
      <c r="I156" s="263"/>
      <c r="J156" s="264">
        <f>ROUND(I156*H156,2)</f>
        <v>0</v>
      </c>
      <c r="K156" s="260" t="s">
        <v>1</v>
      </c>
      <c r="L156" s="265"/>
      <c r="M156" s="266" t="s">
        <v>1</v>
      </c>
      <c r="N156" s="267" t="s">
        <v>38</v>
      </c>
      <c r="O156" s="72"/>
      <c r="P156" s="213">
        <f>O156*H156</f>
        <v>0</v>
      </c>
      <c r="Q156" s="213">
        <v>0</v>
      </c>
      <c r="R156" s="213">
        <f>Q156*H156</f>
        <v>0</v>
      </c>
      <c r="S156" s="213">
        <v>0</v>
      </c>
      <c r="T156" s="214">
        <f>S156*H156</f>
        <v>0</v>
      </c>
      <c r="U156" s="35"/>
      <c r="V156" s="35"/>
      <c r="W156" s="35"/>
      <c r="X156" s="35"/>
      <c r="Y156" s="35"/>
      <c r="Z156" s="35"/>
      <c r="AA156" s="35"/>
      <c r="AB156" s="35"/>
      <c r="AC156" s="35"/>
      <c r="AD156" s="35"/>
      <c r="AE156" s="35"/>
      <c r="AR156" s="215" t="s">
        <v>487</v>
      </c>
      <c r="AT156" s="215" t="s">
        <v>521</v>
      </c>
      <c r="AU156" s="215" t="s">
        <v>83</v>
      </c>
      <c r="AY156" s="18" t="s">
        <v>185</v>
      </c>
      <c r="BE156" s="216">
        <f>IF(N156="základní",J156,0)</f>
        <v>0</v>
      </c>
      <c r="BF156" s="216">
        <f>IF(N156="snížená",J156,0)</f>
        <v>0</v>
      </c>
      <c r="BG156" s="216">
        <f>IF(N156="zákl. přenesená",J156,0)</f>
        <v>0</v>
      </c>
      <c r="BH156" s="216">
        <f>IF(N156="sníž. přenesená",J156,0)</f>
        <v>0</v>
      </c>
      <c r="BI156" s="216">
        <f>IF(N156="nulová",J156,0)</f>
        <v>0</v>
      </c>
      <c r="BJ156" s="18" t="s">
        <v>81</v>
      </c>
      <c r="BK156" s="216">
        <f>ROUND(I156*H156,2)</f>
        <v>0</v>
      </c>
      <c r="BL156" s="18" t="s">
        <v>487</v>
      </c>
      <c r="BM156" s="215" t="s">
        <v>3479</v>
      </c>
    </row>
    <row r="157" spans="1:65" s="2" customFormat="1" ht="10.199999999999999">
      <c r="A157" s="35"/>
      <c r="B157" s="36"/>
      <c r="C157" s="37"/>
      <c r="D157" s="217" t="s">
        <v>194</v>
      </c>
      <c r="E157" s="37"/>
      <c r="F157" s="218" t="s">
        <v>2990</v>
      </c>
      <c r="G157" s="37"/>
      <c r="H157" s="37"/>
      <c r="I157" s="116"/>
      <c r="J157" s="37"/>
      <c r="K157" s="37"/>
      <c r="L157" s="40"/>
      <c r="M157" s="219"/>
      <c r="N157" s="220"/>
      <c r="O157" s="72"/>
      <c r="P157" s="72"/>
      <c r="Q157" s="72"/>
      <c r="R157" s="72"/>
      <c r="S157" s="72"/>
      <c r="T157" s="73"/>
      <c r="U157" s="35"/>
      <c r="V157" s="35"/>
      <c r="W157" s="35"/>
      <c r="X157" s="35"/>
      <c r="Y157" s="35"/>
      <c r="Z157" s="35"/>
      <c r="AA157" s="35"/>
      <c r="AB157" s="35"/>
      <c r="AC157" s="35"/>
      <c r="AD157" s="35"/>
      <c r="AE157" s="35"/>
      <c r="AT157" s="18" t="s">
        <v>194</v>
      </c>
      <c r="AU157" s="18" t="s">
        <v>83</v>
      </c>
    </row>
    <row r="158" spans="1:65" s="12" customFormat="1" ht="22.8" customHeight="1">
      <c r="B158" s="188"/>
      <c r="C158" s="189"/>
      <c r="D158" s="190" t="s">
        <v>72</v>
      </c>
      <c r="E158" s="202" t="s">
        <v>1487</v>
      </c>
      <c r="F158" s="202" t="s">
        <v>2724</v>
      </c>
      <c r="G158" s="189"/>
      <c r="H158" s="189"/>
      <c r="I158" s="192"/>
      <c r="J158" s="203">
        <f>BK158</f>
        <v>0</v>
      </c>
      <c r="K158" s="189"/>
      <c r="L158" s="194"/>
      <c r="M158" s="195"/>
      <c r="N158" s="196"/>
      <c r="O158" s="196"/>
      <c r="P158" s="197">
        <f>SUM(P159:P164)</f>
        <v>0</v>
      </c>
      <c r="Q158" s="196"/>
      <c r="R158" s="197">
        <f>SUM(R159:R164)</f>
        <v>0</v>
      </c>
      <c r="S158" s="196"/>
      <c r="T158" s="198">
        <f>SUM(T159:T164)</f>
        <v>0</v>
      </c>
      <c r="AR158" s="199" t="s">
        <v>192</v>
      </c>
      <c r="AT158" s="200" t="s">
        <v>72</v>
      </c>
      <c r="AU158" s="200" t="s">
        <v>81</v>
      </c>
      <c r="AY158" s="199" t="s">
        <v>185</v>
      </c>
      <c r="BK158" s="201">
        <f>SUM(BK159:BK164)</f>
        <v>0</v>
      </c>
    </row>
    <row r="159" spans="1:65" s="2" customFormat="1" ht="21.75" customHeight="1">
      <c r="A159" s="35"/>
      <c r="B159" s="36"/>
      <c r="C159" s="258" t="s">
        <v>313</v>
      </c>
      <c r="D159" s="258" t="s">
        <v>521</v>
      </c>
      <c r="E159" s="259" t="s">
        <v>3480</v>
      </c>
      <c r="F159" s="260" t="s">
        <v>3481</v>
      </c>
      <c r="G159" s="261" t="s">
        <v>1430</v>
      </c>
      <c r="H159" s="262">
        <v>1</v>
      </c>
      <c r="I159" s="263"/>
      <c r="J159" s="264">
        <f>ROUND(I159*H159,2)</f>
        <v>0</v>
      </c>
      <c r="K159" s="260" t="s">
        <v>1</v>
      </c>
      <c r="L159" s="265"/>
      <c r="M159" s="266" t="s">
        <v>1</v>
      </c>
      <c r="N159" s="267" t="s">
        <v>38</v>
      </c>
      <c r="O159" s="72"/>
      <c r="P159" s="213">
        <f>O159*H159</f>
        <v>0</v>
      </c>
      <c r="Q159" s="213">
        <v>0</v>
      </c>
      <c r="R159" s="213">
        <f>Q159*H159</f>
        <v>0</v>
      </c>
      <c r="S159" s="213">
        <v>0</v>
      </c>
      <c r="T159" s="214">
        <f>S159*H159</f>
        <v>0</v>
      </c>
      <c r="U159" s="35"/>
      <c r="V159" s="35"/>
      <c r="W159" s="35"/>
      <c r="X159" s="35"/>
      <c r="Y159" s="35"/>
      <c r="Z159" s="35"/>
      <c r="AA159" s="35"/>
      <c r="AB159" s="35"/>
      <c r="AC159" s="35"/>
      <c r="AD159" s="35"/>
      <c r="AE159" s="35"/>
      <c r="AR159" s="215" t="s">
        <v>487</v>
      </c>
      <c r="AT159" s="215" t="s">
        <v>521</v>
      </c>
      <c r="AU159" s="215" t="s">
        <v>83</v>
      </c>
      <c r="AY159" s="18" t="s">
        <v>185</v>
      </c>
      <c r="BE159" s="216">
        <f>IF(N159="základní",J159,0)</f>
        <v>0</v>
      </c>
      <c r="BF159" s="216">
        <f>IF(N159="snížená",J159,0)</f>
        <v>0</v>
      </c>
      <c r="BG159" s="216">
        <f>IF(N159="zákl. přenesená",J159,0)</f>
        <v>0</v>
      </c>
      <c r="BH159" s="216">
        <f>IF(N159="sníž. přenesená",J159,0)</f>
        <v>0</v>
      </c>
      <c r="BI159" s="216">
        <f>IF(N159="nulová",J159,0)</f>
        <v>0</v>
      </c>
      <c r="BJ159" s="18" t="s">
        <v>81</v>
      </c>
      <c r="BK159" s="216">
        <f>ROUND(I159*H159,2)</f>
        <v>0</v>
      </c>
      <c r="BL159" s="18" t="s">
        <v>487</v>
      </c>
      <c r="BM159" s="215" t="s">
        <v>3482</v>
      </c>
    </row>
    <row r="160" spans="1:65" s="2" customFormat="1" ht="10.199999999999999">
      <c r="A160" s="35"/>
      <c r="B160" s="36"/>
      <c r="C160" s="37"/>
      <c r="D160" s="217" t="s">
        <v>194</v>
      </c>
      <c r="E160" s="37"/>
      <c r="F160" s="218" t="s">
        <v>3481</v>
      </c>
      <c r="G160" s="37"/>
      <c r="H160" s="37"/>
      <c r="I160" s="116"/>
      <c r="J160" s="37"/>
      <c r="K160" s="37"/>
      <c r="L160" s="40"/>
      <c r="M160" s="219"/>
      <c r="N160" s="220"/>
      <c r="O160" s="72"/>
      <c r="P160" s="72"/>
      <c r="Q160" s="72"/>
      <c r="R160" s="72"/>
      <c r="S160" s="72"/>
      <c r="T160" s="73"/>
      <c r="U160" s="35"/>
      <c r="V160" s="35"/>
      <c r="W160" s="35"/>
      <c r="X160" s="35"/>
      <c r="Y160" s="35"/>
      <c r="Z160" s="35"/>
      <c r="AA160" s="35"/>
      <c r="AB160" s="35"/>
      <c r="AC160" s="35"/>
      <c r="AD160" s="35"/>
      <c r="AE160" s="35"/>
      <c r="AT160" s="18" t="s">
        <v>194</v>
      </c>
      <c r="AU160" s="18" t="s">
        <v>83</v>
      </c>
    </row>
    <row r="161" spans="1:65" s="2" customFormat="1" ht="16.5" customHeight="1">
      <c r="A161" s="35"/>
      <c r="B161" s="36"/>
      <c r="C161" s="204" t="s">
        <v>322</v>
      </c>
      <c r="D161" s="204" t="s">
        <v>187</v>
      </c>
      <c r="E161" s="205" t="s">
        <v>2720</v>
      </c>
      <c r="F161" s="206" t="s">
        <v>3483</v>
      </c>
      <c r="G161" s="207" t="s">
        <v>1430</v>
      </c>
      <c r="H161" s="208">
        <v>1</v>
      </c>
      <c r="I161" s="209"/>
      <c r="J161" s="210">
        <f>ROUND(I161*H161,2)</f>
        <v>0</v>
      </c>
      <c r="K161" s="206" t="s">
        <v>1</v>
      </c>
      <c r="L161" s="40"/>
      <c r="M161" s="211" t="s">
        <v>1</v>
      </c>
      <c r="N161" s="212" t="s">
        <v>38</v>
      </c>
      <c r="O161" s="72"/>
      <c r="P161" s="213">
        <f>O161*H161</f>
        <v>0</v>
      </c>
      <c r="Q161" s="213">
        <v>0</v>
      </c>
      <c r="R161" s="213">
        <f>Q161*H161</f>
        <v>0</v>
      </c>
      <c r="S161" s="213">
        <v>0</v>
      </c>
      <c r="T161" s="214">
        <f>S161*H161</f>
        <v>0</v>
      </c>
      <c r="U161" s="35"/>
      <c r="V161" s="35"/>
      <c r="W161" s="35"/>
      <c r="X161" s="35"/>
      <c r="Y161" s="35"/>
      <c r="Z161" s="35"/>
      <c r="AA161" s="35"/>
      <c r="AB161" s="35"/>
      <c r="AC161" s="35"/>
      <c r="AD161" s="35"/>
      <c r="AE161" s="35"/>
      <c r="AR161" s="215" t="s">
        <v>487</v>
      </c>
      <c r="AT161" s="215" t="s">
        <v>187</v>
      </c>
      <c r="AU161" s="215" t="s">
        <v>83</v>
      </c>
      <c r="AY161" s="18" t="s">
        <v>185</v>
      </c>
      <c r="BE161" s="216">
        <f>IF(N161="základní",J161,0)</f>
        <v>0</v>
      </c>
      <c r="BF161" s="216">
        <f>IF(N161="snížená",J161,0)</f>
        <v>0</v>
      </c>
      <c r="BG161" s="216">
        <f>IF(N161="zákl. přenesená",J161,0)</f>
        <v>0</v>
      </c>
      <c r="BH161" s="216">
        <f>IF(N161="sníž. přenesená",J161,0)</f>
        <v>0</v>
      </c>
      <c r="BI161" s="216">
        <f>IF(N161="nulová",J161,0)</f>
        <v>0</v>
      </c>
      <c r="BJ161" s="18" t="s">
        <v>81</v>
      </c>
      <c r="BK161" s="216">
        <f>ROUND(I161*H161,2)</f>
        <v>0</v>
      </c>
      <c r="BL161" s="18" t="s">
        <v>487</v>
      </c>
      <c r="BM161" s="215" t="s">
        <v>3484</v>
      </c>
    </row>
    <row r="162" spans="1:65" s="2" customFormat="1" ht="10.199999999999999">
      <c r="A162" s="35"/>
      <c r="B162" s="36"/>
      <c r="C162" s="37"/>
      <c r="D162" s="217" t="s">
        <v>194</v>
      </c>
      <c r="E162" s="37"/>
      <c r="F162" s="218" t="s">
        <v>3483</v>
      </c>
      <c r="G162" s="37"/>
      <c r="H162" s="37"/>
      <c r="I162" s="116"/>
      <c r="J162" s="37"/>
      <c r="K162" s="37"/>
      <c r="L162" s="40"/>
      <c r="M162" s="219"/>
      <c r="N162" s="220"/>
      <c r="O162" s="72"/>
      <c r="P162" s="72"/>
      <c r="Q162" s="72"/>
      <c r="R162" s="72"/>
      <c r="S162" s="72"/>
      <c r="T162" s="73"/>
      <c r="U162" s="35"/>
      <c r="V162" s="35"/>
      <c r="W162" s="35"/>
      <c r="X162" s="35"/>
      <c r="Y162" s="35"/>
      <c r="Z162" s="35"/>
      <c r="AA162" s="35"/>
      <c r="AB162" s="35"/>
      <c r="AC162" s="35"/>
      <c r="AD162" s="35"/>
      <c r="AE162" s="35"/>
      <c r="AT162" s="18" t="s">
        <v>194</v>
      </c>
      <c r="AU162" s="18" t="s">
        <v>83</v>
      </c>
    </row>
    <row r="163" spans="1:65" s="2" customFormat="1" ht="16.5" customHeight="1">
      <c r="A163" s="35"/>
      <c r="B163" s="36"/>
      <c r="C163" s="204" t="s">
        <v>335</v>
      </c>
      <c r="D163" s="204" t="s">
        <v>187</v>
      </c>
      <c r="E163" s="205" t="s">
        <v>2736</v>
      </c>
      <c r="F163" s="206" t="s">
        <v>3029</v>
      </c>
      <c r="G163" s="207" t="s">
        <v>1430</v>
      </c>
      <c r="H163" s="208">
        <v>1</v>
      </c>
      <c r="I163" s="209"/>
      <c r="J163" s="210">
        <f>ROUND(I163*H163,2)</f>
        <v>0</v>
      </c>
      <c r="K163" s="206" t="s">
        <v>1</v>
      </c>
      <c r="L163" s="40"/>
      <c r="M163" s="211" t="s">
        <v>1</v>
      </c>
      <c r="N163" s="212" t="s">
        <v>38</v>
      </c>
      <c r="O163" s="72"/>
      <c r="P163" s="213">
        <f>O163*H163</f>
        <v>0</v>
      </c>
      <c r="Q163" s="213">
        <v>0</v>
      </c>
      <c r="R163" s="213">
        <f>Q163*H163</f>
        <v>0</v>
      </c>
      <c r="S163" s="213">
        <v>0</v>
      </c>
      <c r="T163" s="214">
        <f>S163*H163</f>
        <v>0</v>
      </c>
      <c r="U163" s="35"/>
      <c r="V163" s="35"/>
      <c r="W163" s="35"/>
      <c r="X163" s="35"/>
      <c r="Y163" s="35"/>
      <c r="Z163" s="35"/>
      <c r="AA163" s="35"/>
      <c r="AB163" s="35"/>
      <c r="AC163" s="35"/>
      <c r="AD163" s="35"/>
      <c r="AE163" s="35"/>
      <c r="AR163" s="215" t="s">
        <v>487</v>
      </c>
      <c r="AT163" s="215" t="s">
        <v>187</v>
      </c>
      <c r="AU163" s="215" t="s">
        <v>83</v>
      </c>
      <c r="AY163" s="18" t="s">
        <v>185</v>
      </c>
      <c r="BE163" s="216">
        <f>IF(N163="základní",J163,0)</f>
        <v>0</v>
      </c>
      <c r="BF163" s="216">
        <f>IF(N163="snížená",J163,0)</f>
        <v>0</v>
      </c>
      <c r="BG163" s="216">
        <f>IF(N163="zákl. přenesená",J163,0)</f>
        <v>0</v>
      </c>
      <c r="BH163" s="216">
        <f>IF(N163="sníž. přenesená",J163,0)</f>
        <v>0</v>
      </c>
      <c r="BI163" s="216">
        <f>IF(N163="nulová",J163,0)</f>
        <v>0</v>
      </c>
      <c r="BJ163" s="18" t="s">
        <v>81</v>
      </c>
      <c r="BK163" s="216">
        <f>ROUND(I163*H163,2)</f>
        <v>0</v>
      </c>
      <c r="BL163" s="18" t="s">
        <v>487</v>
      </c>
      <c r="BM163" s="215" t="s">
        <v>3485</v>
      </c>
    </row>
    <row r="164" spans="1:65" s="2" customFormat="1" ht="10.199999999999999">
      <c r="A164" s="35"/>
      <c r="B164" s="36"/>
      <c r="C164" s="37"/>
      <c r="D164" s="217" t="s">
        <v>194</v>
      </c>
      <c r="E164" s="37"/>
      <c r="F164" s="218" t="s">
        <v>3029</v>
      </c>
      <c r="G164" s="37"/>
      <c r="H164" s="37"/>
      <c r="I164" s="116"/>
      <c r="J164" s="37"/>
      <c r="K164" s="37"/>
      <c r="L164" s="40"/>
      <c r="M164" s="219"/>
      <c r="N164" s="220"/>
      <c r="O164" s="72"/>
      <c r="P164" s="72"/>
      <c r="Q164" s="72"/>
      <c r="R164" s="72"/>
      <c r="S164" s="72"/>
      <c r="T164" s="73"/>
      <c r="U164" s="35"/>
      <c r="V164" s="35"/>
      <c r="W164" s="35"/>
      <c r="X164" s="35"/>
      <c r="Y164" s="35"/>
      <c r="Z164" s="35"/>
      <c r="AA164" s="35"/>
      <c r="AB164" s="35"/>
      <c r="AC164" s="35"/>
      <c r="AD164" s="35"/>
      <c r="AE164" s="35"/>
      <c r="AT164" s="18" t="s">
        <v>194</v>
      </c>
      <c r="AU164" s="18" t="s">
        <v>83</v>
      </c>
    </row>
    <row r="165" spans="1:65" s="12" customFormat="1" ht="22.8" customHeight="1">
      <c r="B165" s="188"/>
      <c r="C165" s="189"/>
      <c r="D165" s="190" t="s">
        <v>72</v>
      </c>
      <c r="E165" s="202" t="s">
        <v>1515</v>
      </c>
      <c r="F165" s="202" t="s">
        <v>3202</v>
      </c>
      <c r="G165" s="189"/>
      <c r="H165" s="189"/>
      <c r="I165" s="192"/>
      <c r="J165" s="203">
        <f>BK165</f>
        <v>0</v>
      </c>
      <c r="K165" s="189"/>
      <c r="L165" s="194"/>
      <c r="M165" s="195"/>
      <c r="N165" s="196"/>
      <c r="O165" s="196"/>
      <c r="P165" s="197">
        <f>SUM(P166:P167)</f>
        <v>0</v>
      </c>
      <c r="Q165" s="196"/>
      <c r="R165" s="197">
        <f>SUM(R166:R167)</f>
        <v>0</v>
      </c>
      <c r="S165" s="196"/>
      <c r="T165" s="198">
        <f>SUM(T166:T167)</f>
        <v>0</v>
      </c>
      <c r="AR165" s="199" t="s">
        <v>192</v>
      </c>
      <c r="AT165" s="200" t="s">
        <v>72</v>
      </c>
      <c r="AU165" s="200" t="s">
        <v>81</v>
      </c>
      <c r="AY165" s="199" t="s">
        <v>185</v>
      </c>
      <c r="BK165" s="201">
        <f>SUM(BK166:BK167)</f>
        <v>0</v>
      </c>
    </row>
    <row r="166" spans="1:65" s="2" customFormat="1" ht="16.5" customHeight="1">
      <c r="A166" s="35"/>
      <c r="B166" s="36"/>
      <c r="C166" s="204" t="s">
        <v>7</v>
      </c>
      <c r="D166" s="204" t="s">
        <v>187</v>
      </c>
      <c r="E166" s="205" t="s">
        <v>2739</v>
      </c>
      <c r="F166" s="206" t="s">
        <v>2744</v>
      </c>
      <c r="G166" s="207" t="s">
        <v>1201</v>
      </c>
      <c r="H166" s="208">
        <v>6</v>
      </c>
      <c r="I166" s="209"/>
      <c r="J166" s="210">
        <f>ROUND(I166*H166,2)</f>
        <v>0</v>
      </c>
      <c r="K166" s="206" t="s">
        <v>1</v>
      </c>
      <c r="L166" s="40"/>
      <c r="M166" s="211" t="s">
        <v>1</v>
      </c>
      <c r="N166" s="212" t="s">
        <v>38</v>
      </c>
      <c r="O166" s="72"/>
      <c r="P166" s="213">
        <f>O166*H166</f>
        <v>0</v>
      </c>
      <c r="Q166" s="213">
        <v>0</v>
      </c>
      <c r="R166" s="213">
        <f>Q166*H166</f>
        <v>0</v>
      </c>
      <c r="S166" s="213">
        <v>0</v>
      </c>
      <c r="T166" s="214">
        <f>S166*H166</f>
        <v>0</v>
      </c>
      <c r="U166" s="35"/>
      <c r="V166" s="35"/>
      <c r="W166" s="35"/>
      <c r="X166" s="35"/>
      <c r="Y166" s="35"/>
      <c r="Z166" s="35"/>
      <c r="AA166" s="35"/>
      <c r="AB166" s="35"/>
      <c r="AC166" s="35"/>
      <c r="AD166" s="35"/>
      <c r="AE166" s="35"/>
      <c r="AR166" s="215" t="s">
        <v>487</v>
      </c>
      <c r="AT166" s="215" t="s">
        <v>187</v>
      </c>
      <c r="AU166" s="215" t="s">
        <v>83</v>
      </c>
      <c r="AY166" s="18" t="s">
        <v>185</v>
      </c>
      <c r="BE166" s="216">
        <f>IF(N166="základní",J166,0)</f>
        <v>0</v>
      </c>
      <c r="BF166" s="216">
        <f>IF(N166="snížená",J166,0)</f>
        <v>0</v>
      </c>
      <c r="BG166" s="216">
        <f>IF(N166="zákl. přenesená",J166,0)</f>
        <v>0</v>
      </c>
      <c r="BH166" s="216">
        <f>IF(N166="sníž. přenesená",J166,0)</f>
        <v>0</v>
      </c>
      <c r="BI166" s="216">
        <f>IF(N166="nulová",J166,0)</f>
        <v>0</v>
      </c>
      <c r="BJ166" s="18" t="s">
        <v>81</v>
      </c>
      <c r="BK166" s="216">
        <f>ROUND(I166*H166,2)</f>
        <v>0</v>
      </c>
      <c r="BL166" s="18" t="s">
        <v>487</v>
      </c>
      <c r="BM166" s="215" t="s">
        <v>3486</v>
      </c>
    </row>
    <row r="167" spans="1:65" s="2" customFormat="1" ht="10.199999999999999">
      <c r="A167" s="35"/>
      <c r="B167" s="36"/>
      <c r="C167" s="37"/>
      <c r="D167" s="217" t="s">
        <v>194</v>
      </c>
      <c r="E167" s="37"/>
      <c r="F167" s="218" t="s">
        <v>2744</v>
      </c>
      <c r="G167" s="37"/>
      <c r="H167" s="37"/>
      <c r="I167" s="116"/>
      <c r="J167" s="37"/>
      <c r="K167" s="37"/>
      <c r="L167" s="40"/>
      <c r="M167" s="219"/>
      <c r="N167" s="220"/>
      <c r="O167" s="72"/>
      <c r="P167" s="72"/>
      <c r="Q167" s="72"/>
      <c r="R167" s="72"/>
      <c r="S167" s="72"/>
      <c r="T167" s="73"/>
      <c r="U167" s="35"/>
      <c r="V167" s="35"/>
      <c r="W167" s="35"/>
      <c r="X167" s="35"/>
      <c r="Y167" s="35"/>
      <c r="Z167" s="35"/>
      <c r="AA167" s="35"/>
      <c r="AB167" s="35"/>
      <c r="AC167" s="35"/>
      <c r="AD167" s="35"/>
      <c r="AE167" s="35"/>
      <c r="AT167" s="18" t="s">
        <v>194</v>
      </c>
      <c r="AU167" s="18" t="s">
        <v>83</v>
      </c>
    </row>
    <row r="168" spans="1:65" s="12" customFormat="1" ht="22.8" customHeight="1">
      <c r="B168" s="188"/>
      <c r="C168" s="189"/>
      <c r="D168" s="190" t="s">
        <v>72</v>
      </c>
      <c r="E168" s="202" t="s">
        <v>1567</v>
      </c>
      <c r="F168" s="202" t="s">
        <v>2742</v>
      </c>
      <c r="G168" s="189"/>
      <c r="H168" s="189"/>
      <c r="I168" s="192"/>
      <c r="J168" s="203">
        <f>BK168</f>
        <v>0</v>
      </c>
      <c r="K168" s="189"/>
      <c r="L168" s="194"/>
      <c r="M168" s="195"/>
      <c r="N168" s="196"/>
      <c r="O168" s="196"/>
      <c r="P168" s="197">
        <f>SUM(P169:P172)</f>
        <v>0</v>
      </c>
      <c r="Q168" s="196"/>
      <c r="R168" s="197">
        <f>SUM(R169:R172)</f>
        <v>0</v>
      </c>
      <c r="S168" s="196"/>
      <c r="T168" s="198">
        <f>SUM(T169:T172)</f>
        <v>0</v>
      </c>
      <c r="AR168" s="199" t="s">
        <v>192</v>
      </c>
      <c r="AT168" s="200" t="s">
        <v>72</v>
      </c>
      <c r="AU168" s="200" t="s">
        <v>81</v>
      </c>
      <c r="AY168" s="199" t="s">
        <v>185</v>
      </c>
      <c r="BK168" s="201">
        <f>SUM(BK169:BK172)</f>
        <v>0</v>
      </c>
    </row>
    <row r="169" spans="1:65" s="2" customFormat="1" ht="16.5" customHeight="1">
      <c r="A169" s="35"/>
      <c r="B169" s="36"/>
      <c r="C169" s="204" t="s">
        <v>347</v>
      </c>
      <c r="D169" s="204" t="s">
        <v>187</v>
      </c>
      <c r="E169" s="205" t="s">
        <v>2743</v>
      </c>
      <c r="F169" s="206" t="s">
        <v>3487</v>
      </c>
      <c r="G169" s="207" t="s">
        <v>1430</v>
      </c>
      <c r="H169" s="208">
        <v>1</v>
      </c>
      <c r="I169" s="209"/>
      <c r="J169" s="210">
        <f>ROUND(I169*H169,2)</f>
        <v>0</v>
      </c>
      <c r="K169" s="206" t="s">
        <v>1</v>
      </c>
      <c r="L169" s="40"/>
      <c r="M169" s="211" t="s">
        <v>1</v>
      </c>
      <c r="N169" s="212" t="s">
        <v>38</v>
      </c>
      <c r="O169" s="72"/>
      <c r="P169" s="213">
        <f>O169*H169</f>
        <v>0</v>
      </c>
      <c r="Q169" s="213">
        <v>0</v>
      </c>
      <c r="R169" s="213">
        <f>Q169*H169</f>
        <v>0</v>
      </c>
      <c r="S169" s="213">
        <v>0</v>
      </c>
      <c r="T169" s="214">
        <f>S169*H169</f>
        <v>0</v>
      </c>
      <c r="U169" s="35"/>
      <c r="V169" s="35"/>
      <c r="W169" s="35"/>
      <c r="X169" s="35"/>
      <c r="Y169" s="35"/>
      <c r="Z169" s="35"/>
      <c r="AA169" s="35"/>
      <c r="AB169" s="35"/>
      <c r="AC169" s="35"/>
      <c r="AD169" s="35"/>
      <c r="AE169" s="35"/>
      <c r="AR169" s="215" t="s">
        <v>487</v>
      </c>
      <c r="AT169" s="215" t="s">
        <v>187</v>
      </c>
      <c r="AU169" s="215" t="s">
        <v>83</v>
      </c>
      <c r="AY169" s="18" t="s">
        <v>185</v>
      </c>
      <c r="BE169" s="216">
        <f>IF(N169="základní",J169,0)</f>
        <v>0</v>
      </c>
      <c r="BF169" s="216">
        <f>IF(N169="snížená",J169,0)</f>
        <v>0</v>
      </c>
      <c r="BG169" s="216">
        <f>IF(N169="zákl. přenesená",J169,0)</f>
        <v>0</v>
      </c>
      <c r="BH169" s="216">
        <f>IF(N169="sníž. přenesená",J169,0)</f>
        <v>0</v>
      </c>
      <c r="BI169" s="216">
        <f>IF(N169="nulová",J169,0)</f>
        <v>0</v>
      </c>
      <c r="BJ169" s="18" t="s">
        <v>81</v>
      </c>
      <c r="BK169" s="216">
        <f>ROUND(I169*H169,2)</f>
        <v>0</v>
      </c>
      <c r="BL169" s="18" t="s">
        <v>487</v>
      </c>
      <c r="BM169" s="215" t="s">
        <v>3488</v>
      </c>
    </row>
    <row r="170" spans="1:65" s="2" customFormat="1" ht="10.199999999999999">
      <c r="A170" s="35"/>
      <c r="B170" s="36"/>
      <c r="C170" s="37"/>
      <c r="D170" s="217" t="s">
        <v>194</v>
      </c>
      <c r="E170" s="37"/>
      <c r="F170" s="218" t="s">
        <v>3487</v>
      </c>
      <c r="G170" s="37"/>
      <c r="H170" s="37"/>
      <c r="I170" s="116"/>
      <c r="J170" s="37"/>
      <c r="K170" s="37"/>
      <c r="L170" s="40"/>
      <c r="M170" s="219"/>
      <c r="N170" s="220"/>
      <c r="O170" s="72"/>
      <c r="P170" s="72"/>
      <c r="Q170" s="72"/>
      <c r="R170" s="72"/>
      <c r="S170" s="72"/>
      <c r="T170" s="73"/>
      <c r="U170" s="35"/>
      <c r="V170" s="35"/>
      <c r="W170" s="35"/>
      <c r="X170" s="35"/>
      <c r="Y170" s="35"/>
      <c r="Z170" s="35"/>
      <c r="AA170" s="35"/>
      <c r="AB170" s="35"/>
      <c r="AC170" s="35"/>
      <c r="AD170" s="35"/>
      <c r="AE170" s="35"/>
      <c r="AT170" s="18" t="s">
        <v>194</v>
      </c>
      <c r="AU170" s="18" t="s">
        <v>83</v>
      </c>
    </row>
    <row r="171" spans="1:65" s="2" customFormat="1" ht="16.5" customHeight="1">
      <c r="A171" s="35"/>
      <c r="B171" s="36"/>
      <c r="C171" s="204" t="s">
        <v>355</v>
      </c>
      <c r="D171" s="204" t="s">
        <v>187</v>
      </c>
      <c r="E171" s="205" t="s">
        <v>2746</v>
      </c>
      <c r="F171" s="206" t="s">
        <v>3029</v>
      </c>
      <c r="G171" s="207" t="s">
        <v>1430</v>
      </c>
      <c r="H171" s="208">
        <v>1</v>
      </c>
      <c r="I171" s="209"/>
      <c r="J171" s="210">
        <f>ROUND(I171*H171,2)</f>
        <v>0</v>
      </c>
      <c r="K171" s="206" t="s">
        <v>1</v>
      </c>
      <c r="L171" s="40"/>
      <c r="M171" s="211" t="s">
        <v>1</v>
      </c>
      <c r="N171" s="212" t="s">
        <v>38</v>
      </c>
      <c r="O171" s="72"/>
      <c r="P171" s="213">
        <f>O171*H171</f>
        <v>0</v>
      </c>
      <c r="Q171" s="213">
        <v>0</v>
      </c>
      <c r="R171" s="213">
        <f>Q171*H171</f>
        <v>0</v>
      </c>
      <c r="S171" s="213">
        <v>0</v>
      </c>
      <c r="T171" s="214">
        <f>S171*H171</f>
        <v>0</v>
      </c>
      <c r="U171" s="35"/>
      <c r="V171" s="35"/>
      <c r="W171" s="35"/>
      <c r="X171" s="35"/>
      <c r="Y171" s="35"/>
      <c r="Z171" s="35"/>
      <c r="AA171" s="35"/>
      <c r="AB171" s="35"/>
      <c r="AC171" s="35"/>
      <c r="AD171" s="35"/>
      <c r="AE171" s="35"/>
      <c r="AR171" s="215" t="s">
        <v>487</v>
      </c>
      <c r="AT171" s="215" t="s">
        <v>187</v>
      </c>
      <c r="AU171" s="215" t="s">
        <v>83</v>
      </c>
      <c r="AY171" s="18" t="s">
        <v>185</v>
      </c>
      <c r="BE171" s="216">
        <f>IF(N171="základní",J171,0)</f>
        <v>0</v>
      </c>
      <c r="BF171" s="216">
        <f>IF(N171="snížená",J171,0)</f>
        <v>0</v>
      </c>
      <c r="BG171" s="216">
        <f>IF(N171="zákl. přenesená",J171,0)</f>
        <v>0</v>
      </c>
      <c r="BH171" s="216">
        <f>IF(N171="sníž. přenesená",J171,0)</f>
        <v>0</v>
      </c>
      <c r="BI171" s="216">
        <f>IF(N171="nulová",J171,0)</f>
        <v>0</v>
      </c>
      <c r="BJ171" s="18" t="s">
        <v>81</v>
      </c>
      <c r="BK171" s="216">
        <f>ROUND(I171*H171,2)</f>
        <v>0</v>
      </c>
      <c r="BL171" s="18" t="s">
        <v>487</v>
      </c>
      <c r="BM171" s="215" t="s">
        <v>3489</v>
      </c>
    </row>
    <row r="172" spans="1:65" s="2" customFormat="1" ht="10.199999999999999">
      <c r="A172" s="35"/>
      <c r="B172" s="36"/>
      <c r="C172" s="37"/>
      <c r="D172" s="217" t="s">
        <v>194</v>
      </c>
      <c r="E172" s="37"/>
      <c r="F172" s="218" t="s">
        <v>3029</v>
      </c>
      <c r="G172" s="37"/>
      <c r="H172" s="37"/>
      <c r="I172" s="116"/>
      <c r="J172" s="37"/>
      <c r="K172" s="37"/>
      <c r="L172" s="40"/>
      <c r="M172" s="254"/>
      <c r="N172" s="255"/>
      <c r="O172" s="256"/>
      <c r="P172" s="256"/>
      <c r="Q172" s="256"/>
      <c r="R172" s="256"/>
      <c r="S172" s="256"/>
      <c r="T172" s="257"/>
      <c r="U172" s="35"/>
      <c r="V172" s="35"/>
      <c r="W172" s="35"/>
      <c r="X172" s="35"/>
      <c r="Y172" s="35"/>
      <c r="Z172" s="35"/>
      <c r="AA172" s="35"/>
      <c r="AB172" s="35"/>
      <c r="AC172" s="35"/>
      <c r="AD172" s="35"/>
      <c r="AE172" s="35"/>
      <c r="AT172" s="18" t="s">
        <v>194</v>
      </c>
      <c r="AU172" s="18" t="s">
        <v>83</v>
      </c>
    </row>
    <row r="173" spans="1:65" s="2" customFormat="1" ht="6.9" customHeight="1">
      <c r="A173" s="35"/>
      <c r="B173" s="55"/>
      <c r="C173" s="56"/>
      <c r="D173" s="56"/>
      <c r="E173" s="56"/>
      <c r="F173" s="56"/>
      <c r="G173" s="56"/>
      <c r="H173" s="56"/>
      <c r="I173" s="153"/>
      <c r="J173" s="56"/>
      <c r="K173" s="56"/>
      <c r="L173" s="40"/>
      <c r="M173" s="35"/>
      <c r="O173" s="35"/>
      <c r="P173" s="35"/>
      <c r="Q173" s="35"/>
      <c r="R173" s="35"/>
      <c r="S173" s="35"/>
      <c r="T173" s="35"/>
      <c r="U173" s="35"/>
      <c r="V173" s="35"/>
      <c r="W173" s="35"/>
      <c r="X173" s="35"/>
      <c r="Y173" s="35"/>
      <c r="Z173" s="35"/>
      <c r="AA173" s="35"/>
      <c r="AB173" s="35"/>
      <c r="AC173" s="35"/>
      <c r="AD173" s="35"/>
      <c r="AE173" s="35"/>
    </row>
  </sheetData>
  <sheetProtection algorithmName="SHA-512" hashValue="Cjjha20OuKru/HiYXYx0R9SmBskMpqgx4gUURod8lLJsli1es0li/W1YyN8gbSHRRjH/u9iQ1qU1fASjbUCUNQ==" saltValue="Rmy2N0mRysVQ2tBNinfP+CV33ZmOROVCvIuz1p7QbzSOXVx2hBDMNWF0zoOKF45cezTXm9yAlh+rX1YUM3XOjA==" spinCount="100000" sheet="1" objects="1" scenarios="1" formatColumns="0" formatRows="0" autoFilter="0"/>
  <autoFilter ref="C120:K172"/>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9"/>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128</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3490</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ROUND(J122,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ROUND((SUM(BE122:BE218)),  2)</f>
        <v>0</v>
      </c>
      <c r="G33" s="35"/>
      <c r="H33" s="35"/>
      <c r="I33" s="132">
        <v>0.21</v>
      </c>
      <c r="J33" s="131">
        <f>ROUND(((SUM(BE122:BE218))*I33),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ROUND((SUM(BF122:BF218)),  2)</f>
        <v>0</v>
      </c>
      <c r="G34" s="35"/>
      <c r="H34" s="35"/>
      <c r="I34" s="132">
        <v>0.15</v>
      </c>
      <c r="J34" s="131">
        <f>ROUND(((SUM(BF122:BF218))*I34),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ROUND((SUM(BG122:BG218)),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ROUND((SUM(BH122:BH218)),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ROUND((SUM(BI122:BI218)),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401.3 - F - Vnitřní rozvody sklepa</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J122</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3491</v>
      </c>
      <c r="E97" s="165"/>
      <c r="F97" s="165"/>
      <c r="G97" s="165"/>
      <c r="H97" s="165"/>
      <c r="I97" s="166"/>
      <c r="J97" s="167">
        <f>J123</f>
        <v>0</v>
      </c>
      <c r="K97" s="163"/>
      <c r="L97" s="168"/>
    </row>
    <row r="98" spans="1:31" s="10" customFormat="1" ht="19.95" customHeight="1">
      <c r="B98" s="169"/>
      <c r="C98" s="170"/>
      <c r="D98" s="171" t="s">
        <v>2459</v>
      </c>
      <c r="E98" s="172"/>
      <c r="F98" s="172"/>
      <c r="G98" s="172"/>
      <c r="H98" s="172"/>
      <c r="I98" s="173"/>
      <c r="J98" s="174">
        <f>J124</f>
        <v>0</v>
      </c>
      <c r="K98" s="170"/>
      <c r="L98" s="175"/>
    </row>
    <row r="99" spans="1:31" s="10" customFormat="1" ht="19.95" customHeight="1">
      <c r="B99" s="169"/>
      <c r="C99" s="170"/>
      <c r="D99" s="171" t="s">
        <v>3492</v>
      </c>
      <c r="E99" s="172"/>
      <c r="F99" s="172"/>
      <c r="G99" s="172"/>
      <c r="H99" s="172"/>
      <c r="I99" s="173"/>
      <c r="J99" s="174">
        <f>J155</f>
        <v>0</v>
      </c>
      <c r="K99" s="170"/>
      <c r="L99" s="175"/>
    </row>
    <row r="100" spans="1:31" s="10" customFormat="1" ht="19.95" customHeight="1">
      <c r="B100" s="169"/>
      <c r="C100" s="170"/>
      <c r="D100" s="171" t="s">
        <v>3493</v>
      </c>
      <c r="E100" s="172"/>
      <c r="F100" s="172"/>
      <c r="G100" s="172"/>
      <c r="H100" s="172"/>
      <c r="I100" s="173"/>
      <c r="J100" s="174">
        <f>J202</f>
        <v>0</v>
      </c>
      <c r="K100" s="170"/>
      <c r="L100" s="175"/>
    </row>
    <row r="101" spans="1:31" s="10" customFormat="1" ht="19.95" customHeight="1">
      <c r="B101" s="169"/>
      <c r="C101" s="170"/>
      <c r="D101" s="171" t="s">
        <v>3494</v>
      </c>
      <c r="E101" s="172"/>
      <c r="F101" s="172"/>
      <c r="G101" s="172"/>
      <c r="H101" s="172"/>
      <c r="I101" s="173"/>
      <c r="J101" s="174">
        <f>J209</f>
        <v>0</v>
      </c>
      <c r="K101" s="170"/>
      <c r="L101" s="175"/>
    </row>
    <row r="102" spans="1:31" s="10" customFormat="1" ht="19.95" customHeight="1">
      <c r="B102" s="169"/>
      <c r="C102" s="170"/>
      <c r="D102" s="171" t="s">
        <v>3495</v>
      </c>
      <c r="E102" s="172"/>
      <c r="F102" s="172"/>
      <c r="G102" s="172"/>
      <c r="H102" s="172"/>
      <c r="I102" s="173"/>
      <c r="J102" s="174">
        <f>J212</f>
        <v>0</v>
      </c>
      <c r="K102" s="170"/>
      <c r="L102" s="175"/>
    </row>
    <row r="103" spans="1:31" s="2" customFormat="1" ht="21.75" customHeight="1">
      <c r="A103" s="35"/>
      <c r="B103" s="36"/>
      <c r="C103" s="37"/>
      <c r="D103" s="37"/>
      <c r="E103" s="37"/>
      <c r="F103" s="37"/>
      <c r="G103" s="37"/>
      <c r="H103" s="37"/>
      <c r="I103" s="116"/>
      <c r="J103" s="37"/>
      <c r="K103" s="37"/>
      <c r="L103" s="52"/>
      <c r="S103" s="35"/>
      <c r="T103" s="35"/>
      <c r="U103" s="35"/>
      <c r="V103" s="35"/>
      <c r="W103" s="35"/>
      <c r="X103" s="35"/>
      <c r="Y103" s="35"/>
      <c r="Z103" s="35"/>
      <c r="AA103" s="35"/>
      <c r="AB103" s="35"/>
      <c r="AC103" s="35"/>
      <c r="AD103" s="35"/>
      <c r="AE103" s="35"/>
    </row>
    <row r="104" spans="1:31" s="2" customFormat="1" ht="6.9" customHeight="1">
      <c r="A104" s="35"/>
      <c r="B104" s="55"/>
      <c r="C104" s="56"/>
      <c r="D104" s="56"/>
      <c r="E104" s="56"/>
      <c r="F104" s="56"/>
      <c r="G104" s="56"/>
      <c r="H104" s="56"/>
      <c r="I104" s="153"/>
      <c r="J104" s="56"/>
      <c r="K104" s="56"/>
      <c r="L104" s="52"/>
      <c r="S104" s="35"/>
      <c r="T104" s="35"/>
      <c r="U104" s="35"/>
      <c r="V104" s="35"/>
      <c r="W104" s="35"/>
      <c r="X104" s="35"/>
      <c r="Y104" s="35"/>
      <c r="Z104" s="35"/>
      <c r="AA104" s="35"/>
      <c r="AB104" s="35"/>
      <c r="AC104" s="35"/>
      <c r="AD104" s="35"/>
      <c r="AE104" s="35"/>
    </row>
    <row r="108" spans="1:31" s="2" customFormat="1" ht="6.9" customHeight="1">
      <c r="A108" s="35"/>
      <c r="B108" s="57"/>
      <c r="C108" s="58"/>
      <c r="D108" s="58"/>
      <c r="E108" s="58"/>
      <c r="F108" s="58"/>
      <c r="G108" s="58"/>
      <c r="H108" s="58"/>
      <c r="I108" s="156"/>
      <c r="J108" s="58"/>
      <c r="K108" s="58"/>
      <c r="L108" s="52"/>
      <c r="S108" s="35"/>
      <c r="T108" s="35"/>
      <c r="U108" s="35"/>
      <c r="V108" s="35"/>
      <c r="W108" s="35"/>
      <c r="X108" s="35"/>
      <c r="Y108" s="35"/>
      <c r="Z108" s="35"/>
      <c r="AA108" s="35"/>
      <c r="AB108" s="35"/>
      <c r="AC108" s="35"/>
      <c r="AD108" s="35"/>
      <c r="AE108" s="35"/>
    </row>
    <row r="109" spans="1:31" s="2" customFormat="1" ht="24.9" customHeight="1">
      <c r="A109" s="35"/>
      <c r="B109" s="36"/>
      <c r="C109" s="24" t="s">
        <v>170</v>
      </c>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6.9" customHeight="1">
      <c r="A110" s="35"/>
      <c r="B110" s="36"/>
      <c r="C110" s="37"/>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116"/>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34" t="str">
        <f>E7</f>
        <v>Revitalizace náměstí ve Valašském Meziříčí</v>
      </c>
      <c r="F112" s="335"/>
      <c r="G112" s="335"/>
      <c r="H112" s="335"/>
      <c r="I112" s="116"/>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154</v>
      </c>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23" t="str">
        <f>E9</f>
        <v>SO 401.3 - F - Vnitřní rozvody sklepa</v>
      </c>
      <c r="F114" s="336"/>
      <c r="G114" s="336"/>
      <c r="H114" s="336"/>
      <c r="I114" s="116"/>
      <c r="J114" s="37"/>
      <c r="K114" s="37"/>
      <c r="L114" s="52"/>
      <c r="S114" s="35"/>
      <c r="T114" s="35"/>
      <c r="U114" s="35"/>
      <c r="V114" s="35"/>
      <c r="W114" s="35"/>
      <c r="X114" s="35"/>
      <c r="Y114" s="35"/>
      <c r="Z114" s="35"/>
      <c r="AA114" s="35"/>
      <c r="AB114" s="35"/>
      <c r="AC114" s="35"/>
      <c r="AD114" s="35"/>
      <c r="AE114" s="35"/>
    </row>
    <row r="115" spans="1:65" s="2" customFormat="1" ht="6.9" customHeight="1">
      <c r="A115" s="35"/>
      <c r="B115" s="36"/>
      <c r="C115" s="37"/>
      <c r="D115" s="37"/>
      <c r="E115" s="37"/>
      <c r="F115" s="37"/>
      <c r="G115" s="37"/>
      <c r="H115" s="37"/>
      <c r="I115" s="116"/>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Valašské Meziříčí</v>
      </c>
      <c r="G116" s="37"/>
      <c r="H116" s="37"/>
      <c r="I116" s="118" t="s">
        <v>22</v>
      </c>
      <c r="J116" s="67" t="str">
        <f>IF(J12="","",J12)</f>
        <v>16. 10. 2020</v>
      </c>
      <c r="K116" s="37"/>
      <c r="L116" s="52"/>
      <c r="S116" s="35"/>
      <c r="T116" s="35"/>
      <c r="U116" s="35"/>
      <c r="V116" s="35"/>
      <c r="W116" s="35"/>
      <c r="X116" s="35"/>
      <c r="Y116" s="35"/>
      <c r="Z116" s="35"/>
      <c r="AA116" s="35"/>
      <c r="AB116" s="35"/>
      <c r="AC116" s="35"/>
      <c r="AD116" s="35"/>
      <c r="AE116" s="35"/>
    </row>
    <row r="117" spans="1:65" s="2" customFormat="1" ht="6.9" customHeight="1">
      <c r="A117" s="35"/>
      <c r="B117" s="36"/>
      <c r="C117" s="37"/>
      <c r="D117" s="37"/>
      <c r="E117" s="37"/>
      <c r="F117" s="37"/>
      <c r="G117" s="37"/>
      <c r="H117" s="37"/>
      <c r="I117" s="116"/>
      <c r="J117" s="37"/>
      <c r="K117" s="37"/>
      <c r="L117" s="52"/>
      <c r="S117" s="35"/>
      <c r="T117" s="35"/>
      <c r="U117" s="35"/>
      <c r="V117" s="35"/>
      <c r="W117" s="35"/>
      <c r="X117" s="35"/>
      <c r="Y117" s="35"/>
      <c r="Z117" s="35"/>
      <c r="AA117" s="35"/>
      <c r="AB117" s="35"/>
      <c r="AC117" s="35"/>
      <c r="AD117" s="35"/>
      <c r="AE117" s="35"/>
    </row>
    <row r="118" spans="1:65" s="2" customFormat="1" ht="25.65" customHeight="1">
      <c r="A118" s="35"/>
      <c r="B118" s="36"/>
      <c r="C118" s="30" t="s">
        <v>24</v>
      </c>
      <c r="D118" s="37"/>
      <c r="E118" s="37"/>
      <c r="F118" s="28" t="str">
        <f>E15</f>
        <v xml:space="preserve"> </v>
      </c>
      <c r="G118" s="37"/>
      <c r="H118" s="37"/>
      <c r="I118" s="118" t="s">
        <v>29</v>
      </c>
      <c r="J118" s="33" t="str">
        <f>E21</f>
        <v>360 DEGREES CONSTRUCT s.r.o.</v>
      </c>
      <c r="K118" s="37"/>
      <c r="L118" s="52"/>
      <c r="S118" s="35"/>
      <c r="T118" s="35"/>
      <c r="U118" s="35"/>
      <c r="V118" s="35"/>
      <c r="W118" s="35"/>
      <c r="X118" s="35"/>
      <c r="Y118" s="35"/>
      <c r="Z118" s="35"/>
      <c r="AA118" s="35"/>
      <c r="AB118" s="35"/>
      <c r="AC118" s="35"/>
      <c r="AD118" s="35"/>
      <c r="AE118" s="35"/>
    </row>
    <row r="119" spans="1:65" s="2" customFormat="1" ht="25.65" customHeight="1">
      <c r="A119" s="35"/>
      <c r="B119" s="36"/>
      <c r="C119" s="30" t="s">
        <v>27</v>
      </c>
      <c r="D119" s="37"/>
      <c r="E119" s="37"/>
      <c r="F119" s="28" t="str">
        <f>IF(E18="","",E18)</f>
        <v>Vyplň údaj</v>
      </c>
      <c r="G119" s="37"/>
      <c r="H119" s="37"/>
      <c r="I119" s="118" t="s">
        <v>31</v>
      </c>
      <c r="J119" s="33" t="str">
        <f>E24</f>
        <v>360 DEGREES CONSTRUCT s.r.o.</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116"/>
      <c r="J120" s="37"/>
      <c r="K120" s="37"/>
      <c r="L120" s="52"/>
      <c r="S120" s="35"/>
      <c r="T120" s="35"/>
      <c r="U120" s="35"/>
      <c r="V120" s="35"/>
      <c r="W120" s="35"/>
      <c r="X120" s="35"/>
      <c r="Y120" s="35"/>
      <c r="Z120" s="35"/>
      <c r="AA120" s="35"/>
      <c r="AB120" s="35"/>
      <c r="AC120" s="35"/>
      <c r="AD120" s="35"/>
      <c r="AE120" s="35"/>
    </row>
    <row r="121" spans="1:65" s="11" customFormat="1" ht="29.25" customHeight="1">
      <c r="A121" s="176"/>
      <c r="B121" s="177"/>
      <c r="C121" s="178" t="s">
        <v>171</v>
      </c>
      <c r="D121" s="179" t="s">
        <v>58</v>
      </c>
      <c r="E121" s="179" t="s">
        <v>54</v>
      </c>
      <c r="F121" s="179" t="s">
        <v>55</v>
      </c>
      <c r="G121" s="179" t="s">
        <v>172</v>
      </c>
      <c r="H121" s="179" t="s">
        <v>173</v>
      </c>
      <c r="I121" s="180" t="s">
        <v>174</v>
      </c>
      <c r="J121" s="179" t="s">
        <v>160</v>
      </c>
      <c r="K121" s="181" t="s">
        <v>175</v>
      </c>
      <c r="L121" s="182"/>
      <c r="M121" s="76" t="s">
        <v>1</v>
      </c>
      <c r="N121" s="77" t="s">
        <v>37</v>
      </c>
      <c r="O121" s="77" t="s">
        <v>176</v>
      </c>
      <c r="P121" s="77" t="s">
        <v>177</v>
      </c>
      <c r="Q121" s="77" t="s">
        <v>178</v>
      </c>
      <c r="R121" s="77" t="s">
        <v>179</v>
      </c>
      <c r="S121" s="77" t="s">
        <v>180</v>
      </c>
      <c r="T121" s="78" t="s">
        <v>181</v>
      </c>
      <c r="U121" s="176"/>
      <c r="V121" s="176"/>
      <c r="W121" s="176"/>
      <c r="X121" s="176"/>
      <c r="Y121" s="176"/>
      <c r="Z121" s="176"/>
      <c r="AA121" s="176"/>
      <c r="AB121" s="176"/>
      <c r="AC121" s="176"/>
      <c r="AD121" s="176"/>
      <c r="AE121" s="176"/>
    </row>
    <row r="122" spans="1:65" s="2" customFormat="1" ht="22.8" customHeight="1">
      <c r="A122" s="35"/>
      <c r="B122" s="36"/>
      <c r="C122" s="83" t="s">
        <v>182</v>
      </c>
      <c r="D122" s="37"/>
      <c r="E122" s="37"/>
      <c r="F122" s="37"/>
      <c r="G122" s="37"/>
      <c r="H122" s="37"/>
      <c r="I122" s="116"/>
      <c r="J122" s="183">
        <f>BK122</f>
        <v>0</v>
      </c>
      <c r="K122" s="37"/>
      <c r="L122" s="40"/>
      <c r="M122" s="79"/>
      <c r="N122" s="184"/>
      <c r="O122" s="80"/>
      <c r="P122" s="185">
        <f>P123</f>
        <v>0</v>
      </c>
      <c r="Q122" s="80"/>
      <c r="R122" s="185">
        <f>R123</f>
        <v>0</v>
      </c>
      <c r="S122" s="80"/>
      <c r="T122" s="186">
        <f>T123</f>
        <v>0</v>
      </c>
      <c r="U122" s="35"/>
      <c r="V122" s="35"/>
      <c r="W122" s="35"/>
      <c r="X122" s="35"/>
      <c r="Y122" s="35"/>
      <c r="Z122" s="35"/>
      <c r="AA122" s="35"/>
      <c r="AB122" s="35"/>
      <c r="AC122" s="35"/>
      <c r="AD122" s="35"/>
      <c r="AE122" s="35"/>
      <c r="AT122" s="18" t="s">
        <v>72</v>
      </c>
      <c r="AU122" s="18" t="s">
        <v>162</v>
      </c>
      <c r="BK122" s="187">
        <f>BK123</f>
        <v>0</v>
      </c>
    </row>
    <row r="123" spans="1:65" s="12" customFormat="1" ht="25.95" customHeight="1">
      <c r="B123" s="188"/>
      <c r="C123" s="189"/>
      <c r="D123" s="190" t="s">
        <v>72</v>
      </c>
      <c r="E123" s="191" t="s">
        <v>1438</v>
      </c>
      <c r="F123" s="191" t="s">
        <v>127</v>
      </c>
      <c r="G123" s="189"/>
      <c r="H123" s="189"/>
      <c r="I123" s="192"/>
      <c r="J123" s="193">
        <f>BK123</f>
        <v>0</v>
      </c>
      <c r="K123" s="189"/>
      <c r="L123" s="194"/>
      <c r="M123" s="195"/>
      <c r="N123" s="196"/>
      <c r="O123" s="196"/>
      <c r="P123" s="197">
        <f>P124+P155+P202+P209+P212</f>
        <v>0</v>
      </c>
      <c r="Q123" s="196"/>
      <c r="R123" s="197">
        <f>R124+R155+R202+R209+R212</f>
        <v>0</v>
      </c>
      <c r="S123" s="196"/>
      <c r="T123" s="198">
        <f>T124+T155+T202+T209+T212</f>
        <v>0</v>
      </c>
      <c r="AR123" s="199" t="s">
        <v>192</v>
      </c>
      <c r="AT123" s="200" t="s">
        <v>72</v>
      </c>
      <c r="AU123" s="200" t="s">
        <v>73</v>
      </c>
      <c r="AY123" s="199" t="s">
        <v>185</v>
      </c>
      <c r="BK123" s="201">
        <f>BK124+BK155+BK202+BK209+BK212</f>
        <v>0</v>
      </c>
    </row>
    <row r="124" spans="1:65" s="12" customFormat="1" ht="22.8" customHeight="1">
      <c r="B124" s="188"/>
      <c r="C124" s="189"/>
      <c r="D124" s="190" t="s">
        <v>72</v>
      </c>
      <c r="E124" s="202" t="s">
        <v>1440</v>
      </c>
      <c r="F124" s="202" t="s">
        <v>2467</v>
      </c>
      <c r="G124" s="189"/>
      <c r="H124" s="189"/>
      <c r="I124" s="192"/>
      <c r="J124" s="203">
        <f>BK124</f>
        <v>0</v>
      </c>
      <c r="K124" s="189"/>
      <c r="L124" s="194"/>
      <c r="M124" s="195"/>
      <c r="N124" s="196"/>
      <c r="O124" s="196"/>
      <c r="P124" s="197">
        <f>SUM(P125:P154)</f>
        <v>0</v>
      </c>
      <c r="Q124" s="196"/>
      <c r="R124" s="197">
        <f>SUM(R125:R154)</f>
        <v>0</v>
      </c>
      <c r="S124" s="196"/>
      <c r="T124" s="198">
        <f>SUM(T125:T154)</f>
        <v>0</v>
      </c>
      <c r="AR124" s="199" t="s">
        <v>192</v>
      </c>
      <c r="AT124" s="200" t="s">
        <v>72</v>
      </c>
      <c r="AU124" s="200" t="s">
        <v>81</v>
      </c>
      <c r="AY124" s="199" t="s">
        <v>185</v>
      </c>
      <c r="BK124" s="201">
        <f>SUM(BK125:BK154)</f>
        <v>0</v>
      </c>
    </row>
    <row r="125" spans="1:65" s="2" customFormat="1" ht="16.5" customHeight="1">
      <c r="A125" s="35"/>
      <c r="B125" s="36"/>
      <c r="C125" s="258" t="s">
        <v>81</v>
      </c>
      <c r="D125" s="258" t="s">
        <v>521</v>
      </c>
      <c r="E125" s="259" t="s">
        <v>2474</v>
      </c>
      <c r="F125" s="260" t="s">
        <v>3496</v>
      </c>
      <c r="G125" s="261" t="s">
        <v>316</v>
      </c>
      <c r="H125" s="262">
        <v>10</v>
      </c>
      <c r="I125" s="263"/>
      <c r="J125" s="264">
        <f>ROUND(I125*H125,2)</f>
        <v>0</v>
      </c>
      <c r="K125" s="260" t="s">
        <v>1</v>
      </c>
      <c r="L125" s="265"/>
      <c r="M125" s="266" t="s">
        <v>1</v>
      </c>
      <c r="N125" s="267" t="s">
        <v>38</v>
      </c>
      <c r="O125" s="72"/>
      <c r="P125" s="213">
        <f>O125*H125</f>
        <v>0</v>
      </c>
      <c r="Q125" s="213">
        <v>0</v>
      </c>
      <c r="R125" s="213">
        <f>Q125*H125</f>
        <v>0</v>
      </c>
      <c r="S125" s="213">
        <v>0</v>
      </c>
      <c r="T125" s="214">
        <f>S125*H125</f>
        <v>0</v>
      </c>
      <c r="U125" s="35"/>
      <c r="V125" s="35"/>
      <c r="W125" s="35"/>
      <c r="X125" s="35"/>
      <c r="Y125" s="35"/>
      <c r="Z125" s="35"/>
      <c r="AA125" s="35"/>
      <c r="AB125" s="35"/>
      <c r="AC125" s="35"/>
      <c r="AD125" s="35"/>
      <c r="AE125" s="35"/>
      <c r="AR125" s="215" t="s">
        <v>487</v>
      </c>
      <c r="AT125" s="215" t="s">
        <v>521</v>
      </c>
      <c r="AU125" s="215" t="s">
        <v>83</v>
      </c>
      <c r="AY125" s="18" t="s">
        <v>185</v>
      </c>
      <c r="BE125" s="216">
        <f>IF(N125="základní",J125,0)</f>
        <v>0</v>
      </c>
      <c r="BF125" s="216">
        <f>IF(N125="snížená",J125,0)</f>
        <v>0</v>
      </c>
      <c r="BG125" s="216">
        <f>IF(N125="zákl. přenesená",J125,0)</f>
        <v>0</v>
      </c>
      <c r="BH125" s="216">
        <f>IF(N125="sníž. přenesená",J125,0)</f>
        <v>0</v>
      </c>
      <c r="BI125" s="216">
        <f>IF(N125="nulová",J125,0)</f>
        <v>0</v>
      </c>
      <c r="BJ125" s="18" t="s">
        <v>81</v>
      </c>
      <c r="BK125" s="216">
        <f>ROUND(I125*H125,2)</f>
        <v>0</v>
      </c>
      <c r="BL125" s="18" t="s">
        <v>487</v>
      </c>
      <c r="BM125" s="215" t="s">
        <v>3497</v>
      </c>
    </row>
    <row r="126" spans="1:65" s="2" customFormat="1" ht="10.199999999999999">
      <c r="A126" s="35"/>
      <c r="B126" s="36"/>
      <c r="C126" s="37"/>
      <c r="D126" s="217" t="s">
        <v>194</v>
      </c>
      <c r="E126" s="37"/>
      <c r="F126" s="218" t="s">
        <v>3496</v>
      </c>
      <c r="G126" s="37"/>
      <c r="H126" s="37"/>
      <c r="I126" s="116"/>
      <c r="J126" s="37"/>
      <c r="K126" s="37"/>
      <c r="L126" s="40"/>
      <c r="M126" s="219"/>
      <c r="N126" s="220"/>
      <c r="O126" s="72"/>
      <c r="P126" s="72"/>
      <c r="Q126" s="72"/>
      <c r="R126" s="72"/>
      <c r="S126" s="72"/>
      <c r="T126" s="73"/>
      <c r="U126" s="35"/>
      <c r="V126" s="35"/>
      <c r="W126" s="35"/>
      <c r="X126" s="35"/>
      <c r="Y126" s="35"/>
      <c r="Z126" s="35"/>
      <c r="AA126" s="35"/>
      <c r="AB126" s="35"/>
      <c r="AC126" s="35"/>
      <c r="AD126" s="35"/>
      <c r="AE126" s="35"/>
      <c r="AT126" s="18" t="s">
        <v>194</v>
      </c>
      <c r="AU126" s="18" t="s">
        <v>83</v>
      </c>
    </row>
    <row r="127" spans="1:65" s="2" customFormat="1" ht="16.5" customHeight="1">
      <c r="A127" s="35"/>
      <c r="B127" s="36"/>
      <c r="C127" s="258" t="s">
        <v>83</v>
      </c>
      <c r="D127" s="258" t="s">
        <v>521</v>
      </c>
      <c r="E127" s="259" t="s">
        <v>3498</v>
      </c>
      <c r="F127" s="260" t="s">
        <v>3499</v>
      </c>
      <c r="G127" s="261" t="s">
        <v>316</v>
      </c>
      <c r="H127" s="262">
        <v>12</v>
      </c>
      <c r="I127" s="263"/>
      <c r="J127" s="264">
        <f>ROUND(I127*H127,2)</f>
        <v>0</v>
      </c>
      <c r="K127" s="260" t="s">
        <v>1</v>
      </c>
      <c r="L127" s="265"/>
      <c r="M127" s="266" t="s">
        <v>1</v>
      </c>
      <c r="N127" s="267" t="s">
        <v>38</v>
      </c>
      <c r="O127" s="72"/>
      <c r="P127" s="213">
        <f>O127*H127</f>
        <v>0</v>
      </c>
      <c r="Q127" s="213">
        <v>0</v>
      </c>
      <c r="R127" s="213">
        <f>Q127*H127</f>
        <v>0</v>
      </c>
      <c r="S127" s="213">
        <v>0</v>
      </c>
      <c r="T127" s="214">
        <f>S127*H127</f>
        <v>0</v>
      </c>
      <c r="U127" s="35"/>
      <c r="V127" s="35"/>
      <c r="W127" s="35"/>
      <c r="X127" s="35"/>
      <c r="Y127" s="35"/>
      <c r="Z127" s="35"/>
      <c r="AA127" s="35"/>
      <c r="AB127" s="35"/>
      <c r="AC127" s="35"/>
      <c r="AD127" s="35"/>
      <c r="AE127" s="35"/>
      <c r="AR127" s="215" t="s">
        <v>487</v>
      </c>
      <c r="AT127" s="215" t="s">
        <v>521</v>
      </c>
      <c r="AU127" s="215" t="s">
        <v>83</v>
      </c>
      <c r="AY127" s="18" t="s">
        <v>185</v>
      </c>
      <c r="BE127" s="216">
        <f>IF(N127="základní",J127,0)</f>
        <v>0</v>
      </c>
      <c r="BF127" s="216">
        <f>IF(N127="snížená",J127,0)</f>
        <v>0</v>
      </c>
      <c r="BG127" s="216">
        <f>IF(N127="zákl. přenesená",J127,0)</f>
        <v>0</v>
      </c>
      <c r="BH127" s="216">
        <f>IF(N127="sníž. přenesená",J127,0)</f>
        <v>0</v>
      </c>
      <c r="BI127" s="216">
        <f>IF(N127="nulová",J127,0)</f>
        <v>0</v>
      </c>
      <c r="BJ127" s="18" t="s">
        <v>81</v>
      </c>
      <c r="BK127" s="216">
        <f>ROUND(I127*H127,2)</f>
        <v>0</v>
      </c>
      <c r="BL127" s="18" t="s">
        <v>487</v>
      </c>
      <c r="BM127" s="215" t="s">
        <v>3500</v>
      </c>
    </row>
    <row r="128" spans="1:65" s="2" customFormat="1" ht="10.199999999999999">
      <c r="A128" s="35"/>
      <c r="B128" s="36"/>
      <c r="C128" s="37"/>
      <c r="D128" s="217" t="s">
        <v>194</v>
      </c>
      <c r="E128" s="37"/>
      <c r="F128" s="218" t="s">
        <v>3499</v>
      </c>
      <c r="G128" s="37"/>
      <c r="H128" s="37"/>
      <c r="I128" s="116"/>
      <c r="J128" s="37"/>
      <c r="K128" s="37"/>
      <c r="L128" s="40"/>
      <c r="M128" s="219"/>
      <c r="N128" s="220"/>
      <c r="O128" s="72"/>
      <c r="P128" s="72"/>
      <c r="Q128" s="72"/>
      <c r="R128" s="72"/>
      <c r="S128" s="72"/>
      <c r="T128" s="73"/>
      <c r="U128" s="35"/>
      <c r="V128" s="35"/>
      <c r="W128" s="35"/>
      <c r="X128" s="35"/>
      <c r="Y128" s="35"/>
      <c r="Z128" s="35"/>
      <c r="AA128" s="35"/>
      <c r="AB128" s="35"/>
      <c r="AC128" s="35"/>
      <c r="AD128" s="35"/>
      <c r="AE128" s="35"/>
      <c r="AT128" s="18" t="s">
        <v>194</v>
      </c>
      <c r="AU128" s="18" t="s">
        <v>83</v>
      </c>
    </row>
    <row r="129" spans="1:65" s="2" customFormat="1" ht="16.5" customHeight="1">
      <c r="A129" s="35"/>
      <c r="B129" s="36"/>
      <c r="C129" s="258" t="s">
        <v>202</v>
      </c>
      <c r="D129" s="258" t="s">
        <v>521</v>
      </c>
      <c r="E129" s="259" t="s">
        <v>3047</v>
      </c>
      <c r="F129" s="260" t="s">
        <v>3302</v>
      </c>
      <c r="G129" s="261" t="s">
        <v>990</v>
      </c>
      <c r="H129" s="262">
        <v>1</v>
      </c>
      <c r="I129" s="263"/>
      <c r="J129" s="264">
        <f>ROUND(I129*H129,2)</f>
        <v>0</v>
      </c>
      <c r="K129" s="260" t="s">
        <v>1</v>
      </c>
      <c r="L129" s="265"/>
      <c r="M129" s="266" t="s">
        <v>1</v>
      </c>
      <c r="N129" s="267" t="s">
        <v>38</v>
      </c>
      <c r="O129" s="72"/>
      <c r="P129" s="213">
        <f>O129*H129</f>
        <v>0</v>
      </c>
      <c r="Q129" s="213">
        <v>0</v>
      </c>
      <c r="R129" s="213">
        <f>Q129*H129</f>
        <v>0</v>
      </c>
      <c r="S129" s="213">
        <v>0</v>
      </c>
      <c r="T129" s="214">
        <f>S129*H129</f>
        <v>0</v>
      </c>
      <c r="U129" s="35"/>
      <c r="V129" s="35"/>
      <c r="W129" s="35"/>
      <c r="X129" s="35"/>
      <c r="Y129" s="35"/>
      <c r="Z129" s="35"/>
      <c r="AA129" s="35"/>
      <c r="AB129" s="35"/>
      <c r="AC129" s="35"/>
      <c r="AD129" s="35"/>
      <c r="AE129" s="35"/>
      <c r="AR129" s="215" t="s">
        <v>487</v>
      </c>
      <c r="AT129" s="215" t="s">
        <v>521</v>
      </c>
      <c r="AU129" s="215" t="s">
        <v>83</v>
      </c>
      <c r="AY129" s="18" t="s">
        <v>185</v>
      </c>
      <c r="BE129" s="216">
        <f>IF(N129="základní",J129,0)</f>
        <v>0</v>
      </c>
      <c r="BF129" s="216">
        <f>IF(N129="snížená",J129,0)</f>
        <v>0</v>
      </c>
      <c r="BG129" s="216">
        <f>IF(N129="zákl. přenesená",J129,0)</f>
        <v>0</v>
      </c>
      <c r="BH129" s="216">
        <f>IF(N129="sníž. přenesená",J129,0)</f>
        <v>0</v>
      </c>
      <c r="BI129" s="216">
        <f>IF(N129="nulová",J129,0)</f>
        <v>0</v>
      </c>
      <c r="BJ129" s="18" t="s">
        <v>81</v>
      </c>
      <c r="BK129" s="216">
        <f>ROUND(I129*H129,2)</f>
        <v>0</v>
      </c>
      <c r="BL129" s="18" t="s">
        <v>487</v>
      </c>
      <c r="BM129" s="215" t="s">
        <v>3501</v>
      </c>
    </row>
    <row r="130" spans="1:65" s="2" customFormat="1" ht="10.199999999999999">
      <c r="A130" s="35"/>
      <c r="B130" s="36"/>
      <c r="C130" s="37"/>
      <c r="D130" s="217" t="s">
        <v>194</v>
      </c>
      <c r="E130" s="37"/>
      <c r="F130" s="218" t="s">
        <v>3302</v>
      </c>
      <c r="G130" s="37"/>
      <c r="H130" s="37"/>
      <c r="I130" s="116"/>
      <c r="J130" s="37"/>
      <c r="K130" s="37"/>
      <c r="L130" s="40"/>
      <c r="M130" s="219"/>
      <c r="N130" s="220"/>
      <c r="O130" s="72"/>
      <c r="P130" s="72"/>
      <c r="Q130" s="72"/>
      <c r="R130" s="72"/>
      <c r="S130" s="72"/>
      <c r="T130" s="73"/>
      <c r="U130" s="35"/>
      <c r="V130" s="35"/>
      <c r="W130" s="35"/>
      <c r="X130" s="35"/>
      <c r="Y130" s="35"/>
      <c r="Z130" s="35"/>
      <c r="AA130" s="35"/>
      <c r="AB130" s="35"/>
      <c r="AC130" s="35"/>
      <c r="AD130" s="35"/>
      <c r="AE130" s="35"/>
      <c r="AT130" s="18" t="s">
        <v>194</v>
      </c>
      <c r="AU130" s="18" t="s">
        <v>83</v>
      </c>
    </row>
    <row r="131" spans="1:65" s="2" customFormat="1" ht="16.5" customHeight="1">
      <c r="A131" s="35"/>
      <c r="B131" s="36"/>
      <c r="C131" s="258" t="s">
        <v>192</v>
      </c>
      <c r="D131" s="258" t="s">
        <v>521</v>
      </c>
      <c r="E131" s="259" t="s">
        <v>3502</v>
      </c>
      <c r="F131" s="260" t="s">
        <v>3503</v>
      </c>
      <c r="G131" s="261" t="s">
        <v>990</v>
      </c>
      <c r="H131" s="262">
        <v>1</v>
      </c>
      <c r="I131" s="263"/>
      <c r="J131" s="264">
        <f>ROUND(I131*H131,2)</f>
        <v>0</v>
      </c>
      <c r="K131" s="260" t="s">
        <v>1</v>
      </c>
      <c r="L131" s="265"/>
      <c r="M131" s="266" t="s">
        <v>1</v>
      </c>
      <c r="N131" s="267" t="s">
        <v>38</v>
      </c>
      <c r="O131" s="72"/>
      <c r="P131" s="213">
        <f>O131*H131</f>
        <v>0</v>
      </c>
      <c r="Q131" s="213">
        <v>0</v>
      </c>
      <c r="R131" s="213">
        <f>Q131*H131</f>
        <v>0</v>
      </c>
      <c r="S131" s="213">
        <v>0</v>
      </c>
      <c r="T131" s="214">
        <f>S131*H131</f>
        <v>0</v>
      </c>
      <c r="U131" s="35"/>
      <c r="V131" s="35"/>
      <c r="W131" s="35"/>
      <c r="X131" s="35"/>
      <c r="Y131" s="35"/>
      <c r="Z131" s="35"/>
      <c r="AA131" s="35"/>
      <c r="AB131" s="35"/>
      <c r="AC131" s="35"/>
      <c r="AD131" s="35"/>
      <c r="AE131" s="35"/>
      <c r="AR131" s="215" t="s">
        <v>487</v>
      </c>
      <c r="AT131" s="215" t="s">
        <v>521</v>
      </c>
      <c r="AU131" s="215" t="s">
        <v>83</v>
      </c>
      <c r="AY131" s="18" t="s">
        <v>185</v>
      </c>
      <c r="BE131" s="216">
        <f>IF(N131="základní",J131,0)</f>
        <v>0</v>
      </c>
      <c r="BF131" s="216">
        <f>IF(N131="snížená",J131,0)</f>
        <v>0</v>
      </c>
      <c r="BG131" s="216">
        <f>IF(N131="zákl. přenesená",J131,0)</f>
        <v>0</v>
      </c>
      <c r="BH131" s="216">
        <f>IF(N131="sníž. přenesená",J131,0)</f>
        <v>0</v>
      </c>
      <c r="BI131" s="216">
        <f>IF(N131="nulová",J131,0)</f>
        <v>0</v>
      </c>
      <c r="BJ131" s="18" t="s">
        <v>81</v>
      </c>
      <c r="BK131" s="216">
        <f>ROUND(I131*H131,2)</f>
        <v>0</v>
      </c>
      <c r="BL131" s="18" t="s">
        <v>487</v>
      </c>
      <c r="BM131" s="215" t="s">
        <v>3504</v>
      </c>
    </row>
    <row r="132" spans="1:65" s="2" customFormat="1" ht="10.199999999999999">
      <c r="A132" s="35"/>
      <c r="B132" s="36"/>
      <c r="C132" s="37"/>
      <c r="D132" s="217" t="s">
        <v>194</v>
      </c>
      <c r="E132" s="37"/>
      <c r="F132" s="218" t="s">
        <v>3503</v>
      </c>
      <c r="G132" s="37"/>
      <c r="H132" s="37"/>
      <c r="I132" s="116"/>
      <c r="J132" s="37"/>
      <c r="K132" s="37"/>
      <c r="L132" s="40"/>
      <c r="M132" s="219"/>
      <c r="N132" s="220"/>
      <c r="O132" s="72"/>
      <c r="P132" s="72"/>
      <c r="Q132" s="72"/>
      <c r="R132" s="72"/>
      <c r="S132" s="72"/>
      <c r="T132" s="73"/>
      <c r="U132" s="35"/>
      <c r="V132" s="35"/>
      <c r="W132" s="35"/>
      <c r="X132" s="35"/>
      <c r="Y132" s="35"/>
      <c r="Z132" s="35"/>
      <c r="AA132" s="35"/>
      <c r="AB132" s="35"/>
      <c r="AC132" s="35"/>
      <c r="AD132" s="35"/>
      <c r="AE132" s="35"/>
      <c r="AT132" s="18" t="s">
        <v>194</v>
      </c>
      <c r="AU132" s="18" t="s">
        <v>83</v>
      </c>
    </row>
    <row r="133" spans="1:65" s="2" customFormat="1" ht="21.75" customHeight="1">
      <c r="A133" s="35"/>
      <c r="B133" s="36"/>
      <c r="C133" s="258" t="s">
        <v>220</v>
      </c>
      <c r="D133" s="258" t="s">
        <v>521</v>
      </c>
      <c r="E133" s="259" t="s">
        <v>3505</v>
      </c>
      <c r="F133" s="260" t="s">
        <v>3506</v>
      </c>
      <c r="G133" s="261" t="s">
        <v>990</v>
      </c>
      <c r="H133" s="262">
        <v>4</v>
      </c>
      <c r="I133" s="263"/>
      <c r="J133" s="264">
        <f>ROUND(I133*H133,2)</f>
        <v>0</v>
      </c>
      <c r="K133" s="260" t="s">
        <v>1</v>
      </c>
      <c r="L133" s="265"/>
      <c r="M133" s="266" t="s">
        <v>1</v>
      </c>
      <c r="N133" s="267" t="s">
        <v>38</v>
      </c>
      <c r="O133" s="72"/>
      <c r="P133" s="213">
        <f>O133*H133</f>
        <v>0</v>
      </c>
      <c r="Q133" s="213">
        <v>0</v>
      </c>
      <c r="R133" s="213">
        <f>Q133*H133</f>
        <v>0</v>
      </c>
      <c r="S133" s="213">
        <v>0</v>
      </c>
      <c r="T133" s="214">
        <f>S133*H133</f>
        <v>0</v>
      </c>
      <c r="U133" s="35"/>
      <c r="V133" s="35"/>
      <c r="W133" s="35"/>
      <c r="X133" s="35"/>
      <c r="Y133" s="35"/>
      <c r="Z133" s="35"/>
      <c r="AA133" s="35"/>
      <c r="AB133" s="35"/>
      <c r="AC133" s="35"/>
      <c r="AD133" s="35"/>
      <c r="AE133" s="35"/>
      <c r="AR133" s="215" t="s">
        <v>487</v>
      </c>
      <c r="AT133" s="215" t="s">
        <v>521</v>
      </c>
      <c r="AU133" s="215" t="s">
        <v>83</v>
      </c>
      <c r="AY133" s="18" t="s">
        <v>185</v>
      </c>
      <c r="BE133" s="216">
        <f>IF(N133="základní",J133,0)</f>
        <v>0</v>
      </c>
      <c r="BF133" s="216">
        <f>IF(N133="snížená",J133,0)</f>
        <v>0</v>
      </c>
      <c r="BG133" s="216">
        <f>IF(N133="zákl. přenesená",J133,0)</f>
        <v>0</v>
      </c>
      <c r="BH133" s="216">
        <f>IF(N133="sníž. přenesená",J133,0)</f>
        <v>0</v>
      </c>
      <c r="BI133" s="216">
        <f>IF(N133="nulová",J133,0)</f>
        <v>0</v>
      </c>
      <c r="BJ133" s="18" t="s">
        <v>81</v>
      </c>
      <c r="BK133" s="216">
        <f>ROUND(I133*H133,2)</f>
        <v>0</v>
      </c>
      <c r="BL133" s="18" t="s">
        <v>487</v>
      </c>
      <c r="BM133" s="215" t="s">
        <v>3507</v>
      </c>
    </row>
    <row r="134" spans="1:65" s="2" customFormat="1" ht="10.199999999999999">
      <c r="A134" s="35"/>
      <c r="B134" s="36"/>
      <c r="C134" s="37"/>
      <c r="D134" s="217" t="s">
        <v>194</v>
      </c>
      <c r="E134" s="37"/>
      <c r="F134" s="218" t="s">
        <v>3506</v>
      </c>
      <c r="G134" s="37"/>
      <c r="H134" s="37"/>
      <c r="I134" s="116"/>
      <c r="J134" s="37"/>
      <c r="K134" s="37"/>
      <c r="L134" s="40"/>
      <c r="M134" s="219"/>
      <c r="N134" s="220"/>
      <c r="O134" s="72"/>
      <c r="P134" s="72"/>
      <c r="Q134" s="72"/>
      <c r="R134" s="72"/>
      <c r="S134" s="72"/>
      <c r="T134" s="73"/>
      <c r="U134" s="35"/>
      <c r="V134" s="35"/>
      <c r="W134" s="35"/>
      <c r="X134" s="35"/>
      <c r="Y134" s="35"/>
      <c r="Z134" s="35"/>
      <c r="AA134" s="35"/>
      <c r="AB134" s="35"/>
      <c r="AC134" s="35"/>
      <c r="AD134" s="35"/>
      <c r="AE134" s="35"/>
      <c r="AT134" s="18" t="s">
        <v>194</v>
      </c>
      <c r="AU134" s="18" t="s">
        <v>83</v>
      </c>
    </row>
    <row r="135" spans="1:65" s="2" customFormat="1" ht="16.5" customHeight="1">
      <c r="A135" s="35"/>
      <c r="B135" s="36"/>
      <c r="C135" s="258" t="s">
        <v>227</v>
      </c>
      <c r="D135" s="258" t="s">
        <v>521</v>
      </c>
      <c r="E135" s="259" t="s">
        <v>3508</v>
      </c>
      <c r="F135" s="260" t="s">
        <v>3509</v>
      </c>
      <c r="G135" s="261" t="s">
        <v>990</v>
      </c>
      <c r="H135" s="262">
        <v>1</v>
      </c>
      <c r="I135" s="263"/>
      <c r="J135" s="264">
        <f>ROUND(I135*H135,2)</f>
        <v>0</v>
      </c>
      <c r="K135" s="260" t="s">
        <v>1</v>
      </c>
      <c r="L135" s="265"/>
      <c r="M135" s="266" t="s">
        <v>1</v>
      </c>
      <c r="N135" s="267" t="s">
        <v>38</v>
      </c>
      <c r="O135" s="72"/>
      <c r="P135" s="213">
        <f>O135*H135</f>
        <v>0</v>
      </c>
      <c r="Q135" s="213">
        <v>0</v>
      </c>
      <c r="R135" s="213">
        <f>Q135*H135</f>
        <v>0</v>
      </c>
      <c r="S135" s="213">
        <v>0</v>
      </c>
      <c r="T135" s="214">
        <f>S135*H135</f>
        <v>0</v>
      </c>
      <c r="U135" s="35"/>
      <c r="V135" s="35"/>
      <c r="W135" s="35"/>
      <c r="X135" s="35"/>
      <c r="Y135" s="35"/>
      <c r="Z135" s="35"/>
      <c r="AA135" s="35"/>
      <c r="AB135" s="35"/>
      <c r="AC135" s="35"/>
      <c r="AD135" s="35"/>
      <c r="AE135" s="35"/>
      <c r="AR135" s="215" t="s">
        <v>487</v>
      </c>
      <c r="AT135" s="215" t="s">
        <v>521</v>
      </c>
      <c r="AU135" s="215" t="s">
        <v>83</v>
      </c>
      <c r="AY135" s="18" t="s">
        <v>185</v>
      </c>
      <c r="BE135" s="216">
        <f>IF(N135="základní",J135,0)</f>
        <v>0</v>
      </c>
      <c r="BF135" s="216">
        <f>IF(N135="snížená",J135,0)</f>
        <v>0</v>
      </c>
      <c r="BG135" s="216">
        <f>IF(N135="zákl. přenesená",J135,0)</f>
        <v>0</v>
      </c>
      <c r="BH135" s="216">
        <f>IF(N135="sníž. přenesená",J135,0)</f>
        <v>0</v>
      </c>
      <c r="BI135" s="216">
        <f>IF(N135="nulová",J135,0)</f>
        <v>0</v>
      </c>
      <c r="BJ135" s="18" t="s">
        <v>81</v>
      </c>
      <c r="BK135" s="216">
        <f>ROUND(I135*H135,2)</f>
        <v>0</v>
      </c>
      <c r="BL135" s="18" t="s">
        <v>487</v>
      </c>
      <c r="BM135" s="215" t="s">
        <v>3510</v>
      </c>
    </row>
    <row r="136" spans="1:65" s="2" customFormat="1" ht="10.199999999999999">
      <c r="A136" s="35"/>
      <c r="B136" s="36"/>
      <c r="C136" s="37"/>
      <c r="D136" s="217" t="s">
        <v>194</v>
      </c>
      <c r="E136" s="37"/>
      <c r="F136" s="218" t="s">
        <v>3509</v>
      </c>
      <c r="G136" s="37"/>
      <c r="H136" s="37"/>
      <c r="I136" s="116"/>
      <c r="J136" s="37"/>
      <c r="K136" s="37"/>
      <c r="L136" s="40"/>
      <c r="M136" s="219"/>
      <c r="N136" s="220"/>
      <c r="O136" s="72"/>
      <c r="P136" s="72"/>
      <c r="Q136" s="72"/>
      <c r="R136" s="72"/>
      <c r="S136" s="72"/>
      <c r="T136" s="73"/>
      <c r="U136" s="35"/>
      <c r="V136" s="35"/>
      <c r="W136" s="35"/>
      <c r="X136" s="35"/>
      <c r="Y136" s="35"/>
      <c r="Z136" s="35"/>
      <c r="AA136" s="35"/>
      <c r="AB136" s="35"/>
      <c r="AC136" s="35"/>
      <c r="AD136" s="35"/>
      <c r="AE136" s="35"/>
      <c r="AT136" s="18" t="s">
        <v>194</v>
      </c>
      <c r="AU136" s="18" t="s">
        <v>83</v>
      </c>
    </row>
    <row r="137" spans="1:65" s="2" customFormat="1" ht="16.5" customHeight="1">
      <c r="A137" s="35"/>
      <c r="B137" s="36"/>
      <c r="C137" s="258" t="s">
        <v>235</v>
      </c>
      <c r="D137" s="258" t="s">
        <v>521</v>
      </c>
      <c r="E137" s="259" t="s">
        <v>3511</v>
      </c>
      <c r="F137" s="260" t="s">
        <v>3512</v>
      </c>
      <c r="G137" s="261" t="s">
        <v>990</v>
      </c>
      <c r="H137" s="262">
        <v>6</v>
      </c>
      <c r="I137" s="263"/>
      <c r="J137" s="264">
        <f>ROUND(I137*H137,2)</f>
        <v>0</v>
      </c>
      <c r="K137" s="260" t="s">
        <v>1</v>
      </c>
      <c r="L137" s="265"/>
      <c r="M137" s="266" t="s">
        <v>1</v>
      </c>
      <c r="N137" s="267" t="s">
        <v>38</v>
      </c>
      <c r="O137" s="72"/>
      <c r="P137" s="213">
        <f>O137*H137</f>
        <v>0</v>
      </c>
      <c r="Q137" s="213">
        <v>0</v>
      </c>
      <c r="R137" s="213">
        <f>Q137*H137</f>
        <v>0</v>
      </c>
      <c r="S137" s="213">
        <v>0</v>
      </c>
      <c r="T137" s="214">
        <f>S137*H137</f>
        <v>0</v>
      </c>
      <c r="U137" s="35"/>
      <c r="V137" s="35"/>
      <c r="W137" s="35"/>
      <c r="X137" s="35"/>
      <c r="Y137" s="35"/>
      <c r="Z137" s="35"/>
      <c r="AA137" s="35"/>
      <c r="AB137" s="35"/>
      <c r="AC137" s="35"/>
      <c r="AD137" s="35"/>
      <c r="AE137" s="35"/>
      <c r="AR137" s="215" t="s">
        <v>487</v>
      </c>
      <c r="AT137" s="215" t="s">
        <v>521</v>
      </c>
      <c r="AU137" s="215" t="s">
        <v>83</v>
      </c>
      <c r="AY137" s="18" t="s">
        <v>185</v>
      </c>
      <c r="BE137" s="216">
        <f>IF(N137="základní",J137,0)</f>
        <v>0</v>
      </c>
      <c r="BF137" s="216">
        <f>IF(N137="snížená",J137,0)</f>
        <v>0</v>
      </c>
      <c r="BG137" s="216">
        <f>IF(N137="zákl. přenesená",J137,0)</f>
        <v>0</v>
      </c>
      <c r="BH137" s="216">
        <f>IF(N137="sníž. přenesená",J137,0)</f>
        <v>0</v>
      </c>
      <c r="BI137" s="216">
        <f>IF(N137="nulová",J137,0)</f>
        <v>0</v>
      </c>
      <c r="BJ137" s="18" t="s">
        <v>81</v>
      </c>
      <c r="BK137" s="216">
        <f>ROUND(I137*H137,2)</f>
        <v>0</v>
      </c>
      <c r="BL137" s="18" t="s">
        <v>487</v>
      </c>
      <c r="BM137" s="215" t="s">
        <v>3513</v>
      </c>
    </row>
    <row r="138" spans="1:65" s="2" customFormat="1" ht="10.199999999999999">
      <c r="A138" s="35"/>
      <c r="B138" s="36"/>
      <c r="C138" s="37"/>
      <c r="D138" s="217" t="s">
        <v>194</v>
      </c>
      <c r="E138" s="37"/>
      <c r="F138" s="218" t="s">
        <v>3512</v>
      </c>
      <c r="G138" s="37"/>
      <c r="H138" s="37"/>
      <c r="I138" s="116"/>
      <c r="J138" s="37"/>
      <c r="K138" s="37"/>
      <c r="L138" s="40"/>
      <c r="M138" s="219"/>
      <c r="N138" s="220"/>
      <c r="O138" s="72"/>
      <c r="P138" s="72"/>
      <c r="Q138" s="72"/>
      <c r="R138" s="72"/>
      <c r="S138" s="72"/>
      <c r="T138" s="73"/>
      <c r="U138" s="35"/>
      <c r="V138" s="35"/>
      <c r="W138" s="35"/>
      <c r="X138" s="35"/>
      <c r="Y138" s="35"/>
      <c r="Z138" s="35"/>
      <c r="AA138" s="35"/>
      <c r="AB138" s="35"/>
      <c r="AC138" s="35"/>
      <c r="AD138" s="35"/>
      <c r="AE138" s="35"/>
      <c r="AT138" s="18" t="s">
        <v>194</v>
      </c>
      <c r="AU138" s="18" t="s">
        <v>83</v>
      </c>
    </row>
    <row r="139" spans="1:65" s="2" customFormat="1" ht="16.5" customHeight="1">
      <c r="A139" s="35"/>
      <c r="B139" s="36"/>
      <c r="C139" s="258" t="s">
        <v>226</v>
      </c>
      <c r="D139" s="258" t="s">
        <v>521</v>
      </c>
      <c r="E139" s="259" t="s">
        <v>3514</v>
      </c>
      <c r="F139" s="260" t="s">
        <v>3515</v>
      </c>
      <c r="G139" s="261" t="s">
        <v>316</v>
      </c>
      <c r="H139" s="262">
        <v>5</v>
      </c>
      <c r="I139" s="263"/>
      <c r="J139" s="264">
        <f>ROUND(I139*H139,2)</f>
        <v>0</v>
      </c>
      <c r="K139" s="260" t="s">
        <v>1</v>
      </c>
      <c r="L139" s="265"/>
      <c r="M139" s="266" t="s">
        <v>1</v>
      </c>
      <c r="N139" s="267" t="s">
        <v>38</v>
      </c>
      <c r="O139" s="72"/>
      <c r="P139" s="213">
        <f>O139*H139</f>
        <v>0</v>
      </c>
      <c r="Q139" s="213">
        <v>0</v>
      </c>
      <c r="R139" s="213">
        <f>Q139*H139</f>
        <v>0</v>
      </c>
      <c r="S139" s="213">
        <v>0</v>
      </c>
      <c r="T139" s="214">
        <f>S139*H139</f>
        <v>0</v>
      </c>
      <c r="U139" s="35"/>
      <c r="V139" s="35"/>
      <c r="W139" s="35"/>
      <c r="X139" s="35"/>
      <c r="Y139" s="35"/>
      <c r="Z139" s="35"/>
      <c r="AA139" s="35"/>
      <c r="AB139" s="35"/>
      <c r="AC139" s="35"/>
      <c r="AD139" s="35"/>
      <c r="AE139" s="35"/>
      <c r="AR139" s="215" t="s">
        <v>487</v>
      </c>
      <c r="AT139" s="215" t="s">
        <v>521</v>
      </c>
      <c r="AU139" s="215" t="s">
        <v>83</v>
      </c>
      <c r="AY139" s="18" t="s">
        <v>185</v>
      </c>
      <c r="BE139" s="216">
        <f>IF(N139="základní",J139,0)</f>
        <v>0</v>
      </c>
      <c r="BF139" s="216">
        <f>IF(N139="snížená",J139,0)</f>
        <v>0</v>
      </c>
      <c r="BG139" s="216">
        <f>IF(N139="zákl. přenesená",J139,0)</f>
        <v>0</v>
      </c>
      <c r="BH139" s="216">
        <f>IF(N139="sníž. přenesená",J139,0)</f>
        <v>0</v>
      </c>
      <c r="BI139" s="216">
        <f>IF(N139="nulová",J139,0)</f>
        <v>0</v>
      </c>
      <c r="BJ139" s="18" t="s">
        <v>81</v>
      </c>
      <c r="BK139" s="216">
        <f>ROUND(I139*H139,2)</f>
        <v>0</v>
      </c>
      <c r="BL139" s="18" t="s">
        <v>487</v>
      </c>
      <c r="BM139" s="215" t="s">
        <v>3516</v>
      </c>
    </row>
    <row r="140" spans="1:65" s="2" customFormat="1" ht="10.199999999999999">
      <c r="A140" s="35"/>
      <c r="B140" s="36"/>
      <c r="C140" s="37"/>
      <c r="D140" s="217" t="s">
        <v>194</v>
      </c>
      <c r="E140" s="37"/>
      <c r="F140" s="218" t="s">
        <v>3515</v>
      </c>
      <c r="G140" s="37"/>
      <c r="H140" s="37"/>
      <c r="I140" s="116"/>
      <c r="J140" s="37"/>
      <c r="K140" s="37"/>
      <c r="L140" s="40"/>
      <c r="M140" s="219"/>
      <c r="N140" s="220"/>
      <c r="O140" s="72"/>
      <c r="P140" s="72"/>
      <c r="Q140" s="72"/>
      <c r="R140" s="72"/>
      <c r="S140" s="72"/>
      <c r="T140" s="73"/>
      <c r="U140" s="35"/>
      <c r="V140" s="35"/>
      <c r="W140" s="35"/>
      <c r="X140" s="35"/>
      <c r="Y140" s="35"/>
      <c r="Z140" s="35"/>
      <c r="AA140" s="35"/>
      <c r="AB140" s="35"/>
      <c r="AC140" s="35"/>
      <c r="AD140" s="35"/>
      <c r="AE140" s="35"/>
      <c r="AT140" s="18" t="s">
        <v>194</v>
      </c>
      <c r="AU140" s="18" t="s">
        <v>83</v>
      </c>
    </row>
    <row r="141" spans="1:65" s="2" customFormat="1" ht="16.5" customHeight="1">
      <c r="A141" s="35"/>
      <c r="B141" s="36"/>
      <c r="C141" s="258" t="s">
        <v>248</v>
      </c>
      <c r="D141" s="258" t="s">
        <v>521</v>
      </c>
      <c r="E141" s="259" t="s">
        <v>3517</v>
      </c>
      <c r="F141" s="260" t="s">
        <v>3518</v>
      </c>
      <c r="G141" s="261" t="s">
        <v>990</v>
      </c>
      <c r="H141" s="262">
        <v>3</v>
      </c>
      <c r="I141" s="263"/>
      <c r="J141" s="264">
        <f>ROUND(I141*H141,2)</f>
        <v>0</v>
      </c>
      <c r="K141" s="260" t="s">
        <v>1</v>
      </c>
      <c r="L141" s="265"/>
      <c r="M141" s="266" t="s">
        <v>1</v>
      </c>
      <c r="N141" s="267" t="s">
        <v>38</v>
      </c>
      <c r="O141" s="72"/>
      <c r="P141" s="213">
        <f>O141*H141</f>
        <v>0</v>
      </c>
      <c r="Q141" s="213">
        <v>0</v>
      </c>
      <c r="R141" s="213">
        <f>Q141*H141</f>
        <v>0</v>
      </c>
      <c r="S141" s="213">
        <v>0</v>
      </c>
      <c r="T141" s="214">
        <f>S141*H141</f>
        <v>0</v>
      </c>
      <c r="U141" s="35"/>
      <c r="V141" s="35"/>
      <c r="W141" s="35"/>
      <c r="X141" s="35"/>
      <c r="Y141" s="35"/>
      <c r="Z141" s="35"/>
      <c r="AA141" s="35"/>
      <c r="AB141" s="35"/>
      <c r="AC141" s="35"/>
      <c r="AD141" s="35"/>
      <c r="AE141" s="35"/>
      <c r="AR141" s="215" t="s">
        <v>487</v>
      </c>
      <c r="AT141" s="215" t="s">
        <v>521</v>
      </c>
      <c r="AU141" s="215" t="s">
        <v>83</v>
      </c>
      <c r="AY141" s="18" t="s">
        <v>185</v>
      </c>
      <c r="BE141" s="216">
        <f>IF(N141="základní",J141,0)</f>
        <v>0</v>
      </c>
      <c r="BF141" s="216">
        <f>IF(N141="snížená",J141,0)</f>
        <v>0</v>
      </c>
      <c r="BG141" s="216">
        <f>IF(N141="zákl. přenesená",J141,0)</f>
        <v>0</v>
      </c>
      <c r="BH141" s="216">
        <f>IF(N141="sníž. přenesená",J141,0)</f>
        <v>0</v>
      </c>
      <c r="BI141" s="216">
        <f>IF(N141="nulová",J141,0)</f>
        <v>0</v>
      </c>
      <c r="BJ141" s="18" t="s">
        <v>81</v>
      </c>
      <c r="BK141" s="216">
        <f>ROUND(I141*H141,2)</f>
        <v>0</v>
      </c>
      <c r="BL141" s="18" t="s">
        <v>487</v>
      </c>
      <c r="BM141" s="215" t="s">
        <v>3519</v>
      </c>
    </row>
    <row r="142" spans="1:65" s="2" customFormat="1" ht="10.199999999999999">
      <c r="A142" s="35"/>
      <c r="B142" s="36"/>
      <c r="C142" s="37"/>
      <c r="D142" s="217" t="s">
        <v>194</v>
      </c>
      <c r="E142" s="37"/>
      <c r="F142" s="218" t="s">
        <v>3518</v>
      </c>
      <c r="G142" s="37"/>
      <c r="H142" s="37"/>
      <c r="I142" s="116"/>
      <c r="J142" s="37"/>
      <c r="K142" s="37"/>
      <c r="L142" s="40"/>
      <c r="M142" s="219"/>
      <c r="N142" s="220"/>
      <c r="O142" s="72"/>
      <c r="P142" s="72"/>
      <c r="Q142" s="72"/>
      <c r="R142" s="72"/>
      <c r="S142" s="72"/>
      <c r="T142" s="73"/>
      <c r="U142" s="35"/>
      <c r="V142" s="35"/>
      <c r="W142" s="35"/>
      <c r="X142" s="35"/>
      <c r="Y142" s="35"/>
      <c r="Z142" s="35"/>
      <c r="AA142" s="35"/>
      <c r="AB142" s="35"/>
      <c r="AC142" s="35"/>
      <c r="AD142" s="35"/>
      <c r="AE142" s="35"/>
      <c r="AT142" s="18" t="s">
        <v>194</v>
      </c>
      <c r="AU142" s="18" t="s">
        <v>83</v>
      </c>
    </row>
    <row r="143" spans="1:65" s="2" customFormat="1" ht="16.5" customHeight="1">
      <c r="A143" s="35"/>
      <c r="B143" s="36"/>
      <c r="C143" s="258" t="s">
        <v>254</v>
      </c>
      <c r="D143" s="258" t="s">
        <v>521</v>
      </c>
      <c r="E143" s="259" t="s">
        <v>3520</v>
      </c>
      <c r="F143" s="260" t="s">
        <v>3521</v>
      </c>
      <c r="G143" s="261" t="s">
        <v>316</v>
      </c>
      <c r="H143" s="262">
        <v>90</v>
      </c>
      <c r="I143" s="263"/>
      <c r="J143" s="264">
        <f>ROUND(I143*H143,2)</f>
        <v>0</v>
      </c>
      <c r="K143" s="260" t="s">
        <v>1</v>
      </c>
      <c r="L143" s="265"/>
      <c r="M143" s="266" t="s">
        <v>1</v>
      </c>
      <c r="N143" s="267" t="s">
        <v>38</v>
      </c>
      <c r="O143" s="72"/>
      <c r="P143" s="213">
        <f>O143*H143</f>
        <v>0</v>
      </c>
      <c r="Q143" s="213">
        <v>0</v>
      </c>
      <c r="R143" s="213">
        <f>Q143*H143</f>
        <v>0</v>
      </c>
      <c r="S143" s="213">
        <v>0</v>
      </c>
      <c r="T143" s="214">
        <f>S143*H143</f>
        <v>0</v>
      </c>
      <c r="U143" s="35"/>
      <c r="V143" s="35"/>
      <c r="W143" s="35"/>
      <c r="X143" s="35"/>
      <c r="Y143" s="35"/>
      <c r="Z143" s="35"/>
      <c r="AA143" s="35"/>
      <c r="AB143" s="35"/>
      <c r="AC143" s="35"/>
      <c r="AD143" s="35"/>
      <c r="AE143" s="35"/>
      <c r="AR143" s="215" t="s">
        <v>487</v>
      </c>
      <c r="AT143" s="215" t="s">
        <v>521</v>
      </c>
      <c r="AU143" s="215" t="s">
        <v>83</v>
      </c>
      <c r="AY143" s="18" t="s">
        <v>185</v>
      </c>
      <c r="BE143" s="216">
        <f>IF(N143="základní",J143,0)</f>
        <v>0</v>
      </c>
      <c r="BF143" s="216">
        <f>IF(N143="snížená",J143,0)</f>
        <v>0</v>
      </c>
      <c r="BG143" s="216">
        <f>IF(N143="zákl. přenesená",J143,0)</f>
        <v>0</v>
      </c>
      <c r="BH143" s="216">
        <f>IF(N143="sníž. přenesená",J143,0)</f>
        <v>0</v>
      </c>
      <c r="BI143" s="216">
        <f>IF(N143="nulová",J143,0)</f>
        <v>0</v>
      </c>
      <c r="BJ143" s="18" t="s">
        <v>81</v>
      </c>
      <c r="BK143" s="216">
        <f>ROUND(I143*H143,2)</f>
        <v>0</v>
      </c>
      <c r="BL143" s="18" t="s">
        <v>487</v>
      </c>
      <c r="BM143" s="215" t="s">
        <v>3522</v>
      </c>
    </row>
    <row r="144" spans="1:65" s="2" customFormat="1" ht="10.199999999999999">
      <c r="A144" s="35"/>
      <c r="B144" s="36"/>
      <c r="C144" s="37"/>
      <c r="D144" s="217" t="s">
        <v>194</v>
      </c>
      <c r="E144" s="37"/>
      <c r="F144" s="218" t="s">
        <v>3521</v>
      </c>
      <c r="G144" s="37"/>
      <c r="H144" s="37"/>
      <c r="I144" s="116"/>
      <c r="J144" s="37"/>
      <c r="K144" s="37"/>
      <c r="L144" s="40"/>
      <c r="M144" s="219"/>
      <c r="N144" s="220"/>
      <c r="O144" s="72"/>
      <c r="P144" s="72"/>
      <c r="Q144" s="72"/>
      <c r="R144" s="72"/>
      <c r="S144" s="72"/>
      <c r="T144" s="73"/>
      <c r="U144" s="35"/>
      <c r="V144" s="35"/>
      <c r="W144" s="35"/>
      <c r="X144" s="35"/>
      <c r="Y144" s="35"/>
      <c r="Z144" s="35"/>
      <c r="AA144" s="35"/>
      <c r="AB144" s="35"/>
      <c r="AC144" s="35"/>
      <c r="AD144" s="35"/>
      <c r="AE144" s="35"/>
      <c r="AT144" s="18" t="s">
        <v>194</v>
      </c>
      <c r="AU144" s="18" t="s">
        <v>83</v>
      </c>
    </row>
    <row r="145" spans="1:65" s="2" customFormat="1" ht="16.5" customHeight="1">
      <c r="A145" s="35"/>
      <c r="B145" s="36"/>
      <c r="C145" s="258" t="s">
        <v>260</v>
      </c>
      <c r="D145" s="258" t="s">
        <v>521</v>
      </c>
      <c r="E145" s="259" t="s">
        <v>3523</v>
      </c>
      <c r="F145" s="260" t="s">
        <v>3524</v>
      </c>
      <c r="G145" s="261" t="s">
        <v>990</v>
      </c>
      <c r="H145" s="262">
        <v>1</v>
      </c>
      <c r="I145" s="263"/>
      <c r="J145" s="264">
        <f>ROUND(I145*H145,2)</f>
        <v>0</v>
      </c>
      <c r="K145" s="260" t="s">
        <v>1</v>
      </c>
      <c r="L145" s="265"/>
      <c r="M145" s="266" t="s">
        <v>1</v>
      </c>
      <c r="N145" s="267" t="s">
        <v>38</v>
      </c>
      <c r="O145" s="72"/>
      <c r="P145" s="213">
        <f>O145*H145</f>
        <v>0</v>
      </c>
      <c r="Q145" s="213">
        <v>0</v>
      </c>
      <c r="R145" s="213">
        <f>Q145*H145</f>
        <v>0</v>
      </c>
      <c r="S145" s="213">
        <v>0</v>
      </c>
      <c r="T145" s="214">
        <f>S145*H145</f>
        <v>0</v>
      </c>
      <c r="U145" s="35"/>
      <c r="V145" s="35"/>
      <c r="W145" s="35"/>
      <c r="X145" s="35"/>
      <c r="Y145" s="35"/>
      <c r="Z145" s="35"/>
      <c r="AA145" s="35"/>
      <c r="AB145" s="35"/>
      <c r="AC145" s="35"/>
      <c r="AD145" s="35"/>
      <c r="AE145" s="35"/>
      <c r="AR145" s="215" t="s">
        <v>487</v>
      </c>
      <c r="AT145" s="215" t="s">
        <v>521</v>
      </c>
      <c r="AU145" s="215" t="s">
        <v>83</v>
      </c>
      <c r="AY145" s="18" t="s">
        <v>185</v>
      </c>
      <c r="BE145" s="216">
        <f>IF(N145="základní",J145,0)</f>
        <v>0</v>
      </c>
      <c r="BF145" s="216">
        <f>IF(N145="snížená",J145,0)</f>
        <v>0</v>
      </c>
      <c r="BG145" s="216">
        <f>IF(N145="zákl. přenesená",J145,0)</f>
        <v>0</v>
      </c>
      <c r="BH145" s="216">
        <f>IF(N145="sníž. přenesená",J145,0)</f>
        <v>0</v>
      </c>
      <c r="BI145" s="216">
        <f>IF(N145="nulová",J145,0)</f>
        <v>0</v>
      </c>
      <c r="BJ145" s="18" t="s">
        <v>81</v>
      </c>
      <c r="BK145" s="216">
        <f>ROUND(I145*H145,2)</f>
        <v>0</v>
      </c>
      <c r="BL145" s="18" t="s">
        <v>487</v>
      </c>
      <c r="BM145" s="215" t="s">
        <v>3525</v>
      </c>
    </row>
    <row r="146" spans="1:65" s="2" customFormat="1" ht="10.199999999999999">
      <c r="A146" s="35"/>
      <c r="B146" s="36"/>
      <c r="C146" s="37"/>
      <c r="D146" s="217" t="s">
        <v>194</v>
      </c>
      <c r="E146" s="37"/>
      <c r="F146" s="218" t="s">
        <v>3524</v>
      </c>
      <c r="G146" s="37"/>
      <c r="H146" s="37"/>
      <c r="I146" s="116"/>
      <c r="J146" s="37"/>
      <c r="K146" s="37"/>
      <c r="L146" s="40"/>
      <c r="M146" s="219"/>
      <c r="N146" s="220"/>
      <c r="O146" s="72"/>
      <c r="P146" s="72"/>
      <c r="Q146" s="72"/>
      <c r="R146" s="72"/>
      <c r="S146" s="72"/>
      <c r="T146" s="73"/>
      <c r="U146" s="35"/>
      <c r="V146" s="35"/>
      <c r="W146" s="35"/>
      <c r="X146" s="35"/>
      <c r="Y146" s="35"/>
      <c r="Z146" s="35"/>
      <c r="AA146" s="35"/>
      <c r="AB146" s="35"/>
      <c r="AC146" s="35"/>
      <c r="AD146" s="35"/>
      <c r="AE146" s="35"/>
      <c r="AT146" s="18" t="s">
        <v>194</v>
      </c>
      <c r="AU146" s="18" t="s">
        <v>83</v>
      </c>
    </row>
    <row r="147" spans="1:65" s="2" customFormat="1" ht="16.5" customHeight="1">
      <c r="A147" s="35"/>
      <c r="B147" s="36"/>
      <c r="C147" s="258" t="s">
        <v>268</v>
      </c>
      <c r="D147" s="258" t="s">
        <v>521</v>
      </c>
      <c r="E147" s="259" t="s">
        <v>2542</v>
      </c>
      <c r="F147" s="260" t="s">
        <v>3526</v>
      </c>
      <c r="G147" s="261" t="s">
        <v>316</v>
      </c>
      <c r="H147" s="262">
        <v>25</v>
      </c>
      <c r="I147" s="263"/>
      <c r="J147" s="264">
        <f>ROUND(I147*H147,2)</f>
        <v>0</v>
      </c>
      <c r="K147" s="260" t="s">
        <v>1</v>
      </c>
      <c r="L147" s="265"/>
      <c r="M147" s="266" t="s">
        <v>1</v>
      </c>
      <c r="N147" s="267" t="s">
        <v>38</v>
      </c>
      <c r="O147" s="72"/>
      <c r="P147" s="213">
        <f>O147*H147</f>
        <v>0</v>
      </c>
      <c r="Q147" s="213">
        <v>0</v>
      </c>
      <c r="R147" s="213">
        <f>Q147*H147</f>
        <v>0</v>
      </c>
      <c r="S147" s="213">
        <v>0</v>
      </c>
      <c r="T147" s="214">
        <f>S147*H147</f>
        <v>0</v>
      </c>
      <c r="U147" s="35"/>
      <c r="V147" s="35"/>
      <c r="W147" s="35"/>
      <c r="X147" s="35"/>
      <c r="Y147" s="35"/>
      <c r="Z147" s="35"/>
      <c r="AA147" s="35"/>
      <c r="AB147" s="35"/>
      <c r="AC147" s="35"/>
      <c r="AD147" s="35"/>
      <c r="AE147" s="35"/>
      <c r="AR147" s="215" t="s">
        <v>487</v>
      </c>
      <c r="AT147" s="215" t="s">
        <v>521</v>
      </c>
      <c r="AU147" s="215" t="s">
        <v>83</v>
      </c>
      <c r="AY147" s="18" t="s">
        <v>185</v>
      </c>
      <c r="BE147" s="216">
        <f>IF(N147="základní",J147,0)</f>
        <v>0</v>
      </c>
      <c r="BF147" s="216">
        <f>IF(N147="snížená",J147,0)</f>
        <v>0</v>
      </c>
      <c r="BG147" s="216">
        <f>IF(N147="zákl. přenesená",J147,0)</f>
        <v>0</v>
      </c>
      <c r="BH147" s="216">
        <f>IF(N147="sníž. přenesená",J147,0)</f>
        <v>0</v>
      </c>
      <c r="BI147" s="216">
        <f>IF(N147="nulová",J147,0)</f>
        <v>0</v>
      </c>
      <c r="BJ147" s="18" t="s">
        <v>81</v>
      </c>
      <c r="BK147" s="216">
        <f>ROUND(I147*H147,2)</f>
        <v>0</v>
      </c>
      <c r="BL147" s="18" t="s">
        <v>487</v>
      </c>
      <c r="BM147" s="215" t="s">
        <v>3527</v>
      </c>
    </row>
    <row r="148" spans="1:65" s="2" customFormat="1" ht="10.199999999999999">
      <c r="A148" s="35"/>
      <c r="B148" s="36"/>
      <c r="C148" s="37"/>
      <c r="D148" s="217" t="s">
        <v>194</v>
      </c>
      <c r="E148" s="37"/>
      <c r="F148" s="218" t="s">
        <v>3526</v>
      </c>
      <c r="G148" s="37"/>
      <c r="H148" s="37"/>
      <c r="I148" s="116"/>
      <c r="J148" s="37"/>
      <c r="K148" s="37"/>
      <c r="L148" s="40"/>
      <c r="M148" s="219"/>
      <c r="N148" s="220"/>
      <c r="O148" s="72"/>
      <c r="P148" s="72"/>
      <c r="Q148" s="72"/>
      <c r="R148" s="72"/>
      <c r="S148" s="72"/>
      <c r="T148" s="73"/>
      <c r="U148" s="35"/>
      <c r="V148" s="35"/>
      <c r="W148" s="35"/>
      <c r="X148" s="35"/>
      <c r="Y148" s="35"/>
      <c r="Z148" s="35"/>
      <c r="AA148" s="35"/>
      <c r="AB148" s="35"/>
      <c r="AC148" s="35"/>
      <c r="AD148" s="35"/>
      <c r="AE148" s="35"/>
      <c r="AT148" s="18" t="s">
        <v>194</v>
      </c>
      <c r="AU148" s="18" t="s">
        <v>83</v>
      </c>
    </row>
    <row r="149" spans="1:65" s="2" customFormat="1" ht="16.5" customHeight="1">
      <c r="A149" s="35"/>
      <c r="B149" s="36"/>
      <c r="C149" s="258" t="s">
        <v>274</v>
      </c>
      <c r="D149" s="258" t="s">
        <v>521</v>
      </c>
      <c r="E149" s="259" t="s">
        <v>3528</v>
      </c>
      <c r="F149" s="260" t="s">
        <v>3529</v>
      </c>
      <c r="G149" s="261" t="s">
        <v>316</v>
      </c>
      <c r="H149" s="262">
        <v>10</v>
      </c>
      <c r="I149" s="263"/>
      <c r="J149" s="264">
        <f>ROUND(I149*H149,2)</f>
        <v>0</v>
      </c>
      <c r="K149" s="260" t="s">
        <v>1</v>
      </c>
      <c r="L149" s="265"/>
      <c r="M149" s="266" t="s">
        <v>1</v>
      </c>
      <c r="N149" s="267" t="s">
        <v>38</v>
      </c>
      <c r="O149" s="72"/>
      <c r="P149" s="213">
        <f>O149*H149</f>
        <v>0</v>
      </c>
      <c r="Q149" s="213">
        <v>0</v>
      </c>
      <c r="R149" s="213">
        <f>Q149*H149</f>
        <v>0</v>
      </c>
      <c r="S149" s="213">
        <v>0</v>
      </c>
      <c r="T149" s="214">
        <f>S149*H149</f>
        <v>0</v>
      </c>
      <c r="U149" s="35"/>
      <c r="V149" s="35"/>
      <c r="W149" s="35"/>
      <c r="X149" s="35"/>
      <c r="Y149" s="35"/>
      <c r="Z149" s="35"/>
      <c r="AA149" s="35"/>
      <c r="AB149" s="35"/>
      <c r="AC149" s="35"/>
      <c r="AD149" s="35"/>
      <c r="AE149" s="35"/>
      <c r="AR149" s="215" t="s">
        <v>487</v>
      </c>
      <c r="AT149" s="215" t="s">
        <v>521</v>
      </c>
      <c r="AU149" s="215" t="s">
        <v>83</v>
      </c>
      <c r="AY149" s="18" t="s">
        <v>185</v>
      </c>
      <c r="BE149" s="216">
        <f>IF(N149="základní",J149,0)</f>
        <v>0</v>
      </c>
      <c r="BF149" s="216">
        <f>IF(N149="snížená",J149,0)</f>
        <v>0</v>
      </c>
      <c r="BG149" s="216">
        <f>IF(N149="zákl. přenesená",J149,0)</f>
        <v>0</v>
      </c>
      <c r="BH149" s="216">
        <f>IF(N149="sníž. přenesená",J149,0)</f>
        <v>0</v>
      </c>
      <c r="BI149" s="216">
        <f>IF(N149="nulová",J149,0)</f>
        <v>0</v>
      </c>
      <c r="BJ149" s="18" t="s">
        <v>81</v>
      </c>
      <c r="BK149" s="216">
        <f>ROUND(I149*H149,2)</f>
        <v>0</v>
      </c>
      <c r="BL149" s="18" t="s">
        <v>487</v>
      </c>
      <c r="BM149" s="215" t="s">
        <v>3530</v>
      </c>
    </row>
    <row r="150" spans="1:65" s="2" customFormat="1" ht="10.199999999999999">
      <c r="A150" s="35"/>
      <c r="B150" s="36"/>
      <c r="C150" s="37"/>
      <c r="D150" s="217" t="s">
        <v>194</v>
      </c>
      <c r="E150" s="37"/>
      <c r="F150" s="218" t="s">
        <v>3529</v>
      </c>
      <c r="G150" s="37"/>
      <c r="H150" s="37"/>
      <c r="I150" s="116"/>
      <c r="J150" s="37"/>
      <c r="K150" s="37"/>
      <c r="L150" s="40"/>
      <c r="M150" s="219"/>
      <c r="N150" s="220"/>
      <c r="O150" s="72"/>
      <c r="P150" s="72"/>
      <c r="Q150" s="72"/>
      <c r="R150" s="72"/>
      <c r="S150" s="72"/>
      <c r="T150" s="73"/>
      <c r="U150" s="35"/>
      <c r="V150" s="35"/>
      <c r="W150" s="35"/>
      <c r="X150" s="35"/>
      <c r="Y150" s="35"/>
      <c r="Z150" s="35"/>
      <c r="AA150" s="35"/>
      <c r="AB150" s="35"/>
      <c r="AC150" s="35"/>
      <c r="AD150" s="35"/>
      <c r="AE150" s="35"/>
      <c r="AT150" s="18" t="s">
        <v>194</v>
      </c>
      <c r="AU150" s="18" t="s">
        <v>83</v>
      </c>
    </row>
    <row r="151" spans="1:65" s="2" customFormat="1" ht="16.5" customHeight="1">
      <c r="A151" s="35"/>
      <c r="B151" s="36"/>
      <c r="C151" s="258" t="s">
        <v>282</v>
      </c>
      <c r="D151" s="258" t="s">
        <v>521</v>
      </c>
      <c r="E151" s="259" t="s">
        <v>3088</v>
      </c>
      <c r="F151" s="260" t="s">
        <v>3531</v>
      </c>
      <c r="G151" s="261" t="s">
        <v>316</v>
      </c>
      <c r="H151" s="262">
        <v>20</v>
      </c>
      <c r="I151" s="263"/>
      <c r="J151" s="264">
        <f>ROUND(I151*H151,2)</f>
        <v>0</v>
      </c>
      <c r="K151" s="260" t="s">
        <v>1</v>
      </c>
      <c r="L151" s="265"/>
      <c r="M151" s="266" t="s">
        <v>1</v>
      </c>
      <c r="N151" s="267" t="s">
        <v>38</v>
      </c>
      <c r="O151" s="72"/>
      <c r="P151" s="213">
        <f>O151*H151</f>
        <v>0</v>
      </c>
      <c r="Q151" s="213">
        <v>0</v>
      </c>
      <c r="R151" s="213">
        <f>Q151*H151</f>
        <v>0</v>
      </c>
      <c r="S151" s="213">
        <v>0</v>
      </c>
      <c r="T151" s="214">
        <f>S151*H151</f>
        <v>0</v>
      </c>
      <c r="U151" s="35"/>
      <c r="V151" s="35"/>
      <c r="W151" s="35"/>
      <c r="X151" s="35"/>
      <c r="Y151" s="35"/>
      <c r="Z151" s="35"/>
      <c r="AA151" s="35"/>
      <c r="AB151" s="35"/>
      <c r="AC151" s="35"/>
      <c r="AD151" s="35"/>
      <c r="AE151" s="35"/>
      <c r="AR151" s="215" t="s">
        <v>487</v>
      </c>
      <c r="AT151" s="215" t="s">
        <v>521</v>
      </c>
      <c r="AU151" s="215" t="s">
        <v>83</v>
      </c>
      <c r="AY151" s="18" t="s">
        <v>185</v>
      </c>
      <c r="BE151" s="216">
        <f>IF(N151="základní",J151,0)</f>
        <v>0</v>
      </c>
      <c r="BF151" s="216">
        <f>IF(N151="snížená",J151,0)</f>
        <v>0</v>
      </c>
      <c r="BG151" s="216">
        <f>IF(N151="zákl. přenesená",J151,0)</f>
        <v>0</v>
      </c>
      <c r="BH151" s="216">
        <f>IF(N151="sníž. přenesená",J151,0)</f>
        <v>0</v>
      </c>
      <c r="BI151" s="216">
        <f>IF(N151="nulová",J151,0)</f>
        <v>0</v>
      </c>
      <c r="BJ151" s="18" t="s">
        <v>81</v>
      </c>
      <c r="BK151" s="216">
        <f>ROUND(I151*H151,2)</f>
        <v>0</v>
      </c>
      <c r="BL151" s="18" t="s">
        <v>487</v>
      </c>
      <c r="BM151" s="215" t="s">
        <v>3532</v>
      </c>
    </row>
    <row r="152" spans="1:65" s="2" customFormat="1" ht="10.199999999999999">
      <c r="A152" s="35"/>
      <c r="B152" s="36"/>
      <c r="C152" s="37"/>
      <c r="D152" s="217" t="s">
        <v>194</v>
      </c>
      <c r="E152" s="37"/>
      <c r="F152" s="218" t="s">
        <v>3531</v>
      </c>
      <c r="G152" s="37"/>
      <c r="H152" s="37"/>
      <c r="I152" s="116"/>
      <c r="J152" s="37"/>
      <c r="K152" s="37"/>
      <c r="L152" s="40"/>
      <c r="M152" s="219"/>
      <c r="N152" s="220"/>
      <c r="O152" s="72"/>
      <c r="P152" s="72"/>
      <c r="Q152" s="72"/>
      <c r="R152" s="72"/>
      <c r="S152" s="72"/>
      <c r="T152" s="73"/>
      <c r="U152" s="35"/>
      <c r="V152" s="35"/>
      <c r="W152" s="35"/>
      <c r="X152" s="35"/>
      <c r="Y152" s="35"/>
      <c r="Z152" s="35"/>
      <c r="AA152" s="35"/>
      <c r="AB152" s="35"/>
      <c r="AC152" s="35"/>
      <c r="AD152" s="35"/>
      <c r="AE152" s="35"/>
      <c r="AT152" s="18" t="s">
        <v>194</v>
      </c>
      <c r="AU152" s="18" t="s">
        <v>83</v>
      </c>
    </row>
    <row r="153" spans="1:65" s="2" customFormat="1" ht="16.5" customHeight="1">
      <c r="A153" s="35"/>
      <c r="B153" s="36"/>
      <c r="C153" s="258" t="s">
        <v>8</v>
      </c>
      <c r="D153" s="258" t="s">
        <v>521</v>
      </c>
      <c r="E153" s="259" t="s">
        <v>3533</v>
      </c>
      <c r="F153" s="260" t="s">
        <v>3534</v>
      </c>
      <c r="G153" s="261" t="s">
        <v>316</v>
      </c>
      <c r="H153" s="262">
        <v>20</v>
      </c>
      <c r="I153" s="263"/>
      <c r="J153" s="264">
        <f>ROUND(I153*H153,2)</f>
        <v>0</v>
      </c>
      <c r="K153" s="260" t="s">
        <v>1</v>
      </c>
      <c r="L153" s="265"/>
      <c r="M153" s="266" t="s">
        <v>1</v>
      </c>
      <c r="N153" s="267" t="s">
        <v>38</v>
      </c>
      <c r="O153" s="72"/>
      <c r="P153" s="213">
        <f>O153*H153</f>
        <v>0</v>
      </c>
      <c r="Q153" s="213">
        <v>0</v>
      </c>
      <c r="R153" s="213">
        <f>Q153*H153</f>
        <v>0</v>
      </c>
      <c r="S153" s="213">
        <v>0</v>
      </c>
      <c r="T153" s="214">
        <f>S153*H153</f>
        <v>0</v>
      </c>
      <c r="U153" s="35"/>
      <c r="V153" s="35"/>
      <c r="W153" s="35"/>
      <c r="X153" s="35"/>
      <c r="Y153" s="35"/>
      <c r="Z153" s="35"/>
      <c r="AA153" s="35"/>
      <c r="AB153" s="35"/>
      <c r="AC153" s="35"/>
      <c r="AD153" s="35"/>
      <c r="AE153" s="35"/>
      <c r="AR153" s="215" t="s">
        <v>487</v>
      </c>
      <c r="AT153" s="215" t="s">
        <v>521</v>
      </c>
      <c r="AU153" s="215" t="s">
        <v>83</v>
      </c>
      <c r="AY153" s="18" t="s">
        <v>185</v>
      </c>
      <c r="BE153" s="216">
        <f>IF(N153="základní",J153,0)</f>
        <v>0</v>
      </c>
      <c r="BF153" s="216">
        <f>IF(N153="snížená",J153,0)</f>
        <v>0</v>
      </c>
      <c r="BG153" s="216">
        <f>IF(N153="zákl. přenesená",J153,0)</f>
        <v>0</v>
      </c>
      <c r="BH153" s="216">
        <f>IF(N153="sníž. přenesená",J153,0)</f>
        <v>0</v>
      </c>
      <c r="BI153" s="216">
        <f>IF(N153="nulová",J153,0)</f>
        <v>0</v>
      </c>
      <c r="BJ153" s="18" t="s">
        <v>81</v>
      </c>
      <c r="BK153" s="216">
        <f>ROUND(I153*H153,2)</f>
        <v>0</v>
      </c>
      <c r="BL153" s="18" t="s">
        <v>487</v>
      </c>
      <c r="BM153" s="215" t="s">
        <v>3535</v>
      </c>
    </row>
    <row r="154" spans="1:65" s="2" customFormat="1" ht="10.199999999999999">
      <c r="A154" s="35"/>
      <c r="B154" s="36"/>
      <c r="C154" s="37"/>
      <c r="D154" s="217" t="s">
        <v>194</v>
      </c>
      <c r="E154" s="37"/>
      <c r="F154" s="218" t="s">
        <v>3534</v>
      </c>
      <c r="G154" s="37"/>
      <c r="H154" s="37"/>
      <c r="I154" s="116"/>
      <c r="J154" s="37"/>
      <c r="K154" s="37"/>
      <c r="L154" s="40"/>
      <c r="M154" s="219"/>
      <c r="N154" s="220"/>
      <c r="O154" s="72"/>
      <c r="P154" s="72"/>
      <c r="Q154" s="72"/>
      <c r="R154" s="72"/>
      <c r="S154" s="72"/>
      <c r="T154" s="73"/>
      <c r="U154" s="35"/>
      <c r="V154" s="35"/>
      <c r="W154" s="35"/>
      <c r="X154" s="35"/>
      <c r="Y154" s="35"/>
      <c r="Z154" s="35"/>
      <c r="AA154" s="35"/>
      <c r="AB154" s="35"/>
      <c r="AC154" s="35"/>
      <c r="AD154" s="35"/>
      <c r="AE154" s="35"/>
      <c r="AT154" s="18" t="s">
        <v>194</v>
      </c>
      <c r="AU154" s="18" t="s">
        <v>83</v>
      </c>
    </row>
    <row r="155" spans="1:65" s="12" customFormat="1" ht="22.8" customHeight="1">
      <c r="B155" s="188"/>
      <c r="C155" s="189"/>
      <c r="D155" s="190" t="s">
        <v>72</v>
      </c>
      <c r="E155" s="202" t="s">
        <v>1487</v>
      </c>
      <c r="F155" s="202" t="s">
        <v>2648</v>
      </c>
      <c r="G155" s="189"/>
      <c r="H155" s="189"/>
      <c r="I155" s="192"/>
      <c r="J155" s="203">
        <f>BK155</f>
        <v>0</v>
      </c>
      <c r="K155" s="189"/>
      <c r="L155" s="194"/>
      <c r="M155" s="195"/>
      <c r="N155" s="196"/>
      <c r="O155" s="196"/>
      <c r="P155" s="197">
        <f>SUM(P156:P201)</f>
        <v>0</v>
      </c>
      <c r="Q155" s="196"/>
      <c r="R155" s="197">
        <f>SUM(R156:R201)</f>
        <v>0</v>
      </c>
      <c r="S155" s="196"/>
      <c r="T155" s="198">
        <f>SUM(T156:T201)</f>
        <v>0</v>
      </c>
      <c r="AR155" s="199" t="s">
        <v>192</v>
      </c>
      <c r="AT155" s="200" t="s">
        <v>72</v>
      </c>
      <c r="AU155" s="200" t="s">
        <v>81</v>
      </c>
      <c r="AY155" s="199" t="s">
        <v>185</v>
      </c>
      <c r="BK155" s="201">
        <f>SUM(BK156:BK201)</f>
        <v>0</v>
      </c>
    </row>
    <row r="156" spans="1:65" s="2" customFormat="1" ht="16.5" customHeight="1">
      <c r="A156" s="35"/>
      <c r="B156" s="36"/>
      <c r="C156" s="258" t="s">
        <v>296</v>
      </c>
      <c r="D156" s="258" t="s">
        <v>521</v>
      </c>
      <c r="E156" s="259" t="s">
        <v>3378</v>
      </c>
      <c r="F156" s="260" t="s">
        <v>3379</v>
      </c>
      <c r="G156" s="261" t="s">
        <v>990</v>
      </c>
      <c r="H156" s="262">
        <v>1</v>
      </c>
      <c r="I156" s="263"/>
      <c r="J156" s="264">
        <f>ROUND(I156*H156,2)</f>
        <v>0</v>
      </c>
      <c r="K156" s="260" t="s">
        <v>1</v>
      </c>
      <c r="L156" s="265"/>
      <c r="M156" s="266" t="s">
        <v>1</v>
      </c>
      <c r="N156" s="267" t="s">
        <v>38</v>
      </c>
      <c r="O156" s="72"/>
      <c r="P156" s="213">
        <f>O156*H156</f>
        <v>0</v>
      </c>
      <c r="Q156" s="213">
        <v>0</v>
      </c>
      <c r="R156" s="213">
        <f>Q156*H156</f>
        <v>0</v>
      </c>
      <c r="S156" s="213">
        <v>0</v>
      </c>
      <c r="T156" s="214">
        <f>S156*H156</f>
        <v>0</v>
      </c>
      <c r="U156" s="35"/>
      <c r="V156" s="35"/>
      <c r="W156" s="35"/>
      <c r="X156" s="35"/>
      <c r="Y156" s="35"/>
      <c r="Z156" s="35"/>
      <c r="AA156" s="35"/>
      <c r="AB156" s="35"/>
      <c r="AC156" s="35"/>
      <c r="AD156" s="35"/>
      <c r="AE156" s="35"/>
      <c r="AR156" s="215" t="s">
        <v>487</v>
      </c>
      <c r="AT156" s="215" t="s">
        <v>521</v>
      </c>
      <c r="AU156" s="215" t="s">
        <v>83</v>
      </c>
      <c r="AY156" s="18" t="s">
        <v>185</v>
      </c>
      <c r="BE156" s="216">
        <f>IF(N156="základní",J156,0)</f>
        <v>0</v>
      </c>
      <c r="BF156" s="216">
        <f>IF(N156="snížená",J156,0)</f>
        <v>0</v>
      </c>
      <c r="BG156" s="216">
        <f>IF(N156="zákl. přenesená",J156,0)</f>
        <v>0</v>
      </c>
      <c r="BH156" s="216">
        <f>IF(N156="sníž. přenesená",J156,0)</f>
        <v>0</v>
      </c>
      <c r="BI156" s="216">
        <f>IF(N156="nulová",J156,0)</f>
        <v>0</v>
      </c>
      <c r="BJ156" s="18" t="s">
        <v>81</v>
      </c>
      <c r="BK156" s="216">
        <f>ROUND(I156*H156,2)</f>
        <v>0</v>
      </c>
      <c r="BL156" s="18" t="s">
        <v>487</v>
      </c>
      <c r="BM156" s="215" t="s">
        <v>3536</v>
      </c>
    </row>
    <row r="157" spans="1:65" s="2" customFormat="1" ht="10.199999999999999">
      <c r="A157" s="35"/>
      <c r="B157" s="36"/>
      <c r="C157" s="37"/>
      <c r="D157" s="217" t="s">
        <v>194</v>
      </c>
      <c r="E157" s="37"/>
      <c r="F157" s="218" t="s">
        <v>3379</v>
      </c>
      <c r="G157" s="37"/>
      <c r="H157" s="37"/>
      <c r="I157" s="116"/>
      <c r="J157" s="37"/>
      <c r="K157" s="37"/>
      <c r="L157" s="40"/>
      <c r="M157" s="219"/>
      <c r="N157" s="220"/>
      <c r="O157" s="72"/>
      <c r="P157" s="72"/>
      <c r="Q157" s="72"/>
      <c r="R157" s="72"/>
      <c r="S157" s="72"/>
      <c r="T157" s="73"/>
      <c r="U157" s="35"/>
      <c r="V157" s="35"/>
      <c r="W157" s="35"/>
      <c r="X157" s="35"/>
      <c r="Y157" s="35"/>
      <c r="Z157" s="35"/>
      <c r="AA157" s="35"/>
      <c r="AB157" s="35"/>
      <c r="AC157" s="35"/>
      <c r="AD157" s="35"/>
      <c r="AE157" s="35"/>
      <c r="AT157" s="18" t="s">
        <v>194</v>
      </c>
      <c r="AU157" s="18" t="s">
        <v>83</v>
      </c>
    </row>
    <row r="158" spans="1:65" s="2" customFormat="1" ht="16.5" customHeight="1">
      <c r="A158" s="35"/>
      <c r="B158" s="36"/>
      <c r="C158" s="258" t="s">
        <v>305</v>
      </c>
      <c r="D158" s="258" t="s">
        <v>521</v>
      </c>
      <c r="E158" s="259" t="s">
        <v>3537</v>
      </c>
      <c r="F158" s="260" t="s">
        <v>3538</v>
      </c>
      <c r="G158" s="261" t="s">
        <v>990</v>
      </c>
      <c r="H158" s="262">
        <v>1</v>
      </c>
      <c r="I158" s="263"/>
      <c r="J158" s="264">
        <f>ROUND(I158*H158,2)</f>
        <v>0</v>
      </c>
      <c r="K158" s="260" t="s">
        <v>1</v>
      </c>
      <c r="L158" s="265"/>
      <c r="M158" s="266" t="s">
        <v>1</v>
      </c>
      <c r="N158" s="267" t="s">
        <v>38</v>
      </c>
      <c r="O158" s="72"/>
      <c r="P158" s="213">
        <f>O158*H158</f>
        <v>0</v>
      </c>
      <c r="Q158" s="213">
        <v>0</v>
      </c>
      <c r="R158" s="213">
        <f>Q158*H158</f>
        <v>0</v>
      </c>
      <c r="S158" s="213">
        <v>0</v>
      </c>
      <c r="T158" s="214">
        <f>S158*H158</f>
        <v>0</v>
      </c>
      <c r="U158" s="35"/>
      <c r="V158" s="35"/>
      <c r="W158" s="35"/>
      <c r="X158" s="35"/>
      <c r="Y158" s="35"/>
      <c r="Z158" s="35"/>
      <c r="AA158" s="35"/>
      <c r="AB158" s="35"/>
      <c r="AC158" s="35"/>
      <c r="AD158" s="35"/>
      <c r="AE158" s="35"/>
      <c r="AR158" s="215" t="s">
        <v>487</v>
      </c>
      <c r="AT158" s="215" t="s">
        <v>521</v>
      </c>
      <c r="AU158" s="215" t="s">
        <v>83</v>
      </c>
      <c r="AY158" s="18" t="s">
        <v>185</v>
      </c>
      <c r="BE158" s="216">
        <f>IF(N158="základní",J158,0)</f>
        <v>0</v>
      </c>
      <c r="BF158" s="216">
        <f>IF(N158="snížená",J158,0)</f>
        <v>0</v>
      </c>
      <c r="BG158" s="216">
        <f>IF(N158="zákl. přenesená",J158,0)</f>
        <v>0</v>
      </c>
      <c r="BH158" s="216">
        <f>IF(N158="sníž. přenesená",J158,0)</f>
        <v>0</v>
      </c>
      <c r="BI158" s="216">
        <f>IF(N158="nulová",J158,0)</f>
        <v>0</v>
      </c>
      <c r="BJ158" s="18" t="s">
        <v>81</v>
      </c>
      <c r="BK158" s="216">
        <f>ROUND(I158*H158,2)</f>
        <v>0</v>
      </c>
      <c r="BL158" s="18" t="s">
        <v>487</v>
      </c>
      <c r="BM158" s="215" t="s">
        <v>3539</v>
      </c>
    </row>
    <row r="159" spans="1:65" s="2" customFormat="1" ht="10.199999999999999">
      <c r="A159" s="35"/>
      <c r="B159" s="36"/>
      <c r="C159" s="37"/>
      <c r="D159" s="217" t="s">
        <v>194</v>
      </c>
      <c r="E159" s="37"/>
      <c r="F159" s="218" t="s">
        <v>3538</v>
      </c>
      <c r="G159" s="37"/>
      <c r="H159" s="37"/>
      <c r="I159" s="116"/>
      <c r="J159" s="37"/>
      <c r="K159" s="37"/>
      <c r="L159" s="40"/>
      <c r="M159" s="219"/>
      <c r="N159" s="220"/>
      <c r="O159" s="72"/>
      <c r="P159" s="72"/>
      <c r="Q159" s="72"/>
      <c r="R159" s="72"/>
      <c r="S159" s="72"/>
      <c r="T159" s="73"/>
      <c r="U159" s="35"/>
      <c r="V159" s="35"/>
      <c r="W159" s="35"/>
      <c r="X159" s="35"/>
      <c r="Y159" s="35"/>
      <c r="Z159" s="35"/>
      <c r="AA159" s="35"/>
      <c r="AB159" s="35"/>
      <c r="AC159" s="35"/>
      <c r="AD159" s="35"/>
      <c r="AE159" s="35"/>
      <c r="AT159" s="18" t="s">
        <v>194</v>
      </c>
      <c r="AU159" s="18" t="s">
        <v>83</v>
      </c>
    </row>
    <row r="160" spans="1:65" s="2" customFormat="1" ht="21.75" customHeight="1">
      <c r="A160" s="35"/>
      <c r="B160" s="36"/>
      <c r="C160" s="258" t="s">
        <v>313</v>
      </c>
      <c r="D160" s="258" t="s">
        <v>521</v>
      </c>
      <c r="E160" s="259" t="s">
        <v>3540</v>
      </c>
      <c r="F160" s="260" t="s">
        <v>3541</v>
      </c>
      <c r="G160" s="261" t="s">
        <v>990</v>
      </c>
      <c r="H160" s="262">
        <v>1</v>
      </c>
      <c r="I160" s="263"/>
      <c r="J160" s="264">
        <f>ROUND(I160*H160,2)</f>
        <v>0</v>
      </c>
      <c r="K160" s="260" t="s">
        <v>1</v>
      </c>
      <c r="L160" s="265"/>
      <c r="M160" s="266" t="s">
        <v>1</v>
      </c>
      <c r="N160" s="267" t="s">
        <v>38</v>
      </c>
      <c r="O160" s="72"/>
      <c r="P160" s="213">
        <f>O160*H160</f>
        <v>0</v>
      </c>
      <c r="Q160" s="213">
        <v>0</v>
      </c>
      <c r="R160" s="213">
        <f>Q160*H160</f>
        <v>0</v>
      </c>
      <c r="S160" s="213">
        <v>0</v>
      </c>
      <c r="T160" s="214">
        <f>S160*H160</f>
        <v>0</v>
      </c>
      <c r="U160" s="35"/>
      <c r="V160" s="35"/>
      <c r="W160" s="35"/>
      <c r="X160" s="35"/>
      <c r="Y160" s="35"/>
      <c r="Z160" s="35"/>
      <c r="AA160" s="35"/>
      <c r="AB160" s="35"/>
      <c r="AC160" s="35"/>
      <c r="AD160" s="35"/>
      <c r="AE160" s="35"/>
      <c r="AR160" s="215" t="s">
        <v>487</v>
      </c>
      <c r="AT160" s="215" t="s">
        <v>521</v>
      </c>
      <c r="AU160" s="215" t="s">
        <v>83</v>
      </c>
      <c r="AY160" s="18" t="s">
        <v>185</v>
      </c>
      <c r="BE160" s="216">
        <f>IF(N160="základní",J160,0)</f>
        <v>0</v>
      </c>
      <c r="BF160" s="216">
        <f>IF(N160="snížená",J160,0)</f>
        <v>0</v>
      </c>
      <c r="BG160" s="216">
        <f>IF(N160="zákl. přenesená",J160,0)</f>
        <v>0</v>
      </c>
      <c r="BH160" s="216">
        <f>IF(N160="sníž. přenesená",J160,0)</f>
        <v>0</v>
      </c>
      <c r="BI160" s="216">
        <f>IF(N160="nulová",J160,0)</f>
        <v>0</v>
      </c>
      <c r="BJ160" s="18" t="s">
        <v>81</v>
      </c>
      <c r="BK160" s="216">
        <f>ROUND(I160*H160,2)</f>
        <v>0</v>
      </c>
      <c r="BL160" s="18" t="s">
        <v>487</v>
      </c>
      <c r="BM160" s="215" t="s">
        <v>3542</v>
      </c>
    </row>
    <row r="161" spans="1:65" s="2" customFormat="1" ht="10.199999999999999">
      <c r="A161" s="35"/>
      <c r="B161" s="36"/>
      <c r="C161" s="37"/>
      <c r="D161" s="217" t="s">
        <v>194</v>
      </c>
      <c r="E161" s="37"/>
      <c r="F161" s="218" t="s">
        <v>3541</v>
      </c>
      <c r="G161" s="37"/>
      <c r="H161" s="37"/>
      <c r="I161" s="116"/>
      <c r="J161" s="37"/>
      <c r="K161" s="37"/>
      <c r="L161" s="40"/>
      <c r="M161" s="219"/>
      <c r="N161" s="220"/>
      <c r="O161" s="72"/>
      <c r="P161" s="72"/>
      <c r="Q161" s="72"/>
      <c r="R161" s="72"/>
      <c r="S161" s="72"/>
      <c r="T161" s="73"/>
      <c r="U161" s="35"/>
      <c r="V161" s="35"/>
      <c r="W161" s="35"/>
      <c r="X161" s="35"/>
      <c r="Y161" s="35"/>
      <c r="Z161" s="35"/>
      <c r="AA161" s="35"/>
      <c r="AB161" s="35"/>
      <c r="AC161" s="35"/>
      <c r="AD161" s="35"/>
      <c r="AE161" s="35"/>
      <c r="AT161" s="18" t="s">
        <v>194</v>
      </c>
      <c r="AU161" s="18" t="s">
        <v>83</v>
      </c>
    </row>
    <row r="162" spans="1:65" s="2" customFormat="1" ht="16.5" customHeight="1">
      <c r="A162" s="35"/>
      <c r="B162" s="36"/>
      <c r="C162" s="258" t="s">
        <v>322</v>
      </c>
      <c r="D162" s="258" t="s">
        <v>521</v>
      </c>
      <c r="E162" s="259" t="s">
        <v>3543</v>
      </c>
      <c r="F162" s="260" t="s">
        <v>3544</v>
      </c>
      <c r="G162" s="261" t="s">
        <v>990</v>
      </c>
      <c r="H162" s="262">
        <v>4</v>
      </c>
      <c r="I162" s="263"/>
      <c r="J162" s="264">
        <f>ROUND(I162*H162,2)</f>
        <v>0</v>
      </c>
      <c r="K162" s="260" t="s">
        <v>1</v>
      </c>
      <c r="L162" s="265"/>
      <c r="M162" s="266" t="s">
        <v>1</v>
      </c>
      <c r="N162" s="267" t="s">
        <v>38</v>
      </c>
      <c r="O162" s="72"/>
      <c r="P162" s="213">
        <f>O162*H162</f>
        <v>0</v>
      </c>
      <c r="Q162" s="213">
        <v>0</v>
      </c>
      <c r="R162" s="213">
        <f>Q162*H162</f>
        <v>0</v>
      </c>
      <c r="S162" s="213">
        <v>0</v>
      </c>
      <c r="T162" s="214">
        <f>S162*H162</f>
        <v>0</v>
      </c>
      <c r="U162" s="35"/>
      <c r="V162" s="35"/>
      <c r="W162" s="35"/>
      <c r="X162" s="35"/>
      <c r="Y162" s="35"/>
      <c r="Z162" s="35"/>
      <c r="AA162" s="35"/>
      <c r="AB162" s="35"/>
      <c r="AC162" s="35"/>
      <c r="AD162" s="35"/>
      <c r="AE162" s="35"/>
      <c r="AR162" s="215" t="s">
        <v>487</v>
      </c>
      <c r="AT162" s="215" t="s">
        <v>521</v>
      </c>
      <c r="AU162" s="215" t="s">
        <v>83</v>
      </c>
      <c r="AY162" s="18" t="s">
        <v>185</v>
      </c>
      <c r="BE162" s="216">
        <f>IF(N162="základní",J162,0)</f>
        <v>0</v>
      </c>
      <c r="BF162" s="216">
        <f>IF(N162="snížená",J162,0)</f>
        <v>0</v>
      </c>
      <c r="BG162" s="216">
        <f>IF(N162="zákl. přenesená",J162,0)</f>
        <v>0</v>
      </c>
      <c r="BH162" s="216">
        <f>IF(N162="sníž. přenesená",J162,0)</f>
        <v>0</v>
      </c>
      <c r="BI162" s="216">
        <f>IF(N162="nulová",J162,0)</f>
        <v>0</v>
      </c>
      <c r="BJ162" s="18" t="s">
        <v>81</v>
      </c>
      <c r="BK162" s="216">
        <f>ROUND(I162*H162,2)</f>
        <v>0</v>
      </c>
      <c r="BL162" s="18" t="s">
        <v>487</v>
      </c>
      <c r="BM162" s="215" t="s">
        <v>3545</v>
      </c>
    </row>
    <row r="163" spans="1:65" s="2" customFormat="1" ht="10.199999999999999">
      <c r="A163" s="35"/>
      <c r="B163" s="36"/>
      <c r="C163" s="37"/>
      <c r="D163" s="217" t="s">
        <v>194</v>
      </c>
      <c r="E163" s="37"/>
      <c r="F163" s="218" t="s">
        <v>3544</v>
      </c>
      <c r="G163" s="37"/>
      <c r="H163" s="37"/>
      <c r="I163" s="116"/>
      <c r="J163" s="37"/>
      <c r="K163" s="37"/>
      <c r="L163" s="40"/>
      <c r="M163" s="219"/>
      <c r="N163" s="220"/>
      <c r="O163" s="72"/>
      <c r="P163" s="72"/>
      <c r="Q163" s="72"/>
      <c r="R163" s="72"/>
      <c r="S163" s="72"/>
      <c r="T163" s="73"/>
      <c r="U163" s="35"/>
      <c r="V163" s="35"/>
      <c r="W163" s="35"/>
      <c r="X163" s="35"/>
      <c r="Y163" s="35"/>
      <c r="Z163" s="35"/>
      <c r="AA163" s="35"/>
      <c r="AB163" s="35"/>
      <c r="AC163" s="35"/>
      <c r="AD163" s="35"/>
      <c r="AE163" s="35"/>
      <c r="AT163" s="18" t="s">
        <v>194</v>
      </c>
      <c r="AU163" s="18" t="s">
        <v>83</v>
      </c>
    </row>
    <row r="164" spans="1:65" s="2" customFormat="1" ht="16.5" customHeight="1">
      <c r="A164" s="35"/>
      <c r="B164" s="36"/>
      <c r="C164" s="258" t="s">
        <v>335</v>
      </c>
      <c r="D164" s="258" t="s">
        <v>521</v>
      </c>
      <c r="E164" s="259" t="s">
        <v>3546</v>
      </c>
      <c r="F164" s="260" t="s">
        <v>3547</v>
      </c>
      <c r="G164" s="261" t="s">
        <v>316</v>
      </c>
      <c r="H164" s="262">
        <v>85</v>
      </c>
      <c r="I164" s="263"/>
      <c r="J164" s="264">
        <f>ROUND(I164*H164,2)</f>
        <v>0</v>
      </c>
      <c r="K164" s="260" t="s">
        <v>1</v>
      </c>
      <c r="L164" s="265"/>
      <c r="M164" s="266" t="s">
        <v>1</v>
      </c>
      <c r="N164" s="267" t="s">
        <v>38</v>
      </c>
      <c r="O164" s="72"/>
      <c r="P164" s="213">
        <f>O164*H164</f>
        <v>0</v>
      </c>
      <c r="Q164" s="213">
        <v>0</v>
      </c>
      <c r="R164" s="213">
        <f>Q164*H164</f>
        <v>0</v>
      </c>
      <c r="S164" s="213">
        <v>0</v>
      </c>
      <c r="T164" s="214">
        <f>S164*H164</f>
        <v>0</v>
      </c>
      <c r="U164" s="35"/>
      <c r="V164" s="35"/>
      <c r="W164" s="35"/>
      <c r="X164" s="35"/>
      <c r="Y164" s="35"/>
      <c r="Z164" s="35"/>
      <c r="AA164" s="35"/>
      <c r="AB164" s="35"/>
      <c r="AC164" s="35"/>
      <c r="AD164" s="35"/>
      <c r="AE164" s="35"/>
      <c r="AR164" s="215" t="s">
        <v>487</v>
      </c>
      <c r="AT164" s="215" t="s">
        <v>521</v>
      </c>
      <c r="AU164" s="215" t="s">
        <v>83</v>
      </c>
      <c r="AY164" s="18" t="s">
        <v>185</v>
      </c>
      <c r="BE164" s="216">
        <f>IF(N164="základní",J164,0)</f>
        <v>0</v>
      </c>
      <c r="BF164" s="216">
        <f>IF(N164="snížená",J164,0)</f>
        <v>0</v>
      </c>
      <c r="BG164" s="216">
        <f>IF(N164="zákl. přenesená",J164,0)</f>
        <v>0</v>
      </c>
      <c r="BH164" s="216">
        <f>IF(N164="sníž. přenesená",J164,0)</f>
        <v>0</v>
      </c>
      <c r="BI164" s="216">
        <f>IF(N164="nulová",J164,0)</f>
        <v>0</v>
      </c>
      <c r="BJ164" s="18" t="s">
        <v>81</v>
      </c>
      <c r="BK164" s="216">
        <f>ROUND(I164*H164,2)</f>
        <v>0</v>
      </c>
      <c r="BL164" s="18" t="s">
        <v>487</v>
      </c>
      <c r="BM164" s="215" t="s">
        <v>3548</v>
      </c>
    </row>
    <row r="165" spans="1:65" s="2" customFormat="1" ht="10.199999999999999">
      <c r="A165" s="35"/>
      <c r="B165" s="36"/>
      <c r="C165" s="37"/>
      <c r="D165" s="217" t="s">
        <v>194</v>
      </c>
      <c r="E165" s="37"/>
      <c r="F165" s="218" t="s">
        <v>3547</v>
      </c>
      <c r="G165" s="37"/>
      <c r="H165" s="37"/>
      <c r="I165" s="116"/>
      <c r="J165" s="37"/>
      <c r="K165" s="37"/>
      <c r="L165" s="40"/>
      <c r="M165" s="219"/>
      <c r="N165" s="220"/>
      <c r="O165" s="72"/>
      <c r="P165" s="72"/>
      <c r="Q165" s="72"/>
      <c r="R165" s="72"/>
      <c r="S165" s="72"/>
      <c r="T165" s="73"/>
      <c r="U165" s="35"/>
      <c r="V165" s="35"/>
      <c r="W165" s="35"/>
      <c r="X165" s="35"/>
      <c r="Y165" s="35"/>
      <c r="Z165" s="35"/>
      <c r="AA165" s="35"/>
      <c r="AB165" s="35"/>
      <c r="AC165" s="35"/>
      <c r="AD165" s="35"/>
      <c r="AE165" s="35"/>
      <c r="AT165" s="18" t="s">
        <v>194</v>
      </c>
      <c r="AU165" s="18" t="s">
        <v>83</v>
      </c>
    </row>
    <row r="166" spans="1:65" s="2" customFormat="1" ht="16.5" customHeight="1">
      <c r="A166" s="35"/>
      <c r="B166" s="36"/>
      <c r="C166" s="258" t="s">
        <v>7</v>
      </c>
      <c r="D166" s="258" t="s">
        <v>521</v>
      </c>
      <c r="E166" s="259" t="s">
        <v>3549</v>
      </c>
      <c r="F166" s="260" t="s">
        <v>3550</v>
      </c>
      <c r="G166" s="261" t="s">
        <v>316</v>
      </c>
      <c r="H166" s="262">
        <v>5</v>
      </c>
      <c r="I166" s="263"/>
      <c r="J166" s="264">
        <f>ROUND(I166*H166,2)</f>
        <v>0</v>
      </c>
      <c r="K166" s="260" t="s">
        <v>1</v>
      </c>
      <c r="L166" s="265"/>
      <c r="M166" s="266" t="s">
        <v>1</v>
      </c>
      <c r="N166" s="267" t="s">
        <v>38</v>
      </c>
      <c r="O166" s="72"/>
      <c r="P166" s="213">
        <f>O166*H166</f>
        <v>0</v>
      </c>
      <c r="Q166" s="213">
        <v>0</v>
      </c>
      <c r="R166" s="213">
        <f>Q166*H166</f>
        <v>0</v>
      </c>
      <c r="S166" s="213">
        <v>0</v>
      </c>
      <c r="T166" s="214">
        <f>S166*H166</f>
        <v>0</v>
      </c>
      <c r="U166" s="35"/>
      <c r="V166" s="35"/>
      <c r="W166" s="35"/>
      <c r="X166" s="35"/>
      <c r="Y166" s="35"/>
      <c r="Z166" s="35"/>
      <c r="AA166" s="35"/>
      <c r="AB166" s="35"/>
      <c r="AC166" s="35"/>
      <c r="AD166" s="35"/>
      <c r="AE166" s="35"/>
      <c r="AR166" s="215" t="s">
        <v>487</v>
      </c>
      <c r="AT166" s="215" t="s">
        <v>521</v>
      </c>
      <c r="AU166" s="215" t="s">
        <v>83</v>
      </c>
      <c r="AY166" s="18" t="s">
        <v>185</v>
      </c>
      <c r="BE166" s="216">
        <f>IF(N166="základní",J166,0)</f>
        <v>0</v>
      </c>
      <c r="BF166" s="216">
        <f>IF(N166="snížená",J166,0)</f>
        <v>0</v>
      </c>
      <c r="BG166" s="216">
        <f>IF(N166="zákl. přenesená",J166,0)</f>
        <v>0</v>
      </c>
      <c r="BH166" s="216">
        <f>IF(N166="sníž. přenesená",J166,0)</f>
        <v>0</v>
      </c>
      <c r="BI166" s="216">
        <f>IF(N166="nulová",J166,0)</f>
        <v>0</v>
      </c>
      <c r="BJ166" s="18" t="s">
        <v>81</v>
      </c>
      <c r="BK166" s="216">
        <f>ROUND(I166*H166,2)</f>
        <v>0</v>
      </c>
      <c r="BL166" s="18" t="s">
        <v>487</v>
      </c>
      <c r="BM166" s="215" t="s">
        <v>3551</v>
      </c>
    </row>
    <row r="167" spans="1:65" s="2" customFormat="1" ht="10.199999999999999">
      <c r="A167" s="35"/>
      <c r="B167" s="36"/>
      <c r="C167" s="37"/>
      <c r="D167" s="217" t="s">
        <v>194</v>
      </c>
      <c r="E167" s="37"/>
      <c r="F167" s="218" t="s">
        <v>3550</v>
      </c>
      <c r="G167" s="37"/>
      <c r="H167" s="37"/>
      <c r="I167" s="116"/>
      <c r="J167" s="37"/>
      <c r="K167" s="37"/>
      <c r="L167" s="40"/>
      <c r="M167" s="219"/>
      <c r="N167" s="220"/>
      <c r="O167" s="72"/>
      <c r="P167" s="72"/>
      <c r="Q167" s="72"/>
      <c r="R167" s="72"/>
      <c r="S167" s="72"/>
      <c r="T167" s="73"/>
      <c r="U167" s="35"/>
      <c r="V167" s="35"/>
      <c r="W167" s="35"/>
      <c r="X167" s="35"/>
      <c r="Y167" s="35"/>
      <c r="Z167" s="35"/>
      <c r="AA167" s="35"/>
      <c r="AB167" s="35"/>
      <c r="AC167" s="35"/>
      <c r="AD167" s="35"/>
      <c r="AE167" s="35"/>
      <c r="AT167" s="18" t="s">
        <v>194</v>
      </c>
      <c r="AU167" s="18" t="s">
        <v>83</v>
      </c>
    </row>
    <row r="168" spans="1:65" s="2" customFormat="1" ht="16.5" customHeight="1">
      <c r="A168" s="35"/>
      <c r="B168" s="36"/>
      <c r="C168" s="258" t="s">
        <v>347</v>
      </c>
      <c r="D168" s="258" t="s">
        <v>521</v>
      </c>
      <c r="E168" s="259" t="s">
        <v>3552</v>
      </c>
      <c r="F168" s="260" t="s">
        <v>3553</v>
      </c>
      <c r="G168" s="261" t="s">
        <v>316</v>
      </c>
      <c r="H168" s="262">
        <v>5</v>
      </c>
      <c r="I168" s="263"/>
      <c r="J168" s="264">
        <f>ROUND(I168*H168,2)</f>
        <v>0</v>
      </c>
      <c r="K168" s="260" t="s">
        <v>1</v>
      </c>
      <c r="L168" s="265"/>
      <c r="M168" s="266" t="s">
        <v>1</v>
      </c>
      <c r="N168" s="267" t="s">
        <v>38</v>
      </c>
      <c r="O168" s="72"/>
      <c r="P168" s="213">
        <f>O168*H168</f>
        <v>0</v>
      </c>
      <c r="Q168" s="213">
        <v>0</v>
      </c>
      <c r="R168" s="213">
        <f>Q168*H168</f>
        <v>0</v>
      </c>
      <c r="S168" s="213">
        <v>0</v>
      </c>
      <c r="T168" s="214">
        <f>S168*H168</f>
        <v>0</v>
      </c>
      <c r="U168" s="35"/>
      <c r="V168" s="35"/>
      <c r="W168" s="35"/>
      <c r="X168" s="35"/>
      <c r="Y168" s="35"/>
      <c r="Z168" s="35"/>
      <c r="AA168" s="35"/>
      <c r="AB168" s="35"/>
      <c r="AC168" s="35"/>
      <c r="AD168" s="35"/>
      <c r="AE168" s="35"/>
      <c r="AR168" s="215" t="s">
        <v>487</v>
      </c>
      <c r="AT168" s="215" t="s">
        <v>521</v>
      </c>
      <c r="AU168" s="215" t="s">
        <v>83</v>
      </c>
      <c r="AY168" s="18" t="s">
        <v>185</v>
      </c>
      <c r="BE168" s="216">
        <f>IF(N168="základní",J168,0)</f>
        <v>0</v>
      </c>
      <c r="BF168" s="216">
        <f>IF(N168="snížená",J168,0)</f>
        <v>0</v>
      </c>
      <c r="BG168" s="216">
        <f>IF(N168="zákl. přenesená",J168,0)</f>
        <v>0</v>
      </c>
      <c r="BH168" s="216">
        <f>IF(N168="sníž. přenesená",J168,0)</f>
        <v>0</v>
      </c>
      <c r="BI168" s="216">
        <f>IF(N168="nulová",J168,0)</f>
        <v>0</v>
      </c>
      <c r="BJ168" s="18" t="s">
        <v>81</v>
      </c>
      <c r="BK168" s="216">
        <f>ROUND(I168*H168,2)</f>
        <v>0</v>
      </c>
      <c r="BL168" s="18" t="s">
        <v>487</v>
      </c>
      <c r="BM168" s="215" t="s">
        <v>3554</v>
      </c>
    </row>
    <row r="169" spans="1:65" s="2" customFormat="1" ht="10.199999999999999">
      <c r="A169" s="35"/>
      <c r="B169" s="36"/>
      <c r="C169" s="37"/>
      <c r="D169" s="217" t="s">
        <v>194</v>
      </c>
      <c r="E169" s="37"/>
      <c r="F169" s="218" t="s">
        <v>3553</v>
      </c>
      <c r="G169" s="37"/>
      <c r="H169" s="37"/>
      <c r="I169" s="116"/>
      <c r="J169" s="37"/>
      <c r="K169" s="37"/>
      <c r="L169" s="40"/>
      <c r="M169" s="219"/>
      <c r="N169" s="220"/>
      <c r="O169" s="72"/>
      <c r="P169" s="72"/>
      <c r="Q169" s="72"/>
      <c r="R169" s="72"/>
      <c r="S169" s="72"/>
      <c r="T169" s="73"/>
      <c r="U169" s="35"/>
      <c r="V169" s="35"/>
      <c r="W169" s="35"/>
      <c r="X169" s="35"/>
      <c r="Y169" s="35"/>
      <c r="Z169" s="35"/>
      <c r="AA169" s="35"/>
      <c r="AB169" s="35"/>
      <c r="AC169" s="35"/>
      <c r="AD169" s="35"/>
      <c r="AE169" s="35"/>
      <c r="AT169" s="18" t="s">
        <v>194</v>
      </c>
      <c r="AU169" s="18" t="s">
        <v>83</v>
      </c>
    </row>
    <row r="170" spans="1:65" s="2" customFormat="1" ht="16.5" customHeight="1">
      <c r="A170" s="35"/>
      <c r="B170" s="36"/>
      <c r="C170" s="258" t="s">
        <v>355</v>
      </c>
      <c r="D170" s="258" t="s">
        <v>521</v>
      </c>
      <c r="E170" s="259" t="s">
        <v>2635</v>
      </c>
      <c r="F170" s="260" t="s">
        <v>3555</v>
      </c>
      <c r="G170" s="261" t="s">
        <v>316</v>
      </c>
      <c r="H170" s="262">
        <v>25</v>
      </c>
      <c r="I170" s="263"/>
      <c r="J170" s="264">
        <f>ROUND(I170*H170,2)</f>
        <v>0</v>
      </c>
      <c r="K170" s="260" t="s">
        <v>1</v>
      </c>
      <c r="L170" s="265"/>
      <c r="M170" s="266" t="s">
        <v>1</v>
      </c>
      <c r="N170" s="267" t="s">
        <v>38</v>
      </c>
      <c r="O170" s="72"/>
      <c r="P170" s="213">
        <f>O170*H170</f>
        <v>0</v>
      </c>
      <c r="Q170" s="213">
        <v>0</v>
      </c>
      <c r="R170" s="213">
        <f>Q170*H170</f>
        <v>0</v>
      </c>
      <c r="S170" s="213">
        <v>0</v>
      </c>
      <c r="T170" s="214">
        <f>S170*H170</f>
        <v>0</v>
      </c>
      <c r="U170" s="35"/>
      <c r="V170" s="35"/>
      <c r="W170" s="35"/>
      <c r="X170" s="35"/>
      <c r="Y170" s="35"/>
      <c r="Z170" s="35"/>
      <c r="AA170" s="35"/>
      <c r="AB170" s="35"/>
      <c r="AC170" s="35"/>
      <c r="AD170" s="35"/>
      <c r="AE170" s="35"/>
      <c r="AR170" s="215" t="s">
        <v>487</v>
      </c>
      <c r="AT170" s="215" t="s">
        <v>521</v>
      </c>
      <c r="AU170" s="215" t="s">
        <v>83</v>
      </c>
      <c r="AY170" s="18" t="s">
        <v>185</v>
      </c>
      <c r="BE170" s="216">
        <f>IF(N170="základní",J170,0)</f>
        <v>0</v>
      </c>
      <c r="BF170" s="216">
        <f>IF(N170="snížená",J170,0)</f>
        <v>0</v>
      </c>
      <c r="BG170" s="216">
        <f>IF(N170="zákl. přenesená",J170,0)</f>
        <v>0</v>
      </c>
      <c r="BH170" s="216">
        <f>IF(N170="sníž. přenesená",J170,0)</f>
        <v>0</v>
      </c>
      <c r="BI170" s="216">
        <f>IF(N170="nulová",J170,0)</f>
        <v>0</v>
      </c>
      <c r="BJ170" s="18" t="s">
        <v>81</v>
      </c>
      <c r="BK170" s="216">
        <f>ROUND(I170*H170,2)</f>
        <v>0</v>
      </c>
      <c r="BL170" s="18" t="s">
        <v>487</v>
      </c>
      <c r="BM170" s="215" t="s">
        <v>3556</v>
      </c>
    </row>
    <row r="171" spans="1:65" s="2" customFormat="1" ht="10.199999999999999">
      <c r="A171" s="35"/>
      <c r="B171" s="36"/>
      <c r="C171" s="37"/>
      <c r="D171" s="217" t="s">
        <v>194</v>
      </c>
      <c r="E171" s="37"/>
      <c r="F171" s="218" t="s">
        <v>3555</v>
      </c>
      <c r="G171" s="37"/>
      <c r="H171" s="37"/>
      <c r="I171" s="116"/>
      <c r="J171" s="37"/>
      <c r="K171" s="37"/>
      <c r="L171" s="40"/>
      <c r="M171" s="219"/>
      <c r="N171" s="220"/>
      <c r="O171" s="72"/>
      <c r="P171" s="72"/>
      <c r="Q171" s="72"/>
      <c r="R171" s="72"/>
      <c r="S171" s="72"/>
      <c r="T171" s="73"/>
      <c r="U171" s="35"/>
      <c r="V171" s="35"/>
      <c r="W171" s="35"/>
      <c r="X171" s="35"/>
      <c r="Y171" s="35"/>
      <c r="Z171" s="35"/>
      <c r="AA171" s="35"/>
      <c r="AB171" s="35"/>
      <c r="AC171" s="35"/>
      <c r="AD171" s="35"/>
      <c r="AE171" s="35"/>
      <c r="AT171" s="18" t="s">
        <v>194</v>
      </c>
      <c r="AU171" s="18" t="s">
        <v>83</v>
      </c>
    </row>
    <row r="172" spans="1:65" s="2" customFormat="1" ht="16.5" customHeight="1">
      <c r="A172" s="35"/>
      <c r="B172" s="36"/>
      <c r="C172" s="258" t="s">
        <v>363</v>
      </c>
      <c r="D172" s="258" t="s">
        <v>521</v>
      </c>
      <c r="E172" s="259" t="s">
        <v>3557</v>
      </c>
      <c r="F172" s="260" t="s">
        <v>3558</v>
      </c>
      <c r="G172" s="261" t="s">
        <v>316</v>
      </c>
      <c r="H172" s="262">
        <v>10</v>
      </c>
      <c r="I172" s="263"/>
      <c r="J172" s="264">
        <f>ROUND(I172*H172,2)</f>
        <v>0</v>
      </c>
      <c r="K172" s="260" t="s">
        <v>1</v>
      </c>
      <c r="L172" s="265"/>
      <c r="M172" s="266" t="s">
        <v>1</v>
      </c>
      <c r="N172" s="267" t="s">
        <v>38</v>
      </c>
      <c r="O172" s="72"/>
      <c r="P172" s="213">
        <f>O172*H172</f>
        <v>0</v>
      </c>
      <c r="Q172" s="213">
        <v>0</v>
      </c>
      <c r="R172" s="213">
        <f>Q172*H172</f>
        <v>0</v>
      </c>
      <c r="S172" s="213">
        <v>0</v>
      </c>
      <c r="T172" s="214">
        <f>S172*H172</f>
        <v>0</v>
      </c>
      <c r="U172" s="35"/>
      <c r="V172" s="35"/>
      <c r="W172" s="35"/>
      <c r="X172" s="35"/>
      <c r="Y172" s="35"/>
      <c r="Z172" s="35"/>
      <c r="AA172" s="35"/>
      <c r="AB172" s="35"/>
      <c r="AC172" s="35"/>
      <c r="AD172" s="35"/>
      <c r="AE172" s="35"/>
      <c r="AR172" s="215" t="s">
        <v>487</v>
      </c>
      <c r="AT172" s="215" t="s">
        <v>521</v>
      </c>
      <c r="AU172" s="215" t="s">
        <v>83</v>
      </c>
      <c r="AY172" s="18" t="s">
        <v>185</v>
      </c>
      <c r="BE172" s="216">
        <f>IF(N172="základní",J172,0)</f>
        <v>0</v>
      </c>
      <c r="BF172" s="216">
        <f>IF(N172="snížená",J172,0)</f>
        <v>0</v>
      </c>
      <c r="BG172" s="216">
        <f>IF(N172="zákl. přenesená",J172,0)</f>
        <v>0</v>
      </c>
      <c r="BH172" s="216">
        <f>IF(N172="sníž. přenesená",J172,0)</f>
        <v>0</v>
      </c>
      <c r="BI172" s="216">
        <f>IF(N172="nulová",J172,0)</f>
        <v>0</v>
      </c>
      <c r="BJ172" s="18" t="s">
        <v>81</v>
      </c>
      <c r="BK172" s="216">
        <f>ROUND(I172*H172,2)</f>
        <v>0</v>
      </c>
      <c r="BL172" s="18" t="s">
        <v>487</v>
      </c>
      <c r="BM172" s="215" t="s">
        <v>3559</v>
      </c>
    </row>
    <row r="173" spans="1:65" s="2" customFormat="1" ht="10.199999999999999">
      <c r="A173" s="35"/>
      <c r="B173" s="36"/>
      <c r="C173" s="37"/>
      <c r="D173" s="217" t="s">
        <v>194</v>
      </c>
      <c r="E173" s="37"/>
      <c r="F173" s="218" t="s">
        <v>3558</v>
      </c>
      <c r="G173" s="37"/>
      <c r="H173" s="37"/>
      <c r="I173" s="116"/>
      <c r="J173" s="37"/>
      <c r="K173" s="37"/>
      <c r="L173" s="40"/>
      <c r="M173" s="219"/>
      <c r="N173" s="220"/>
      <c r="O173" s="72"/>
      <c r="P173" s="72"/>
      <c r="Q173" s="72"/>
      <c r="R173" s="72"/>
      <c r="S173" s="72"/>
      <c r="T173" s="73"/>
      <c r="U173" s="35"/>
      <c r="V173" s="35"/>
      <c r="W173" s="35"/>
      <c r="X173" s="35"/>
      <c r="Y173" s="35"/>
      <c r="Z173" s="35"/>
      <c r="AA173" s="35"/>
      <c r="AB173" s="35"/>
      <c r="AC173" s="35"/>
      <c r="AD173" s="35"/>
      <c r="AE173" s="35"/>
      <c r="AT173" s="18" t="s">
        <v>194</v>
      </c>
      <c r="AU173" s="18" t="s">
        <v>83</v>
      </c>
    </row>
    <row r="174" spans="1:65" s="2" customFormat="1" ht="16.5" customHeight="1">
      <c r="A174" s="35"/>
      <c r="B174" s="36"/>
      <c r="C174" s="258" t="s">
        <v>378</v>
      </c>
      <c r="D174" s="258" t="s">
        <v>521</v>
      </c>
      <c r="E174" s="259" t="s">
        <v>2641</v>
      </c>
      <c r="F174" s="260" t="s">
        <v>3560</v>
      </c>
      <c r="G174" s="261" t="s">
        <v>316</v>
      </c>
      <c r="H174" s="262">
        <v>20</v>
      </c>
      <c r="I174" s="263"/>
      <c r="J174" s="264">
        <f>ROUND(I174*H174,2)</f>
        <v>0</v>
      </c>
      <c r="K174" s="260" t="s">
        <v>1</v>
      </c>
      <c r="L174" s="265"/>
      <c r="M174" s="266" t="s">
        <v>1</v>
      </c>
      <c r="N174" s="267" t="s">
        <v>38</v>
      </c>
      <c r="O174" s="72"/>
      <c r="P174" s="213">
        <f>O174*H174</f>
        <v>0</v>
      </c>
      <c r="Q174" s="213">
        <v>0</v>
      </c>
      <c r="R174" s="213">
        <f>Q174*H174</f>
        <v>0</v>
      </c>
      <c r="S174" s="213">
        <v>0</v>
      </c>
      <c r="T174" s="214">
        <f>S174*H174</f>
        <v>0</v>
      </c>
      <c r="U174" s="35"/>
      <c r="V174" s="35"/>
      <c r="W174" s="35"/>
      <c r="X174" s="35"/>
      <c r="Y174" s="35"/>
      <c r="Z174" s="35"/>
      <c r="AA174" s="35"/>
      <c r="AB174" s="35"/>
      <c r="AC174" s="35"/>
      <c r="AD174" s="35"/>
      <c r="AE174" s="35"/>
      <c r="AR174" s="215" t="s">
        <v>487</v>
      </c>
      <c r="AT174" s="215" t="s">
        <v>521</v>
      </c>
      <c r="AU174" s="215" t="s">
        <v>83</v>
      </c>
      <c r="AY174" s="18" t="s">
        <v>185</v>
      </c>
      <c r="BE174" s="216">
        <f>IF(N174="základní",J174,0)</f>
        <v>0</v>
      </c>
      <c r="BF174" s="216">
        <f>IF(N174="snížená",J174,0)</f>
        <v>0</v>
      </c>
      <c r="BG174" s="216">
        <f>IF(N174="zákl. přenesená",J174,0)</f>
        <v>0</v>
      </c>
      <c r="BH174" s="216">
        <f>IF(N174="sníž. přenesená",J174,0)</f>
        <v>0</v>
      </c>
      <c r="BI174" s="216">
        <f>IF(N174="nulová",J174,0)</f>
        <v>0</v>
      </c>
      <c r="BJ174" s="18" t="s">
        <v>81</v>
      </c>
      <c r="BK174" s="216">
        <f>ROUND(I174*H174,2)</f>
        <v>0</v>
      </c>
      <c r="BL174" s="18" t="s">
        <v>487</v>
      </c>
      <c r="BM174" s="215" t="s">
        <v>3561</v>
      </c>
    </row>
    <row r="175" spans="1:65" s="2" customFormat="1" ht="10.199999999999999">
      <c r="A175" s="35"/>
      <c r="B175" s="36"/>
      <c r="C175" s="37"/>
      <c r="D175" s="217" t="s">
        <v>194</v>
      </c>
      <c r="E175" s="37"/>
      <c r="F175" s="218" t="s">
        <v>3560</v>
      </c>
      <c r="G175" s="37"/>
      <c r="H175" s="37"/>
      <c r="I175" s="116"/>
      <c r="J175" s="37"/>
      <c r="K175" s="37"/>
      <c r="L175" s="40"/>
      <c r="M175" s="219"/>
      <c r="N175" s="220"/>
      <c r="O175" s="72"/>
      <c r="P175" s="72"/>
      <c r="Q175" s="72"/>
      <c r="R175" s="72"/>
      <c r="S175" s="72"/>
      <c r="T175" s="73"/>
      <c r="U175" s="35"/>
      <c r="V175" s="35"/>
      <c r="W175" s="35"/>
      <c r="X175" s="35"/>
      <c r="Y175" s="35"/>
      <c r="Z175" s="35"/>
      <c r="AA175" s="35"/>
      <c r="AB175" s="35"/>
      <c r="AC175" s="35"/>
      <c r="AD175" s="35"/>
      <c r="AE175" s="35"/>
      <c r="AT175" s="18" t="s">
        <v>194</v>
      </c>
      <c r="AU175" s="18" t="s">
        <v>83</v>
      </c>
    </row>
    <row r="176" spans="1:65" s="2" customFormat="1" ht="16.5" customHeight="1">
      <c r="A176" s="35"/>
      <c r="B176" s="36"/>
      <c r="C176" s="258" t="s">
        <v>384</v>
      </c>
      <c r="D176" s="258" t="s">
        <v>521</v>
      </c>
      <c r="E176" s="259" t="s">
        <v>3562</v>
      </c>
      <c r="F176" s="260" t="s">
        <v>3563</v>
      </c>
      <c r="G176" s="261" t="s">
        <v>316</v>
      </c>
      <c r="H176" s="262">
        <v>20</v>
      </c>
      <c r="I176" s="263"/>
      <c r="J176" s="264">
        <f>ROUND(I176*H176,2)</f>
        <v>0</v>
      </c>
      <c r="K176" s="260" t="s">
        <v>1</v>
      </c>
      <c r="L176" s="265"/>
      <c r="M176" s="266" t="s">
        <v>1</v>
      </c>
      <c r="N176" s="267" t="s">
        <v>38</v>
      </c>
      <c r="O176" s="72"/>
      <c r="P176" s="213">
        <f>O176*H176</f>
        <v>0</v>
      </c>
      <c r="Q176" s="213">
        <v>0</v>
      </c>
      <c r="R176" s="213">
        <f>Q176*H176</f>
        <v>0</v>
      </c>
      <c r="S176" s="213">
        <v>0</v>
      </c>
      <c r="T176" s="214">
        <f>S176*H176</f>
        <v>0</v>
      </c>
      <c r="U176" s="35"/>
      <c r="V176" s="35"/>
      <c r="W176" s="35"/>
      <c r="X176" s="35"/>
      <c r="Y176" s="35"/>
      <c r="Z176" s="35"/>
      <c r="AA176" s="35"/>
      <c r="AB176" s="35"/>
      <c r="AC176" s="35"/>
      <c r="AD176" s="35"/>
      <c r="AE176" s="35"/>
      <c r="AR176" s="215" t="s">
        <v>487</v>
      </c>
      <c r="AT176" s="215" t="s">
        <v>521</v>
      </c>
      <c r="AU176" s="215" t="s">
        <v>83</v>
      </c>
      <c r="AY176" s="18" t="s">
        <v>185</v>
      </c>
      <c r="BE176" s="216">
        <f>IF(N176="základní",J176,0)</f>
        <v>0</v>
      </c>
      <c r="BF176" s="216">
        <f>IF(N176="snížená",J176,0)</f>
        <v>0</v>
      </c>
      <c r="BG176" s="216">
        <f>IF(N176="zákl. přenesená",J176,0)</f>
        <v>0</v>
      </c>
      <c r="BH176" s="216">
        <f>IF(N176="sníž. přenesená",J176,0)</f>
        <v>0</v>
      </c>
      <c r="BI176" s="216">
        <f>IF(N176="nulová",J176,0)</f>
        <v>0</v>
      </c>
      <c r="BJ176" s="18" t="s">
        <v>81</v>
      </c>
      <c r="BK176" s="216">
        <f>ROUND(I176*H176,2)</f>
        <v>0</v>
      </c>
      <c r="BL176" s="18" t="s">
        <v>487</v>
      </c>
      <c r="BM176" s="215" t="s">
        <v>3564</v>
      </c>
    </row>
    <row r="177" spans="1:65" s="2" customFormat="1" ht="10.199999999999999">
      <c r="A177" s="35"/>
      <c r="B177" s="36"/>
      <c r="C177" s="37"/>
      <c r="D177" s="217" t="s">
        <v>194</v>
      </c>
      <c r="E177" s="37"/>
      <c r="F177" s="218" t="s">
        <v>3563</v>
      </c>
      <c r="G177" s="37"/>
      <c r="H177" s="37"/>
      <c r="I177" s="116"/>
      <c r="J177" s="37"/>
      <c r="K177" s="37"/>
      <c r="L177" s="40"/>
      <c r="M177" s="219"/>
      <c r="N177" s="220"/>
      <c r="O177" s="72"/>
      <c r="P177" s="72"/>
      <c r="Q177" s="72"/>
      <c r="R177" s="72"/>
      <c r="S177" s="72"/>
      <c r="T177" s="73"/>
      <c r="U177" s="35"/>
      <c r="V177" s="35"/>
      <c r="W177" s="35"/>
      <c r="X177" s="35"/>
      <c r="Y177" s="35"/>
      <c r="Z177" s="35"/>
      <c r="AA177" s="35"/>
      <c r="AB177" s="35"/>
      <c r="AC177" s="35"/>
      <c r="AD177" s="35"/>
      <c r="AE177" s="35"/>
      <c r="AT177" s="18" t="s">
        <v>194</v>
      </c>
      <c r="AU177" s="18" t="s">
        <v>83</v>
      </c>
    </row>
    <row r="178" spans="1:65" s="2" customFormat="1" ht="16.5" customHeight="1">
      <c r="A178" s="35"/>
      <c r="B178" s="36"/>
      <c r="C178" s="258" t="s">
        <v>389</v>
      </c>
      <c r="D178" s="258" t="s">
        <v>521</v>
      </c>
      <c r="E178" s="259" t="s">
        <v>3565</v>
      </c>
      <c r="F178" s="260" t="s">
        <v>3566</v>
      </c>
      <c r="G178" s="261" t="s">
        <v>990</v>
      </c>
      <c r="H178" s="262">
        <v>3</v>
      </c>
      <c r="I178" s="263"/>
      <c r="J178" s="264">
        <f>ROUND(I178*H178,2)</f>
        <v>0</v>
      </c>
      <c r="K178" s="260" t="s">
        <v>1</v>
      </c>
      <c r="L178" s="265"/>
      <c r="M178" s="266" t="s">
        <v>1</v>
      </c>
      <c r="N178" s="267" t="s">
        <v>38</v>
      </c>
      <c r="O178" s="72"/>
      <c r="P178" s="213">
        <f>O178*H178</f>
        <v>0</v>
      </c>
      <c r="Q178" s="213">
        <v>0</v>
      </c>
      <c r="R178" s="213">
        <f>Q178*H178</f>
        <v>0</v>
      </c>
      <c r="S178" s="213">
        <v>0</v>
      </c>
      <c r="T178" s="214">
        <f>S178*H178</f>
        <v>0</v>
      </c>
      <c r="U178" s="35"/>
      <c r="V178" s="35"/>
      <c r="W178" s="35"/>
      <c r="X178" s="35"/>
      <c r="Y178" s="35"/>
      <c r="Z178" s="35"/>
      <c r="AA178" s="35"/>
      <c r="AB178" s="35"/>
      <c r="AC178" s="35"/>
      <c r="AD178" s="35"/>
      <c r="AE178" s="35"/>
      <c r="AR178" s="215" t="s">
        <v>487</v>
      </c>
      <c r="AT178" s="215" t="s">
        <v>521</v>
      </c>
      <c r="AU178" s="215" t="s">
        <v>83</v>
      </c>
      <c r="AY178" s="18" t="s">
        <v>185</v>
      </c>
      <c r="BE178" s="216">
        <f>IF(N178="základní",J178,0)</f>
        <v>0</v>
      </c>
      <c r="BF178" s="216">
        <f>IF(N178="snížená",J178,0)</f>
        <v>0</v>
      </c>
      <c r="BG178" s="216">
        <f>IF(N178="zákl. přenesená",J178,0)</f>
        <v>0</v>
      </c>
      <c r="BH178" s="216">
        <f>IF(N178="sníž. přenesená",J178,0)</f>
        <v>0</v>
      </c>
      <c r="BI178" s="216">
        <f>IF(N178="nulová",J178,0)</f>
        <v>0</v>
      </c>
      <c r="BJ178" s="18" t="s">
        <v>81</v>
      </c>
      <c r="BK178" s="216">
        <f>ROUND(I178*H178,2)</f>
        <v>0</v>
      </c>
      <c r="BL178" s="18" t="s">
        <v>487</v>
      </c>
      <c r="BM178" s="215" t="s">
        <v>3567</v>
      </c>
    </row>
    <row r="179" spans="1:65" s="2" customFormat="1" ht="10.199999999999999">
      <c r="A179" s="35"/>
      <c r="B179" s="36"/>
      <c r="C179" s="37"/>
      <c r="D179" s="217" t="s">
        <v>194</v>
      </c>
      <c r="E179" s="37"/>
      <c r="F179" s="218" t="s">
        <v>3566</v>
      </c>
      <c r="G179" s="37"/>
      <c r="H179" s="37"/>
      <c r="I179" s="116"/>
      <c r="J179" s="37"/>
      <c r="K179" s="37"/>
      <c r="L179" s="40"/>
      <c r="M179" s="219"/>
      <c r="N179" s="220"/>
      <c r="O179" s="72"/>
      <c r="P179" s="72"/>
      <c r="Q179" s="72"/>
      <c r="R179" s="72"/>
      <c r="S179" s="72"/>
      <c r="T179" s="73"/>
      <c r="U179" s="35"/>
      <c r="V179" s="35"/>
      <c r="W179" s="35"/>
      <c r="X179" s="35"/>
      <c r="Y179" s="35"/>
      <c r="Z179" s="35"/>
      <c r="AA179" s="35"/>
      <c r="AB179" s="35"/>
      <c r="AC179" s="35"/>
      <c r="AD179" s="35"/>
      <c r="AE179" s="35"/>
      <c r="AT179" s="18" t="s">
        <v>194</v>
      </c>
      <c r="AU179" s="18" t="s">
        <v>83</v>
      </c>
    </row>
    <row r="180" spans="1:65" s="2" customFormat="1" ht="16.5" customHeight="1">
      <c r="A180" s="35"/>
      <c r="B180" s="36"/>
      <c r="C180" s="258" t="s">
        <v>394</v>
      </c>
      <c r="D180" s="258" t="s">
        <v>521</v>
      </c>
      <c r="E180" s="259" t="s">
        <v>3568</v>
      </c>
      <c r="F180" s="260" t="s">
        <v>3569</v>
      </c>
      <c r="G180" s="261" t="s">
        <v>990</v>
      </c>
      <c r="H180" s="262">
        <v>3</v>
      </c>
      <c r="I180" s="263"/>
      <c r="J180" s="264">
        <f>ROUND(I180*H180,2)</f>
        <v>0</v>
      </c>
      <c r="K180" s="260" t="s">
        <v>1</v>
      </c>
      <c r="L180" s="265"/>
      <c r="M180" s="266" t="s">
        <v>1</v>
      </c>
      <c r="N180" s="267" t="s">
        <v>38</v>
      </c>
      <c r="O180" s="72"/>
      <c r="P180" s="213">
        <f>O180*H180</f>
        <v>0</v>
      </c>
      <c r="Q180" s="213">
        <v>0</v>
      </c>
      <c r="R180" s="213">
        <f>Q180*H180</f>
        <v>0</v>
      </c>
      <c r="S180" s="213">
        <v>0</v>
      </c>
      <c r="T180" s="214">
        <f>S180*H180</f>
        <v>0</v>
      </c>
      <c r="U180" s="35"/>
      <c r="V180" s="35"/>
      <c r="W180" s="35"/>
      <c r="X180" s="35"/>
      <c r="Y180" s="35"/>
      <c r="Z180" s="35"/>
      <c r="AA180" s="35"/>
      <c r="AB180" s="35"/>
      <c r="AC180" s="35"/>
      <c r="AD180" s="35"/>
      <c r="AE180" s="35"/>
      <c r="AR180" s="215" t="s">
        <v>487</v>
      </c>
      <c r="AT180" s="215" t="s">
        <v>521</v>
      </c>
      <c r="AU180" s="215" t="s">
        <v>83</v>
      </c>
      <c r="AY180" s="18" t="s">
        <v>185</v>
      </c>
      <c r="BE180" s="216">
        <f>IF(N180="základní",J180,0)</f>
        <v>0</v>
      </c>
      <c r="BF180" s="216">
        <f>IF(N180="snížená",J180,0)</f>
        <v>0</v>
      </c>
      <c r="BG180" s="216">
        <f>IF(N180="zákl. přenesená",J180,0)</f>
        <v>0</v>
      </c>
      <c r="BH180" s="216">
        <f>IF(N180="sníž. přenesená",J180,0)</f>
        <v>0</v>
      </c>
      <c r="BI180" s="216">
        <f>IF(N180="nulová",J180,0)</f>
        <v>0</v>
      </c>
      <c r="BJ180" s="18" t="s">
        <v>81</v>
      </c>
      <c r="BK180" s="216">
        <f>ROUND(I180*H180,2)</f>
        <v>0</v>
      </c>
      <c r="BL180" s="18" t="s">
        <v>487</v>
      </c>
      <c r="BM180" s="215" t="s">
        <v>3570</v>
      </c>
    </row>
    <row r="181" spans="1:65" s="2" customFormat="1" ht="10.199999999999999">
      <c r="A181" s="35"/>
      <c r="B181" s="36"/>
      <c r="C181" s="37"/>
      <c r="D181" s="217" t="s">
        <v>194</v>
      </c>
      <c r="E181" s="37"/>
      <c r="F181" s="218" t="s">
        <v>3569</v>
      </c>
      <c r="G181" s="37"/>
      <c r="H181" s="37"/>
      <c r="I181" s="116"/>
      <c r="J181" s="37"/>
      <c r="K181" s="37"/>
      <c r="L181" s="40"/>
      <c r="M181" s="219"/>
      <c r="N181" s="220"/>
      <c r="O181" s="72"/>
      <c r="P181" s="72"/>
      <c r="Q181" s="72"/>
      <c r="R181" s="72"/>
      <c r="S181" s="72"/>
      <c r="T181" s="73"/>
      <c r="U181" s="35"/>
      <c r="V181" s="35"/>
      <c r="W181" s="35"/>
      <c r="X181" s="35"/>
      <c r="Y181" s="35"/>
      <c r="Z181" s="35"/>
      <c r="AA181" s="35"/>
      <c r="AB181" s="35"/>
      <c r="AC181" s="35"/>
      <c r="AD181" s="35"/>
      <c r="AE181" s="35"/>
      <c r="AT181" s="18" t="s">
        <v>194</v>
      </c>
      <c r="AU181" s="18" t="s">
        <v>83</v>
      </c>
    </row>
    <row r="182" spans="1:65" s="2" customFormat="1" ht="16.5" customHeight="1">
      <c r="A182" s="35"/>
      <c r="B182" s="36"/>
      <c r="C182" s="258" t="s">
        <v>399</v>
      </c>
      <c r="D182" s="258" t="s">
        <v>521</v>
      </c>
      <c r="E182" s="259" t="s">
        <v>3571</v>
      </c>
      <c r="F182" s="260" t="s">
        <v>3572</v>
      </c>
      <c r="G182" s="261" t="s">
        <v>990</v>
      </c>
      <c r="H182" s="262">
        <v>6</v>
      </c>
      <c r="I182" s="263"/>
      <c r="J182" s="264">
        <f>ROUND(I182*H182,2)</f>
        <v>0</v>
      </c>
      <c r="K182" s="260" t="s">
        <v>1</v>
      </c>
      <c r="L182" s="265"/>
      <c r="M182" s="266" t="s">
        <v>1</v>
      </c>
      <c r="N182" s="267" t="s">
        <v>38</v>
      </c>
      <c r="O182" s="72"/>
      <c r="P182" s="213">
        <f>O182*H182</f>
        <v>0</v>
      </c>
      <c r="Q182" s="213">
        <v>0</v>
      </c>
      <c r="R182" s="213">
        <f>Q182*H182</f>
        <v>0</v>
      </c>
      <c r="S182" s="213">
        <v>0</v>
      </c>
      <c r="T182" s="214">
        <f>S182*H182</f>
        <v>0</v>
      </c>
      <c r="U182" s="35"/>
      <c r="V182" s="35"/>
      <c r="W182" s="35"/>
      <c r="X182" s="35"/>
      <c r="Y182" s="35"/>
      <c r="Z182" s="35"/>
      <c r="AA182" s="35"/>
      <c r="AB182" s="35"/>
      <c r="AC182" s="35"/>
      <c r="AD182" s="35"/>
      <c r="AE182" s="35"/>
      <c r="AR182" s="215" t="s">
        <v>487</v>
      </c>
      <c r="AT182" s="215" t="s">
        <v>521</v>
      </c>
      <c r="AU182" s="215" t="s">
        <v>83</v>
      </c>
      <c r="AY182" s="18" t="s">
        <v>185</v>
      </c>
      <c r="BE182" s="216">
        <f>IF(N182="základní",J182,0)</f>
        <v>0</v>
      </c>
      <c r="BF182" s="216">
        <f>IF(N182="snížená",J182,0)</f>
        <v>0</v>
      </c>
      <c r="BG182" s="216">
        <f>IF(N182="zákl. přenesená",J182,0)</f>
        <v>0</v>
      </c>
      <c r="BH182" s="216">
        <f>IF(N182="sníž. přenesená",J182,0)</f>
        <v>0</v>
      </c>
      <c r="BI182" s="216">
        <f>IF(N182="nulová",J182,0)</f>
        <v>0</v>
      </c>
      <c r="BJ182" s="18" t="s">
        <v>81</v>
      </c>
      <c r="BK182" s="216">
        <f>ROUND(I182*H182,2)</f>
        <v>0</v>
      </c>
      <c r="BL182" s="18" t="s">
        <v>487</v>
      </c>
      <c r="BM182" s="215" t="s">
        <v>3573</v>
      </c>
    </row>
    <row r="183" spans="1:65" s="2" customFormat="1" ht="10.199999999999999">
      <c r="A183" s="35"/>
      <c r="B183" s="36"/>
      <c r="C183" s="37"/>
      <c r="D183" s="217" t="s">
        <v>194</v>
      </c>
      <c r="E183" s="37"/>
      <c r="F183" s="218" t="s">
        <v>3572</v>
      </c>
      <c r="G183" s="37"/>
      <c r="H183" s="37"/>
      <c r="I183" s="116"/>
      <c r="J183" s="37"/>
      <c r="K183" s="37"/>
      <c r="L183" s="40"/>
      <c r="M183" s="219"/>
      <c r="N183" s="220"/>
      <c r="O183" s="72"/>
      <c r="P183" s="72"/>
      <c r="Q183" s="72"/>
      <c r="R183" s="72"/>
      <c r="S183" s="72"/>
      <c r="T183" s="73"/>
      <c r="U183" s="35"/>
      <c r="V183" s="35"/>
      <c r="W183" s="35"/>
      <c r="X183" s="35"/>
      <c r="Y183" s="35"/>
      <c r="Z183" s="35"/>
      <c r="AA183" s="35"/>
      <c r="AB183" s="35"/>
      <c r="AC183" s="35"/>
      <c r="AD183" s="35"/>
      <c r="AE183" s="35"/>
      <c r="AT183" s="18" t="s">
        <v>194</v>
      </c>
      <c r="AU183" s="18" t="s">
        <v>83</v>
      </c>
    </row>
    <row r="184" spans="1:65" s="2" customFormat="1" ht="16.5" customHeight="1">
      <c r="A184" s="35"/>
      <c r="B184" s="36"/>
      <c r="C184" s="258" t="s">
        <v>404</v>
      </c>
      <c r="D184" s="258" t="s">
        <v>521</v>
      </c>
      <c r="E184" s="259" t="s">
        <v>2684</v>
      </c>
      <c r="F184" s="260" t="s">
        <v>2685</v>
      </c>
      <c r="G184" s="261" t="s">
        <v>316</v>
      </c>
      <c r="H184" s="262">
        <v>10</v>
      </c>
      <c r="I184" s="263"/>
      <c r="J184" s="264">
        <f>ROUND(I184*H184,2)</f>
        <v>0</v>
      </c>
      <c r="K184" s="260" t="s">
        <v>1</v>
      </c>
      <c r="L184" s="265"/>
      <c r="M184" s="266" t="s">
        <v>1</v>
      </c>
      <c r="N184" s="267" t="s">
        <v>38</v>
      </c>
      <c r="O184" s="72"/>
      <c r="P184" s="213">
        <f>O184*H184</f>
        <v>0</v>
      </c>
      <c r="Q184" s="213">
        <v>0</v>
      </c>
      <c r="R184" s="213">
        <f>Q184*H184</f>
        <v>0</v>
      </c>
      <c r="S184" s="213">
        <v>0</v>
      </c>
      <c r="T184" s="214">
        <f>S184*H184</f>
        <v>0</v>
      </c>
      <c r="U184" s="35"/>
      <c r="V184" s="35"/>
      <c r="W184" s="35"/>
      <c r="X184" s="35"/>
      <c r="Y184" s="35"/>
      <c r="Z184" s="35"/>
      <c r="AA184" s="35"/>
      <c r="AB184" s="35"/>
      <c r="AC184" s="35"/>
      <c r="AD184" s="35"/>
      <c r="AE184" s="35"/>
      <c r="AR184" s="215" t="s">
        <v>487</v>
      </c>
      <c r="AT184" s="215" t="s">
        <v>521</v>
      </c>
      <c r="AU184" s="215" t="s">
        <v>83</v>
      </c>
      <c r="AY184" s="18" t="s">
        <v>185</v>
      </c>
      <c r="BE184" s="216">
        <f>IF(N184="základní",J184,0)</f>
        <v>0</v>
      </c>
      <c r="BF184" s="216">
        <f>IF(N184="snížená",J184,0)</f>
        <v>0</v>
      </c>
      <c r="BG184" s="216">
        <f>IF(N184="zákl. přenesená",J184,0)</f>
        <v>0</v>
      </c>
      <c r="BH184" s="216">
        <f>IF(N184="sníž. přenesená",J184,0)</f>
        <v>0</v>
      </c>
      <c r="BI184" s="216">
        <f>IF(N184="nulová",J184,0)</f>
        <v>0</v>
      </c>
      <c r="BJ184" s="18" t="s">
        <v>81</v>
      </c>
      <c r="BK184" s="216">
        <f>ROUND(I184*H184,2)</f>
        <v>0</v>
      </c>
      <c r="BL184" s="18" t="s">
        <v>487</v>
      </c>
      <c r="BM184" s="215" t="s">
        <v>3574</v>
      </c>
    </row>
    <row r="185" spans="1:65" s="2" customFormat="1" ht="10.199999999999999">
      <c r="A185" s="35"/>
      <c r="B185" s="36"/>
      <c r="C185" s="37"/>
      <c r="D185" s="217" t="s">
        <v>194</v>
      </c>
      <c r="E185" s="37"/>
      <c r="F185" s="218" t="s">
        <v>2685</v>
      </c>
      <c r="G185" s="37"/>
      <c r="H185" s="37"/>
      <c r="I185" s="116"/>
      <c r="J185" s="37"/>
      <c r="K185" s="37"/>
      <c r="L185" s="40"/>
      <c r="M185" s="219"/>
      <c r="N185" s="220"/>
      <c r="O185" s="72"/>
      <c r="P185" s="72"/>
      <c r="Q185" s="72"/>
      <c r="R185" s="72"/>
      <c r="S185" s="72"/>
      <c r="T185" s="73"/>
      <c r="U185" s="35"/>
      <c r="V185" s="35"/>
      <c r="W185" s="35"/>
      <c r="X185" s="35"/>
      <c r="Y185" s="35"/>
      <c r="Z185" s="35"/>
      <c r="AA185" s="35"/>
      <c r="AB185" s="35"/>
      <c r="AC185" s="35"/>
      <c r="AD185" s="35"/>
      <c r="AE185" s="35"/>
      <c r="AT185" s="18" t="s">
        <v>194</v>
      </c>
      <c r="AU185" s="18" t="s">
        <v>83</v>
      </c>
    </row>
    <row r="186" spans="1:65" s="2" customFormat="1" ht="16.5" customHeight="1">
      <c r="A186" s="35"/>
      <c r="B186" s="36"/>
      <c r="C186" s="258" t="s">
        <v>410</v>
      </c>
      <c r="D186" s="258" t="s">
        <v>521</v>
      </c>
      <c r="E186" s="259" t="s">
        <v>3575</v>
      </c>
      <c r="F186" s="260" t="s">
        <v>3576</v>
      </c>
      <c r="G186" s="261" t="s">
        <v>316</v>
      </c>
      <c r="H186" s="262">
        <v>12</v>
      </c>
      <c r="I186" s="263"/>
      <c r="J186" s="264">
        <f>ROUND(I186*H186,2)</f>
        <v>0</v>
      </c>
      <c r="K186" s="260" t="s">
        <v>1</v>
      </c>
      <c r="L186" s="265"/>
      <c r="M186" s="266" t="s">
        <v>1</v>
      </c>
      <c r="N186" s="267" t="s">
        <v>38</v>
      </c>
      <c r="O186" s="72"/>
      <c r="P186" s="213">
        <f>O186*H186</f>
        <v>0</v>
      </c>
      <c r="Q186" s="213">
        <v>0</v>
      </c>
      <c r="R186" s="213">
        <f>Q186*H186</f>
        <v>0</v>
      </c>
      <c r="S186" s="213">
        <v>0</v>
      </c>
      <c r="T186" s="214">
        <f>S186*H186</f>
        <v>0</v>
      </c>
      <c r="U186" s="35"/>
      <c r="V186" s="35"/>
      <c r="W186" s="35"/>
      <c r="X186" s="35"/>
      <c r="Y186" s="35"/>
      <c r="Z186" s="35"/>
      <c r="AA186" s="35"/>
      <c r="AB186" s="35"/>
      <c r="AC186" s="35"/>
      <c r="AD186" s="35"/>
      <c r="AE186" s="35"/>
      <c r="AR186" s="215" t="s">
        <v>487</v>
      </c>
      <c r="AT186" s="215" t="s">
        <v>521</v>
      </c>
      <c r="AU186" s="215" t="s">
        <v>83</v>
      </c>
      <c r="AY186" s="18" t="s">
        <v>185</v>
      </c>
      <c r="BE186" s="216">
        <f>IF(N186="základní",J186,0)</f>
        <v>0</v>
      </c>
      <c r="BF186" s="216">
        <f>IF(N186="snížená",J186,0)</f>
        <v>0</v>
      </c>
      <c r="BG186" s="216">
        <f>IF(N186="zákl. přenesená",J186,0)</f>
        <v>0</v>
      </c>
      <c r="BH186" s="216">
        <f>IF(N186="sníž. přenesená",J186,0)</f>
        <v>0</v>
      </c>
      <c r="BI186" s="216">
        <f>IF(N186="nulová",J186,0)</f>
        <v>0</v>
      </c>
      <c r="BJ186" s="18" t="s">
        <v>81</v>
      </c>
      <c r="BK186" s="216">
        <f>ROUND(I186*H186,2)</f>
        <v>0</v>
      </c>
      <c r="BL186" s="18" t="s">
        <v>487</v>
      </c>
      <c r="BM186" s="215" t="s">
        <v>3577</v>
      </c>
    </row>
    <row r="187" spans="1:65" s="2" customFormat="1" ht="10.199999999999999">
      <c r="A187" s="35"/>
      <c r="B187" s="36"/>
      <c r="C187" s="37"/>
      <c r="D187" s="217" t="s">
        <v>194</v>
      </c>
      <c r="E187" s="37"/>
      <c r="F187" s="218" t="s">
        <v>3576</v>
      </c>
      <c r="G187" s="37"/>
      <c r="H187" s="37"/>
      <c r="I187" s="116"/>
      <c r="J187" s="37"/>
      <c r="K187" s="37"/>
      <c r="L187" s="40"/>
      <c r="M187" s="219"/>
      <c r="N187" s="220"/>
      <c r="O187" s="72"/>
      <c r="P187" s="72"/>
      <c r="Q187" s="72"/>
      <c r="R187" s="72"/>
      <c r="S187" s="72"/>
      <c r="T187" s="73"/>
      <c r="U187" s="35"/>
      <c r="V187" s="35"/>
      <c r="W187" s="35"/>
      <c r="X187" s="35"/>
      <c r="Y187" s="35"/>
      <c r="Z187" s="35"/>
      <c r="AA187" s="35"/>
      <c r="AB187" s="35"/>
      <c r="AC187" s="35"/>
      <c r="AD187" s="35"/>
      <c r="AE187" s="35"/>
      <c r="AT187" s="18" t="s">
        <v>194</v>
      </c>
      <c r="AU187" s="18" t="s">
        <v>83</v>
      </c>
    </row>
    <row r="188" spans="1:65" s="2" customFormat="1" ht="16.5" customHeight="1">
      <c r="A188" s="35"/>
      <c r="B188" s="36"/>
      <c r="C188" s="258" t="s">
        <v>416</v>
      </c>
      <c r="D188" s="258" t="s">
        <v>521</v>
      </c>
      <c r="E188" s="259" t="s">
        <v>2687</v>
      </c>
      <c r="F188" s="260" t="s">
        <v>2688</v>
      </c>
      <c r="G188" s="261" t="s">
        <v>990</v>
      </c>
      <c r="H188" s="262">
        <v>1</v>
      </c>
      <c r="I188" s="263"/>
      <c r="J188" s="264">
        <f>ROUND(I188*H188,2)</f>
        <v>0</v>
      </c>
      <c r="K188" s="260" t="s">
        <v>1</v>
      </c>
      <c r="L188" s="265"/>
      <c r="M188" s="266" t="s">
        <v>1</v>
      </c>
      <c r="N188" s="267" t="s">
        <v>38</v>
      </c>
      <c r="O188" s="72"/>
      <c r="P188" s="213">
        <f>O188*H188</f>
        <v>0</v>
      </c>
      <c r="Q188" s="213">
        <v>0</v>
      </c>
      <c r="R188" s="213">
        <f>Q188*H188</f>
        <v>0</v>
      </c>
      <c r="S188" s="213">
        <v>0</v>
      </c>
      <c r="T188" s="214">
        <f>S188*H188</f>
        <v>0</v>
      </c>
      <c r="U188" s="35"/>
      <c r="V188" s="35"/>
      <c r="W188" s="35"/>
      <c r="X188" s="35"/>
      <c r="Y188" s="35"/>
      <c r="Z188" s="35"/>
      <c r="AA188" s="35"/>
      <c r="AB188" s="35"/>
      <c r="AC188" s="35"/>
      <c r="AD188" s="35"/>
      <c r="AE188" s="35"/>
      <c r="AR188" s="215" t="s">
        <v>487</v>
      </c>
      <c r="AT188" s="215" t="s">
        <v>521</v>
      </c>
      <c r="AU188" s="215" t="s">
        <v>83</v>
      </c>
      <c r="AY188" s="18" t="s">
        <v>185</v>
      </c>
      <c r="BE188" s="216">
        <f>IF(N188="základní",J188,0)</f>
        <v>0</v>
      </c>
      <c r="BF188" s="216">
        <f>IF(N188="snížená",J188,0)</f>
        <v>0</v>
      </c>
      <c r="BG188" s="216">
        <f>IF(N188="zákl. přenesená",J188,0)</f>
        <v>0</v>
      </c>
      <c r="BH188" s="216">
        <f>IF(N188="sníž. přenesená",J188,0)</f>
        <v>0</v>
      </c>
      <c r="BI188" s="216">
        <f>IF(N188="nulová",J188,0)</f>
        <v>0</v>
      </c>
      <c r="BJ188" s="18" t="s">
        <v>81</v>
      </c>
      <c r="BK188" s="216">
        <f>ROUND(I188*H188,2)</f>
        <v>0</v>
      </c>
      <c r="BL188" s="18" t="s">
        <v>487</v>
      </c>
      <c r="BM188" s="215" t="s">
        <v>3578</v>
      </c>
    </row>
    <row r="189" spans="1:65" s="2" customFormat="1" ht="10.199999999999999">
      <c r="A189" s="35"/>
      <c r="B189" s="36"/>
      <c r="C189" s="37"/>
      <c r="D189" s="217" t="s">
        <v>194</v>
      </c>
      <c r="E189" s="37"/>
      <c r="F189" s="218" t="s">
        <v>2688</v>
      </c>
      <c r="G189" s="37"/>
      <c r="H189" s="37"/>
      <c r="I189" s="116"/>
      <c r="J189" s="37"/>
      <c r="K189" s="37"/>
      <c r="L189" s="40"/>
      <c r="M189" s="219"/>
      <c r="N189" s="220"/>
      <c r="O189" s="72"/>
      <c r="P189" s="72"/>
      <c r="Q189" s="72"/>
      <c r="R189" s="72"/>
      <c r="S189" s="72"/>
      <c r="T189" s="73"/>
      <c r="U189" s="35"/>
      <c r="V189" s="35"/>
      <c r="W189" s="35"/>
      <c r="X189" s="35"/>
      <c r="Y189" s="35"/>
      <c r="Z189" s="35"/>
      <c r="AA189" s="35"/>
      <c r="AB189" s="35"/>
      <c r="AC189" s="35"/>
      <c r="AD189" s="35"/>
      <c r="AE189" s="35"/>
      <c r="AT189" s="18" t="s">
        <v>194</v>
      </c>
      <c r="AU189" s="18" t="s">
        <v>83</v>
      </c>
    </row>
    <row r="190" spans="1:65" s="2" customFormat="1" ht="16.5" customHeight="1">
      <c r="A190" s="35"/>
      <c r="B190" s="36"/>
      <c r="C190" s="258" t="s">
        <v>422</v>
      </c>
      <c r="D190" s="258" t="s">
        <v>521</v>
      </c>
      <c r="E190" s="259" t="s">
        <v>3579</v>
      </c>
      <c r="F190" s="260" t="s">
        <v>3580</v>
      </c>
      <c r="G190" s="261" t="s">
        <v>990</v>
      </c>
      <c r="H190" s="262">
        <v>2</v>
      </c>
      <c r="I190" s="263"/>
      <c r="J190" s="264">
        <f>ROUND(I190*H190,2)</f>
        <v>0</v>
      </c>
      <c r="K190" s="260" t="s">
        <v>1</v>
      </c>
      <c r="L190" s="265"/>
      <c r="M190" s="266" t="s">
        <v>1</v>
      </c>
      <c r="N190" s="267" t="s">
        <v>38</v>
      </c>
      <c r="O190" s="72"/>
      <c r="P190" s="213">
        <f>O190*H190</f>
        <v>0</v>
      </c>
      <c r="Q190" s="213">
        <v>0</v>
      </c>
      <c r="R190" s="213">
        <f>Q190*H190</f>
        <v>0</v>
      </c>
      <c r="S190" s="213">
        <v>0</v>
      </c>
      <c r="T190" s="214">
        <f>S190*H190</f>
        <v>0</v>
      </c>
      <c r="U190" s="35"/>
      <c r="V190" s="35"/>
      <c r="W190" s="35"/>
      <c r="X190" s="35"/>
      <c r="Y190" s="35"/>
      <c r="Z190" s="35"/>
      <c r="AA190" s="35"/>
      <c r="AB190" s="35"/>
      <c r="AC190" s="35"/>
      <c r="AD190" s="35"/>
      <c r="AE190" s="35"/>
      <c r="AR190" s="215" t="s">
        <v>487</v>
      </c>
      <c r="AT190" s="215" t="s">
        <v>521</v>
      </c>
      <c r="AU190" s="215" t="s">
        <v>83</v>
      </c>
      <c r="AY190" s="18" t="s">
        <v>185</v>
      </c>
      <c r="BE190" s="216">
        <f>IF(N190="základní",J190,0)</f>
        <v>0</v>
      </c>
      <c r="BF190" s="216">
        <f>IF(N190="snížená",J190,0)</f>
        <v>0</v>
      </c>
      <c r="BG190" s="216">
        <f>IF(N190="zákl. přenesená",J190,0)</f>
        <v>0</v>
      </c>
      <c r="BH190" s="216">
        <f>IF(N190="sníž. přenesená",J190,0)</f>
        <v>0</v>
      </c>
      <c r="BI190" s="216">
        <f>IF(N190="nulová",J190,0)</f>
        <v>0</v>
      </c>
      <c r="BJ190" s="18" t="s">
        <v>81</v>
      </c>
      <c r="BK190" s="216">
        <f>ROUND(I190*H190,2)</f>
        <v>0</v>
      </c>
      <c r="BL190" s="18" t="s">
        <v>487</v>
      </c>
      <c r="BM190" s="215" t="s">
        <v>3581</v>
      </c>
    </row>
    <row r="191" spans="1:65" s="2" customFormat="1" ht="10.199999999999999">
      <c r="A191" s="35"/>
      <c r="B191" s="36"/>
      <c r="C191" s="37"/>
      <c r="D191" s="217" t="s">
        <v>194</v>
      </c>
      <c r="E191" s="37"/>
      <c r="F191" s="218" t="s">
        <v>3580</v>
      </c>
      <c r="G191" s="37"/>
      <c r="H191" s="37"/>
      <c r="I191" s="116"/>
      <c r="J191" s="37"/>
      <c r="K191" s="37"/>
      <c r="L191" s="40"/>
      <c r="M191" s="219"/>
      <c r="N191" s="220"/>
      <c r="O191" s="72"/>
      <c r="P191" s="72"/>
      <c r="Q191" s="72"/>
      <c r="R191" s="72"/>
      <c r="S191" s="72"/>
      <c r="T191" s="73"/>
      <c r="U191" s="35"/>
      <c r="V191" s="35"/>
      <c r="W191" s="35"/>
      <c r="X191" s="35"/>
      <c r="Y191" s="35"/>
      <c r="Z191" s="35"/>
      <c r="AA191" s="35"/>
      <c r="AB191" s="35"/>
      <c r="AC191" s="35"/>
      <c r="AD191" s="35"/>
      <c r="AE191" s="35"/>
      <c r="AT191" s="18" t="s">
        <v>194</v>
      </c>
      <c r="AU191" s="18" t="s">
        <v>83</v>
      </c>
    </row>
    <row r="192" spans="1:65" s="2" customFormat="1" ht="16.5" customHeight="1">
      <c r="A192" s="35"/>
      <c r="B192" s="36"/>
      <c r="C192" s="258" t="s">
        <v>427</v>
      </c>
      <c r="D192" s="258" t="s">
        <v>521</v>
      </c>
      <c r="E192" s="259" t="s">
        <v>2690</v>
      </c>
      <c r="F192" s="260" t="s">
        <v>3582</v>
      </c>
      <c r="G192" s="261" t="s">
        <v>990</v>
      </c>
      <c r="H192" s="262">
        <v>10</v>
      </c>
      <c r="I192" s="263"/>
      <c r="J192" s="264">
        <f>ROUND(I192*H192,2)</f>
        <v>0</v>
      </c>
      <c r="K192" s="260" t="s">
        <v>1</v>
      </c>
      <c r="L192" s="265"/>
      <c r="M192" s="266" t="s">
        <v>1</v>
      </c>
      <c r="N192" s="267" t="s">
        <v>38</v>
      </c>
      <c r="O192" s="72"/>
      <c r="P192" s="213">
        <f>O192*H192</f>
        <v>0</v>
      </c>
      <c r="Q192" s="213">
        <v>0</v>
      </c>
      <c r="R192" s="213">
        <f>Q192*H192</f>
        <v>0</v>
      </c>
      <c r="S192" s="213">
        <v>0</v>
      </c>
      <c r="T192" s="214">
        <f>S192*H192</f>
        <v>0</v>
      </c>
      <c r="U192" s="35"/>
      <c r="V192" s="35"/>
      <c r="W192" s="35"/>
      <c r="X192" s="35"/>
      <c r="Y192" s="35"/>
      <c r="Z192" s="35"/>
      <c r="AA192" s="35"/>
      <c r="AB192" s="35"/>
      <c r="AC192" s="35"/>
      <c r="AD192" s="35"/>
      <c r="AE192" s="35"/>
      <c r="AR192" s="215" t="s">
        <v>487</v>
      </c>
      <c r="AT192" s="215" t="s">
        <v>521</v>
      </c>
      <c r="AU192" s="215" t="s">
        <v>83</v>
      </c>
      <c r="AY192" s="18" t="s">
        <v>185</v>
      </c>
      <c r="BE192" s="216">
        <f>IF(N192="základní",J192,0)</f>
        <v>0</v>
      </c>
      <c r="BF192" s="216">
        <f>IF(N192="snížená",J192,0)</f>
        <v>0</v>
      </c>
      <c r="BG192" s="216">
        <f>IF(N192="zákl. přenesená",J192,0)</f>
        <v>0</v>
      </c>
      <c r="BH192" s="216">
        <f>IF(N192="sníž. přenesená",J192,0)</f>
        <v>0</v>
      </c>
      <c r="BI192" s="216">
        <f>IF(N192="nulová",J192,0)</f>
        <v>0</v>
      </c>
      <c r="BJ192" s="18" t="s">
        <v>81</v>
      </c>
      <c r="BK192" s="216">
        <f>ROUND(I192*H192,2)</f>
        <v>0</v>
      </c>
      <c r="BL192" s="18" t="s">
        <v>487</v>
      </c>
      <c r="BM192" s="215" t="s">
        <v>3583</v>
      </c>
    </row>
    <row r="193" spans="1:65" s="2" customFormat="1" ht="10.199999999999999">
      <c r="A193" s="35"/>
      <c r="B193" s="36"/>
      <c r="C193" s="37"/>
      <c r="D193" s="217" t="s">
        <v>194</v>
      </c>
      <c r="E193" s="37"/>
      <c r="F193" s="218" t="s">
        <v>3582</v>
      </c>
      <c r="G193" s="37"/>
      <c r="H193" s="37"/>
      <c r="I193" s="116"/>
      <c r="J193" s="37"/>
      <c r="K193" s="37"/>
      <c r="L193" s="40"/>
      <c r="M193" s="219"/>
      <c r="N193" s="220"/>
      <c r="O193" s="72"/>
      <c r="P193" s="72"/>
      <c r="Q193" s="72"/>
      <c r="R193" s="72"/>
      <c r="S193" s="72"/>
      <c r="T193" s="73"/>
      <c r="U193" s="35"/>
      <c r="V193" s="35"/>
      <c r="W193" s="35"/>
      <c r="X193" s="35"/>
      <c r="Y193" s="35"/>
      <c r="Z193" s="35"/>
      <c r="AA193" s="35"/>
      <c r="AB193" s="35"/>
      <c r="AC193" s="35"/>
      <c r="AD193" s="35"/>
      <c r="AE193" s="35"/>
      <c r="AT193" s="18" t="s">
        <v>194</v>
      </c>
      <c r="AU193" s="18" t="s">
        <v>83</v>
      </c>
    </row>
    <row r="194" spans="1:65" s="2" customFormat="1" ht="16.5" customHeight="1">
      <c r="A194" s="35"/>
      <c r="B194" s="36"/>
      <c r="C194" s="258" t="s">
        <v>432</v>
      </c>
      <c r="D194" s="258" t="s">
        <v>521</v>
      </c>
      <c r="E194" s="259" t="s">
        <v>3584</v>
      </c>
      <c r="F194" s="260" t="s">
        <v>3585</v>
      </c>
      <c r="G194" s="261" t="s">
        <v>990</v>
      </c>
      <c r="H194" s="262">
        <v>12</v>
      </c>
      <c r="I194" s="263"/>
      <c r="J194" s="264">
        <f>ROUND(I194*H194,2)</f>
        <v>0</v>
      </c>
      <c r="K194" s="260" t="s">
        <v>1</v>
      </c>
      <c r="L194" s="265"/>
      <c r="M194" s="266" t="s">
        <v>1</v>
      </c>
      <c r="N194" s="267" t="s">
        <v>38</v>
      </c>
      <c r="O194" s="72"/>
      <c r="P194" s="213">
        <f>O194*H194</f>
        <v>0</v>
      </c>
      <c r="Q194" s="213">
        <v>0</v>
      </c>
      <c r="R194" s="213">
        <f>Q194*H194</f>
        <v>0</v>
      </c>
      <c r="S194" s="213">
        <v>0</v>
      </c>
      <c r="T194" s="214">
        <f>S194*H194</f>
        <v>0</v>
      </c>
      <c r="U194" s="35"/>
      <c r="V194" s="35"/>
      <c r="W194" s="35"/>
      <c r="X194" s="35"/>
      <c r="Y194" s="35"/>
      <c r="Z194" s="35"/>
      <c r="AA194" s="35"/>
      <c r="AB194" s="35"/>
      <c r="AC194" s="35"/>
      <c r="AD194" s="35"/>
      <c r="AE194" s="35"/>
      <c r="AR194" s="215" t="s">
        <v>487</v>
      </c>
      <c r="AT194" s="215" t="s">
        <v>521</v>
      </c>
      <c r="AU194" s="215" t="s">
        <v>83</v>
      </c>
      <c r="AY194" s="18" t="s">
        <v>185</v>
      </c>
      <c r="BE194" s="216">
        <f>IF(N194="základní",J194,0)</f>
        <v>0</v>
      </c>
      <c r="BF194" s="216">
        <f>IF(N194="snížená",J194,0)</f>
        <v>0</v>
      </c>
      <c r="BG194" s="216">
        <f>IF(N194="zákl. přenesená",J194,0)</f>
        <v>0</v>
      </c>
      <c r="BH194" s="216">
        <f>IF(N194="sníž. přenesená",J194,0)</f>
        <v>0</v>
      </c>
      <c r="BI194" s="216">
        <f>IF(N194="nulová",J194,0)</f>
        <v>0</v>
      </c>
      <c r="BJ194" s="18" t="s">
        <v>81</v>
      </c>
      <c r="BK194" s="216">
        <f>ROUND(I194*H194,2)</f>
        <v>0</v>
      </c>
      <c r="BL194" s="18" t="s">
        <v>487</v>
      </c>
      <c r="BM194" s="215" t="s">
        <v>3586</v>
      </c>
    </row>
    <row r="195" spans="1:65" s="2" customFormat="1" ht="10.199999999999999">
      <c r="A195" s="35"/>
      <c r="B195" s="36"/>
      <c r="C195" s="37"/>
      <c r="D195" s="217" t="s">
        <v>194</v>
      </c>
      <c r="E195" s="37"/>
      <c r="F195" s="218" t="s">
        <v>3585</v>
      </c>
      <c r="G195" s="37"/>
      <c r="H195" s="37"/>
      <c r="I195" s="116"/>
      <c r="J195" s="37"/>
      <c r="K195" s="37"/>
      <c r="L195" s="40"/>
      <c r="M195" s="219"/>
      <c r="N195" s="220"/>
      <c r="O195" s="72"/>
      <c r="P195" s="72"/>
      <c r="Q195" s="72"/>
      <c r="R195" s="72"/>
      <c r="S195" s="72"/>
      <c r="T195" s="73"/>
      <c r="U195" s="35"/>
      <c r="V195" s="35"/>
      <c r="W195" s="35"/>
      <c r="X195" s="35"/>
      <c r="Y195" s="35"/>
      <c r="Z195" s="35"/>
      <c r="AA195" s="35"/>
      <c r="AB195" s="35"/>
      <c r="AC195" s="35"/>
      <c r="AD195" s="35"/>
      <c r="AE195" s="35"/>
      <c r="AT195" s="18" t="s">
        <v>194</v>
      </c>
      <c r="AU195" s="18" t="s">
        <v>83</v>
      </c>
    </row>
    <row r="196" spans="1:65" s="2" customFormat="1" ht="16.5" customHeight="1">
      <c r="A196" s="35"/>
      <c r="B196" s="36"/>
      <c r="C196" s="258" t="s">
        <v>438</v>
      </c>
      <c r="D196" s="258" t="s">
        <v>521</v>
      </c>
      <c r="E196" s="259" t="s">
        <v>3587</v>
      </c>
      <c r="F196" s="260" t="s">
        <v>3588</v>
      </c>
      <c r="G196" s="261" t="s">
        <v>990</v>
      </c>
      <c r="H196" s="262">
        <v>6</v>
      </c>
      <c r="I196" s="263"/>
      <c r="J196" s="264">
        <f>ROUND(I196*H196,2)</f>
        <v>0</v>
      </c>
      <c r="K196" s="260" t="s">
        <v>1</v>
      </c>
      <c r="L196" s="265"/>
      <c r="M196" s="266" t="s">
        <v>1</v>
      </c>
      <c r="N196" s="267" t="s">
        <v>38</v>
      </c>
      <c r="O196" s="72"/>
      <c r="P196" s="213">
        <f>O196*H196</f>
        <v>0</v>
      </c>
      <c r="Q196" s="213">
        <v>0</v>
      </c>
      <c r="R196" s="213">
        <f>Q196*H196</f>
        <v>0</v>
      </c>
      <c r="S196" s="213">
        <v>0</v>
      </c>
      <c r="T196" s="214">
        <f>S196*H196</f>
        <v>0</v>
      </c>
      <c r="U196" s="35"/>
      <c r="V196" s="35"/>
      <c r="W196" s="35"/>
      <c r="X196" s="35"/>
      <c r="Y196" s="35"/>
      <c r="Z196" s="35"/>
      <c r="AA196" s="35"/>
      <c r="AB196" s="35"/>
      <c r="AC196" s="35"/>
      <c r="AD196" s="35"/>
      <c r="AE196" s="35"/>
      <c r="AR196" s="215" t="s">
        <v>487</v>
      </c>
      <c r="AT196" s="215" t="s">
        <v>521</v>
      </c>
      <c r="AU196" s="215" t="s">
        <v>83</v>
      </c>
      <c r="AY196" s="18" t="s">
        <v>185</v>
      </c>
      <c r="BE196" s="216">
        <f>IF(N196="základní",J196,0)</f>
        <v>0</v>
      </c>
      <c r="BF196" s="216">
        <f>IF(N196="snížená",J196,0)</f>
        <v>0</v>
      </c>
      <c r="BG196" s="216">
        <f>IF(N196="zákl. přenesená",J196,0)</f>
        <v>0</v>
      </c>
      <c r="BH196" s="216">
        <f>IF(N196="sníž. přenesená",J196,0)</f>
        <v>0</v>
      </c>
      <c r="BI196" s="216">
        <f>IF(N196="nulová",J196,0)</f>
        <v>0</v>
      </c>
      <c r="BJ196" s="18" t="s">
        <v>81</v>
      </c>
      <c r="BK196" s="216">
        <f>ROUND(I196*H196,2)</f>
        <v>0</v>
      </c>
      <c r="BL196" s="18" t="s">
        <v>487</v>
      </c>
      <c r="BM196" s="215" t="s">
        <v>3589</v>
      </c>
    </row>
    <row r="197" spans="1:65" s="2" customFormat="1" ht="10.199999999999999">
      <c r="A197" s="35"/>
      <c r="B197" s="36"/>
      <c r="C197" s="37"/>
      <c r="D197" s="217" t="s">
        <v>194</v>
      </c>
      <c r="E197" s="37"/>
      <c r="F197" s="218" t="s">
        <v>3588</v>
      </c>
      <c r="G197" s="37"/>
      <c r="H197" s="37"/>
      <c r="I197" s="116"/>
      <c r="J197" s="37"/>
      <c r="K197" s="37"/>
      <c r="L197" s="40"/>
      <c r="M197" s="219"/>
      <c r="N197" s="220"/>
      <c r="O197" s="72"/>
      <c r="P197" s="72"/>
      <c r="Q197" s="72"/>
      <c r="R197" s="72"/>
      <c r="S197" s="72"/>
      <c r="T197" s="73"/>
      <c r="U197" s="35"/>
      <c r="V197" s="35"/>
      <c r="W197" s="35"/>
      <c r="X197" s="35"/>
      <c r="Y197" s="35"/>
      <c r="Z197" s="35"/>
      <c r="AA197" s="35"/>
      <c r="AB197" s="35"/>
      <c r="AC197" s="35"/>
      <c r="AD197" s="35"/>
      <c r="AE197" s="35"/>
      <c r="AT197" s="18" t="s">
        <v>194</v>
      </c>
      <c r="AU197" s="18" t="s">
        <v>83</v>
      </c>
    </row>
    <row r="198" spans="1:65" s="2" customFormat="1" ht="16.5" customHeight="1">
      <c r="A198" s="35"/>
      <c r="B198" s="36"/>
      <c r="C198" s="258" t="s">
        <v>446</v>
      </c>
      <c r="D198" s="258" t="s">
        <v>521</v>
      </c>
      <c r="E198" s="259" t="s">
        <v>3590</v>
      </c>
      <c r="F198" s="260" t="s">
        <v>3591</v>
      </c>
      <c r="G198" s="261" t="s">
        <v>990</v>
      </c>
      <c r="H198" s="262">
        <v>6</v>
      </c>
      <c r="I198" s="263"/>
      <c r="J198" s="264">
        <f>ROUND(I198*H198,2)</f>
        <v>0</v>
      </c>
      <c r="K198" s="260" t="s">
        <v>1</v>
      </c>
      <c r="L198" s="265"/>
      <c r="M198" s="266" t="s">
        <v>1</v>
      </c>
      <c r="N198" s="267" t="s">
        <v>38</v>
      </c>
      <c r="O198" s="72"/>
      <c r="P198" s="213">
        <f>O198*H198</f>
        <v>0</v>
      </c>
      <c r="Q198" s="213">
        <v>0</v>
      </c>
      <c r="R198" s="213">
        <f>Q198*H198</f>
        <v>0</v>
      </c>
      <c r="S198" s="213">
        <v>0</v>
      </c>
      <c r="T198" s="214">
        <f>S198*H198</f>
        <v>0</v>
      </c>
      <c r="U198" s="35"/>
      <c r="V198" s="35"/>
      <c r="W198" s="35"/>
      <c r="X198" s="35"/>
      <c r="Y198" s="35"/>
      <c r="Z198" s="35"/>
      <c r="AA198" s="35"/>
      <c r="AB198" s="35"/>
      <c r="AC198" s="35"/>
      <c r="AD198" s="35"/>
      <c r="AE198" s="35"/>
      <c r="AR198" s="215" t="s">
        <v>487</v>
      </c>
      <c r="AT198" s="215" t="s">
        <v>521</v>
      </c>
      <c r="AU198" s="215" t="s">
        <v>83</v>
      </c>
      <c r="AY198" s="18" t="s">
        <v>185</v>
      </c>
      <c r="BE198" s="216">
        <f>IF(N198="základní",J198,0)</f>
        <v>0</v>
      </c>
      <c r="BF198" s="216">
        <f>IF(N198="snížená",J198,0)</f>
        <v>0</v>
      </c>
      <c r="BG198" s="216">
        <f>IF(N198="zákl. přenesená",J198,0)</f>
        <v>0</v>
      </c>
      <c r="BH198" s="216">
        <f>IF(N198="sníž. přenesená",J198,0)</f>
        <v>0</v>
      </c>
      <c r="BI198" s="216">
        <f>IF(N198="nulová",J198,0)</f>
        <v>0</v>
      </c>
      <c r="BJ198" s="18" t="s">
        <v>81</v>
      </c>
      <c r="BK198" s="216">
        <f>ROUND(I198*H198,2)</f>
        <v>0</v>
      </c>
      <c r="BL198" s="18" t="s">
        <v>487</v>
      </c>
      <c r="BM198" s="215" t="s">
        <v>3592</v>
      </c>
    </row>
    <row r="199" spans="1:65" s="2" customFormat="1" ht="10.199999999999999">
      <c r="A199" s="35"/>
      <c r="B199" s="36"/>
      <c r="C199" s="37"/>
      <c r="D199" s="217" t="s">
        <v>194</v>
      </c>
      <c r="E199" s="37"/>
      <c r="F199" s="218" t="s">
        <v>3591</v>
      </c>
      <c r="G199" s="37"/>
      <c r="H199" s="37"/>
      <c r="I199" s="116"/>
      <c r="J199" s="37"/>
      <c r="K199" s="37"/>
      <c r="L199" s="40"/>
      <c r="M199" s="219"/>
      <c r="N199" s="220"/>
      <c r="O199" s="72"/>
      <c r="P199" s="72"/>
      <c r="Q199" s="72"/>
      <c r="R199" s="72"/>
      <c r="S199" s="72"/>
      <c r="T199" s="73"/>
      <c r="U199" s="35"/>
      <c r="V199" s="35"/>
      <c r="W199" s="35"/>
      <c r="X199" s="35"/>
      <c r="Y199" s="35"/>
      <c r="Z199" s="35"/>
      <c r="AA199" s="35"/>
      <c r="AB199" s="35"/>
      <c r="AC199" s="35"/>
      <c r="AD199" s="35"/>
      <c r="AE199" s="35"/>
      <c r="AT199" s="18" t="s">
        <v>194</v>
      </c>
      <c r="AU199" s="18" t="s">
        <v>83</v>
      </c>
    </row>
    <row r="200" spans="1:65" s="2" customFormat="1" ht="16.5" customHeight="1">
      <c r="A200" s="35"/>
      <c r="B200" s="36"/>
      <c r="C200" s="258" t="s">
        <v>458</v>
      </c>
      <c r="D200" s="258" t="s">
        <v>521</v>
      </c>
      <c r="E200" s="259" t="s">
        <v>2720</v>
      </c>
      <c r="F200" s="260" t="s">
        <v>2909</v>
      </c>
      <c r="G200" s="261" t="s">
        <v>1430</v>
      </c>
      <c r="H200" s="262">
        <v>1</v>
      </c>
      <c r="I200" s="263"/>
      <c r="J200" s="264">
        <f>ROUND(I200*H200,2)</f>
        <v>0</v>
      </c>
      <c r="K200" s="260" t="s">
        <v>1</v>
      </c>
      <c r="L200" s="265"/>
      <c r="M200" s="266" t="s">
        <v>1</v>
      </c>
      <c r="N200" s="267" t="s">
        <v>38</v>
      </c>
      <c r="O200" s="72"/>
      <c r="P200" s="213">
        <f>O200*H200</f>
        <v>0</v>
      </c>
      <c r="Q200" s="213">
        <v>0</v>
      </c>
      <c r="R200" s="213">
        <f>Q200*H200</f>
        <v>0</v>
      </c>
      <c r="S200" s="213">
        <v>0</v>
      </c>
      <c r="T200" s="214">
        <f>S200*H200</f>
        <v>0</v>
      </c>
      <c r="U200" s="35"/>
      <c r="V200" s="35"/>
      <c r="W200" s="35"/>
      <c r="X200" s="35"/>
      <c r="Y200" s="35"/>
      <c r="Z200" s="35"/>
      <c r="AA200" s="35"/>
      <c r="AB200" s="35"/>
      <c r="AC200" s="35"/>
      <c r="AD200" s="35"/>
      <c r="AE200" s="35"/>
      <c r="AR200" s="215" t="s">
        <v>487</v>
      </c>
      <c r="AT200" s="215" t="s">
        <v>521</v>
      </c>
      <c r="AU200" s="215" t="s">
        <v>83</v>
      </c>
      <c r="AY200" s="18" t="s">
        <v>185</v>
      </c>
      <c r="BE200" s="216">
        <f>IF(N200="základní",J200,0)</f>
        <v>0</v>
      </c>
      <c r="BF200" s="216">
        <f>IF(N200="snížená",J200,0)</f>
        <v>0</v>
      </c>
      <c r="BG200" s="216">
        <f>IF(N200="zákl. přenesená",J200,0)</f>
        <v>0</v>
      </c>
      <c r="BH200" s="216">
        <f>IF(N200="sníž. přenesená",J200,0)</f>
        <v>0</v>
      </c>
      <c r="BI200" s="216">
        <f>IF(N200="nulová",J200,0)</f>
        <v>0</v>
      </c>
      <c r="BJ200" s="18" t="s">
        <v>81</v>
      </c>
      <c r="BK200" s="216">
        <f>ROUND(I200*H200,2)</f>
        <v>0</v>
      </c>
      <c r="BL200" s="18" t="s">
        <v>487</v>
      </c>
      <c r="BM200" s="215" t="s">
        <v>3593</v>
      </c>
    </row>
    <row r="201" spans="1:65" s="2" customFormat="1" ht="10.199999999999999">
      <c r="A201" s="35"/>
      <c r="B201" s="36"/>
      <c r="C201" s="37"/>
      <c r="D201" s="217" t="s">
        <v>194</v>
      </c>
      <c r="E201" s="37"/>
      <c r="F201" s="218" t="s">
        <v>2909</v>
      </c>
      <c r="G201" s="37"/>
      <c r="H201" s="37"/>
      <c r="I201" s="116"/>
      <c r="J201" s="37"/>
      <c r="K201" s="37"/>
      <c r="L201" s="40"/>
      <c r="M201" s="219"/>
      <c r="N201" s="220"/>
      <c r="O201" s="72"/>
      <c r="P201" s="72"/>
      <c r="Q201" s="72"/>
      <c r="R201" s="72"/>
      <c r="S201" s="72"/>
      <c r="T201" s="73"/>
      <c r="U201" s="35"/>
      <c r="V201" s="35"/>
      <c r="W201" s="35"/>
      <c r="X201" s="35"/>
      <c r="Y201" s="35"/>
      <c r="Z201" s="35"/>
      <c r="AA201" s="35"/>
      <c r="AB201" s="35"/>
      <c r="AC201" s="35"/>
      <c r="AD201" s="35"/>
      <c r="AE201" s="35"/>
      <c r="AT201" s="18" t="s">
        <v>194</v>
      </c>
      <c r="AU201" s="18" t="s">
        <v>83</v>
      </c>
    </row>
    <row r="202" spans="1:65" s="12" customFormat="1" ht="22.8" customHeight="1">
      <c r="B202" s="188"/>
      <c r="C202" s="189"/>
      <c r="D202" s="190" t="s">
        <v>72</v>
      </c>
      <c r="E202" s="202" t="s">
        <v>1515</v>
      </c>
      <c r="F202" s="202" t="s">
        <v>3594</v>
      </c>
      <c r="G202" s="189"/>
      <c r="H202" s="189"/>
      <c r="I202" s="192"/>
      <c r="J202" s="203">
        <f>BK202</f>
        <v>0</v>
      </c>
      <c r="K202" s="189"/>
      <c r="L202" s="194"/>
      <c r="M202" s="195"/>
      <c r="N202" s="196"/>
      <c r="O202" s="196"/>
      <c r="P202" s="197">
        <f>SUM(P203:P208)</f>
        <v>0</v>
      </c>
      <c r="Q202" s="196"/>
      <c r="R202" s="197">
        <f>SUM(R203:R208)</f>
        <v>0</v>
      </c>
      <c r="S202" s="196"/>
      <c r="T202" s="198">
        <f>SUM(T203:T208)</f>
        <v>0</v>
      </c>
      <c r="AR202" s="199" t="s">
        <v>192</v>
      </c>
      <c r="AT202" s="200" t="s">
        <v>72</v>
      </c>
      <c r="AU202" s="200" t="s">
        <v>81</v>
      </c>
      <c r="AY202" s="199" t="s">
        <v>185</v>
      </c>
      <c r="BK202" s="201">
        <f>SUM(BK203:BK208)</f>
        <v>0</v>
      </c>
    </row>
    <row r="203" spans="1:65" s="2" customFormat="1" ht="16.5" customHeight="1">
      <c r="A203" s="35"/>
      <c r="B203" s="36"/>
      <c r="C203" s="258" t="s">
        <v>466</v>
      </c>
      <c r="D203" s="258" t="s">
        <v>521</v>
      </c>
      <c r="E203" s="259" t="s">
        <v>3595</v>
      </c>
      <c r="F203" s="260" t="s">
        <v>3596</v>
      </c>
      <c r="G203" s="261" t="s">
        <v>990</v>
      </c>
      <c r="H203" s="262">
        <v>1</v>
      </c>
      <c r="I203" s="263"/>
      <c r="J203" s="264">
        <f>ROUND(I203*H203,2)</f>
        <v>0</v>
      </c>
      <c r="K203" s="260" t="s">
        <v>1</v>
      </c>
      <c r="L203" s="265"/>
      <c r="M203" s="266" t="s">
        <v>1</v>
      </c>
      <c r="N203" s="267" t="s">
        <v>38</v>
      </c>
      <c r="O203" s="72"/>
      <c r="P203" s="213">
        <f>O203*H203</f>
        <v>0</v>
      </c>
      <c r="Q203" s="213">
        <v>0</v>
      </c>
      <c r="R203" s="213">
        <f>Q203*H203</f>
        <v>0</v>
      </c>
      <c r="S203" s="213">
        <v>0</v>
      </c>
      <c r="T203" s="214">
        <f>S203*H203</f>
        <v>0</v>
      </c>
      <c r="U203" s="35"/>
      <c r="V203" s="35"/>
      <c r="W203" s="35"/>
      <c r="X203" s="35"/>
      <c r="Y203" s="35"/>
      <c r="Z203" s="35"/>
      <c r="AA203" s="35"/>
      <c r="AB203" s="35"/>
      <c r="AC203" s="35"/>
      <c r="AD203" s="35"/>
      <c r="AE203" s="35"/>
      <c r="AR203" s="215" t="s">
        <v>487</v>
      </c>
      <c r="AT203" s="215" t="s">
        <v>521</v>
      </c>
      <c r="AU203" s="215" t="s">
        <v>83</v>
      </c>
      <c r="AY203" s="18" t="s">
        <v>185</v>
      </c>
      <c r="BE203" s="216">
        <f>IF(N203="základní",J203,0)</f>
        <v>0</v>
      </c>
      <c r="BF203" s="216">
        <f>IF(N203="snížená",J203,0)</f>
        <v>0</v>
      </c>
      <c r="BG203" s="216">
        <f>IF(N203="zákl. přenesená",J203,0)</f>
        <v>0</v>
      </c>
      <c r="BH203" s="216">
        <f>IF(N203="sníž. přenesená",J203,0)</f>
        <v>0</v>
      </c>
      <c r="BI203" s="216">
        <f>IF(N203="nulová",J203,0)</f>
        <v>0</v>
      </c>
      <c r="BJ203" s="18" t="s">
        <v>81</v>
      </c>
      <c r="BK203" s="216">
        <f>ROUND(I203*H203,2)</f>
        <v>0</v>
      </c>
      <c r="BL203" s="18" t="s">
        <v>487</v>
      </c>
      <c r="BM203" s="215" t="s">
        <v>3597</v>
      </c>
    </row>
    <row r="204" spans="1:65" s="2" customFormat="1" ht="10.199999999999999">
      <c r="A204" s="35"/>
      <c r="B204" s="36"/>
      <c r="C204" s="37"/>
      <c r="D204" s="217" t="s">
        <v>194</v>
      </c>
      <c r="E204" s="37"/>
      <c r="F204" s="218" t="s">
        <v>3596</v>
      </c>
      <c r="G204" s="37"/>
      <c r="H204" s="37"/>
      <c r="I204" s="116"/>
      <c r="J204" s="37"/>
      <c r="K204" s="37"/>
      <c r="L204" s="40"/>
      <c r="M204" s="219"/>
      <c r="N204" s="220"/>
      <c r="O204" s="72"/>
      <c r="P204" s="72"/>
      <c r="Q204" s="72"/>
      <c r="R204" s="72"/>
      <c r="S204" s="72"/>
      <c r="T204" s="73"/>
      <c r="U204" s="35"/>
      <c r="V204" s="35"/>
      <c r="W204" s="35"/>
      <c r="X204" s="35"/>
      <c r="Y204" s="35"/>
      <c r="Z204" s="35"/>
      <c r="AA204" s="35"/>
      <c r="AB204" s="35"/>
      <c r="AC204" s="35"/>
      <c r="AD204" s="35"/>
      <c r="AE204" s="35"/>
      <c r="AT204" s="18" t="s">
        <v>194</v>
      </c>
      <c r="AU204" s="18" t="s">
        <v>83</v>
      </c>
    </row>
    <row r="205" spans="1:65" s="2" customFormat="1" ht="16.5" customHeight="1">
      <c r="A205" s="35"/>
      <c r="B205" s="36"/>
      <c r="C205" s="204" t="s">
        <v>234</v>
      </c>
      <c r="D205" s="204" t="s">
        <v>187</v>
      </c>
      <c r="E205" s="205" t="s">
        <v>2736</v>
      </c>
      <c r="F205" s="206" t="s">
        <v>3022</v>
      </c>
      <c r="G205" s="207" t="s">
        <v>1430</v>
      </c>
      <c r="H205" s="208">
        <v>1</v>
      </c>
      <c r="I205" s="209"/>
      <c r="J205" s="210">
        <f>ROUND(I205*H205,2)</f>
        <v>0</v>
      </c>
      <c r="K205" s="206" t="s">
        <v>1</v>
      </c>
      <c r="L205" s="40"/>
      <c r="M205" s="211" t="s">
        <v>1</v>
      </c>
      <c r="N205" s="212" t="s">
        <v>38</v>
      </c>
      <c r="O205" s="72"/>
      <c r="P205" s="213">
        <f>O205*H205</f>
        <v>0</v>
      </c>
      <c r="Q205" s="213">
        <v>0</v>
      </c>
      <c r="R205" s="213">
        <f>Q205*H205</f>
        <v>0</v>
      </c>
      <c r="S205" s="213">
        <v>0</v>
      </c>
      <c r="T205" s="214">
        <f>S205*H205</f>
        <v>0</v>
      </c>
      <c r="U205" s="35"/>
      <c r="V205" s="35"/>
      <c r="W205" s="35"/>
      <c r="X205" s="35"/>
      <c r="Y205" s="35"/>
      <c r="Z205" s="35"/>
      <c r="AA205" s="35"/>
      <c r="AB205" s="35"/>
      <c r="AC205" s="35"/>
      <c r="AD205" s="35"/>
      <c r="AE205" s="35"/>
      <c r="AR205" s="215" t="s">
        <v>487</v>
      </c>
      <c r="AT205" s="215" t="s">
        <v>187</v>
      </c>
      <c r="AU205" s="215" t="s">
        <v>83</v>
      </c>
      <c r="AY205" s="18" t="s">
        <v>185</v>
      </c>
      <c r="BE205" s="216">
        <f>IF(N205="základní",J205,0)</f>
        <v>0</v>
      </c>
      <c r="BF205" s="216">
        <f>IF(N205="snížená",J205,0)</f>
        <v>0</v>
      </c>
      <c r="BG205" s="216">
        <f>IF(N205="zákl. přenesená",J205,0)</f>
        <v>0</v>
      </c>
      <c r="BH205" s="216">
        <f>IF(N205="sníž. přenesená",J205,0)</f>
        <v>0</v>
      </c>
      <c r="BI205" s="216">
        <f>IF(N205="nulová",J205,0)</f>
        <v>0</v>
      </c>
      <c r="BJ205" s="18" t="s">
        <v>81</v>
      </c>
      <c r="BK205" s="216">
        <f>ROUND(I205*H205,2)</f>
        <v>0</v>
      </c>
      <c r="BL205" s="18" t="s">
        <v>487</v>
      </c>
      <c r="BM205" s="215" t="s">
        <v>3598</v>
      </c>
    </row>
    <row r="206" spans="1:65" s="2" customFormat="1" ht="10.199999999999999">
      <c r="A206" s="35"/>
      <c r="B206" s="36"/>
      <c r="C206" s="37"/>
      <c r="D206" s="217" t="s">
        <v>194</v>
      </c>
      <c r="E206" s="37"/>
      <c r="F206" s="218" t="s">
        <v>3022</v>
      </c>
      <c r="G206" s="37"/>
      <c r="H206" s="37"/>
      <c r="I206" s="116"/>
      <c r="J206" s="37"/>
      <c r="K206" s="37"/>
      <c r="L206" s="40"/>
      <c r="M206" s="219"/>
      <c r="N206" s="220"/>
      <c r="O206" s="72"/>
      <c r="P206" s="72"/>
      <c r="Q206" s="72"/>
      <c r="R206" s="72"/>
      <c r="S206" s="72"/>
      <c r="T206" s="73"/>
      <c r="U206" s="35"/>
      <c r="V206" s="35"/>
      <c r="W206" s="35"/>
      <c r="X206" s="35"/>
      <c r="Y206" s="35"/>
      <c r="Z206" s="35"/>
      <c r="AA206" s="35"/>
      <c r="AB206" s="35"/>
      <c r="AC206" s="35"/>
      <c r="AD206" s="35"/>
      <c r="AE206" s="35"/>
      <c r="AT206" s="18" t="s">
        <v>194</v>
      </c>
      <c r="AU206" s="18" t="s">
        <v>83</v>
      </c>
    </row>
    <row r="207" spans="1:65" s="2" customFormat="1" ht="16.5" customHeight="1">
      <c r="A207" s="35"/>
      <c r="B207" s="36"/>
      <c r="C207" s="204" t="s">
        <v>476</v>
      </c>
      <c r="D207" s="204" t="s">
        <v>187</v>
      </c>
      <c r="E207" s="205" t="s">
        <v>2739</v>
      </c>
      <c r="F207" s="206" t="s">
        <v>3029</v>
      </c>
      <c r="G207" s="207" t="s">
        <v>1430</v>
      </c>
      <c r="H207" s="208">
        <v>1</v>
      </c>
      <c r="I207" s="209"/>
      <c r="J207" s="210">
        <f>ROUND(I207*H207,2)</f>
        <v>0</v>
      </c>
      <c r="K207" s="206" t="s">
        <v>1</v>
      </c>
      <c r="L207" s="40"/>
      <c r="M207" s="211" t="s">
        <v>1</v>
      </c>
      <c r="N207" s="212" t="s">
        <v>38</v>
      </c>
      <c r="O207" s="72"/>
      <c r="P207" s="213">
        <f>O207*H207</f>
        <v>0</v>
      </c>
      <c r="Q207" s="213">
        <v>0</v>
      </c>
      <c r="R207" s="213">
        <f>Q207*H207</f>
        <v>0</v>
      </c>
      <c r="S207" s="213">
        <v>0</v>
      </c>
      <c r="T207" s="214">
        <f>S207*H207</f>
        <v>0</v>
      </c>
      <c r="U207" s="35"/>
      <c r="V207" s="35"/>
      <c r="W207" s="35"/>
      <c r="X207" s="35"/>
      <c r="Y207" s="35"/>
      <c r="Z207" s="35"/>
      <c r="AA207" s="35"/>
      <c r="AB207" s="35"/>
      <c r="AC207" s="35"/>
      <c r="AD207" s="35"/>
      <c r="AE207" s="35"/>
      <c r="AR207" s="215" t="s">
        <v>487</v>
      </c>
      <c r="AT207" s="215" t="s">
        <v>187</v>
      </c>
      <c r="AU207" s="215" t="s">
        <v>83</v>
      </c>
      <c r="AY207" s="18" t="s">
        <v>185</v>
      </c>
      <c r="BE207" s="216">
        <f>IF(N207="základní",J207,0)</f>
        <v>0</v>
      </c>
      <c r="BF207" s="216">
        <f>IF(N207="snížená",J207,0)</f>
        <v>0</v>
      </c>
      <c r="BG207" s="216">
        <f>IF(N207="zákl. přenesená",J207,0)</f>
        <v>0</v>
      </c>
      <c r="BH207" s="216">
        <f>IF(N207="sníž. přenesená",J207,0)</f>
        <v>0</v>
      </c>
      <c r="BI207" s="216">
        <f>IF(N207="nulová",J207,0)</f>
        <v>0</v>
      </c>
      <c r="BJ207" s="18" t="s">
        <v>81</v>
      </c>
      <c r="BK207" s="216">
        <f>ROUND(I207*H207,2)</f>
        <v>0</v>
      </c>
      <c r="BL207" s="18" t="s">
        <v>487</v>
      </c>
      <c r="BM207" s="215" t="s">
        <v>3599</v>
      </c>
    </row>
    <row r="208" spans="1:65" s="2" customFormat="1" ht="10.199999999999999">
      <c r="A208" s="35"/>
      <c r="B208" s="36"/>
      <c r="C208" s="37"/>
      <c r="D208" s="217" t="s">
        <v>194</v>
      </c>
      <c r="E208" s="37"/>
      <c r="F208" s="218" t="s">
        <v>3029</v>
      </c>
      <c r="G208" s="37"/>
      <c r="H208" s="37"/>
      <c r="I208" s="116"/>
      <c r="J208" s="37"/>
      <c r="K208" s="37"/>
      <c r="L208" s="40"/>
      <c r="M208" s="219"/>
      <c r="N208" s="220"/>
      <c r="O208" s="72"/>
      <c r="P208" s="72"/>
      <c r="Q208" s="72"/>
      <c r="R208" s="72"/>
      <c r="S208" s="72"/>
      <c r="T208" s="73"/>
      <c r="U208" s="35"/>
      <c r="V208" s="35"/>
      <c r="W208" s="35"/>
      <c r="X208" s="35"/>
      <c r="Y208" s="35"/>
      <c r="Z208" s="35"/>
      <c r="AA208" s="35"/>
      <c r="AB208" s="35"/>
      <c r="AC208" s="35"/>
      <c r="AD208" s="35"/>
      <c r="AE208" s="35"/>
      <c r="AT208" s="18" t="s">
        <v>194</v>
      </c>
      <c r="AU208" s="18" t="s">
        <v>83</v>
      </c>
    </row>
    <row r="209" spans="1:65" s="12" customFormat="1" ht="22.8" customHeight="1">
      <c r="B209" s="188"/>
      <c r="C209" s="189"/>
      <c r="D209" s="190" t="s">
        <v>72</v>
      </c>
      <c r="E209" s="202" t="s">
        <v>1567</v>
      </c>
      <c r="F209" s="202" t="s">
        <v>3202</v>
      </c>
      <c r="G209" s="189"/>
      <c r="H209" s="189"/>
      <c r="I209" s="192"/>
      <c r="J209" s="203">
        <f>BK209</f>
        <v>0</v>
      </c>
      <c r="K209" s="189"/>
      <c r="L209" s="194"/>
      <c r="M209" s="195"/>
      <c r="N209" s="196"/>
      <c r="O209" s="196"/>
      <c r="P209" s="197">
        <f>SUM(P210:P211)</f>
        <v>0</v>
      </c>
      <c r="Q209" s="196"/>
      <c r="R209" s="197">
        <f>SUM(R210:R211)</f>
        <v>0</v>
      </c>
      <c r="S209" s="196"/>
      <c r="T209" s="198">
        <f>SUM(T210:T211)</f>
        <v>0</v>
      </c>
      <c r="AR209" s="199" t="s">
        <v>192</v>
      </c>
      <c r="AT209" s="200" t="s">
        <v>72</v>
      </c>
      <c r="AU209" s="200" t="s">
        <v>81</v>
      </c>
      <c r="AY209" s="199" t="s">
        <v>185</v>
      </c>
      <c r="BK209" s="201">
        <f>SUM(BK210:BK211)</f>
        <v>0</v>
      </c>
    </row>
    <row r="210" spans="1:65" s="2" customFormat="1" ht="16.5" customHeight="1">
      <c r="A210" s="35"/>
      <c r="B210" s="36"/>
      <c r="C210" s="204" t="s">
        <v>480</v>
      </c>
      <c r="D210" s="204" t="s">
        <v>187</v>
      </c>
      <c r="E210" s="205" t="s">
        <v>2743</v>
      </c>
      <c r="F210" s="206" t="s">
        <v>2744</v>
      </c>
      <c r="G210" s="207" t="s">
        <v>1201</v>
      </c>
      <c r="H210" s="208">
        <v>16</v>
      </c>
      <c r="I210" s="209"/>
      <c r="J210" s="210">
        <f>ROUND(I210*H210,2)</f>
        <v>0</v>
      </c>
      <c r="K210" s="206" t="s">
        <v>1</v>
      </c>
      <c r="L210" s="40"/>
      <c r="M210" s="211" t="s">
        <v>1</v>
      </c>
      <c r="N210" s="212" t="s">
        <v>38</v>
      </c>
      <c r="O210" s="72"/>
      <c r="P210" s="213">
        <f>O210*H210</f>
        <v>0</v>
      </c>
      <c r="Q210" s="213">
        <v>0</v>
      </c>
      <c r="R210" s="213">
        <f>Q210*H210</f>
        <v>0</v>
      </c>
      <c r="S210" s="213">
        <v>0</v>
      </c>
      <c r="T210" s="214">
        <f>S210*H210</f>
        <v>0</v>
      </c>
      <c r="U210" s="35"/>
      <c r="V210" s="35"/>
      <c r="W210" s="35"/>
      <c r="X210" s="35"/>
      <c r="Y210" s="35"/>
      <c r="Z210" s="35"/>
      <c r="AA210" s="35"/>
      <c r="AB210" s="35"/>
      <c r="AC210" s="35"/>
      <c r="AD210" s="35"/>
      <c r="AE210" s="35"/>
      <c r="AR210" s="215" t="s">
        <v>487</v>
      </c>
      <c r="AT210" s="215" t="s">
        <v>187</v>
      </c>
      <c r="AU210" s="215" t="s">
        <v>83</v>
      </c>
      <c r="AY210" s="18" t="s">
        <v>185</v>
      </c>
      <c r="BE210" s="216">
        <f>IF(N210="základní",J210,0)</f>
        <v>0</v>
      </c>
      <c r="BF210" s="216">
        <f>IF(N210="snížená",J210,0)</f>
        <v>0</v>
      </c>
      <c r="BG210" s="216">
        <f>IF(N210="zákl. přenesená",J210,0)</f>
        <v>0</v>
      </c>
      <c r="BH210" s="216">
        <f>IF(N210="sníž. přenesená",J210,0)</f>
        <v>0</v>
      </c>
      <c r="BI210" s="216">
        <f>IF(N210="nulová",J210,0)</f>
        <v>0</v>
      </c>
      <c r="BJ210" s="18" t="s">
        <v>81</v>
      </c>
      <c r="BK210" s="216">
        <f>ROUND(I210*H210,2)</f>
        <v>0</v>
      </c>
      <c r="BL210" s="18" t="s">
        <v>487</v>
      </c>
      <c r="BM210" s="215" t="s">
        <v>3600</v>
      </c>
    </row>
    <row r="211" spans="1:65" s="2" customFormat="1" ht="10.199999999999999">
      <c r="A211" s="35"/>
      <c r="B211" s="36"/>
      <c r="C211" s="37"/>
      <c r="D211" s="217" t="s">
        <v>194</v>
      </c>
      <c r="E211" s="37"/>
      <c r="F211" s="218" t="s">
        <v>2744</v>
      </c>
      <c r="G211" s="37"/>
      <c r="H211" s="37"/>
      <c r="I211" s="116"/>
      <c r="J211" s="37"/>
      <c r="K211" s="37"/>
      <c r="L211" s="40"/>
      <c r="M211" s="219"/>
      <c r="N211" s="220"/>
      <c r="O211" s="72"/>
      <c r="P211" s="72"/>
      <c r="Q211" s="72"/>
      <c r="R211" s="72"/>
      <c r="S211" s="72"/>
      <c r="T211" s="73"/>
      <c r="U211" s="35"/>
      <c r="V211" s="35"/>
      <c r="W211" s="35"/>
      <c r="X211" s="35"/>
      <c r="Y211" s="35"/>
      <c r="Z211" s="35"/>
      <c r="AA211" s="35"/>
      <c r="AB211" s="35"/>
      <c r="AC211" s="35"/>
      <c r="AD211" s="35"/>
      <c r="AE211" s="35"/>
      <c r="AT211" s="18" t="s">
        <v>194</v>
      </c>
      <c r="AU211" s="18" t="s">
        <v>83</v>
      </c>
    </row>
    <row r="212" spans="1:65" s="12" customFormat="1" ht="22.8" customHeight="1">
      <c r="B212" s="188"/>
      <c r="C212" s="189"/>
      <c r="D212" s="190" t="s">
        <v>72</v>
      </c>
      <c r="E212" s="202" t="s">
        <v>1667</v>
      </c>
      <c r="F212" s="202" t="s">
        <v>2921</v>
      </c>
      <c r="G212" s="189"/>
      <c r="H212" s="189"/>
      <c r="I212" s="192"/>
      <c r="J212" s="203">
        <f>BK212</f>
        <v>0</v>
      </c>
      <c r="K212" s="189"/>
      <c r="L212" s="194"/>
      <c r="M212" s="195"/>
      <c r="N212" s="196"/>
      <c r="O212" s="196"/>
      <c r="P212" s="197">
        <f>SUM(P213:P218)</f>
        <v>0</v>
      </c>
      <c r="Q212" s="196"/>
      <c r="R212" s="197">
        <f>SUM(R213:R218)</f>
        <v>0</v>
      </c>
      <c r="S212" s="196"/>
      <c r="T212" s="198">
        <f>SUM(T213:T218)</f>
        <v>0</v>
      </c>
      <c r="AR212" s="199" t="s">
        <v>192</v>
      </c>
      <c r="AT212" s="200" t="s">
        <v>72</v>
      </c>
      <c r="AU212" s="200" t="s">
        <v>81</v>
      </c>
      <c r="AY212" s="199" t="s">
        <v>185</v>
      </c>
      <c r="BK212" s="201">
        <f>SUM(BK213:BK218)</f>
        <v>0</v>
      </c>
    </row>
    <row r="213" spans="1:65" s="2" customFormat="1" ht="21.75" customHeight="1">
      <c r="A213" s="35"/>
      <c r="B213" s="36"/>
      <c r="C213" s="204" t="s">
        <v>484</v>
      </c>
      <c r="D213" s="204" t="s">
        <v>187</v>
      </c>
      <c r="E213" s="205" t="s">
        <v>2746</v>
      </c>
      <c r="F213" s="206" t="s">
        <v>3427</v>
      </c>
      <c r="G213" s="207" t="s">
        <v>1430</v>
      </c>
      <c r="H213" s="208">
        <v>1</v>
      </c>
      <c r="I213" s="209"/>
      <c r="J213" s="210">
        <f>ROUND(I213*H213,2)</f>
        <v>0</v>
      </c>
      <c r="K213" s="206" t="s">
        <v>1</v>
      </c>
      <c r="L213" s="40"/>
      <c r="M213" s="211" t="s">
        <v>1</v>
      </c>
      <c r="N213" s="212" t="s">
        <v>38</v>
      </c>
      <c r="O213" s="72"/>
      <c r="P213" s="213">
        <f>O213*H213</f>
        <v>0</v>
      </c>
      <c r="Q213" s="213">
        <v>0</v>
      </c>
      <c r="R213" s="213">
        <f>Q213*H213</f>
        <v>0</v>
      </c>
      <c r="S213" s="213">
        <v>0</v>
      </c>
      <c r="T213" s="214">
        <f>S213*H213</f>
        <v>0</v>
      </c>
      <c r="U213" s="35"/>
      <c r="V213" s="35"/>
      <c r="W213" s="35"/>
      <c r="X213" s="35"/>
      <c r="Y213" s="35"/>
      <c r="Z213" s="35"/>
      <c r="AA213" s="35"/>
      <c r="AB213" s="35"/>
      <c r="AC213" s="35"/>
      <c r="AD213" s="35"/>
      <c r="AE213" s="35"/>
      <c r="AR213" s="215" t="s">
        <v>487</v>
      </c>
      <c r="AT213" s="215" t="s">
        <v>187</v>
      </c>
      <c r="AU213" s="215" t="s">
        <v>83</v>
      </c>
      <c r="AY213" s="18" t="s">
        <v>185</v>
      </c>
      <c r="BE213" s="216">
        <f>IF(N213="základní",J213,0)</f>
        <v>0</v>
      </c>
      <c r="BF213" s="216">
        <f>IF(N213="snížená",J213,0)</f>
        <v>0</v>
      </c>
      <c r="BG213" s="216">
        <f>IF(N213="zákl. přenesená",J213,0)</f>
        <v>0</v>
      </c>
      <c r="BH213" s="216">
        <f>IF(N213="sníž. přenesená",J213,0)</f>
        <v>0</v>
      </c>
      <c r="BI213" s="216">
        <f>IF(N213="nulová",J213,0)</f>
        <v>0</v>
      </c>
      <c r="BJ213" s="18" t="s">
        <v>81</v>
      </c>
      <c r="BK213" s="216">
        <f>ROUND(I213*H213,2)</f>
        <v>0</v>
      </c>
      <c r="BL213" s="18" t="s">
        <v>487</v>
      </c>
      <c r="BM213" s="215" t="s">
        <v>3601</v>
      </c>
    </row>
    <row r="214" spans="1:65" s="2" customFormat="1" ht="10.199999999999999">
      <c r="A214" s="35"/>
      <c r="B214" s="36"/>
      <c r="C214" s="37"/>
      <c r="D214" s="217" t="s">
        <v>194</v>
      </c>
      <c r="E214" s="37"/>
      <c r="F214" s="218" t="s">
        <v>3427</v>
      </c>
      <c r="G214" s="37"/>
      <c r="H214" s="37"/>
      <c r="I214" s="116"/>
      <c r="J214" s="37"/>
      <c r="K214" s="37"/>
      <c r="L214" s="40"/>
      <c r="M214" s="219"/>
      <c r="N214" s="220"/>
      <c r="O214" s="72"/>
      <c r="P214" s="72"/>
      <c r="Q214" s="72"/>
      <c r="R214" s="72"/>
      <c r="S214" s="72"/>
      <c r="T214" s="73"/>
      <c r="U214" s="35"/>
      <c r="V214" s="35"/>
      <c r="W214" s="35"/>
      <c r="X214" s="35"/>
      <c r="Y214" s="35"/>
      <c r="Z214" s="35"/>
      <c r="AA214" s="35"/>
      <c r="AB214" s="35"/>
      <c r="AC214" s="35"/>
      <c r="AD214" s="35"/>
      <c r="AE214" s="35"/>
      <c r="AT214" s="18" t="s">
        <v>194</v>
      </c>
      <c r="AU214" s="18" t="s">
        <v>83</v>
      </c>
    </row>
    <row r="215" spans="1:65" s="2" customFormat="1" ht="16.5" customHeight="1">
      <c r="A215" s="35"/>
      <c r="B215" s="36"/>
      <c r="C215" s="204" t="s">
        <v>490</v>
      </c>
      <c r="D215" s="204" t="s">
        <v>187</v>
      </c>
      <c r="E215" s="205" t="s">
        <v>2749</v>
      </c>
      <c r="F215" s="206" t="s">
        <v>3429</v>
      </c>
      <c r="G215" s="207" t="s">
        <v>1430</v>
      </c>
      <c r="H215" s="208">
        <v>1</v>
      </c>
      <c r="I215" s="209"/>
      <c r="J215" s="210">
        <f>ROUND(I215*H215,2)</f>
        <v>0</v>
      </c>
      <c r="K215" s="206" t="s">
        <v>1</v>
      </c>
      <c r="L215" s="40"/>
      <c r="M215" s="211" t="s">
        <v>1</v>
      </c>
      <c r="N215" s="212" t="s">
        <v>38</v>
      </c>
      <c r="O215" s="72"/>
      <c r="P215" s="213">
        <f>O215*H215</f>
        <v>0</v>
      </c>
      <c r="Q215" s="213">
        <v>0</v>
      </c>
      <c r="R215" s="213">
        <f>Q215*H215</f>
        <v>0</v>
      </c>
      <c r="S215" s="213">
        <v>0</v>
      </c>
      <c r="T215" s="214">
        <f>S215*H215</f>
        <v>0</v>
      </c>
      <c r="U215" s="35"/>
      <c r="V215" s="35"/>
      <c r="W215" s="35"/>
      <c r="X215" s="35"/>
      <c r="Y215" s="35"/>
      <c r="Z215" s="35"/>
      <c r="AA215" s="35"/>
      <c r="AB215" s="35"/>
      <c r="AC215" s="35"/>
      <c r="AD215" s="35"/>
      <c r="AE215" s="35"/>
      <c r="AR215" s="215" t="s">
        <v>487</v>
      </c>
      <c r="AT215" s="215" t="s">
        <v>187</v>
      </c>
      <c r="AU215" s="215" t="s">
        <v>83</v>
      </c>
      <c r="AY215" s="18" t="s">
        <v>185</v>
      </c>
      <c r="BE215" s="216">
        <f>IF(N215="základní",J215,0)</f>
        <v>0</v>
      </c>
      <c r="BF215" s="216">
        <f>IF(N215="snížená",J215,0)</f>
        <v>0</v>
      </c>
      <c r="BG215" s="216">
        <f>IF(N215="zákl. přenesená",J215,0)</f>
        <v>0</v>
      </c>
      <c r="BH215" s="216">
        <f>IF(N215="sníž. přenesená",J215,0)</f>
        <v>0</v>
      </c>
      <c r="BI215" s="216">
        <f>IF(N215="nulová",J215,0)</f>
        <v>0</v>
      </c>
      <c r="BJ215" s="18" t="s">
        <v>81</v>
      </c>
      <c r="BK215" s="216">
        <f>ROUND(I215*H215,2)</f>
        <v>0</v>
      </c>
      <c r="BL215" s="18" t="s">
        <v>487</v>
      </c>
      <c r="BM215" s="215" t="s">
        <v>3602</v>
      </c>
    </row>
    <row r="216" spans="1:65" s="2" customFormat="1" ht="10.199999999999999">
      <c r="A216" s="35"/>
      <c r="B216" s="36"/>
      <c r="C216" s="37"/>
      <c r="D216" s="217" t="s">
        <v>194</v>
      </c>
      <c r="E216" s="37"/>
      <c r="F216" s="218" t="s">
        <v>3429</v>
      </c>
      <c r="G216" s="37"/>
      <c r="H216" s="37"/>
      <c r="I216" s="116"/>
      <c r="J216" s="37"/>
      <c r="K216" s="37"/>
      <c r="L216" s="40"/>
      <c r="M216" s="219"/>
      <c r="N216" s="220"/>
      <c r="O216" s="72"/>
      <c r="P216" s="72"/>
      <c r="Q216" s="72"/>
      <c r="R216" s="72"/>
      <c r="S216" s="72"/>
      <c r="T216" s="73"/>
      <c r="U216" s="35"/>
      <c r="V216" s="35"/>
      <c r="W216" s="35"/>
      <c r="X216" s="35"/>
      <c r="Y216" s="35"/>
      <c r="Z216" s="35"/>
      <c r="AA216" s="35"/>
      <c r="AB216" s="35"/>
      <c r="AC216" s="35"/>
      <c r="AD216" s="35"/>
      <c r="AE216" s="35"/>
      <c r="AT216" s="18" t="s">
        <v>194</v>
      </c>
      <c r="AU216" s="18" t="s">
        <v>83</v>
      </c>
    </row>
    <row r="217" spans="1:65" s="2" customFormat="1" ht="21.75" customHeight="1">
      <c r="A217" s="35"/>
      <c r="B217" s="36"/>
      <c r="C217" s="204" t="s">
        <v>494</v>
      </c>
      <c r="D217" s="204" t="s">
        <v>187</v>
      </c>
      <c r="E217" s="205" t="s">
        <v>2752</v>
      </c>
      <c r="F217" s="206" t="s">
        <v>3431</v>
      </c>
      <c r="G217" s="207" t="s">
        <v>1430</v>
      </c>
      <c r="H217" s="208">
        <v>1</v>
      </c>
      <c r="I217" s="209"/>
      <c r="J217" s="210">
        <f>ROUND(I217*H217,2)</f>
        <v>0</v>
      </c>
      <c r="K217" s="206" t="s">
        <v>1</v>
      </c>
      <c r="L217" s="40"/>
      <c r="M217" s="211" t="s">
        <v>1</v>
      </c>
      <c r="N217" s="212" t="s">
        <v>38</v>
      </c>
      <c r="O217" s="72"/>
      <c r="P217" s="213">
        <f>O217*H217</f>
        <v>0</v>
      </c>
      <c r="Q217" s="213">
        <v>0</v>
      </c>
      <c r="R217" s="213">
        <f>Q217*H217</f>
        <v>0</v>
      </c>
      <c r="S217" s="213">
        <v>0</v>
      </c>
      <c r="T217" s="214">
        <f>S217*H217</f>
        <v>0</v>
      </c>
      <c r="U217" s="35"/>
      <c r="V217" s="35"/>
      <c r="W217" s="35"/>
      <c r="X217" s="35"/>
      <c r="Y217" s="35"/>
      <c r="Z217" s="35"/>
      <c r="AA217" s="35"/>
      <c r="AB217" s="35"/>
      <c r="AC217" s="35"/>
      <c r="AD217" s="35"/>
      <c r="AE217" s="35"/>
      <c r="AR217" s="215" t="s">
        <v>487</v>
      </c>
      <c r="AT217" s="215" t="s">
        <v>187</v>
      </c>
      <c r="AU217" s="215" t="s">
        <v>83</v>
      </c>
      <c r="AY217" s="18" t="s">
        <v>185</v>
      </c>
      <c r="BE217" s="216">
        <f>IF(N217="základní",J217,0)</f>
        <v>0</v>
      </c>
      <c r="BF217" s="216">
        <f>IF(N217="snížená",J217,0)</f>
        <v>0</v>
      </c>
      <c r="BG217" s="216">
        <f>IF(N217="zákl. přenesená",J217,0)</f>
        <v>0</v>
      </c>
      <c r="BH217" s="216">
        <f>IF(N217="sníž. přenesená",J217,0)</f>
        <v>0</v>
      </c>
      <c r="BI217" s="216">
        <f>IF(N217="nulová",J217,0)</f>
        <v>0</v>
      </c>
      <c r="BJ217" s="18" t="s">
        <v>81</v>
      </c>
      <c r="BK217" s="216">
        <f>ROUND(I217*H217,2)</f>
        <v>0</v>
      </c>
      <c r="BL217" s="18" t="s">
        <v>487</v>
      </c>
      <c r="BM217" s="215" t="s">
        <v>3603</v>
      </c>
    </row>
    <row r="218" spans="1:65" s="2" customFormat="1" ht="10.199999999999999">
      <c r="A218" s="35"/>
      <c r="B218" s="36"/>
      <c r="C218" s="37"/>
      <c r="D218" s="217" t="s">
        <v>194</v>
      </c>
      <c r="E218" s="37"/>
      <c r="F218" s="218" t="s">
        <v>3431</v>
      </c>
      <c r="G218" s="37"/>
      <c r="H218" s="37"/>
      <c r="I218" s="116"/>
      <c r="J218" s="37"/>
      <c r="K218" s="37"/>
      <c r="L218" s="40"/>
      <c r="M218" s="254"/>
      <c r="N218" s="255"/>
      <c r="O218" s="256"/>
      <c r="P218" s="256"/>
      <c r="Q218" s="256"/>
      <c r="R218" s="256"/>
      <c r="S218" s="256"/>
      <c r="T218" s="257"/>
      <c r="U218" s="35"/>
      <c r="V218" s="35"/>
      <c r="W218" s="35"/>
      <c r="X218" s="35"/>
      <c r="Y218" s="35"/>
      <c r="Z218" s="35"/>
      <c r="AA218" s="35"/>
      <c r="AB218" s="35"/>
      <c r="AC218" s="35"/>
      <c r="AD218" s="35"/>
      <c r="AE218" s="35"/>
      <c r="AT218" s="18" t="s">
        <v>194</v>
      </c>
      <c r="AU218" s="18" t="s">
        <v>83</v>
      </c>
    </row>
    <row r="219" spans="1:65" s="2" customFormat="1" ht="6.9" customHeight="1">
      <c r="A219" s="35"/>
      <c r="B219" s="55"/>
      <c r="C219" s="56"/>
      <c r="D219" s="56"/>
      <c r="E219" s="56"/>
      <c r="F219" s="56"/>
      <c r="G219" s="56"/>
      <c r="H219" s="56"/>
      <c r="I219" s="153"/>
      <c r="J219" s="56"/>
      <c r="K219" s="56"/>
      <c r="L219" s="40"/>
      <c r="M219" s="35"/>
      <c r="O219" s="35"/>
      <c r="P219" s="35"/>
      <c r="Q219" s="35"/>
      <c r="R219" s="35"/>
      <c r="S219" s="35"/>
      <c r="T219" s="35"/>
      <c r="U219" s="35"/>
      <c r="V219" s="35"/>
      <c r="W219" s="35"/>
      <c r="X219" s="35"/>
      <c r="Y219" s="35"/>
      <c r="Z219" s="35"/>
      <c r="AA219" s="35"/>
      <c r="AB219" s="35"/>
      <c r="AC219" s="35"/>
      <c r="AD219" s="35"/>
      <c r="AE219" s="35"/>
    </row>
  </sheetData>
  <sheetProtection algorithmName="SHA-512" hashValue="0FeY/yY9jlqHWU3pdMUgNJcmm32GpvRqOj83EIa0FzCDWiZ44ah57tZJp8TnEmST9550/KAExZXJiC2XLzjdeQ==" saltValue="hPM67HhK3i6tLJceIHlEZU5qRjdbYkqxB9MCvcGrgYTT8GFYkjLM9QczW03QPVPx07NtJ8NIqibA0WesKoTK4g==" spinCount="100000" sheet="1" objects="1" scenarios="1" formatColumns="0" formatRows="0" autoFilter="0"/>
  <autoFilter ref="C121:K218"/>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131</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3604</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ROUND(J121,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ROUND((SUM(BE121:BE156)),  2)</f>
        <v>0</v>
      </c>
      <c r="G33" s="35"/>
      <c r="H33" s="35"/>
      <c r="I33" s="132">
        <v>0.21</v>
      </c>
      <c r="J33" s="131">
        <f>ROUND(((SUM(BE121:BE156))*I33),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ROUND((SUM(BF121:BF156)),  2)</f>
        <v>0</v>
      </c>
      <c r="G34" s="35"/>
      <c r="H34" s="35"/>
      <c r="I34" s="132">
        <v>0.15</v>
      </c>
      <c r="J34" s="131">
        <f>ROUND(((SUM(BF121:BF156))*I34),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ROUND((SUM(BG121:BG156)),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ROUND((SUM(BH121:BH156)),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ROUND((SUM(BI121:BI156)),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401.4 - G - Rozvaděč R VOP - přístroje elektroinstalace</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J121</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3605</v>
      </c>
      <c r="E97" s="165"/>
      <c r="F97" s="165"/>
      <c r="G97" s="165"/>
      <c r="H97" s="165"/>
      <c r="I97" s="166"/>
      <c r="J97" s="167">
        <f>J122</f>
        <v>0</v>
      </c>
      <c r="K97" s="163"/>
      <c r="L97" s="168"/>
    </row>
    <row r="98" spans="1:31" s="10" customFormat="1" ht="19.95" customHeight="1">
      <c r="B98" s="169"/>
      <c r="C98" s="170"/>
      <c r="D98" s="171" t="s">
        <v>3606</v>
      </c>
      <c r="E98" s="172"/>
      <c r="F98" s="172"/>
      <c r="G98" s="172"/>
      <c r="H98" s="172"/>
      <c r="I98" s="173"/>
      <c r="J98" s="174">
        <f>J123</f>
        <v>0</v>
      </c>
      <c r="K98" s="170"/>
      <c r="L98" s="175"/>
    </row>
    <row r="99" spans="1:31" s="10" customFormat="1" ht="19.95" customHeight="1">
      <c r="B99" s="169"/>
      <c r="C99" s="170"/>
      <c r="D99" s="171" t="s">
        <v>3437</v>
      </c>
      <c r="E99" s="172"/>
      <c r="F99" s="172"/>
      <c r="G99" s="172"/>
      <c r="H99" s="172"/>
      <c r="I99" s="173"/>
      <c r="J99" s="174">
        <f>J142</f>
        <v>0</v>
      </c>
      <c r="K99" s="170"/>
      <c r="L99" s="175"/>
    </row>
    <row r="100" spans="1:31" s="10" customFormat="1" ht="19.95" customHeight="1">
      <c r="B100" s="169"/>
      <c r="C100" s="170"/>
      <c r="D100" s="171" t="s">
        <v>3438</v>
      </c>
      <c r="E100" s="172"/>
      <c r="F100" s="172"/>
      <c r="G100" s="172"/>
      <c r="H100" s="172"/>
      <c r="I100" s="173"/>
      <c r="J100" s="174">
        <f>J149</f>
        <v>0</v>
      </c>
      <c r="K100" s="170"/>
      <c r="L100" s="175"/>
    </row>
    <row r="101" spans="1:31" s="10" customFormat="1" ht="19.95" customHeight="1">
      <c r="B101" s="169"/>
      <c r="C101" s="170"/>
      <c r="D101" s="171" t="s">
        <v>3439</v>
      </c>
      <c r="E101" s="172"/>
      <c r="F101" s="172"/>
      <c r="G101" s="172"/>
      <c r="H101" s="172"/>
      <c r="I101" s="173"/>
      <c r="J101" s="174">
        <f>J152</f>
        <v>0</v>
      </c>
      <c r="K101" s="170"/>
      <c r="L101" s="175"/>
    </row>
    <row r="102" spans="1:31" s="2" customFormat="1" ht="21.75" customHeight="1">
      <c r="A102" s="35"/>
      <c r="B102" s="36"/>
      <c r="C102" s="37"/>
      <c r="D102" s="37"/>
      <c r="E102" s="37"/>
      <c r="F102" s="37"/>
      <c r="G102" s="37"/>
      <c r="H102" s="37"/>
      <c r="I102" s="116"/>
      <c r="J102" s="37"/>
      <c r="K102" s="37"/>
      <c r="L102" s="52"/>
      <c r="S102" s="35"/>
      <c r="T102" s="35"/>
      <c r="U102" s="35"/>
      <c r="V102" s="35"/>
      <c r="W102" s="35"/>
      <c r="X102" s="35"/>
      <c r="Y102" s="35"/>
      <c r="Z102" s="35"/>
      <c r="AA102" s="35"/>
      <c r="AB102" s="35"/>
      <c r="AC102" s="35"/>
      <c r="AD102" s="35"/>
      <c r="AE102" s="35"/>
    </row>
    <row r="103" spans="1:31" s="2" customFormat="1" ht="6.9" customHeight="1">
      <c r="A103" s="35"/>
      <c r="B103" s="55"/>
      <c r="C103" s="56"/>
      <c r="D103" s="56"/>
      <c r="E103" s="56"/>
      <c r="F103" s="56"/>
      <c r="G103" s="56"/>
      <c r="H103" s="56"/>
      <c r="I103" s="153"/>
      <c r="J103" s="56"/>
      <c r="K103" s="56"/>
      <c r="L103" s="52"/>
      <c r="S103" s="35"/>
      <c r="T103" s="35"/>
      <c r="U103" s="35"/>
      <c r="V103" s="35"/>
      <c r="W103" s="35"/>
      <c r="X103" s="35"/>
      <c r="Y103" s="35"/>
      <c r="Z103" s="35"/>
      <c r="AA103" s="35"/>
      <c r="AB103" s="35"/>
      <c r="AC103" s="35"/>
      <c r="AD103" s="35"/>
      <c r="AE103" s="35"/>
    </row>
    <row r="107" spans="1:31" s="2" customFormat="1" ht="6.9" customHeight="1">
      <c r="A107" s="35"/>
      <c r="B107" s="57"/>
      <c r="C107" s="58"/>
      <c r="D107" s="58"/>
      <c r="E107" s="58"/>
      <c r="F107" s="58"/>
      <c r="G107" s="58"/>
      <c r="H107" s="58"/>
      <c r="I107" s="156"/>
      <c r="J107" s="58"/>
      <c r="K107" s="58"/>
      <c r="L107" s="52"/>
      <c r="S107" s="35"/>
      <c r="T107" s="35"/>
      <c r="U107" s="35"/>
      <c r="V107" s="35"/>
      <c r="W107" s="35"/>
      <c r="X107" s="35"/>
      <c r="Y107" s="35"/>
      <c r="Z107" s="35"/>
      <c r="AA107" s="35"/>
      <c r="AB107" s="35"/>
      <c r="AC107" s="35"/>
      <c r="AD107" s="35"/>
      <c r="AE107" s="35"/>
    </row>
    <row r="108" spans="1:31" s="2" customFormat="1" ht="24.9" customHeight="1">
      <c r="A108" s="35"/>
      <c r="B108" s="36"/>
      <c r="C108" s="24" t="s">
        <v>170</v>
      </c>
      <c r="D108" s="37"/>
      <c r="E108" s="37"/>
      <c r="F108" s="37"/>
      <c r="G108" s="37"/>
      <c r="H108" s="37"/>
      <c r="I108" s="116"/>
      <c r="J108" s="37"/>
      <c r="K108" s="37"/>
      <c r="L108" s="52"/>
      <c r="S108" s="35"/>
      <c r="T108" s="35"/>
      <c r="U108" s="35"/>
      <c r="V108" s="35"/>
      <c r="W108" s="35"/>
      <c r="X108" s="35"/>
      <c r="Y108" s="35"/>
      <c r="Z108" s="35"/>
      <c r="AA108" s="35"/>
      <c r="AB108" s="35"/>
      <c r="AC108" s="35"/>
      <c r="AD108" s="35"/>
      <c r="AE108" s="35"/>
    </row>
    <row r="109" spans="1:31" s="2" customFormat="1" ht="6.9" customHeight="1">
      <c r="A109" s="35"/>
      <c r="B109" s="36"/>
      <c r="C109" s="37"/>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34" t="str">
        <f>E7</f>
        <v>Revitalizace náměstí ve Valašském Meziříčí</v>
      </c>
      <c r="F111" s="335"/>
      <c r="G111" s="335"/>
      <c r="H111" s="335"/>
      <c r="I111" s="116"/>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154</v>
      </c>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3" t="str">
        <f>E9</f>
        <v>SO 401.4 - G - Rozvaděč R VOP - přístroje elektroinstalace</v>
      </c>
      <c r="F113" s="336"/>
      <c r="G113" s="336"/>
      <c r="H113" s="336"/>
      <c r="I113" s="116"/>
      <c r="J113" s="37"/>
      <c r="K113" s="37"/>
      <c r="L113" s="52"/>
      <c r="S113" s="35"/>
      <c r="T113" s="35"/>
      <c r="U113" s="35"/>
      <c r="V113" s="35"/>
      <c r="W113" s="35"/>
      <c r="X113" s="35"/>
      <c r="Y113" s="35"/>
      <c r="Z113" s="35"/>
      <c r="AA113" s="35"/>
      <c r="AB113" s="35"/>
      <c r="AC113" s="35"/>
      <c r="AD113" s="35"/>
      <c r="AE113" s="35"/>
    </row>
    <row r="114" spans="1:65" s="2" customFormat="1" ht="6.9" customHeight="1">
      <c r="A114" s="35"/>
      <c r="B114" s="36"/>
      <c r="C114" s="37"/>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Valašské Meziříčí</v>
      </c>
      <c r="G115" s="37"/>
      <c r="H115" s="37"/>
      <c r="I115" s="118" t="s">
        <v>22</v>
      </c>
      <c r="J115" s="67" t="str">
        <f>IF(J12="","",J12)</f>
        <v>16. 10. 2020</v>
      </c>
      <c r="K115" s="37"/>
      <c r="L115" s="52"/>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2" customFormat="1" ht="25.65" customHeight="1">
      <c r="A117" s="35"/>
      <c r="B117" s="36"/>
      <c r="C117" s="30" t="s">
        <v>24</v>
      </c>
      <c r="D117" s="37"/>
      <c r="E117" s="37"/>
      <c r="F117" s="28" t="str">
        <f>E15</f>
        <v xml:space="preserve"> </v>
      </c>
      <c r="G117" s="37"/>
      <c r="H117" s="37"/>
      <c r="I117" s="118" t="s">
        <v>29</v>
      </c>
      <c r="J117" s="33" t="str">
        <f>E21</f>
        <v>360 DEGREES CONSTRUCT s.r.o.</v>
      </c>
      <c r="K117" s="37"/>
      <c r="L117" s="52"/>
      <c r="S117" s="35"/>
      <c r="T117" s="35"/>
      <c r="U117" s="35"/>
      <c r="V117" s="35"/>
      <c r="W117" s="35"/>
      <c r="X117" s="35"/>
      <c r="Y117" s="35"/>
      <c r="Z117" s="35"/>
      <c r="AA117" s="35"/>
      <c r="AB117" s="35"/>
      <c r="AC117" s="35"/>
      <c r="AD117" s="35"/>
      <c r="AE117" s="35"/>
    </row>
    <row r="118" spans="1:65" s="2" customFormat="1" ht="25.65" customHeight="1">
      <c r="A118" s="35"/>
      <c r="B118" s="36"/>
      <c r="C118" s="30" t="s">
        <v>27</v>
      </c>
      <c r="D118" s="37"/>
      <c r="E118" s="37"/>
      <c r="F118" s="28" t="str">
        <f>IF(E18="","",E18)</f>
        <v>Vyplň údaj</v>
      </c>
      <c r="G118" s="37"/>
      <c r="H118" s="37"/>
      <c r="I118" s="118" t="s">
        <v>31</v>
      </c>
      <c r="J118" s="33" t="str">
        <f>E24</f>
        <v>360 DEGREES CONSTRUCT s.r.o.</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16"/>
      <c r="J119" s="37"/>
      <c r="K119" s="37"/>
      <c r="L119" s="52"/>
      <c r="S119" s="35"/>
      <c r="T119" s="35"/>
      <c r="U119" s="35"/>
      <c r="V119" s="35"/>
      <c r="W119" s="35"/>
      <c r="X119" s="35"/>
      <c r="Y119" s="35"/>
      <c r="Z119" s="35"/>
      <c r="AA119" s="35"/>
      <c r="AB119" s="35"/>
      <c r="AC119" s="35"/>
      <c r="AD119" s="35"/>
      <c r="AE119" s="35"/>
    </row>
    <row r="120" spans="1:65" s="11" customFormat="1" ht="29.25" customHeight="1">
      <c r="A120" s="176"/>
      <c r="B120" s="177"/>
      <c r="C120" s="178" t="s">
        <v>171</v>
      </c>
      <c r="D120" s="179" t="s">
        <v>58</v>
      </c>
      <c r="E120" s="179" t="s">
        <v>54</v>
      </c>
      <c r="F120" s="179" t="s">
        <v>55</v>
      </c>
      <c r="G120" s="179" t="s">
        <v>172</v>
      </c>
      <c r="H120" s="179" t="s">
        <v>173</v>
      </c>
      <c r="I120" s="180" t="s">
        <v>174</v>
      </c>
      <c r="J120" s="179" t="s">
        <v>160</v>
      </c>
      <c r="K120" s="181" t="s">
        <v>175</v>
      </c>
      <c r="L120" s="182"/>
      <c r="M120" s="76" t="s">
        <v>1</v>
      </c>
      <c r="N120" s="77" t="s">
        <v>37</v>
      </c>
      <c r="O120" s="77" t="s">
        <v>176</v>
      </c>
      <c r="P120" s="77" t="s">
        <v>177</v>
      </c>
      <c r="Q120" s="77" t="s">
        <v>178</v>
      </c>
      <c r="R120" s="77" t="s">
        <v>179</v>
      </c>
      <c r="S120" s="77" t="s">
        <v>180</v>
      </c>
      <c r="T120" s="78" t="s">
        <v>181</v>
      </c>
      <c r="U120" s="176"/>
      <c r="V120" s="176"/>
      <c r="W120" s="176"/>
      <c r="X120" s="176"/>
      <c r="Y120" s="176"/>
      <c r="Z120" s="176"/>
      <c r="AA120" s="176"/>
      <c r="AB120" s="176"/>
      <c r="AC120" s="176"/>
      <c r="AD120" s="176"/>
      <c r="AE120" s="176"/>
    </row>
    <row r="121" spans="1:65" s="2" customFormat="1" ht="22.8" customHeight="1">
      <c r="A121" s="35"/>
      <c r="B121" s="36"/>
      <c r="C121" s="83" t="s">
        <v>182</v>
      </c>
      <c r="D121" s="37"/>
      <c r="E121" s="37"/>
      <c r="F121" s="37"/>
      <c r="G121" s="37"/>
      <c r="H121" s="37"/>
      <c r="I121" s="116"/>
      <c r="J121" s="183">
        <f>BK121</f>
        <v>0</v>
      </c>
      <c r="K121" s="37"/>
      <c r="L121" s="40"/>
      <c r="M121" s="79"/>
      <c r="N121" s="184"/>
      <c r="O121" s="80"/>
      <c r="P121" s="185">
        <f>P122</f>
        <v>0</v>
      </c>
      <c r="Q121" s="80"/>
      <c r="R121" s="185">
        <f>R122</f>
        <v>0</v>
      </c>
      <c r="S121" s="80"/>
      <c r="T121" s="186">
        <f>T122</f>
        <v>0</v>
      </c>
      <c r="U121" s="35"/>
      <c r="V121" s="35"/>
      <c r="W121" s="35"/>
      <c r="X121" s="35"/>
      <c r="Y121" s="35"/>
      <c r="Z121" s="35"/>
      <c r="AA121" s="35"/>
      <c r="AB121" s="35"/>
      <c r="AC121" s="35"/>
      <c r="AD121" s="35"/>
      <c r="AE121" s="35"/>
      <c r="AT121" s="18" t="s">
        <v>72</v>
      </c>
      <c r="AU121" s="18" t="s">
        <v>162</v>
      </c>
      <c r="BK121" s="187">
        <f>BK122</f>
        <v>0</v>
      </c>
    </row>
    <row r="122" spans="1:65" s="12" customFormat="1" ht="25.95" customHeight="1">
      <c r="B122" s="188"/>
      <c r="C122" s="189"/>
      <c r="D122" s="190" t="s">
        <v>72</v>
      </c>
      <c r="E122" s="191" t="s">
        <v>1438</v>
      </c>
      <c r="F122" s="191" t="s">
        <v>130</v>
      </c>
      <c r="G122" s="189"/>
      <c r="H122" s="189"/>
      <c r="I122" s="192"/>
      <c r="J122" s="193">
        <f>BK122</f>
        <v>0</v>
      </c>
      <c r="K122" s="189"/>
      <c r="L122" s="194"/>
      <c r="M122" s="195"/>
      <c r="N122" s="196"/>
      <c r="O122" s="196"/>
      <c r="P122" s="197">
        <f>P123+P142+P149+P152</f>
        <v>0</v>
      </c>
      <c r="Q122" s="196"/>
      <c r="R122" s="197">
        <f>R123+R142+R149+R152</f>
        <v>0</v>
      </c>
      <c r="S122" s="196"/>
      <c r="T122" s="198">
        <f>T123+T142+T149+T152</f>
        <v>0</v>
      </c>
      <c r="AR122" s="199" t="s">
        <v>192</v>
      </c>
      <c r="AT122" s="200" t="s">
        <v>72</v>
      </c>
      <c r="AU122" s="200" t="s">
        <v>73</v>
      </c>
      <c r="AY122" s="199" t="s">
        <v>185</v>
      </c>
      <c r="BK122" s="201">
        <f>BK123+BK142+BK149+BK152</f>
        <v>0</v>
      </c>
    </row>
    <row r="123" spans="1:65" s="12" customFormat="1" ht="22.8" customHeight="1">
      <c r="B123" s="188"/>
      <c r="C123" s="189"/>
      <c r="D123" s="190" t="s">
        <v>72</v>
      </c>
      <c r="E123" s="202" t="s">
        <v>1440</v>
      </c>
      <c r="F123" s="202" t="s">
        <v>3607</v>
      </c>
      <c r="G123" s="189"/>
      <c r="H123" s="189"/>
      <c r="I123" s="192"/>
      <c r="J123" s="203">
        <f>BK123</f>
        <v>0</v>
      </c>
      <c r="K123" s="189"/>
      <c r="L123" s="194"/>
      <c r="M123" s="195"/>
      <c r="N123" s="196"/>
      <c r="O123" s="196"/>
      <c r="P123" s="197">
        <f>SUM(P124:P141)</f>
        <v>0</v>
      </c>
      <c r="Q123" s="196"/>
      <c r="R123" s="197">
        <f>SUM(R124:R141)</f>
        <v>0</v>
      </c>
      <c r="S123" s="196"/>
      <c r="T123" s="198">
        <f>SUM(T124:T141)</f>
        <v>0</v>
      </c>
      <c r="AR123" s="199" t="s">
        <v>192</v>
      </c>
      <c r="AT123" s="200" t="s">
        <v>72</v>
      </c>
      <c r="AU123" s="200" t="s">
        <v>81</v>
      </c>
      <c r="AY123" s="199" t="s">
        <v>185</v>
      </c>
      <c r="BK123" s="201">
        <f>SUM(BK124:BK141)</f>
        <v>0</v>
      </c>
    </row>
    <row r="124" spans="1:65" s="2" customFormat="1" ht="16.5" customHeight="1">
      <c r="A124" s="35"/>
      <c r="B124" s="36"/>
      <c r="C124" s="258" t="s">
        <v>81</v>
      </c>
      <c r="D124" s="258" t="s">
        <v>521</v>
      </c>
      <c r="E124" s="259" t="s">
        <v>2944</v>
      </c>
      <c r="F124" s="260" t="s">
        <v>3608</v>
      </c>
      <c r="G124" s="261" t="s">
        <v>990</v>
      </c>
      <c r="H124" s="262">
        <v>5</v>
      </c>
      <c r="I124" s="263"/>
      <c r="J124" s="264">
        <f>ROUND(I124*H124,2)</f>
        <v>0</v>
      </c>
      <c r="K124" s="260" t="s">
        <v>1</v>
      </c>
      <c r="L124" s="265"/>
      <c r="M124" s="266" t="s">
        <v>1</v>
      </c>
      <c r="N124" s="267" t="s">
        <v>38</v>
      </c>
      <c r="O124" s="72"/>
      <c r="P124" s="213">
        <f>O124*H124</f>
        <v>0</v>
      </c>
      <c r="Q124" s="213">
        <v>0</v>
      </c>
      <c r="R124" s="213">
        <f>Q124*H124</f>
        <v>0</v>
      </c>
      <c r="S124" s="213">
        <v>0</v>
      </c>
      <c r="T124" s="214">
        <f>S124*H124</f>
        <v>0</v>
      </c>
      <c r="U124" s="35"/>
      <c r="V124" s="35"/>
      <c r="W124" s="35"/>
      <c r="X124" s="35"/>
      <c r="Y124" s="35"/>
      <c r="Z124" s="35"/>
      <c r="AA124" s="35"/>
      <c r="AB124" s="35"/>
      <c r="AC124" s="35"/>
      <c r="AD124" s="35"/>
      <c r="AE124" s="35"/>
      <c r="AR124" s="215" t="s">
        <v>487</v>
      </c>
      <c r="AT124" s="215" t="s">
        <v>521</v>
      </c>
      <c r="AU124" s="215" t="s">
        <v>83</v>
      </c>
      <c r="AY124" s="18" t="s">
        <v>185</v>
      </c>
      <c r="BE124" s="216">
        <f>IF(N124="základní",J124,0)</f>
        <v>0</v>
      </c>
      <c r="BF124" s="216">
        <f>IF(N124="snížená",J124,0)</f>
        <v>0</v>
      </c>
      <c r="BG124" s="216">
        <f>IF(N124="zákl. přenesená",J124,0)</f>
        <v>0</v>
      </c>
      <c r="BH124" s="216">
        <f>IF(N124="sníž. přenesená",J124,0)</f>
        <v>0</v>
      </c>
      <c r="BI124" s="216">
        <f>IF(N124="nulová",J124,0)</f>
        <v>0</v>
      </c>
      <c r="BJ124" s="18" t="s">
        <v>81</v>
      </c>
      <c r="BK124" s="216">
        <f>ROUND(I124*H124,2)</f>
        <v>0</v>
      </c>
      <c r="BL124" s="18" t="s">
        <v>487</v>
      </c>
      <c r="BM124" s="215" t="s">
        <v>3609</v>
      </c>
    </row>
    <row r="125" spans="1:65" s="2" customFormat="1" ht="10.199999999999999">
      <c r="A125" s="35"/>
      <c r="B125" s="36"/>
      <c r="C125" s="37"/>
      <c r="D125" s="217" t="s">
        <v>194</v>
      </c>
      <c r="E125" s="37"/>
      <c r="F125" s="218" t="s">
        <v>3608</v>
      </c>
      <c r="G125" s="37"/>
      <c r="H125" s="37"/>
      <c r="I125" s="116"/>
      <c r="J125" s="37"/>
      <c r="K125" s="37"/>
      <c r="L125" s="40"/>
      <c r="M125" s="219"/>
      <c r="N125" s="220"/>
      <c r="O125" s="72"/>
      <c r="P125" s="72"/>
      <c r="Q125" s="72"/>
      <c r="R125" s="72"/>
      <c r="S125" s="72"/>
      <c r="T125" s="73"/>
      <c r="U125" s="35"/>
      <c r="V125" s="35"/>
      <c r="W125" s="35"/>
      <c r="X125" s="35"/>
      <c r="Y125" s="35"/>
      <c r="Z125" s="35"/>
      <c r="AA125" s="35"/>
      <c r="AB125" s="35"/>
      <c r="AC125" s="35"/>
      <c r="AD125" s="35"/>
      <c r="AE125" s="35"/>
      <c r="AT125" s="18" t="s">
        <v>194</v>
      </c>
      <c r="AU125" s="18" t="s">
        <v>83</v>
      </c>
    </row>
    <row r="126" spans="1:65" s="2" customFormat="1" ht="16.5" customHeight="1">
      <c r="A126" s="35"/>
      <c r="B126" s="36"/>
      <c r="C126" s="258" t="s">
        <v>83</v>
      </c>
      <c r="D126" s="258" t="s">
        <v>521</v>
      </c>
      <c r="E126" s="259" t="s">
        <v>2962</v>
      </c>
      <c r="F126" s="260" t="s">
        <v>3610</v>
      </c>
      <c r="G126" s="261" t="s">
        <v>990</v>
      </c>
      <c r="H126" s="262">
        <v>1</v>
      </c>
      <c r="I126" s="263"/>
      <c r="J126" s="264">
        <f>ROUND(I126*H126,2)</f>
        <v>0</v>
      </c>
      <c r="K126" s="260" t="s">
        <v>1</v>
      </c>
      <c r="L126" s="265"/>
      <c r="M126" s="266" t="s">
        <v>1</v>
      </c>
      <c r="N126" s="267" t="s">
        <v>38</v>
      </c>
      <c r="O126" s="72"/>
      <c r="P126" s="213">
        <f>O126*H126</f>
        <v>0</v>
      </c>
      <c r="Q126" s="213">
        <v>0</v>
      </c>
      <c r="R126" s="213">
        <f>Q126*H126</f>
        <v>0</v>
      </c>
      <c r="S126" s="213">
        <v>0</v>
      </c>
      <c r="T126" s="214">
        <f>S126*H126</f>
        <v>0</v>
      </c>
      <c r="U126" s="35"/>
      <c r="V126" s="35"/>
      <c r="W126" s="35"/>
      <c r="X126" s="35"/>
      <c r="Y126" s="35"/>
      <c r="Z126" s="35"/>
      <c r="AA126" s="35"/>
      <c r="AB126" s="35"/>
      <c r="AC126" s="35"/>
      <c r="AD126" s="35"/>
      <c r="AE126" s="35"/>
      <c r="AR126" s="215" t="s">
        <v>487</v>
      </c>
      <c r="AT126" s="215" t="s">
        <v>521</v>
      </c>
      <c r="AU126" s="215" t="s">
        <v>83</v>
      </c>
      <c r="AY126" s="18" t="s">
        <v>185</v>
      </c>
      <c r="BE126" s="216">
        <f>IF(N126="základní",J126,0)</f>
        <v>0</v>
      </c>
      <c r="BF126" s="216">
        <f>IF(N126="snížená",J126,0)</f>
        <v>0</v>
      </c>
      <c r="BG126" s="216">
        <f>IF(N126="zákl. přenesená",J126,0)</f>
        <v>0</v>
      </c>
      <c r="BH126" s="216">
        <f>IF(N126="sníž. přenesená",J126,0)</f>
        <v>0</v>
      </c>
      <c r="BI126" s="216">
        <f>IF(N126="nulová",J126,0)</f>
        <v>0</v>
      </c>
      <c r="BJ126" s="18" t="s">
        <v>81</v>
      </c>
      <c r="BK126" s="216">
        <f>ROUND(I126*H126,2)</f>
        <v>0</v>
      </c>
      <c r="BL126" s="18" t="s">
        <v>487</v>
      </c>
      <c r="BM126" s="215" t="s">
        <v>3611</v>
      </c>
    </row>
    <row r="127" spans="1:65" s="2" customFormat="1" ht="10.199999999999999">
      <c r="A127" s="35"/>
      <c r="B127" s="36"/>
      <c r="C127" s="37"/>
      <c r="D127" s="217" t="s">
        <v>194</v>
      </c>
      <c r="E127" s="37"/>
      <c r="F127" s="218" t="s">
        <v>3610</v>
      </c>
      <c r="G127" s="37"/>
      <c r="H127" s="37"/>
      <c r="I127" s="116"/>
      <c r="J127" s="37"/>
      <c r="K127" s="37"/>
      <c r="L127" s="40"/>
      <c r="M127" s="219"/>
      <c r="N127" s="220"/>
      <c r="O127" s="72"/>
      <c r="P127" s="72"/>
      <c r="Q127" s="72"/>
      <c r="R127" s="72"/>
      <c r="S127" s="72"/>
      <c r="T127" s="73"/>
      <c r="U127" s="35"/>
      <c r="V127" s="35"/>
      <c r="W127" s="35"/>
      <c r="X127" s="35"/>
      <c r="Y127" s="35"/>
      <c r="Z127" s="35"/>
      <c r="AA127" s="35"/>
      <c r="AB127" s="35"/>
      <c r="AC127" s="35"/>
      <c r="AD127" s="35"/>
      <c r="AE127" s="35"/>
      <c r="AT127" s="18" t="s">
        <v>194</v>
      </c>
      <c r="AU127" s="18" t="s">
        <v>83</v>
      </c>
    </row>
    <row r="128" spans="1:65" s="2" customFormat="1" ht="16.5" customHeight="1">
      <c r="A128" s="35"/>
      <c r="B128" s="36"/>
      <c r="C128" s="258" t="s">
        <v>202</v>
      </c>
      <c r="D128" s="258" t="s">
        <v>521</v>
      </c>
      <c r="E128" s="259" t="s">
        <v>2965</v>
      </c>
      <c r="F128" s="260" t="s">
        <v>3612</v>
      </c>
      <c r="G128" s="261" t="s">
        <v>990</v>
      </c>
      <c r="H128" s="262">
        <v>3</v>
      </c>
      <c r="I128" s="263"/>
      <c r="J128" s="264">
        <f>ROUND(I128*H128,2)</f>
        <v>0</v>
      </c>
      <c r="K128" s="260" t="s">
        <v>1</v>
      </c>
      <c r="L128" s="265"/>
      <c r="M128" s="266" t="s">
        <v>1</v>
      </c>
      <c r="N128" s="267" t="s">
        <v>38</v>
      </c>
      <c r="O128" s="72"/>
      <c r="P128" s="213">
        <f>O128*H128</f>
        <v>0</v>
      </c>
      <c r="Q128" s="213">
        <v>0</v>
      </c>
      <c r="R128" s="213">
        <f>Q128*H128</f>
        <v>0</v>
      </c>
      <c r="S128" s="213">
        <v>0</v>
      </c>
      <c r="T128" s="214">
        <f>S128*H128</f>
        <v>0</v>
      </c>
      <c r="U128" s="35"/>
      <c r="V128" s="35"/>
      <c r="W128" s="35"/>
      <c r="X128" s="35"/>
      <c r="Y128" s="35"/>
      <c r="Z128" s="35"/>
      <c r="AA128" s="35"/>
      <c r="AB128" s="35"/>
      <c r="AC128" s="35"/>
      <c r="AD128" s="35"/>
      <c r="AE128" s="35"/>
      <c r="AR128" s="215" t="s">
        <v>487</v>
      </c>
      <c r="AT128" s="215" t="s">
        <v>521</v>
      </c>
      <c r="AU128" s="215" t="s">
        <v>83</v>
      </c>
      <c r="AY128" s="18" t="s">
        <v>185</v>
      </c>
      <c r="BE128" s="216">
        <f>IF(N128="základní",J128,0)</f>
        <v>0</v>
      </c>
      <c r="BF128" s="216">
        <f>IF(N128="snížená",J128,0)</f>
        <v>0</v>
      </c>
      <c r="BG128" s="216">
        <f>IF(N128="zákl. přenesená",J128,0)</f>
        <v>0</v>
      </c>
      <c r="BH128" s="216">
        <f>IF(N128="sníž. přenesená",J128,0)</f>
        <v>0</v>
      </c>
      <c r="BI128" s="216">
        <f>IF(N128="nulová",J128,0)</f>
        <v>0</v>
      </c>
      <c r="BJ128" s="18" t="s">
        <v>81</v>
      </c>
      <c r="BK128" s="216">
        <f>ROUND(I128*H128,2)</f>
        <v>0</v>
      </c>
      <c r="BL128" s="18" t="s">
        <v>487</v>
      </c>
      <c r="BM128" s="215" t="s">
        <v>3613</v>
      </c>
    </row>
    <row r="129" spans="1:65" s="2" customFormat="1" ht="10.199999999999999">
      <c r="A129" s="35"/>
      <c r="B129" s="36"/>
      <c r="C129" s="37"/>
      <c r="D129" s="217" t="s">
        <v>194</v>
      </c>
      <c r="E129" s="37"/>
      <c r="F129" s="218" t="s">
        <v>3612</v>
      </c>
      <c r="G129" s="37"/>
      <c r="H129" s="37"/>
      <c r="I129" s="116"/>
      <c r="J129" s="37"/>
      <c r="K129" s="37"/>
      <c r="L129" s="40"/>
      <c r="M129" s="219"/>
      <c r="N129" s="220"/>
      <c r="O129" s="72"/>
      <c r="P129" s="72"/>
      <c r="Q129" s="72"/>
      <c r="R129" s="72"/>
      <c r="S129" s="72"/>
      <c r="T129" s="73"/>
      <c r="U129" s="35"/>
      <c r="V129" s="35"/>
      <c r="W129" s="35"/>
      <c r="X129" s="35"/>
      <c r="Y129" s="35"/>
      <c r="Z129" s="35"/>
      <c r="AA129" s="35"/>
      <c r="AB129" s="35"/>
      <c r="AC129" s="35"/>
      <c r="AD129" s="35"/>
      <c r="AE129" s="35"/>
      <c r="AT129" s="18" t="s">
        <v>194</v>
      </c>
      <c r="AU129" s="18" t="s">
        <v>83</v>
      </c>
    </row>
    <row r="130" spans="1:65" s="2" customFormat="1" ht="16.5" customHeight="1">
      <c r="A130" s="35"/>
      <c r="B130" s="36"/>
      <c r="C130" s="258" t="s">
        <v>192</v>
      </c>
      <c r="D130" s="258" t="s">
        <v>521</v>
      </c>
      <c r="E130" s="259" t="s">
        <v>2968</v>
      </c>
      <c r="F130" s="260" t="s">
        <v>3614</v>
      </c>
      <c r="G130" s="261" t="s">
        <v>990</v>
      </c>
      <c r="H130" s="262">
        <v>1</v>
      </c>
      <c r="I130" s="263"/>
      <c r="J130" s="264">
        <f>ROUND(I130*H130,2)</f>
        <v>0</v>
      </c>
      <c r="K130" s="260" t="s">
        <v>1</v>
      </c>
      <c r="L130" s="265"/>
      <c r="M130" s="266" t="s">
        <v>1</v>
      </c>
      <c r="N130" s="267" t="s">
        <v>38</v>
      </c>
      <c r="O130" s="72"/>
      <c r="P130" s="213">
        <f>O130*H130</f>
        <v>0</v>
      </c>
      <c r="Q130" s="213">
        <v>0</v>
      </c>
      <c r="R130" s="213">
        <f>Q130*H130</f>
        <v>0</v>
      </c>
      <c r="S130" s="213">
        <v>0</v>
      </c>
      <c r="T130" s="214">
        <f>S130*H130</f>
        <v>0</v>
      </c>
      <c r="U130" s="35"/>
      <c r="V130" s="35"/>
      <c r="W130" s="35"/>
      <c r="X130" s="35"/>
      <c r="Y130" s="35"/>
      <c r="Z130" s="35"/>
      <c r="AA130" s="35"/>
      <c r="AB130" s="35"/>
      <c r="AC130" s="35"/>
      <c r="AD130" s="35"/>
      <c r="AE130" s="35"/>
      <c r="AR130" s="215" t="s">
        <v>487</v>
      </c>
      <c r="AT130" s="215" t="s">
        <v>521</v>
      </c>
      <c r="AU130" s="215" t="s">
        <v>83</v>
      </c>
      <c r="AY130" s="18" t="s">
        <v>185</v>
      </c>
      <c r="BE130" s="216">
        <f>IF(N130="základní",J130,0)</f>
        <v>0</v>
      </c>
      <c r="BF130" s="216">
        <f>IF(N130="snížená",J130,0)</f>
        <v>0</v>
      </c>
      <c r="BG130" s="216">
        <f>IF(N130="zákl. přenesená",J130,0)</f>
        <v>0</v>
      </c>
      <c r="BH130" s="216">
        <f>IF(N130="sníž. přenesená",J130,0)</f>
        <v>0</v>
      </c>
      <c r="BI130" s="216">
        <f>IF(N130="nulová",J130,0)</f>
        <v>0</v>
      </c>
      <c r="BJ130" s="18" t="s">
        <v>81</v>
      </c>
      <c r="BK130" s="216">
        <f>ROUND(I130*H130,2)</f>
        <v>0</v>
      </c>
      <c r="BL130" s="18" t="s">
        <v>487</v>
      </c>
      <c r="BM130" s="215" t="s">
        <v>3615</v>
      </c>
    </row>
    <row r="131" spans="1:65" s="2" customFormat="1" ht="10.199999999999999">
      <c r="A131" s="35"/>
      <c r="B131" s="36"/>
      <c r="C131" s="37"/>
      <c r="D131" s="217" t="s">
        <v>194</v>
      </c>
      <c r="E131" s="37"/>
      <c r="F131" s="218" t="s">
        <v>3614</v>
      </c>
      <c r="G131" s="37"/>
      <c r="H131" s="37"/>
      <c r="I131" s="116"/>
      <c r="J131" s="37"/>
      <c r="K131" s="37"/>
      <c r="L131" s="40"/>
      <c r="M131" s="219"/>
      <c r="N131" s="220"/>
      <c r="O131" s="72"/>
      <c r="P131" s="72"/>
      <c r="Q131" s="72"/>
      <c r="R131" s="72"/>
      <c r="S131" s="72"/>
      <c r="T131" s="73"/>
      <c r="U131" s="35"/>
      <c r="V131" s="35"/>
      <c r="W131" s="35"/>
      <c r="X131" s="35"/>
      <c r="Y131" s="35"/>
      <c r="Z131" s="35"/>
      <c r="AA131" s="35"/>
      <c r="AB131" s="35"/>
      <c r="AC131" s="35"/>
      <c r="AD131" s="35"/>
      <c r="AE131" s="35"/>
      <c r="AT131" s="18" t="s">
        <v>194</v>
      </c>
      <c r="AU131" s="18" t="s">
        <v>83</v>
      </c>
    </row>
    <row r="132" spans="1:65" s="2" customFormat="1" ht="16.5" customHeight="1">
      <c r="A132" s="35"/>
      <c r="B132" s="36"/>
      <c r="C132" s="258" t="s">
        <v>220</v>
      </c>
      <c r="D132" s="258" t="s">
        <v>521</v>
      </c>
      <c r="E132" s="259" t="s">
        <v>2980</v>
      </c>
      <c r="F132" s="260" t="s">
        <v>2981</v>
      </c>
      <c r="G132" s="261" t="s">
        <v>990</v>
      </c>
      <c r="H132" s="262">
        <v>10</v>
      </c>
      <c r="I132" s="263"/>
      <c r="J132" s="264">
        <f>ROUND(I132*H132,2)</f>
        <v>0</v>
      </c>
      <c r="K132" s="260" t="s">
        <v>1</v>
      </c>
      <c r="L132" s="265"/>
      <c r="M132" s="266" t="s">
        <v>1</v>
      </c>
      <c r="N132" s="267" t="s">
        <v>38</v>
      </c>
      <c r="O132" s="72"/>
      <c r="P132" s="213">
        <f>O132*H132</f>
        <v>0</v>
      </c>
      <c r="Q132" s="213">
        <v>0</v>
      </c>
      <c r="R132" s="213">
        <f>Q132*H132</f>
        <v>0</v>
      </c>
      <c r="S132" s="213">
        <v>0</v>
      </c>
      <c r="T132" s="214">
        <f>S132*H132</f>
        <v>0</v>
      </c>
      <c r="U132" s="35"/>
      <c r="V132" s="35"/>
      <c r="W132" s="35"/>
      <c r="X132" s="35"/>
      <c r="Y132" s="35"/>
      <c r="Z132" s="35"/>
      <c r="AA132" s="35"/>
      <c r="AB132" s="35"/>
      <c r="AC132" s="35"/>
      <c r="AD132" s="35"/>
      <c r="AE132" s="35"/>
      <c r="AR132" s="215" t="s">
        <v>487</v>
      </c>
      <c r="AT132" s="215" t="s">
        <v>521</v>
      </c>
      <c r="AU132" s="215" t="s">
        <v>83</v>
      </c>
      <c r="AY132" s="18" t="s">
        <v>185</v>
      </c>
      <c r="BE132" s="216">
        <f>IF(N132="základní",J132,0)</f>
        <v>0</v>
      </c>
      <c r="BF132" s="216">
        <f>IF(N132="snížená",J132,0)</f>
        <v>0</v>
      </c>
      <c r="BG132" s="216">
        <f>IF(N132="zákl. přenesená",J132,0)</f>
        <v>0</v>
      </c>
      <c r="BH132" s="216">
        <f>IF(N132="sníž. přenesená",J132,0)</f>
        <v>0</v>
      </c>
      <c r="BI132" s="216">
        <f>IF(N132="nulová",J132,0)</f>
        <v>0</v>
      </c>
      <c r="BJ132" s="18" t="s">
        <v>81</v>
      </c>
      <c r="BK132" s="216">
        <f>ROUND(I132*H132,2)</f>
        <v>0</v>
      </c>
      <c r="BL132" s="18" t="s">
        <v>487</v>
      </c>
      <c r="BM132" s="215" t="s">
        <v>3616</v>
      </c>
    </row>
    <row r="133" spans="1:65" s="2" customFormat="1" ht="10.199999999999999">
      <c r="A133" s="35"/>
      <c r="B133" s="36"/>
      <c r="C133" s="37"/>
      <c r="D133" s="217" t="s">
        <v>194</v>
      </c>
      <c r="E133" s="37"/>
      <c r="F133" s="218" t="s">
        <v>2981</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194</v>
      </c>
      <c r="AU133" s="18" t="s">
        <v>83</v>
      </c>
    </row>
    <row r="134" spans="1:65" s="2" customFormat="1" ht="16.5" customHeight="1">
      <c r="A134" s="35"/>
      <c r="B134" s="36"/>
      <c r="C134" s="258" t="s">
        <v>227</v>
      </c>
      <c r="D134" s="258" t="s">
        <v>521</v>
      </c>
      <c r="E134" s="259" t="s">
        <v>2983</v>
      </c>
      <c r="F134" s="260" t="s">
        <v>3617</v>
      </c>
      <c r="G134" s="261" t="s">
        <v>990</v>
      </c>
      <c r="H134" s="262">
        <v>1</v>
      </c>
      <c r="I134" s="263"/>
      <c r="J134" s="264">
        <f>ROUND(I134*H134,2)</f>
        <v>0</v>
      </c>
      <c r="K134" s="260" t="s">
        <v>1</v>
      </c>
      <c r="L134" s="265"/>
      <c r="M134" s="266" t="s">
        <v>1</v>
      </c>
      <c r="N134" s="267" t="s">
        <v>38</v>
      </c>
      <c r="O134" s="72"/>
      <c r="P134" s="213">
        <f>O134*H134</f>
        <v>0</v>
      </c>
      <c r="Q134" s="213">
        <v>0</v>
      </c>
      <c r="R134" s="213">
        <f>Q134*H134</f>
        <v>0</v>
      </c>
      <c r="S134" s="213">
        <v>0</v>
      </c>
      <c r="T134" s="214">
        <f>S134*H134</f>
        <v>0</v>
      </c>
      <c r="U134" s="35"/>
      <c r="V134" s="35"/>
      <c r="W134" s="35"/>
      <c r="X134" s="35"/>
      <c r="Y134" s="35"/>
      <c r="Z134" s="35"/>
      <c r="AA134" s="35"/>
      <c r="AB134" s="35"/>
      <c r="AC134" s="35"/>
      <c r="AD134" s="35"/>
      <c r="AE134" s="35"/>
      <c r="AR134" s="215" t="s">
        <v>487</v>
      </c>
      <c r="AT134" s="215" t="s">
        <v>521</v>
      </c>
      <c r="AU134" s="215" t="s">
        <v>83</v>
      </c>
      <c r="AY134" s="18" t="s">
        <v>185</v>
      </c>
      <c r="BE134" s="216">
        <f>IF(N134="základní",J134,0)</f>
        <v>0</v>
      </c>
      <c r="BF134" s="216">
        <f>IF(N134="snížená",J134,0)</f>
        <v>0</v>
      </c>
      <c r="BG134" s="216">
        <f>IF(N134="zákl. přenesená",J134,0)</f>
        <v>0</v>
      </c>
      <c r="BH134" s="216">
        <f>IF(N134="sníž. přenesená",J134,0)</f>
        <v>0</v>
      </c>
      <c r="BI134" s="216">
        <f>IF(N134="nulová",J134,0)</f>
        <v>0</v>
      </c>
      <c r="BJ134" s="18" t="s">
        <v>81</v>
      </c>
      <c r="BK134" s="216">
        <f>ROUND(I134*H134,2)</f>
        <v>0</v>
      </c>
      <c r="BL134" s="18" t="s">
        <v>487</v>
      </c>
      <c r="BM134" s="215" t="s">
        <v>3618</v>
      </c>
    </row>
    <row r="135" spans="1:65" s="2" customFormat="1" ht="10.199999999999999">
      <c r="A135" s="35"/>
      <c r="B135" s="36"/>
      <c r="C135" s="37"/>
      <c r="D135" s="217" t="s">
        <v>194</v>
      </c>
      <c r="E135" s="37"/>
      <c r="F135" s="218" t="s">
        <v>3617</v>
      </c>
      <c r="G135" s="37"/>
      <c r="H135" s="37"/>
      <c r="I135" s="116"/>
      <c r="J135" s="37"/>
      <c r="K135" s="37"/>
      <c r="L135" s="40"/>
      <c r="M135" s="219"/>
      <c r="N135" s="220"/>
      <c r="O135" s="72"/>
      <c r="P135" s="72"/>
      <c r="Q135" s="72"/>
      <c r="R135" s="72"/>
      <c r="S135" s="72"/>
      <c r="T135" s="73"/>
      <c r="U135" s="35"/>
      <c r="V135" s="35"/>
      <c r="W135" s="35"/>
      <c r="X135" s="35"/>
      <c r="Y135" s="35"/>
      <c r="Z135" s="35"/>
      <c r="AA135" s="35"/>
      <c r="AB135" s="35"/>
      <c r="AC135" s="35"/>
      <c r="AD135" s="35"/>
      <c r="AE135" s="35"/>
      <c r="AT135" s="18" t="s">
        <v>194</v>
      </c>
      <c r="AU135" s="18" t="s">
        <v>83</v>
      </c>
    </row>
    <row r="136" spans="1:65" s="2" customFormat="1" ht="16.5" customHeight="1">
      <c r="A136" s="35"/>
      <c r="B136" s="36"/>
      <c r="C136" s="258" t="s">
        <v>235</v>
      </c>
      <c r="D136" s="258" t="s">
        <v>521</v>
      </c>
      <c r="E136" s="259" t="s">
        <v>2986</v>
      </c>
      <c r="F136" s="260" t="s">
        <v>3477</v>
      </c>
      <c r="G136" s="261" t="s">
        <v>990</v>
      </c>
      <c r="H136" s="262">
        <v>5</v>
      </c>
      <c r="I136" s="263"/>
      <c r="J136" s="264">
        <f>ROUND(I136*H136,2)</f>
        <v>0</v>
      </c>
      <c r="K136" s="260" t="s">
        <v>1</v>
      </c>
      <c r="L136" s="265"/>
      <c r="M136" s="266" t="s">
        <v>1</v>
      </c>
      <c r="N136" s="267" t="s">
        <v>38</v>
      </c>
      <c r="O136" s="72"/>
      <c r="P136" s="213">
        <f>O136*H136</f>
        <v>0</v>
      </c>
      <c r="Q136" s="213">
        <v>0</v>
      </c>
      <c r="R136" s="213">
        <f>Q136*H136</f>
        <v>0</v>
      </c>
      <c r="S136" s="213">
        <v>0</v>
      </c>
      <c r="T136" s="214">
        <f>S136*H136</f>
        <v>0</v>
      </c>
      <c r="U136" s="35"/>
      <c r="V136" s="35"/>
      <c r="W136" s="35"/>
      <c r="X136" s="35"/>
      <c r="Y136" s="35"/>
      <c r="Z136" s="35"/>
      <c r="AA136" s="35"/>
      <c r="AB136" s="35"/>
      <c r="AC136" s="35"/>
      <c r="AD136" s="35"/>
      <c r="AE136" s="35"/>
      <c r="AR136" s="215" t="s">
        <v>487</v>
      </c>
      <c r="AT136" s="215" t="s">
        <v>521</v>
      </c>
      <c r="AU136" s="215" t="s">
        <v>83</v>
      </c>
      <c r="AY136" s="18" t="s">
        <v>185</v>
      </c>
      <c r="BE136" s="216">
        <f>IF(N136="základní",J136,0)</f>
        <v>0</v>
      </c>
      <c r="BF136" s="216">
        <f>IF(N136="snížená",J136,0)</f>
        <v>0</v>
      </c>
      <c r="BG136" s="216">
        <f>IF(N136="zákl. přenesená",J136,0)</f>
        <v>0</v>
      </c>
      <c r="BH136" s="216">
        <f>IF(N136="sníž. přenesená",J136,0)</f>
        <v>0</v>
      </c>
      <c r="BI136" s="216">
        <f>IF(N136="nulová",J136,0)</f>
        <v>0</v>
      </c>
      <c r="BJ136" s="18" t="s">
        <v>81</v>
      </c>
      <c r="BK136" s="216">
        <f>ROUND(I136*H136,2)</f>
        <v>0</v>
      </c>
      <c r="BL136" s="18" t="s">
        <v>487</v>
      </c>
      <c r="BM136" s="215" t="s">
        <v>3619</v>
      </c>
    </row>
    <row r="137" spans="1:65" s="2" customFormat="1" ht="10.199999999999999">
      <c r="A137" s="35"/>
      <c r="B137" s="36"/>
      <c r="C137" s="37"/>
      <c r="D137" s="217" t="s">
        <v>194</v>
      </c>
      <c r="E137" s="37"/>
      <c r="F137" s="218" t="s">
        <v>3477</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194</v>
      </c>
      <c r="AU137" s="18" t="s">
        <v>83</v>
      </c>
    </row>
    <row r="138" spans="1:65" s="2" customFormat="1" ht="16.5" customHeight="1">
      <c r="A138" s="35"/>
      <c r="B138" s="36"/>
      <c r="C138" s="258" t="s">
        <v>226</v>
      </c>
      <c r="D138" s="258" t="s">
        <v>521</v>
      </c>
      <c r="E138" s="259" t="s">
        <v>2989</v>
      </c>
      <c r="F138" s="260" t="s">
        <v>2990</v>
      </c>
      <c r="G138" s="261" t="s">
        <v>990</v>
      </c>
      <c r="H138" s="262">
        <v>1</v>
      </c>
      <c r="I138" s="263"/>
      <c r="J138" s="264">
        <f>ROUND(I138*H138,2)</f>
        <v>0</v>
      </c>
      <c r="K138" s="260" t="s">
        <v>1</v>
      </c>
      <c r="L138" s="265"/>
      <c r="M138" s="266" t="s">
        <v>1</v>
      </c>
      <c r="N138" s="267" t="s">
        <v>38</v>
      </c>
      <c r="O138" s="72"/>
      <c r="P138" s="213">
        <f>O138*H138</f>
        <v>0</v>
      </c>
      <c r="Q138" s="213">
        <v>0</v>
      </c>
      <c r="R138" s="213">
        <f>Q138*H138</f>
        <v>0</v>
      </c>
      <c r="S138" s="213">
        <v>0</v>
      </c>
      <c r="T138" s="214">
        <f>S138*H138</f>
        <v>0</v>
      </c>
      <c r="U138" s="35"/>
      <c r="V138" s="35"/>
      <c r="W138" s="35"/>
      <c r="X138" s="35"/>
      <c r="Y138" s="35"/>
      <c r="Z138" s="35"/>
      <c r="AA138" s="35"/>
      <c r="AB138" s="35"/>
      <c r="AC138" s="35"/>
      <c r="AD138" s="35"/>
      <c r="AE138" s="35"/>
      <c r="AR138" s="215" t="s">
        <v>487</v>
      </c>
      <c r="AT138" s="215" t="s">
        <v>521</v>
      </c>
      <c r="AU138" s="215" t="s">
        <v>83</v>
      </c>
      <c r="AY138" s="18" t="s">
        <v>185</v>
      </c>
      <c r="BE138" s="216">
        <f>IF(N138="základní",J138,0)</f>
        <v>0</v>
      </c>
      <c r="BF138" s="216">
        <f>IF(N138="snížená",J138,0)</f>
        <v>0</v>
      </c>
      <c r="BG138" s="216">
        <f>IF(N138="zákl. přenesená",J138,0)</f>
        <v>0</v>
      </c>
      <c r="BH138" s="216">
        <f>IF(N138="sníž. přenesená",J138,0)</f>
        <v>0</v>
      </c>
      <c r="BI138" s="216">
        <f>IF(N138="nulová",J138,0)</f>
        <v>0</v>
      </c>
      <c r="BJ138" s="18" t="s">
        <v>81</v>
      </c>
      <c r="BK138" s="216">
        <f>ROUND(I138*H138,2)</f>
        <v>0</v>
      </c>
      <c r="BL138" s="18" t="s">
        <v>487</v>
      </c>
      <c r="BM138" s="215" t="s">
        <v>3620</v>
      </c>
    </row>
    <row r="139" spans="1:65" s="2" customFormat="1" ht="10.199999999999999">
      <c r="A139" s="35"/>
      <c r="B139" s="36"/>
      <c r="C139" s="37"/>
      <c r="D139" s="217" t="s">
        <v>194</v>
      </c>
      <c r="E139" s="37"/>
      <c r="F139" s="218" t="s">
        <v>2990</v>
      </c>
      <c r="G139" s="37"/>
      <c r="H139" s="37"/>
      <c r="I139" s="116"/>
      <c r="J139" s="37"/>
      <c r="K139" s="37"/>
      <c r="L139" s="40"/>
      <c r="M139" s="219"/>
      <c r="N139" s="220"/>
      <c r="O139" s="72"/>
      <c r="P139" s="72"/>
      <c r="Q139" s="72"/>
      <c r="R139" s="72"/>
      <c r="S139" s="72"/>
      <c r="T139" s="73"/>
      <c r="U139" s="35"/>
      <c r="V139" s="35"/>
      <c r="W139" s="35"/>
      <c r="X139" s="35"/>
      <c r="Y139" s="35"/>
      <c r="Z139" s="35"/>
      <c r="AA139" s="35"/>
      <c r="AB139" s="35"/>
      <c r="AC139" s="35"/>
      <c r="AD139" s="35"/>
      <c r="AE139" s="35"/>
      <c r="AT139" s="18" t="s">
        <v>194</v>
      </c>
      <c r="AU139" s="18" t="s">
        <v>83</v>
      </c>
    </row>
    <row r="140" spans="1:65" s="2" customFormat="1" ht="16.5" customHeight="1">
      <c r="A140" s="35"/>
      <c r="B140" s="36"/>
      <c r="C140" s="258" t="s">
        <v>248</v>
      </c>
      <c r="D140" s="258" t="s">
        <v>521</v>
      </c>
      <c r="E140" s="259" t="s">
        <v>2992</v>
      </c>
      <c r="F140" s="260" t="s">
        <v>3621</v>
      </c>
      <c r="G140" s="261" t="s">
        <v>990</v>
      </c>
      <c r="H140" s="262">
        <v>6</v>
      </c>
      <c r="I140" s="263"/>
      <c r="J140" s="264">
        <f>ROUND(I140*H140,2)</f>
        <v>0</v>
      </c>
      <c r="K140" s="260" t="s">
        <v>1</v>
      </c>
      <c r="L140" s="265"/>
      <c r="M140" s="266" t="s">
        <v>1</v>
      </c>
      <c r="N140" s="267" t="s">
        <v>38</v>
      </c>
      <c r="O140" s="72"/>
      <c r="P140" s="213">
        <f>O140*H140</f>
        <v>0</v>
      </c>
      <c r="Q140" s="213">
        <v>0</v>
      </c>
      <c r="R140" s="213">
        <f>Q140*H140</f>
        <v>0</v>
      </c>
      <c r="S140" s="213">
        <v>0</v>
      </c>
      <c r="T140" s="214">
        <f>S140*H140</f>
        <v>0</v>
      </c>
      <c r="U140" s="35"/>
      <c r="V140" s="35"/>
      <c r="W140" s="35"/>
      <c r="X140" s="35"/>
      <c r="Y140" s="35"/>
      <c r="Z140" s="35"/>
      <c r="AA140" s="35"/>
      <c r="AB140" s="35"/>
      <c r="AC140" s="35"/>
      <c r="AD140" s="35"/>
      <c r="AE140" s="35"/>
      <c r="AR140" s="215" t="s">
        <v>487</v>
      </c>
      <c r="AT140" s="215" t="s">
        <v>521</v>
      </c>
      <c r="AU140" s="215" t="s">
        <v>83</v>
      </c>
      <c r="AY140" s="18" t="s">
        <v>185</v>
      </c>
      <c r="BE140" s="216">
        <f>IF(N140="základní",J140,0)</f>
        <v>0</v>
      </c>
      <c r="BF140" s="216">
        <f>IF(N140="snížená",J140,0)</f>
        <v>0</v>
      </c>
      <c r="BG140" s="216">
        <f>IF(N140="zákl. přenesená",J140,0)</f>
        <v>0</v>
      </c>
      <c r="BH140" s="216">
        <f>IF(N140="sníž. přenesená",J140,0)</f>
        <v>0</v>
      </c>
      <c r="BI140" s="216">
        <f>IF(N140="nulová",J140,0)</f>
        <v>0</v>
      </c>
      <c r="BJ140" s="18" t="s">
        <v>81</v>
      </c>
      <c r="BK140" s="216">
        <f>ROUND(I140*H140,2)</f>
        <v>0</v>
      </c>
      <c r="BL140" s="18" t="s">
        <v>487</v>
      </c>
      <c r="BM140" s="215" t="s">
        <v>3622</v>
      </c>
    </row>
    <row r="141" spans="1:65" s="2" customFormat="1" ht="10.199999999999999">
      <c r="A141" s="35"/>
      <c r="B141" s="36"/>
      <c r="C141" s="37"/>
      <c r="D141" s="217" t="s">
        <v>194</v>
      </c>
      <c r="E141" s="37"/>
      <c r="F141" s="218" t="s">
        <v>3621</v>
      </c>
      <c r="G141" s="37"/>
      <c r="H141" s="37"/>
      <c r="I141" s="116"/>
      <c r="J141" s="37"/>
      <c r="K141" s="37"/>
      <c r="L141" s="40"/>
      <c r="M141" s="219"/>
      <c r="N141" s="220"/>
      <c r="O141" s="72"/>
      <c r="P141" s="72"/>
      <c r="Q141" s="72"/>
      <c r="R141" s="72"/>
      <c r="S141" s="72"/>
      <c r="T141" s="73"/>
      <c r="U141" s="35"/>
      <c r="V141" s="35"/>
      <c r="W141" s="35"/>
      <c r="X141" s="35"/>
      <c r="Y141" s="35"/>
      <c r="Z141" s="35"/>
      <c r="AA141" s="35"/>
      <c r="AB141" s="35"/>
      <c r="AC141" s="35"/>
      <c r="AD141" s="35"/>
      <c r="AE141" s="35"/>
      <c r="AT141" s="18" t="s">
        <v>194</v>
      </c>
      <c r="AU141" s="18" t="s">
        <v>83</v>
      </c>
    </row>
    <row r="142" spans="1:65" s="12" customFormat="1" ht="22.8" customHeight="1">
      <c r="B142" s="188"/>
      <c r="C142" s="189"/>
      <c r="D142" s="190" t="s">
        <v>72</v>
      </c>
      <c r="E142" s="202" t="s">
        <v>1487</v>
      </c>
      <c r="F142" s="202" t="s">
        <v>2724</v>
      </c>
      <c r="G142" s="189"/>
      <c r="H142" s="189"/>
      <c r="I142" s="192"/>
      <c r="J142" s="203">
        <f>BK142</f>
        <v>0</v>
      </c>
      <c r="K142" s="189"/>
      <c r="L142" s="194"/>
      <c r="M142" s="195"/>
      <c r="N142" s="196"/>
      <c r="O142" s="196"/>
      <c r="P142" s="197">
        <f>SUM(P143:P148)</f>
        <v>0</v>
      </c>
      <c r="Q142" s="196"/>
      <c r="R142" s="197">
        <f>SUM(R143:R148)</f>
        <v>0</v>
      </c>
      <c r="S142" s="196"/>
      <c r="T142" s="198">
        <f>SUM(T143:T148)</f>
        <v>0</v>
      </c>
      <c r="AR142" s="199" t="s">
        <v>192</v>
      </c>
      <c r="AT142" s="200" t="s">
        <v>72</v>
      </c>
      <c r="AU142" s="200" t="s">
        <v>81</v>
      </c>
      <c r="AY142" s="199" t="s">
        <v>185</v>
      </c>
      <c r="BK142" s="201">
        <f>SUM(BK143:BK148)</f>
        <v>0</v>
      </c>
    </row>
    <row r="143" spans="1:65" s="2" customFormat="1" ht="16.5" customHeight="1">
      <c r="A143" s="35"/>
      <c r="B143" s="36"/>
      <c r="C143" s="258" t="s">
        <v>254</v>
      </c>
      <c r="D143" s="258" t="s">
        <v>521</v>
      </c>
      <c r="E143" s="259" t="s">
        <v>3016</v>
      </c>
      <c r="F143" s="260" t="s">
        <v>3623</v>
      </c>
      <c r="G143" s="261" t="s">
        <v>1430</v>
      </c>
      <c r="H143" s="262">
        <v>1</v>
      </c>
      <c r="I143" s="263"/>
      <c r="J143" s="264">
        <f>ROUND(I143*H143,2)</f>
        <v>0</v>
      </c>
      <c r="K143" s="260" t="s">
        <v>1</v>
      </c>
      <c r="L143" s="265"/>
      <c r="M143" s="266" t="s">
        <v>1</v>
      </c>
      <c r="N143" s="267" t="s">
        <v>38</v>
      </c>
      <c r="O143" s="72"/>
      <c r="P143" s="213">
        <f>O143*H143</f>
        <v>0</v>
      </c>
      <c r="Q143" s="213">
        <v>0</v>
      </c>
      <c r="R143" s="213">
        <f>Q143*H143</f>
        <v>0</v>
      </c>
      <c r="S143" s="213">
        <v>0</v>
      </c>
      <c r="T143" s="214">
        <f>S143*H143</f>
        <v>0</v>
      </c>
      <c r="U143" s="35"/>
      <c r="V143" s="35"/>
      <c r="W143" s="35"/>
      <c r="X143" s="35"/>
      <c r="Y143" s="35"/>
      <c r="Z143" s="35"/>
      <c r="AA143" s="35"/>
      <c r="AB143" s="35"/>
      <c r="AC143" s="35"/>
      <c r="AD143" s="35"/>
      <c r="AE143" s="35"/>
      <c r="AR143" s="215" t="s">
        <v>487</v>
      </c>
      <c r="AT143" s="215" t="s">
        <v>521</v>
      </c>
      <c r="AU143" s="215" t="s">
        <v>83</v>
      </c>
      <c r="AY143" s="18" t="s">
        <v>185</v>
      </c>
      <c r="BE143" s="216">
        <f>IF(N143="základní",J143,0)</f>
        <v>0</v>
      </c>
      <c r="BF143" s="216">
        <f>IF(N143="snížená",J143,0)</f>
        <v>0</v>
      </c>
      <c r="BG143" s="216">
        <f>IF(N143="zákl. přenesená",J143,0)</f>
        <v>0</v>
      </c>
      <c r="BH143" s="216">
        <f>IF(N143="sníž. přenesená",J143,0)</f>
        <v>0</v>
      </c>
      <c r="BI143" s="216">
        <f>IF(N143="nulová",J143,0)</f>
        <v>0</v>
      </c>
      <c r="BJ143" s="18" t="s">
        <v>81</v>
      </c>
      <c r="BK143" s="216">
        <f>ROUND(I143*H143,2)</f>
        <v>0</v>
      </c>
      <c r="BL143" s="18" t="s">
        <v>487</v>
      </c>
      <c r="BM143" s="215" t="s">
        <v>3624</v>
      </c>
    </row>
    <row r="144" spans="1:65" s="2" customFormat="1" ht="10.199999999999999">
      <c r="A144" s="35"/>
      <c r="B144" s="36"/>
      <c r="C144" s="37"/>
      <c r="D144" s="217" t="s">
        <v>194</v>
      </c>
      <c r="E144" s="37"/>
      <c r="F144" s="218" t="s">
        <v>3623</v>
      </c>
      <c r="G144" s="37"/>
      <c r="H144" s="37"/>
      <c r="I144" s="116"/>
      <c r="J144" s="37"/>
      <c r="K144" s="37"/>
      <c r="L144" s="40"/>
      <c r="M144" s="219"/>
      <c r="N144" s="220"/>
      <c r="O144" s="72"/>
      <c r="P144" s="72"/>
      <c r="Q144" s="72"/>
      <c r="R144" s="72"/>
      <c r="S144" s="72"/>
      <c r="T144" s="73"/>
      <c r="U144" s="35"/>
      <c r="V144" s="35"/>
      <c r="W144" s="35"/>
      <c r="X144" s="35"/>
      <c r="Y144" s="35"/>
      <c r="Z144" s="35"/>
      <c r="AA144" s="35"/>
      <c r="AB144" s="35"/>
      <c r="AC144" s="35"/>
      <c r="AD144" s="35"/>
      <c r="AE144" s="35"/>
      <c r="AT144" s="18" t="s">
        <v>194</v>
      </c>
      <c r="AU144" s="18" t="s">
        <v>83</v>
      </c>
    </row>
    <row r="145" spans="1:65" s="2" customFormat="1" ht="16.5" customHeight="1">
      <c r="A145" s="35"/>
      <c r="B145" s="36"/>
      <c r="C145" s="204" t="s">
        <v>260</v>
      </c>
      <c r="D145" s="204" t="s">
        <v>187</v>
      </c>
      <c r="E145" s="205" t="s">
        <v>2720</v>
      </c>
      <c r="F145" s="206" t="s">
        <v>3625</v>
      </c>
      <c r="G145" s="207" t="s">
        <v>1430</v>
      </c>
      <c r="H145" s="208">
        <v>1</v>
      </c>
      <c r="I145" s="209"/>
      <c r="J145" s="210">
        <f>ROUND(I145*H145,2)</f>
        <v>0</v>
      </c>
      <c r="K145" s="206" t="s">
        <v>1</v>
      </c>
      <c r="L145" s="40"/>
      <c r="M145" s="211" t="s">
        <v>1</v>
      </c>
      <c r="N145" s="212" t="s">
        <v>38</v>
      </c>
      <c r="O145" s="72"/>
      <c r="P145" s="213">
        <f>O145*H145</f>
        <v>0</v>
      </c>
      <c r="Q145" s="213">
        <v>0</v>
      </c>
      <c r="R145" s="213">
        <f>Q145*H145</f>
        <v>0</v>
      </c>
      <c r="S145" s="213">
        <v>0</v>
      </c>
      <c r="T145" s="214">
        <f>S145*H145</f>
        <v>0</v>
      </c>
      <c r="U145" s="35"/>
      <c r="V145" s="35"/>
      <c r="W145" s="35"/>
      <c r="X145" s="35"/>
      <c r="Y145" s="35"/>
      <c r="Z145" s="35"/>
      <c r="AA145" s="35"/>
      <c r="AB145" s="35"/>
      <c r="AC145" s="35"/>
      <c r="AD145" s="35"/>
      <c r="AE145" s="35"/>
      <c r="AR145" s="215" t="s">
        <v>487</v>
      </c>
      <c r="AT145" s="215" t="s">
        <v>187</v>
      </c>
      <c r="AU145" s="215" t="s">
        <v>83</v>
      </c>
      <c r="AY145" s="18" t="s">
        <v>185</v>
      </c>
      <c r="BE145" s="216">
        <f>IF(N145="základní",J145,0)</f>
        <v>0</v>
      </c>
      <c r="BF145" s="216">
        <f>IF(N145="snížená",J145,0)</f>
        <v>0</v>
      </c>
      <c r="BG145" s="216">
        <f>IF(N145="zákl. přenesená",J145,0)</f>
        <v>0</v>
      </c>
      <c r="BH145" s="216">
        <f>IF(N145="sníž. přenesená",J145,0)</f>
        <v>0</v>
      </c>
      <c r="BI145" s="216">
        <f>IF(N145="nulová",J145,0)</f>
        <v>0</v>
      </c>
      <c r="BJ145" s="18" t="s">
        <v>81</v>
      </c>
      <c r="BK145" s="216">
        <f>ROUND(I145*H145,2)</f>
        <v>0</v>
      </c>
      <c r="BL145" s="18" t="s">
        <v>487</v>
      </c>
      <c r="BM145" s="215" t="s">
        <v>3626</v>
      </c>
    </row>
    <row r="146" spans="1:65" s="2" customFormat="1" ht="10.199999999999999">
      <c r="A146" s="35"/>
      <c r="B146" s="36"/>
      <c r="C146" s="37"/>
      <c r="D146" s="217" t="s">
        <v>194</v>
      </c>
      <c r="E146" s="37"/>
      <c r="F146" s="218" t="s">
        <v>3625</v>
      </c>
      <c r="G146" s="37"/>
      <c r="H146" s="37"/>
      <c r="I146" s="116"/>
      <c r="J146" s="37"/>
      <c r="K146" s="37"/>
      <c r="L146" s="40"/>
      <c r="M146" s="219"/>
      <c r="N146" s="220"/>
      <c r="O146" s="72"/>
      <c r="P146" s="72"/>
      <c r="Q146" s="72"/>
      <c r="R146" s="72"/>
      <c r="S146" s="72"/>
      <c r="T146" s="73"/>
      <c r="U146" s="35"/>
      <c r="V146" s="35"/>
      <c r="W146" s="35"/>
      <c r="X146" s="35"/>
      <c r="Y146" s="35"/>
      <c r="Z146" s="35"/>
      <c r="AA146" s="35"/>
      <c r="AB146" s="35"/>
      <c r="AC146" s="35"/>
      <c r="AD146" s="35"/>
      <c r="AE146" s="35"/>
      <c r="AT146" s="18" t="s">
        <v>194</v>
      </c>
      <c r="AU146" s="18" t="s">
        <v>83</v>
      </c>
    </row>
    <row r="147" spans="1:65" s="2" customFormat="1" ht="16.5" customHeight="1">
      <c r="A147" s="35"/>
      <c r="B147" s="36"/>
      <c r="C147" s="204" t="s">
        <v>268</v>
      </c>
      <c r="D147" s="204" t="s">
        <v>187</v>
      </c>
      <c r="E147" s="205" t="s">
        <v>2736</v>
      </c>
      <c r="F147" s="206" t="s">
        <v>3029</v>
      </c>
      <c r="G147" s="207" t="s">
        <v>1430</v>
      </c>
      <c r="H147" s="208">
        <v>1</v>
      </c>
      <c r="I147" s="209"/>
      <c r="J147" s="210">
        <f>ROUND(I147*H147,2)</f>
        <v>0</v>
      </c>
      <c r="K147" s="206" t="s">
        <v>1</v>
      </c>
      <c r="L147" s="40"/>
      <c r="M147" s="211" t="s">
        <v>1</v>
      </c>
      <c r="N147" s="212" t="s">
        <v>38</v>
      </c>
      <c r="O147" s="72"/>
      <c r="P147" s="213">
        <f>O147*H147</f>
        <v>0</v>
      </c>
      <c r="Q147" s="213">
        <v>0</v>
      </c>
      <c r="R147" s="213">
        <f>Q147*H147</f>
        <v>0</v>
      </c>
      <c r="S147" s="213">
        <v>0</v>
      </c>
      <c r="T147" s="214">
        <f>S147*H147</f>
        <v>0</v>
      </c>
      <c r="U147" s="35"/>
      <c r="V147" s="35"/>
      <c r="W147" s="35"/>
      <c r="X147" s="35"/>
      <c r="Y147" s="35"/>
      <c r="Z147" s="35"/>
      <c r="AA147" s="35"/>
      <c r="AB147" s="35"/>
      <c r="AC147" s="35"/>
      <c r="AD147" s="35"/>
      <c r="AE147" s="35"/>
      <c r="AR147" s="215" t="s">
        <v>487</v>
      </c>
      <c r="AT147" s="215" t="s">
        <v>187</v>
      </c>
      <c r="AU147" s="215" t="s">
        <v>83</v>
      </c>
      <c r="AY147" s="18" t="s">
        <v>185</v>
      </c>
      <c r="BE147" s="216">
        <f>IF(N147="základní",J147,0)</f>
        <v>0</v>
      </c>
      <c r="BF147" s="216">
        <f>IF(N147="snížená",J147,0)</f>
        <v>0</v>
      </c>
      <c r="BG147" s="216">
        <f>IF(N147="zákl. přenesená",J147,0)</f>
        <v>0</v>
      </c>
      <c r="BH147" s="216">
        <f>IF(N147="sníž. přenesená",J147,0)</f>
        <v>0</v>
      </c>
      <c r="BI147" s="216">
        <f>IF(N147="nulová",J147,0)</f>
        <v>0</v>
      </c>
      <c r="BJ147" s="18" t="s">
        <v>81</v>
      </c>
      <c r="BK147" s="216">
        <f>ROUND(I147*H147,2)</f>
        <v>0</v>
      </c>
      <c r="BL147" s="18" t="s">
        <v>487</v>
      </c>
      <c r="BM147" s="215" t="s">
        <v>3627</v>
      </c>
    </row>
    <row r="148" spans="1:65" s="2" customFormat="1" ht="10.199999999999999">
      <c r="A148" s="35"/>
      <c r="B148" s="36"/>
      <c r="C148" s="37"/>
      <c r="D148" s="217" t="s">
        <v>194</v>
      </c>
      <c r="E148" s="37"/>
      <c r="F148" s="218" t="s">
        <v>3029</v>
      </c>
      <c r="G148" s="37"/>
      <c r="H148" s="37"/>
      <c r="I148" s="116"/>
      <c r="J148" s="37"/>
      <c r="K148" s="37"/>
      <c r="L148" s="40"/>
      <c r="M148" s="219"/>
      <c r="N148" s="220"/>
      <c r="O148" s="72"/>
      <c r="P148" s="72"/>
      <c r="Q148" s="72"/>
      <c r="R148" s="72"/>
      <c r="S148" s="72"/>
      <c r="T148" s="73"/>
      <c r="U148" s="35"/>
      <c r="V148" s="35"/>
      <c r="W148" s="35"/>
      <c r="X148" s="35"/>
      <c r="Y148" s="35"/>
      <c r="Z148" s="35"/>
      <c r="AA148" s="35"/>
      <c r="AB148" s="35"/>
      <c r="AC148" s="35"/>
      <c r="AD148" s="35"/>
      <c r="AE148" s="35"/>
      <c r="AT148" s="18" t="s">
        <v>194</v>
      </c>
      <c r="AU148" s="18" t="s">
        <v>83</v>
      </c>
    </row>
    <row r="149" spans="1:65" s="12" customFormat="1" ht="22.8" customHeight="1">
      <c r="B149" s="188"/>
      <c r="C149" s="189"/>
      <c r="D149" s="190" t="s">
        <v>72</v>
      </c>
      <c r="E149" s="202" t="s">
        <v>1515</v>
      </c>
      <c r="F149" s="202" t="s">
        <v>3202</v>
      </c>
      <c r="G149" s="189"/>
      <c r="H149" s="189"/>
      <c r="I149" s="192"/>
      <c r="J149" s="203">
        <f>BK149</f>
        <v>0</v>
      </c>
      <c r="K149" s="189"/>
      <c r="L149" s="194"/>
      <c r="M149" s="195"/>
      <c r="N149" s="196"/>
      <c r="O149" s="196"/>
      <c r="P149" s="197">
        <f>SUM(P150:P151)</f>
        <v>0</v>
      </c>
      <c r="Q149" s="196"/>
      <c r="R149" s="197">
        <f>SUM(R150:R151)</f>
        <v>0</v>
      </c>
      <c r="S149" s="196"/>
      <c r="T149" s="198">
        <f>SUM(T150:T151)</f>
        <v>0</v>
      </c>
      <c r="AR149" s="199" t="s">
        <v>192</v>
      </c>
      <c r="AT149" s="200" t="s">
        <v>72</v>
      </c>
      <c r="AU149" s="200" t="s">
        <v>81</v>
      </c>
      <c r="AY149" s="199" t="s">
        <v>185</v>
      </c>
      <c r="BK149" s="201">
        <f>SUM(BK150:BK151)</f>
        <v>0</v>
      </c>
    </row>
    <row r="150" spans="1:65" s="2" customFormat="1" ht="16.5" customHeight="1">
      <c r="A150" s="35"/>
      <c r="B150" s="36"/>
      <c r="C150" s="204" t="s">
        <v>274</v>
      </c>
      <c r="D150" s="204" t="s">
        <v>187</v>
      </c>
      <c r="E150" s="205" t="s">
        <v>2739</v>
      </c>
      <c r="F150" s="206" t="s">
        <v>2744</v>
      </c>
      <c r="G150" s="207" t="s">
        <v>1201</v>
      </c>
      <c r="H150" s="208">
        <v>1</v>
      </c>
      <c r="I150" s="209"/>
      <c r="J150" s="210">
        <f>ROUND(I150*H150,2)</f>
        <v>0</v>
      </c>
      <c r="K150" s="206" t="s">
        <v>1</v>
      </c>
      <c r="L150" s="40"/>
      <c r="M150" s="211" t="s">
        <v>1</v>
      </c>
      <c r="N150" s="212" t="s">
        <v>38</v>
      </c>
      <c r="O150" s="72"/>
      <c r="P150" s="213">
        <f>O150*H150</f>
        <v>0</v>
      </c>
      <c r="Q150" s="213">
        <v>0</v>
      </c>
      <c r="R150" s="213">
        <f>Q150*H150</f>
        <v>0</v>
      </c>
      <c r="S150" s="213">
        <v>0</v>
      </c>
      <c r="T150" s="214">
        <f>S150*H150</f>
        <v>0</v>
      </c>
      <c r="U150" s="35"/>
      <c r="V150" s="35"/>
      <c r="W150" s="35"/>
      <c r="X150" s="35"/>
      <c r="Y150" s="35"/>
      <c r="Z150" s="35"/>
      <c r="AA150" s="35"/>
      <c r="AB150" s="35"/>
      <c r="AC150" s="35"/>
      <c r="AD150" s="35"/>
      <c r="AE150" s="35"/>
      <c r="AR150" s="215" t="s">
        <v>487</v>
      </c>
      <c r="AT150" s="215" t="s">
        <v>187</v>
      </c>
      <c r="AU150" s="215" t="s">
        <v>83</v>
      </c>
      <c r="AY150" s="18" t="s">
        <v>185</v>
      </c>
      <c r="BE150" s="216">
        <f>IF(N150="základní",J150,0)</f>
        <v>0</v>
      </c>
      <c r="BF150" s="216">
        <f>IF(N150="snížená",J150,0)</f>
        <v>0</v>
      </c>
      <c r="BG150" s="216">
        <f>IF(N150="zákl. přenesená",J150,0)</f>
        <v>0</v>
      </c>
      <c r="BH150" s="216">
        <f>IF(N150="sníž. přenesená",J150,0)</f>
        <v>0</v>
      </c>
      <c r="BI150" s="216">
        <f>IF(N150="nulová",J150,0)</f>
        <v>0</v>
      </c>
      <c r="BJ150" s="18" t="s">
        <v>81</v>
      </c>
      <c r="BK150" s="216">
        <f>ROUND(I150*H150,2)</f>
        <v>0</v>
      </c>
      <c r="BL150" s="18" t="s">
        <v>487</v>
      </c>
      <c r="BM150" s="215" t="s">
        <v>3628</v>
      </c>
    </row>
    <row r="151" spans="1:65" s="2" customFormat="1" ht="10.199999999999999">
      <c r="A151" s="35"/>
      <c r="B151" s="36"/>
      <c r="C151" s="37"/>
      <c r="D151" s="217" t="s">
        <v>194</v>
      </c>
      <c r="E151" s="37"/>
      <c r="F151" s="218" t="s">
        <v>2744</v>
      </c>
      <c r="G151" s="37"/>
      <c r="H151" s="37"/>
      <c r="I151" s="116"/>
      <c r="J151" s="37"/>
      <c r="K151" s="37"/>
      <c r="L151" s="40"/>
      <c r="M151" s="219"/>
      <c r="N151" s="220"/>
      <c r="O151" s="72"/>
      <c r="P151" s="72"/>
      <c r="Q151" s="72"/>
      <c r="R151" s="72"/>
      <c r="S151" s="72"/>
      <c r="T151" s="73"/>
      <c r="U151" s="35"/>
      <c r="V151" s="35"/>
      <c r="W151" s="35"/>
      <c r="X151" s="35"/>
      <c r="Y151" s="35"/>
      <c r="Z151" s="35"/>
      <c r="AA151" s="35"/>
      <c r="AB151" s="35"/>
      <c r="AC151" s="35"/>
      <c r="AD151" s="35"/>
      <c r="AE151" s="35"/>
      <c r="AT151" s="18" t="s">
        <v>194</v>
      </c>
      <c r="AU151" s="18" t="s">
        <v>83</v>
      </c>
    </row>
    <row r="152" spans="1:65" s="12" customFormat="1" ht="22.8" customHeight="1">
      <c r="B152" s="188"/>
      <c r="C152" s="189"/>
      <c r="D152" s="190" t="s">
        <v>72</v>
      </c>
      <c r="E152" s="202" t="s">
        <v>1567</v>
      </c>
      <c r="F152" s="202" t="s">
        <v>2742</v>
      </c>
      <c r="G152" s="189"/>
      <c r="H152" s="189"/>
      <c r="I152" s="192"/>
      <c r="J152" s="203">
        <f>BK152</f>
        <v>0</v>
      </c>
      <c r="K152" s="189"/>
      <c r="L152" s="194"/>
      <c r="M152" s="195"/>
      <c r="N152" s="196"/>
      <c r="O152" s="196"/>
      <c r="P152" s="197">
        <f>SUM(P153:P156)</f>
        <v>0</v>
      </c>
      <c r="Q152" s="196"/>
      <c r="R152" s="197">
        <f>SUM(R153:R156)</f>
        <v>0</v>
      </c>
      <c r="S152" s="196"/>
      <c r="T152" s="198">
        <f>SUM(T153:T156)</f>
        <v>0</v>
      </c>
      <c r="AR152" s="199" t="s">
        <v>192</v>
      </c>
      <c r="AT152" s="200" t="s">
        <v>72</v>
      </c>
      <c r="AU152" s="200" t="s">
        <v>81</v>
      </c>
      <c r="AY152" s="199" t="s">
        <v>185</v>
      </c>
      <c r="BK152" s="201">
        <f>SUM(BK153:BK156)</f>
        <v>0</v>
      </c>
    </row>
    <row r="153" spans="1:65" s="2" customFormat="1" ht="16.5" customHeight="1">
      <c r="A153" s="35"/>
      <c r="B153" s="36"/>
      <c r="C153" s="204" t="s">
        <v>282</v>
      </c>
      <c r="D153" s="204" t="s">
        <v>187</v>
      </c>
      <c r="E153" s="205" t="s">
        <v>2743</v>
      </c>
      <c r="F153" s="206" t="s">
        <v>3027</v>
      </c>
      <c r="G153" s="207" t="s">
        <v>1430</v>
      </c>
      <c r="H153" s="208">
        <v>1</v>
      </c>
      <c r="I153" s="209"/>
      <c r="J153" s="210">
        <f>ROUND(I153*H153,2)</f>
        <v>0</v>
      </c>
      <c r="K153" s="206" t="s">
        <v>1</v>
      </c>
      <c r="L153" s="40"/>
      <c r="M153" s="211" t="s">
        <v>1</v>
      </c>
      <c r="N153" s="212" t="s">
        <v>38</v>
      </c>
      <c r="O153" s="72"/>
      <c r="P153" s="213">
        <f>O153*H153</f>
        <v>0</v>
      </c>
      <c r="Q153" s="213">
        <v>0</v>
      </c>
      <c r="R153" s="213">
        <f>Q153*H153</f>
        <v>0</v>
      </c>
      <c r="S153" s="213">
        <v>0</v>
      </c>
      <c r="T153" s="214">
        <f>S153*H153</f>
        <v>0</v>
      </c>
      <c r="U153" s="35"/>
      <c r="V153" s="35"/>
      <c r="W153" s="35"/>
      <c r="X153" s="35"/>
      <c r="Y153" s="35"/>
      <c r="Z153" s="35"/>
      <c r="AA153" s="35"/>
      <c r="AB153" s="35"/>
      <c r="AC153" s="35"/>
      <c r="AD153" s="35"/>
      <c r="AE153" s="35"/>
      <c r="AR153" s="215" t="s">
        <v>487</v>
      </c>
      <c r="AT153" s="215" t="s">
        <v>187</v>
      </c>
      <c r="AU153" s="215" t="s">
        <v>83</v>
      </c>
      <c r="AY153" s="18" t="s">
        <v>185</v>
      </c>
      <c r="BE153" s="216">
        <f>IF(N153="základní",J153,0)</f>
        <v>0</v>
      </c>
      <c r="BF153" s="216">
        <f>IF(N153="snížená",J153,0)</f>
        <v>0</v>
      </c>
      <c r="BG153" s="216">
        <f>IF(N153="zákl. přenesená",J153,0)</f>
        <v>0</v>
      </c>
      <c r="BH153" s="216">
        <f>IF(N153="sníž. přenesená",J153,0)</f>
        <v>0</v>
      </c>
      <c r="BI153" s="216">
        <f>IF(N153="nulová",J153,0)</f>
        <v>0</v>
      </c>
      <c r="BJ153" s="18" t="s">
        <v>81</v>
      </c>
      <c r="BK153" s="216">
        <f>ROUND(I153*H153,2)</f>
        <v>0</v>
      </c>
      <c r="BL153" s="18" t="s">
        <v>487</v>
      </c>
      <c r="BM153" s="215" t="s">
        <v>3629</v>
      </c>
    </row>
    <row r="154" spans="1:65" s="2" customFormat="1" ht="10.199999999999999">
      <c r="A154" s="35"/>
      <c r="B154" s="36"/>
      <c r="C154" s="37"/>
      <c r="D154" s="217" t="s">
        <v>194</v>
      </c>
      <c r="E154" s="37"/>
      <c r="F154" s="218" t="s">
        <v>3027</v>
      </c>
      <c r="G154" s="37"/>
      <c r="H154" s="37"/>
      <c r="I154" s="116"/>
      <c r="J154" s="37"/>
      <c r="K154" s="37"/>
      <c r="L154" s="40"/>
      <c r="M154" s="219"/>
      <c r="N154" s="220"/>
      <c r="O154" s="72"/>
      <c r="P154" s="72"/>
      <c r="Q154" s="72"/>
      <c r="R154" s="72"/>
      <c r="S154" s="72"/>
      <c r="T154" s="73"/>
      <c r="U154" s="35"/>
      <c r="V154" s="35"/>
      <c r="W154" s="35"/>
      <c r="X154" s="35"/>
      <c r="Y154" s="35"/>
      <c r="Z154" s="35"/>
      <c r="AA154" s="35"/>
      <c r="AB154" s="35"/>
      <c r="AC154" s="35"/>
      <c r="AD154" s="35"/>
      <c r="AE154" s="35"/>
      <c r="AT154" s="18" t="s">
        <v>194</v>
      </c>
      <c r="AU154" s="18" t="s">
        <v>83</v>
      </c>
    </row>
    <row r="155" spans="1:65" s="2" customFormat="1" ht="16.5" customHeight="1">
      <c r="A155" s="35"/>
      <c r="B155" s="36"/>
      <c r="C155" s="204" t="s">
        <v>8</v>
      </c>
      <c r="D155" s="204" t="s">
        <v>187</v>
      </c>
      <c r="E155" s="205" t="s">
        <v>2746</v>
      </c>
      <c r="F155" s="206" t="s">
        <v>3032</v>
      </c>
      <c r="G155" s="207" t="s">
        <v>1430</v>
      </c>
      <c r="H155" s="208">
        <v>1</v>
      </c>
      <c r="I155" s="209"/>
      <c r="J155" s="210">
        <f>ROUND(I155*H155,2)</f>
        <v>0</v>
      </c>
      <c r="K155" s="206" t="s">
        <v>1</v>
      </c>
      <c r="L155" s="40"/>
      <c r="M155" s="211" t="s">
        <v>1</v>
      </c>
      <c r="N155" s="212" t="s">
        <v>38</v>
      </c>
      <c r="O155" s="72"/>
      <c r="P155" s="213">
        <f>O155*H155</f>
        <v>0</v>
      </c>
      <c r="Q155" s="213">
        <v>0</v>
      </c>
      <c r="R155" s="213">
        <f>Q155*H155</f>
        <v>0</v>
      </c>
      <c r="S155" s="213">
        <v>0</v>
      </c>
      <c r="T155" s="214">
        <f>S155*H155</f>
        <v>0</v>
      </c>
      <c r="U155" s="35"/>
      <c r="V155" s="35"/>
      <c r="W155" s="35"/>
      <c r="X155" s="35"/>
      <c r="Y155" s="35"/>
      <c r="Z155" s="35"/>
      <c r="AA155" s="35"/>
      <c r="AB155" s="35"/>
      <c r="AC155" s="35"/>
      <c r="AD155" s="35"/>
      <c r="AE155" s="35"/>
      <c r="AR155" s="215" t="s">
        <v>487</v>
      </c>
      <c r="AT155" s="215" t="s">
        <v>187</v>
      </c>
      <c r="AU155" s="215" t="s">
        <v>83</v>
      </c>
      <c r="AY155" s="18" t="s">
        <v>185</v>
      </c>
      <c r="BE155" s="216">
        <f>IF(N155="základní",J155,0)</f>
        <v>0</v>
      </c>
      <c r="BF155" s="216">
        <f>IF(N155="snížená",J155,0)</f>
        <v>0</v>
      </c>
      <c r="BG155" s="216">
        <f>IF(N155="zákl. přenesená",J155,0)</f>
        <v>0</v>
      </c>
      <c r="BH155" s="216">
        <f>IF(N155="sníž. přenesená",J155,0)</f>
        <v>0</v>
      </c>
      <c r="BI155" s="216">
        <f>IF(N155="nulová",J155,0)</f>
        <v>0</v>
      </c>
      <c r="BJ155" s="18" t="s">
        <v>81</v>
      </c>
      <c r="BK155" s="216">
        <f>ROUND(I155*H155,2)</f>
        <v>0</v>
      </c>
      <c r="BL155" s="18" t="s">
        <v>487</v>
      </c>
      <c r="BM155" s="215" t="s">
        <v>3630</v>
      </c>
    </row>
    <row r="156" spans="1:65" s="2" customFormat="1" ht="10.199999999999999">
      <c r="A156" s="35"/>
      <c r="B156" s="36"/>
      <c r="C156" s="37"/>
      <c r="D156" s="217" t="s">
        <v>194</v>
      </c>
      <c r="E156" s="37"/>
      <c r="F156" s="218" t="s">
        <v>3032</v>
      </c>
      <c r="G156" s="37"/>
      <c r="H156" s="37"/>
      <c r="I156" s="116"/>
      <c r="J156" s="37"/>
      <c r="K156" s="37"/>
      <c r="L156" s="40"/>
      <c r="M156" s="254"/>
      <c r="N156" s="255"/>
      <c r="O156" s="256"/>
      <c r="P156" s="256"/>
      <c r="Q156" s="256"/>
      <c r="R156" s="256"/>
      <c r="S156" s="256"/>
      <c r="T156" s="257"/>
      <c r="U156" s="35"/>
      <c r="V156" s="35"/>
      <c r="W156" s="35"/>
      <c r="X156" s="35"/>
      <c r="Y156" s="35"/>
      <c r="Z156" s="35"/>
      <c r="AA156" s="35"/>
      <c r="AB156" s="35"/>
      <c r="AC156" s="35"/>
      <c r="AD156" s="35"/>
      <c r="AE156" s="35"/>
      <c r="AT156" s="18" t="s">
        <v>194</v>
      </c>
      <c r="AU156" s="18" t="s">
        <v>83</v>
      </c>
    </row>
    <row r="157" spans="1:65" s="2" customFormat="1" ht="6.9" customHeight="1">
      <c r="A157" s="35"/>
      <c r="B157" s="55"/>
      <c r="C157" s="56"/>
      <c r="D157" s="56"/>
      <c r="E157" s="56"/>
      <c r="F157" s="56"/>
      <c r="G157" s="56"/>
      <c r="H157" s="56"/>
      <c r="I157" s="153"/>
      <c r="J157" s="56"/>
      <c r="K157" s="56"/>
      <c r="L157" s="40"/>
      <c r="M157" s="35"/>
      <c r="O157" s="35"/>
      <c r="P157" s="35"/>
      <c r="Q157" s="35"/>
      <c r="R157" s="35"/>
      <c r="S157" s="35"/>
      <c r="T157" s="35"/>
      <c r="U157" s="35"/>
      <c r="V157" s="35"/>
      <c r="W157" s="35"/>
      <c r="X157" s="35"/>
      <c r="Y157" s="35"/>
      <c r="Z157" s="35"/>
      <c r="AA157" s="35"/>
      <c r="AB157" s="35"/>
      <c r="AC157" s="35"/>
      <c r="AD157" s="35"/>
      <c r="AE157" s="35"/>
    </row>
  </sheetData>
  <sheetProtection algorithmName="SHA-512" hashValue="sXRTqDOShfJ4N3+YDpHgWdsbHAzMlfJURY8FOGa+6D+jK5ALvaI73skzTorjGjqNCELcv7lWEcUklp53IqUkoA==" saltValue="yli7ljALtd7T8pOon00RTd0YaTc7nMse3MebsvqyWBhk5cHJJ/XwqdNrGvxuxE7WcSH1XMVLtoa3N+sriHsl/A==" spinCount="100000" sheet="1" objects="1" scenarios="1" formatColumns="0" formatRows="0" autoFilter="0"/>
  <autoFilter ref="C120:K156"/>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5"/>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134</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3631</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ROUND(J122,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ROUND((SUM(BE122:BE154)),  2)</f>
        <v>0</v>
      </c>
      <c r="G33" s="35"/>
      <c r="H33" s="35"/>
      <c r="I33" s="132">
        <v>0.21</v>
      </c>
      <c r="J33" s="131">
        <f>ROUND(((SUM(BE122:BE154))*I33),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ROUND((SUM(BF122:BF154)),  2)</f>
        <v>0</v>
      </c>
      <c r="G34" s="35"/>
      <c r="H34" s="35"/>
      <c r="I34" s="132">
        <v>0.15</v>
      </c>
      <c r="J34" s="131">
        <f>ROUND(((SUM(BF122:BF154))*I34),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ROUND((SUM(BG122:BG154)),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ROUND((SUM(BH122:BH154)),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ROUND((SUM(BI122:BI154)),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401.5 - J - Datový rozvod info tabule</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J122</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3632</v>
      </c>
      <c r="E97" s="165"/>
      <c r="F97" s="165"/>
      <c r="G97" s="165"/>
      <c r="H97" s="165"/>
      <c r="I97" s="166"/>
      <c r="J97" s="167">
        <f>J123</f>
        <v>0</v>
      </c>
      <c r="K97" s="163"/>
      <c r="L97" s="168"/>
    </row>
    <row r="98" spans="1:31" s="10" customFormat="1" ht="19.95" customHeight="1">
      <c r="B98" s="169"/>
      <c r="C98" s="170"/>
      <c r="D98" s="171" t="s">
        <v>3633</v>
      </c>
      <c r="E98" s="172"/>
      <c r="F98" s="172"/>
      <c r="G98" s="172"/>
      <c r="H98" s="172"/>
      <c r="I98" s="173"/>
      <c r="J98" s="174">
        <f>J124</f>
        <v>0</v>
      </c>
      <c r="K98" s="170"/>
      <c r="L98" s="175"/>
    </row>
    <row r="99" spans="1:31" s="10" customFormat="1" ht="19.95" customHeight="1">
      <c r="B99" s="169"/>
      <c r="C99" s="170"/>
      <c r="D99" s="171" t="s">
        <v>2460</v>
      </c>
      <c r="E99" s="172"/>
      <c r="F99" s="172"/>
      <c r="G99" s="172"/>
      <c r="H99" s="172"/>
      <c r="I99" s="173"/>
      <c r="J99" s="174">
        <f>J129</f>
        <v>0</v>
      </c>
      <c r="K99" s="170"/>
      <c r="L99" s="175"/>
    </row>
    <row r="100" spans="1:31" s="10" customFormat="1" ht="19.95" customHeight="1">
      <c r="B100" s="169"/>
      <c r="C100" s="170"/>
      <c r="D100" s="171" t="s">
        <v>3634</v>
      </c>
      <c r="E100" s="172"/>
      <c r="F100" s="172"/>
      <c r="G100" s="172"/>
      <c r="H100" s="172"/>
      <c r="I100" s="173"/>
      <c r="J100" s="174">
        <f>J132</f>
        <v>0</v>
      </c>
      <c r="K100" s="170"/>
      <c r="L100" s="175"/>
    </row>
    <row r="101" spans="1:31" s="10" customFormat="1" ht="19.95" customHeight="1">
      <c r="B101" s="169"/>
      <c r="C101" s="170"/>
      <c r="D101" s="171" t="s">
        <v>3635</v>
      </c>
      <c r="E101" s="172"/>
      <c r="F101" s="172"/>
      <c r="G101" s="172"/>
      <c r="H101" s="172"/>
      <c r="I101" s="173"/>
      <c r="J101" s="174">
        <f>J139</f>
        <v>0</v>
      </c>
      <c r="K101" s="170"/>
      <c r="L101" s="175"/>
    </row>
    <row r="102" spans="1:31" s="10" customFormat="1" ht="19.95" customHeight="1">
      <c r="B102" s="169"/>
      <c r="C102" s="170"/>
      <c r="D102" s="171" t="s">
        <v>3636</v>
      </c>
      <c r="E102" s="172"/>
      <c r="F102" s="172"/>
      <c r="G102" s="172"/>
      <c r="H102" s="172"/>
      <c r="I102" s="173"/>
      <c r="J102" s="174">
        <f>J146</f>
        <v>0</v>
      </c>
      <c r="K102" s="170"/>
      <c r="L102" s="175"/>
    </row>
    <row r="103" spans="1:31" s="2" customFormat="1" ht="21.75" customHeight="1">
      <c r="A103" s="35"/>
      <c r="B103" s="36"/>
      <c r="C103" s="37"/>
      <c r="D103" s="37"/>
      <c r="E103" s="37"/>
      <c r="F103" s="37"/>
      <c r="G103" s="37"/>
      <c r="H103" s="37"/>
      <c r="I103" s="116"/>
      <c r="J103" s="37"/>
      <c r="K103" s="37"/>
      <c r="L103" s="52"/>
      <c r="S103" s="35"/>
      <c r="T103" s="35"/>
      <c r="U103" s="35"/>
      <c r="V103" s="35"/>
      <c r="W103" s="35"/>
      <c r="X103" s="35"/>
      <c r="Y103" s="35"/>
      <c r="Z103" s="35"/>
      <c r="AA103" s="35"/>
      <c r="AB103" s="35"/>
      <c r="AC103" s="35"/>
      <c r="AD103" s="35"/>
      <c r="AE103" s="35"/>
    </row>
    <row r="104" spans="1:31" s="2" customFormat="1" ht="6.9" customHeight="1">
      <c r="A104" s="35"/>
      <c r="B104" s="55"/>
      <c r="C104" s="56"/>
      <c r="D104" s="56"/>
      <c r="E104" s="56"/>
      <c r="F104" s="56"/>
      <c r="G104" s="56"/>
      <c r="H104" s="56"/>
      <c r="I104" s="153"/>
      <c r="J104" s="56"/>
      <c r="K104" s="56"/>
      <c r="L104" s="52"/>
      <c r="S104" s="35"/>
      <c r="T104" s="35"/>
      <c r="U104" s="35"/>
      <c r="V104" s="35"/>
      <c r="W104" s="35"/>
      <c r="X104" s="35"/>
      <c r="Y104" s="35"/>
      <c r="Z104" s="35"/>
      <c r="AA104" s="35"/>
      <c r="AB104" s="35"/>
      <c r="AC104" s="35"/>
      <c r="AD104" s="35"/>
      <c r="AE104" s="35"/>
    </row>
    <row r="108" spans="1:31" s="2" customFormat="1" ht="6.9" customHeight="1">
      <c r="A108" s="35"/>
      <c r="B108" s="57"/>
      <c r="C108" s="58"/>
      <c r="D108" s="58"/>
      <c r="E108" s="58"/>
      <c r="F108" s="58"/>
      <c r="G108" s="58"/>
      <c r="H108" s="58"/>
      <c r="I108" s="156"/>
      <c r="J108" s="58"/>
      <c r="K108" s="58"/>
      <c r="L108" s="52"/>
      <c r="S108" s="35"/>
      <c r="T108" s="35"/>
      <c r="U108" s="35"/>
      <c r="V108" s="35"/>
      <c r="W108" s="35"/>
      <c r="X108" s="35"/>
      <c r="Y108" s="35"/>
      <c r="Z108" s="35"/>
      <c r="AA108" s="35"/>
      <c r="AB108" s="35"/>
      <c r="AC108" s="35"/>
      <c r="AD108" s="35"/>
      <c r="AE108" s="35"/>
    </row>
    <row r="109" spans="1:31" s="2" customFormat="1" ht="24.9" customHeight="1">
      <c r="A109" s="35"/>
      <c r="B109" s="36"/>
      <c r="C109" s="24" t="s">
        <v>170</v>
      </c>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6.9" customHeight="1">
      <c r="A110" s="35"/>
      <c r="B110" s="36"/>
      <c r="C110" s="37"/>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116"/>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34" t="str">
        <f>E7</f>
        <v>Revitalizace náměstí ve Valašském Meziříčí</v>
      </c>
      <c r="F112" s="335"/>
      <c r="G112" s="335"/>
      <c r="H112" s="335"/>
      <c r="I112" s="116"/>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154</v>
      </c>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23" t="str">
        <f>E9</f>
        <v>SO 401.5 - J - Datový rozvod info tabule</v>
      </c>
      <c r="F114" s="336"/>
      <c r="G114" s="336"/>
      <c r="H114" s="336"/>
      <c r="I114" s="116"/>
      <c r="J114" s="37"/>
      <c r="K114" s="37"/>
      <c r="L114" s="52"/>
      <c r="S114" s="35"/>
      <c r="T114" s="35"/>
      <c r="U114" s="35"/>
      <c r="V114" s="35"/>
      <c r="W114" s="35"/>
      <c r="X114" s="35"/>
      <c r="Y114" s="35"/>
      <c r="Z114" s="35"/>
      <c r="AA114" s="35"/>
      <c r="AB114" s="35"/>
      <c r="AC114" s="35"/>
      <c r="AD114" s="35"/>
      <c r="AE114" s="35"/>
    </row>
    <row r="115" spans="1:65" s="2" customFormat="1" ht="6.9" customHeight="1">
      <c r="A115" s="35"/>
      <c r="B115" s="36"/>
      <c r="C115" s="37"/>
      <c r="D115" s="37"/>
      <c r="E115" s="37"/>
      <c r="F115" s="37"/>
      <c r="G115" s="37"/>
      <c r="H115" s="37"/>
      <c r="I115" s="116"/>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Valašské Meziříčí</v>
      </c>
      <c r="G116" s="37"/>
      <c r="H116" s="37"/>
      <c r="I116" s="118" t="s">
        <v>22</v>
      </c>
      <c r="J116" s="67" t="str">
        <f>IF(J12="","",J12)</f>
        <v>16. 10. 2020</v>
      </c>
      <c r="K116" s="37"/>
      <c r="L116" s="52"/>
      <c r="S116" s="35"/>
      <c r="T116" s="35"/>
      <c r="U116" s="35"/>
      <c r="V116" s="35"/>
      <c r="W116" s="35"/>
      <c r="X116" s="35"/>
      <c r="Y116" s="35"/>
      <c r="Z116" s="35"/>
      <c r="AA116" s="35"/>
      <c r="AB116" s="35"/>
      <c r="AC116" s="35"/>
      <c r="AD116" s="35"/>
      <c r="AE116" s="35"/>
    </row>
    <row r="117" spans="1:65" s="2" customFormat="1" ht="6.9" customHeight="1">
      <c r="A117" s="35"/>
      <c r="B117" s="36"/>
      <c r="C117" s="37"/>
      <c r="D117" s="37"/>
      <c r="E117" s="37"/>
      <c r="F117" s="37"/>
      <c r="G117" s="37"/>
      <c r="H117" s="37"/>
      <c r="I117" s="116"/>
      <c r="J117" s="37"/>
      <c r="K117" s="37"/>
      <c r="L117" s="52"/>
      <c r="S117" s="35"/>
      <c r="T117" s="35"/>
      <c r="U117" s="35"/>
      <c r="V117" s="35"/>
      <c r="W117" s="35"/>
      <c r="X117" s="35"/>
      <c r="Y117" s="35"/>
      <c r="Z117" s="35"/>
      <c r="AA117" s="35"/>
      <c r="AB117" s="35"/>
      <c r="AC117" s="35"/>
      <c r="AD117" s="35"/>
      <c r="AE117" s="35"/>
    </row>
    <row r="118" spans="1:65" s="2" customFormat="1" ht="25.65" customHeight="1">
      <c r="A118" s="35"/>
      <c r="B118" s="36"/>
      <c r="C118" s="30" t="s">
        <v>24</v>
      </c>
      <c r="D118" s="37"/>
      <c r="E118" s="37"/>
      <c r="F118" s="28" t="str">
        <f>E15</f>
        <v xml:space="preserve"> </v>
      </c>
      <c r="G118" s="37"/>
      <c r="H118" s="37"/>
      <c r="I118" s="118" t="s">
        <v>29</v>
      </c>
      <c r="J118" s="33" t="str">
        <f>E21</f>
        <v>360 DEGREES CONSTRUCT s.r.o.</v>
      </c>
      <c r="K118" s="37"/>
      <c r="L118" s="52"/>
      <c r="S118" s="35"/>
      <c r="T118" s="35"/>
      <c r="U118" s="35"/>
      <c r="V118" s="35"/>
      <c r="W118" s="35"/>
      <c r="X118" s="35"/>
      <c r="Y118" s="35"/>
      <c r="Z118" s="35"/>
      <c r="AA118" s="35"/>
      <c r="AB118" s="35"/>
      <c r="AC118" s="35"/>
      <c r="AD118" s="35"/>
      <c r="AE118" s="35"/>
    </row>
    <row r="119" spans="1:65" s="2" customFormat="1" ht="25.65" customHeight="1">
      <c r="A119" s="35"/>
      <c r="B119" s="36"/>
      <c r="C119" s="30" t="s">
        <v>27</v>
      </c>
      <c r="D119" s="37"/>
      <c r="E119" s="37"/>
      <c r="F119" s="28" t="str">
        <f>IF(E18="","",E18)</f>
        <v>Vyplň údaj</v>
      </c>
      <c r="G119" s="37"/>
      <c r="H119" s="37"/>
      <c r="I119" s="118" t="s">
        <v>31</v>
      </c>
      <c r="J119" s="33" t="str">
        <f>E24</f>
        <v>360 DEGREES CONSTRUCT s.r.o.</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116"/>
      <c r="J120" s="37"/>
      <c r="K120" s="37"/>
      <c r="L120" s="52"/>
      <c r="S120" s="35"/>
      <c r="T120" s="35"/>
      <c r="U120" s="35"/>
      <c r="V120" s="35"/>
      <c r="W120" s="35"/>
      <c r="X120" s="35"/>
      <c r="Y120" s="35"/>
      <c r="Z120" s="35"/>
      <c r="AA120" s="35"/>
      <c r="AB120" s="35"/>
      <c r="AC120" s="35"/>
      <c r="AD120" s="35"/>
      <c r="AE120" s="35"/>
    </row>
    <row r="121" spans="1:65" s="11" customFormat="1" ht="29.25" customHeight="1">
      <c r="A121" s="176"/>
      <c r="B121" s="177"/>
      <c r="C121" s="178" t="s">
        <v>171</v>
      </c>
      <c r="D121" s="179" t="s">
        <v>58</v>
      </c>
      <c r="E121" s="179" t="s">
        <v>54</v>
      </c>
      <c r="F121" s="179" t="s">
        <v>55</v>
      </c>
      <c r="G121" s="179" t="s">
        <v>172</v>
      </c>
      <c r="H121" s="179" t="s">
        <v>173</v>
      </c>
      <c r="I121" s="180" t="s">
        <v>174</v>
      </c>
      <c r="J121" s="179" t="s">
        <v>160</v>
      </c>
      <c r="K121" s="181" t="s">
        <v>175</v>
      </c>
      <c r="L121" s="182"/>
      <c r="M121" s="76" t="s">
        <v>1</v>
      </c>
      <c r="N121" s="77" t="s">
        <v>37</v>
      </c>
      <c r="O121" s="77" t="s">
        <v>176</v>
      </c>
      <c r="P121" s="77" t="s">
        <v>177</v>
      </c>
      <c r="Q121" s="77" t="s">
        <v>178</v>
      </c>
      <c r="R121" s="77" t="s">
        <v>179</v>
      </c>
      <c r="S121" s="77" t="s">
        <v>180</v>
      </c>
      <c r="T121" s="78" t="s">
        <v>181</v>
      </c>
      <c r="U121" s="176"/>
      <c r="V121" s="176"/>
      <c r="W121" s="176"/>
      <c r="X121" s="176"/>
      <c r="Y121" s="176"/>
      <c r="Z121" s="176"/>
      <c r="AA121" s="176"/>
      <c r="AB121" s="176"/>
      <c r="AC121" s="176"/>
      <c r="AD121" s="176"/>
      <c r="AE121" s="176"/>
    </row>
    <row r="122" spans="1:65" s="2" customFormat="1" ht="22.8" customHeight="1">
      <c r="A122" s="35"/>
      <c r="B122" s="36"/>
      <c r="C122" s="83" t="s">
        <v>182</v>
      </c>
      <c r="D122" s="37"/>
      <c r="E122" s="37"/>
      <c r="F122" s="37"/>
      <c r="G122" s="37"/>
      <c r="H122" s="37"/>
      <c r="I122" s="116"/>
      <c r="J122" s="183">
        <f>BK122</f>
        <v>0</v>
      </c>
      <c r="K122" s="37"/>
      <c r="L122" s="40"/>
      <c r="M122" s="79"/>
      <c r="N122" s="184"/>
      <c r="O122" s="80"/>
      <c r="P122" s="185">
        <f>P123</f>
        <v>0</v>
      </c>
      <c r="Q122" s="80"/>
      <c r="R122" s="185">
        <f>R123</f>
        <v>0</v>
      </c>
      <c r="S122" s="80"/>
      <c r="T122" s="186">
        <f>T123</f>
        <v>0</v>
      </c>
      <c r="U122" s="35"/>
      <c r="V122" s="35"/>
      <c r="W122" s="35"/>
      <c r="X122" s="35"/>
      <c r="Y122" s="35"/>
      <c r="Z122" s="35"/>
      <c r="AA122" s="35"/>
      <c r="AB122" s="35"/>
      <c r="AC122" s="35"/>
      <c r="AD122" s="35"/>
      <c r="AE122" s="35"/>
      <c r="AT122" s="18" t="s">
        <v>72</v>
      </c>
      <c r="AU122" s="18" t="s">
        <v>162</v>
      </c>
      <c r="BK122" s="187">
        <f>BK123</f>
        <v>0</v>
      </c>
    </row>
    <row r="123" spans="1:65" s="12" customFormat="1" ht="25.95" customHeight="1">
      <c r="B123" s="188"/>
      <c r="C123" s="189"/>
      <c r="D123" s="190" t="s">
        <v>72</v>
      </c>
      <c r="E123" s="191" t="s">
        <v>1438</v>
      </c>
      <c r="F123" s="191" t="s">
        <v>3637</v>
      </c>
      <c r="G123" s="189"/>
      <c r="H123" s="189"/>
      <c r="I123" s="192"/>
      <c r="J123" s="193">
        <f>BK123</f>
        <v>0</v>
      </c>
      <c r="K123" s="189"/>
      <c r="L123" s="194"/>
      <c r="M123" s="195"/>
      <c r="N123" s="196"/>
      <c r="O123" s="196"/>
      <c r="P123" s="197">
        <f>P124+P129+P132+P139+P146</f>
        <v>0</v>
      </c>
      <c r="Q123" s="196"/>
      <c r="R123" s="197">
        <f>R124+R129+R132+R139+R146</f>
        <v>0</v>
      </c>
      <c r="S123" s="196"/>
      <c r="T123" s="198">
        <f>T124+T129+T132+T139+T146</f>
        <v>0</v>
      </c>
      <c r="AR123" s="199" t="s">
        <v>192</v>
      </c>
      <c r="AT123" s="200" t="s">
        <v>72</v>
      </c>
      <c r="AU123" s="200" t="s">
        <v>73</v>
      </c>
      <c r="AY123" s="199" t="s">
        <v>185</v>
      </c>
      <c r="BK123" s="201">
        <f>BK124+BK129+BK132+BK139+BK146</f>
        <v>0</v>
      </c>
    </row>
    <row r="124" spans="1:65" s="12" customFormat="1" ht="22.8" customHeight="1">
      <c r="B124" s="188"/>
      <c r="C124" s="189"/>
      <c r="D124" s="190" t="s">
        <v>72</v>
      </c>
      <c r="E124" s="202" t="s">
        <v>1440</v>
      </c>
      <c r="F124" s="202" t="s">
        <v>3225</v>
      </c>
      <c r="G124" s="189"/>
      <c r="H124" s="189"/>
      <c r="I124" s="192"/>
      <c r="J124" s="203">
        <f>BK124</f>
        <v>0</v>
      </c>
      <c r="K124" s="189"/>
      <c r="L124" s="194"/>
      <c r="M124" s="195"/>
      <c r="N124" s="196"/>
      <c r="O124" s="196"/>
      <c r="P124" s="197">
        <f>SUM(P125:P128)</f>
        <v>0</v>
      </c>
      <c r="Q124" s="196"/>
      <c r="R124" s="197">
        <f>SUM(R125:R128)</f>
        <v>0</v>
      </c>
      <c r="S124" s="196"/>
      <c r="T124" s="198">
        <f>SUM(T125:T128)</f>
        <v>0</v>
      </c>
      <c r="AR124" s="199" t="s">
        <v>192</v>
      </c>
      <c r="AT124" s="200" t="s">
        <v>72</v>
      </c>
      <c r="AU124" s="200" t="s">
        <v>81</v>
      </c>
      <c r="AY124" s="199" t="s">
        <v>185</v>
      </c>
      <c r="BK124" s="201">
        <f>SUM(BK125:BK128)</f>
        <v>0</v>
      </c>
    </row>
    <row r="125" spans="1:65" s="2" customFormat="1" ht="16.5" customHeight="1">
      <c r="A125" s="35"/>
      <c r="B125" s="36"/>
      <c r="C125" s="258" t="s">
        <v>81</v>
      </c>
      <c r="D125" s="258" t="s">
        <v>521</v>
      </c>
      <c r="E125" s="259" t="s">
        <v>3226</v>
      </c>
      <c r="F125" s="260" t="s">
        <v>3638</v>
      </c>
      <c r="G125" s="261" t="s">
        <v>316</v>
      </c>
      <c r="H125" s="262">
        <v>270</v>
      </c>
      <c r="I125" s="263"/>
      <c r="J125" s="264">
        <f>ROUND(I125*H125,2)</f>
        <v>0</v>
      </c>
      <c r="K125" s="260" t="s">
        <v>1</v>
      </c>
      <c r="L125" s="265"/>
      <c r="M125" s="266" t="s">
        <v>1</v>
      </c>
      <c r="N125" s="267" t="s">
        <v>38</v>
      </c>
      <c r="O125" s="72"/>
      <c r="P125" s="213">
        <f>O125*H125</f>
        <v>0</v>
      </c>
      <c r="Q125" s="213">
        <v>0</v>
      </c>
      <c r="R125" s="213">
        <f>Q125*H125</f>
        <v>0</v>
      </c>
      <c r="S125" s="213">
        <v>0</v>
      </c>
      <c r="T125" s="214">
        <f>S125*H125</f>
        <v>0</v>
      </c>
      <c r="U125" s="35"/>
      <c r="V125" s="35"/>
      <c r="W125" s="35"/>
      <c r="X125" s="35"/>
      <c r="Y125" s="35"/>
      <c r="Z125" s="35"/>
      <c r="AA125" s="35"/>
      <c r="AB125" s="35"/>
      <c r="AC125" s="35"/>
      <c r="AD125" s="35"/>
      <c r="AE125" s="35"/>
      <c r="AR125" s="215" t="s">
        <v>487</v>
      </c>
      <c r="AT125" s="215" t="s">
        <v>521</v>
      </c>
      <c r="AU125" s="215" t="s">
        <v>83</v>
      </c>
      <c r="AY125" s="18" t="s">
        <v>185</v>
      </c>
      <c r="BE125" s="216">
        <f>IF(N125="základní",J125,0)</f>
        <v>0</v>
      </c>
      <c r="BF125" s="216">
        <f>IF(N125="snížená",J125,0)</f>
        <v>0</v>
      </c>
      <c r="BG125" s="216">
        <f>IF(N125="zákl. přenesená",J125,0)</f>
        <v>0</v>
      </c>
      <c r="BH125" s="216">
        <f>IF(N125="sníž. přenesená",J125,0)</f>
        <v>0</v>
      </c>
      <c r="BI125" s="216">
        <f>IF(N125="nulová",J125,0)</f>
        <v>0</v>
      </c>
      <c r="BJ125" s="18" t="s">
        <v>81</v>
      </c>
      <c r="BK125" s="216">
        <f>ROUND(I125*H125,2)</f>
        <v>0</v>
      </c>
      <c r="BL125" s="18" t="s">
        <v>487</v>
      </c>
      <c r="BM125" s="215" t="s">
        <v>3639</v>
      </c>
    </row>
    <row r="126" spans="1:65" s="2" customFormat="1" ht="10.199999999999999">
      <c r="A126" s="35"/>
      <c r="B126" s="36"/>
      <c r="C126" s="37"/>
      <c r="D126" s="217" t="s">
        <v>194</v>
      </c>
      <c r="E126" s="37"/>
      <c r="F126" s="218" t="s">
        <v>3638</v>
      </c>
      <c r="G126" s="37"/>
      <c r="H126" s="37"/>
      <c r="I126" s="116"/>
      <c r="J126" s="37"/>
      <c r="K126" s="37"/>
      <c r="L126" s="40"/>
      <c r="M126" s="219"/>
      <c r="N126" s="220"/>
      <c r="O126" s="72"/>
      <c r="P126" s="72"/>
      <c r="Q126" s="72"/>
      <c r="R126" s="72"/>
      <c r="S126" s="72"/>
      <c r="T126" s="73"/>
      <c r="U126" s="35"/>
      <c r="V126" s="35"/>
      <c r="W126" s="35"/>
      <c r="X126" s="35"/>
      <c r="Y126" s="35"/>
      <c r="Z126" s="35"/>
      <c r="AA126" s="35"/>
      <c r="AB126" s="35"/>
      <c r="AC126" s="35"/>
      <c r="AD126" s="35"/>
      <c r="AE126" s="35"/>
      <c r="AT126" s="18" t="s">
        <v>194</v>
      </c>
      <c r="AU126" s="18" t="s">
        <v>83</v>
      </c>
    </row>
    <row r="127" spans="1:65" s="2" customFormat="1" ht="16.5" customHeight="1">
      <c r="A127" s="35"/>
      <c r="B127" s="36"/>
      <c r="C127" s="258" t="s">
        <v>83</v>
      </c>
      <c r="D127" s="258" t="s">
        <v>521</v>
      </c>
      <c r="E127" s="259" t="s">
        <v>3640</v>
      </c>
      <c r="F127" s="260" t="s">
        <v>3641</v>
      </c>
      <c r="G127" s="261" t="s">
        <v>316</v>
      </c>
      <c r="H127" s="262">
        <v>8</v>
      </c>
      <c r="I127" s="263"/>
      <c r="J127" s="264">
        <f>ROUND(I127*H127,2)</f>
        <v>0</v>
      </c>
      <c r="K127" s="260" t="s">
        <v>1</v>
      </c>
      <c r="L127" s="265"/>
      <c r="M127" s="266" t="s">
        <v>1</v>
      </c>
      <c r="N127" s="267" t="s">
        <v>38</v>
      </c>
      <c r="O127" s="72"/>
      <c r="P127" s="213">
        <f>O127*H127</f>
        <v>0</v>
      </c>
      <c r="Q127" s="213">
        <v>0</v>
      </c>
      <c r="R127" s="213">
        <f>Q127*H127</f>
        <v>0</v>
      </c>
      <c r="S127" s="213">
        <v>0</v>
      </c>
      <c r="T127" s="214">
        <f>S127*H127</f>
        <v>0</v>
      </c>
      <c r="U127" s="35"/>
      <c r="V127" s="35"/>
      <c r="W127" s="35"/>
      <c r="X127" s="35"/>
      <c r="Y127" s="35"/>
      <c r="Z127" s="35"/>
      <c r="AA127" s="35"/>
      <c r="AB127" s="35"/>
      <c r="AC127" s="35"/>
      <c r="AD127" s="35"/>
      <c r="AE127" s="35"/>
      <c r="AR127" s="215" t="s">
        <v>487</v>
      </c>
      <c r="AT127" s="215" t="s">
        <v>521</v>
      </c>
      <c r="AU127" s="215" t="s">
        <v>83</v>
      </c>
      <c r="AY127" s="18" t="s">
        <v>185</v>
      </c>
      <c r="BE127" s="216">
        <f>IF(N127="základní",J127,0)</f>
        <v>0</v>
      </c>
      <c r="BF127" s="216">
        <f>IF(N127="snížená",J127,0)</f>
        <v>0</v>
      </c>
      <c r="BG127" s="216">
        <f>IF(N127="zákl. přenesená",J127,0)</f>
        <v>0</v>
      </c>
      <c r="BH127" s="216">
        <f>IF(N127="sníž. přenesená",J127,0)</f>
        <v>0</v>
      </c>
      <c r="BI127" s="216">
        <f>IF(N127="nulová",J127,0)</f>
        <v>0</v>
      </c>
      <c r="BJ127" s="18" t="s">
        <v>81</v>
      </c>
      <c r="BK127" s="216">
        <f>ROUND(I127*H127,2)</f>
        <v>0</v>
      </c>
      <c r="BL127" s="18" t="s">
        <v>487</v>
      </c>
      <c r="BM127" s="215" t="s">
        <v>3642</v>
      </c>
    </row>
    <row r="128" spans="1:65" s="2" customFormat="1" ht="10.199999999999999">
      <c r="A128" s="35"/>
      <c r="B128" s="36"/>
      <c r="C128" s="37"/>
      <c r="D128" s="217" t="s">
        <v>194</v>
      </c>
      <c r="E128" s="37"/>
      <c r="F128" s="218" t="s">
        <v>3641</v>
      </c>
      <c r="G128" s="37"/>
      <c r="H128" s="37"/>
      <c r="I128" s="116"/>
      <c r="J128" s="37"/>
      <c r="K128" s="37"/>
      <c r="L128" s="40"/>
      <c r="M128" s="219"/>
      <c r="N128" s="220"/>
      <c r="O128" s="72"/>
      <c r="P128" s="72"/>
      <c r="Q128" s="72"/>
      <c r="R128" s="72"/>
      <c r="S128" s="72"/>
      <c r="T128" s="73"/>
      <c r="U128" s="35"/>
      <c r="V128" s="35"/>
      <c r="W128" s="35"/>
      <c r="X128" s="35"/>
      <c r="Y128" s="35"/>
      <c r="Z128" s="35"/>
      <c r="AA128" s="35"/>
      <c r="AB128" s="35"/>
      <c r="AC128" s="35"/>
      <c r="AD128" s="35"/>
      <c r="AE128" s="35"/>
      <c r="AT128" s="18" t="s">
        <v>194</v>
      </c>
      <c r="AU128" s="18" t="s">
        <v>83</v>
      </c>
    </row>
    <row r="129" spans="1:65" s="12" customFormat="1" ht="22.8" customHeight="1">
      <c r="B129" s="188"/>
      <c r="C129" s="189"/>
      <c r="D129" s="190" t="s">
        <v>72</v>
      </c>
      <c r="E129" s="202" t="s">
        <v>1487</v>
      </c>
      <c r="F129" s="202" t="s">
        <v>2564</v>
      </c>
      <c r="G129" s="189"/>
      <c r="H129" s="189"/>
      <c r="I129" s="192"/>
      <c r="J129" s="203">
        <f>BK129</f>
        <v>0</v>
      </c>
      <c r="K129" s="189"/>
      <c r="L129" s="194"/>
      <c r="M129" s="195"/>
      <c r="N129" s="196"/>
      <c r="O129" s="196"/>
      <c r="P129" s="197">
        <f>SUM(P130:P131)</f>
        <v>0</v>
      </c>
      <c r="Q129" s="196"/>
      <c r="R129" s="197">
        <f>SUM(R130:R131)</f>
        <v>0</v>
      </c>
      <c r="S129" s="196"/>
      <c r="T129" s="198">
        <f>SUM(T130:T131)</f>
        <v>0</v>
      </c>
      <c r="AR129" s="199" t="s">
        <v>192</v>
      </c>
      <c r="AT129" s="200" t="s">
        <v>72</v>
      </c>
      <c r="AU129" s="200" t="s">
        <v>81</v>
      </c>
      <c r="AY129" s="199" t="s">
        <v>185</v>
      </c>
      <c r="BK129" s="201">
        <f>SUM(BK130:BK131)</f>
        <v>0</v>
      </c>
    </row>
    <row r="130" spans="1:65" s="2" customFormat="1" ht="21.75" customHeight="1">
      <c r="A130" s="35"/>
      <c r="B130" s="36"/>
      <c r="C130" s="258" t="s">
        <v>202</v>
      </c>
      <c r="D130" s="258" t="s">
        <v>521</v>
      </c>
      <c r="E130" s="259" t="s">
        <v>2606</v>
      </c>
      <c r="F130" s="260" t="s">
        <v>3643</v>
      </c>
      <c r="G130" s="261" t="s">
        <v>316</v>
      </c>
      <c r="H130" s="262">
        <v>250</v>
      </c>
      <c r="I130" s="263"/>
      <c r="J130" s="264">
        <f>ROUND(I130*H130,2)</f>
        <v>0</v>
      </c>
      <c r="K130" s="260" t="s">
        <v>1</v>
      </c>
      <c r="L130" s="265"/>
      <c r="M130" s="266" t="s">
        <v>1</v>
      </c>
      <c r="N130" s="267" t="s">
        <v>38</v>
      </c>
      <c r="O130" s="72"/>
      <c r="P130" s="213">
        <f>O130*H130</f>
        <v>0</v>
      </c>
      <c r="Q130" s="213">
        <v>0</v>
      </c>
      <c r="R130" s="213">
        <f>Q130*H130</f>
        <v>0</v>
      </c>
      <c r="S130" s="213">
        <v>0</v>
      </c>
      <c r="T130" s="214">
        <f>S130*H130</f>
        <v>0</v>
      </c>
      <c r="U130" s="35"/>
      <c r="V130" s="35"/>
      <c r="W130" s="35"/>
      <c r="X130" s="35"/>
      <c r="Y130" s="35"/>
      <c r="Z130" s="35"/>
      <c r="AA130" s="35"/>
      <c r="AB130" s="35"/>
      <c r="AC130" s="35"/>
      <c r="AD130" s="35"/>
      <c r="AE130" s="35"/>
      <c r="AR130" s="215" t="s">
        <v>487</v>
      </c>
      <c r="AT130" s="215" t="s">
        <v>521</v>
      </c>
      <c r="AU130" s="215" t="s">
        <v>83</v>
      </c>
      <c r="AY130" s="18" t="s">
        <v>185</v>
      </c>
      <c r="BE130" s="216">
        <f>IF(N130="základní",J130,0)</f>
        <v>0</v>
      </c>
      <c r="BF130" s="216">
        <f>IF(N130="snížená",J130,0)</f>
        <v>0</v>
      </c>
      <c r="BG130" s="216">
        <f>IF(N130="zákl. přenesená",J130,0)</f>
        <v>0</v>
      </c>
      <c r="BH130" s="216">
        <f>IF(N130="sníž. přenesená",J130,0)</f>
        <v>0</v>
      </c>
      <c r="BI130" s="216">
        <f>IF(N130="nulová",J130,0)</f>
        <v>0</v>
      </c>
      <c r="BJ130" s="18" t="s">
        <v>81</v>
      </c>
      <c r="BK130" s="216">
        <f>ROUND(I130*H130,2)</f>
        <v>0</v>
      </c>
      <c r="BL130" s="18" t="s">
        <v>487</v>
      </c>
      <c r="BM130" s="215" t="s">
        <v>3644</v>
      </c>
    </row>
    <row r="131" spans="1:65" s="2" customFormat="1" ht="10.199999999999999">
      <c r="A131" s="35"/>
      <c r="B131" s="36"/>
      <c r="C131" s="37"/>
      <c r="D131" s="217" t="s">
        <v>194</v>
      </c>
      <c r="E131" s="37"/>
      <c r="F131" s="218" t="s">
        <v>3643</v>
      </c>
      <c r="G131" s="37"/>
      <c r="H131" s="37"/>
      <c r="I131" s="116"/>
      <c r="J131" s="37"/>
      <c r="K131" s="37"/>
      <c r="L131" s="40"/>
      <c r="M131" s="219"/>
      <c r="N131" s="220"/>
      <c r="O131" s="72"/>
      <c r="P131" s="72"/>
      <c r="Q131" s="72"/>
      <c r="R131" s="72"/>
      <c r="S131" s="72"/>
      <c r="T131" s="73"/>
      <c r="U131" s="35"/>
      <c r="V131" s="35"/>
      <c r="W131" s="35"/>
      <c r="X131" s="35"/>
      <c r="Y131" s="35"/>
      <c r="Z131" s="35"/>
      <c r="AA131" s="35"/>
      <c r="AB131" s="35"/>
      <c r="AC131" s="35"/>
      <c r="AD131" s="35"/>
      <c r="AE131" s="35"/>
      <c r="AT131" s="18" t="s">
        <v>194</v>
      </c>
      <c r="AU131" s="18" t="s">
        <v>83</v>
      </c>
    </row>
    <row r="132" spans="1:65" s="12" customFormat="1" ht="22.8" customHeight="1">
      <c r="B132" s="188"/>
      <c r="C132" s="189"/>
      <c r="D132" s="190" t="s">
        <v>72</v>
      </c>
      <c r="E132" s="202" t="s">
        <v>1515</v>
      </c>
      <c r="F132" s="202" t="s">
        <v>2648</v>
      </c>
      <c r="G132" s="189"/>
      <c r="H132" s="189"/>
      <c r="I132" s="192"/>
      <c r="J132" s="203">
        <f>BK132</f>
        <v>0</v>
      </c>
      <c r="K132" s="189"/>
      <c r="L132" s="194"/>
      <c r="M132" s="195"/>
      <c r="N132" s="196"/>
      <c r="O132" s="196"/>
      <c r="P132" s="197">
        <f>SUM(P133:P138)</f>
        <v>0</v>
      </c>
      <c r="Q132" s="196"/>
      <c r="R132" s="197">
        <f>SUM(R133:R138)</f>
        <v>0</v>
      </c>
      <c r="S132" s="196"/>
      <c r="T132" s="198">
        <f>SUM(T133:T138)</f>
        <v>0</v>
      </c>
      <c r="AR132" s="199" t="s">
        <v>192</v>
      </c>
      <c r="AT132" s="200" t="s">
        <v>72</v>
      </c>
      <c r="AU132" s="200" t="s">
        <v>81</v>
      </c>
      <c r="AY132" s="199" t="s">
        <v>185</v>
      </c>
      <c r="BK132" s="201">
        <f>SUM(BK133:BK138)</f>
        <v>0</v>
      </c>
    </row>
    <row r="133" spans="1:65" s="2" customFormat="1" ht="16.5" customHeight="1">
      <c r="A133" s="35"/>
      <c r="B133" s="36"/>
      <c r="C133" s="258" t="s">
        <v>192</v>
      </c>
      <c r="D133" s="258" t="s">
        <v>521</v>
      </c>
      <c r="E133" s="259" t="s">
        <v>2669</v>
      </c>
      <c r="F133" s="260" t="s">
        <v>3645</v>
      </c>
      <c r="G133" s="261" t="s">
        <v>316</v>
      </c>
      <c r="H133" s="262">
        <v>250</v>
      </c>
      <c r="I133" s="263"/>
      <c r="J133" s="264">
        <f>ROUND(I133*H133,2)</f>
        <v>0</v>
      </c>
      <c r="K133" s="260" t="s">
        <v>1</v>
      </c>
      <c r="L133" s="265"/>
      <c r="M133" s="266" t="s">
        <v>1</v>
      </c>
      <c r="N133" s="267" t="s">
        <v>38</v>
      </c>
      <c r="O133" s="72"/>
      <c r="P133" s="213">
        <f>O133*H133</f>
        <v>0</v>
      </c>
      <c r="Q133" s="213">
        <v>0</v>
      </c>
      <c r="R133" s="213">
        <f>Q133*H133</f>
        <v>0</v>
      </c>
      <c r="S133" s="213">
        <v>0</v>
      </c>
      <c r="T133" s="214">
        <f>S133*H133</f>
        <v>0</v>
      </c>
      <c r="U133" s="35"/>
      <c r="V133" s="35"/>
      <c r="W133" s="35"/>
      <c r="X133" s="35"/>
      <c r="Y133" s="35"/>
      <c r="Z133" s="35"/>
      <c r="AA133" s="35"/>
      <c r="AB133" s="35"/>
      <c r="AC133" s="35"/>
      <c r="AD133" s="35"/>
      <c r="AE133" s="35"/>
      <c r="AR133" s="215" t="s">
        <v>487</v>
      </c>
      <c r="AT133" s="215" t="s">
        <v>521</v>
      </c>
      <c r="AU133" s="215" t="s">
        <v>83</v>
      </c>
      <c r="AY133" s="18" t="s">
        <v>185</v>
      </c>
      <c r="BE133" s="216">
        <f>IF(N133="základní",J133,0)</f>
        <v>0</v>
      </c>
      <c r="BF133" s="216">
        <f>IF(N133="snížená",J133,0)</f>
        <v>0</v>
      </c>
      <c r="BG133" s="216">
        <f>IF(N133="zákl. přenesená",J133,0)</f>
        <v>0</v>
      </c>
      <c r="BH133" s="216">
        <f>IF(N133="sníž. přenesená",J133,0)</f>
        <v>0</v>
      </c>
      <c r="BI133" s="216">
        <f>IF(N133="nulová",J133,0)</f>
        <v>0</v>
      </c>
      <c r="BJ133" s="18" t="s">
        <v>81</v>
      </c>
      <c r="BK133" s="216">
        <f>ROUND(I133*H133,2)</f>
        <v>0</v>
      </c>
      <c r="BL133" s="18" t="s">
        <v>487</v>
      </c>
      <c r="BM133" s="215" t="s">
        <v>3646</v>
      </c>
    </row>
    <row r="134" spans="1:65" s="2" customFormat="1" ht="10.199999999999999">
      <c r="A134" s="35"/>
      <c r="B134" s="36"/>
      <c r="C134" s="37"/>
      <c r="D134" s="217" t="s">
        <v>194</v>
      </c>
      <c r="E134" s="37"/>
      <c r="F134" s="218" t="s">
        <v>3645</v>
      </c>
      <c r="G134" s="37"/>
      <c r="H134" s="37"/>
      <c r="I134" s="116"/>
      <c r="J134" s="37"/>
      <c r="K134" s="37"/>
      <c r="L134" s="40"/>
      <c r="M134" s="219"/>
      <c r="N134" s="220"/>
      <c r="O134" s="72"/>
      <c r="P134" s="72"/>
      <c r="Q134" s="72"/>
      <c r="R134" s="72"/>
      <c r="S134" s="72"/>
      <c r="T134" s="73"/>
      <c r="U134" s="35"/>
      <c r="V134" s="35"/>
      <c r="W134" s="35"/>
      <c r="X134" s="35"/>
      <c r="Y134" s="35"/>
      <c r="Z134" s="35"/>
      <c r="AA134" s="35"/>
      <c r="AB134" s="35"/>
      <c r="AC134" s="35"/>
      <c r="AD134" s="35"/>
      <c r="AE134" s="35"/>
      <c r="AT134" s="18" t="s">
        <v>194</v>
      </c>
      <c r="AU134" s="18" t="s">
        <v>83</v>
      </c>
    </row>
    <row r="135" spans="1:65" s="2" customFormat="1" ht="16.5" customHeight="1">
      <c r="A135" s="35"/>
      <c r="B135" s="36"/>
      <c r="C135" s="258" t="s">
        <v>220</v>
      </c>
      <c r="D135" s="258" t="s">
        <v>521</v>
      </c>
      <c r="E135" s="259" t="s">
        <v>3647</v>
      </c>
      <c r="F135" s="260" t="s">
        <v>3648</v>
      </c>
      <c r="G135" s="261" t="s">
        <v>316</v>
      </c>
      <c r="H135" s="262">
        <v>8</v>
      </c>
      <c r="I135" s="263"/>
      <c r="J135" s="264">
        <f>ROUND(I135*H135,2)</f>
        <v>0</v>
      </c>
      <c r="K135" s="260" t="s">
        <v>1</v>
      </c>
      <c r="L135" s="265"/>
      <c r="M135" s="266" t="s">
        <v>1</v>
      </c>
      <c r="N135" s="267" t="s">
        <v>38</v>
      </c>
      <c r="O135" s="72"/>
      <c r="P135" s="213">
        <f>O135*H135</f>
        <v>0</v>
      </c>
      <c r="Q135" s="213">
        <v>0</v>
      </c>
      <c r="R135" s="213">
        <f>Q135*H135</f>
        <v>0</v>
      </c>
      <c r="S135" s="213">
        <v>0</v>
      </c>
      <c r="T135" s="214">
        <f>S135*H135</f>
        <v>0</v>
      </c>
      <c r="U135" s="35"/>
      <c r="V135" s="35"/>
      <c r="W135" s="35"/>
      <c r="X135" s="35"/>
      <c r="Y135" s="35"/>
      <c r="Z135" s="35"/>
      <c r="AA135" s="35"/>
      <c r="AB135" s="35"/>
      <c r="AC135" s="35"/>
      <c r="AD135" s="35"/>
      <c r="AE135" s="35"/>
      <c r="AR135" s="215" t="s">
        <v>487</v>
      </c>
      <c r="AT135" s="215" t="s">
        <v>521</v>
      </c>
      <c r="AU135" s="215" t="s">
        <v>83</v>
      </c>
      <c r="AY135" s="18" t="s">
        <v>185</v>
      </c>
      <c r="BE135" s="216">
        <f>IF(N135="základní",J135,0)</f>
        <v>0</v>
      </c>
      <c r="BF135" s="216">
        <f>IF(N135="snížená",J135,0)</f>
        <v>0</v>
      </c>
      <c r="BG135" s="216">
        <f>IF(N135="zákl. přenesená",J135,0)</f>
        <v>0</v>
      </c>
      <c r="BH135" s="216">
        <f>IF(N135="sníž. přenesená",J135,0)</f>
        <v>0</v>
      </c>
      <c r="BI135" s="216">
        <f>IF(N135="nulová",J135,0)</f>
        <v>0</v>
      </c>
      <c r="BJ135" s="18" t="s">
        <v>81</v>
      </c>
      <c r="BK135" s="216">
        <f>ROUND(I135*H135,2)</f>
        <v>0</v>
      </c>
      <c r="BL135" s="18" t="s">
        <v>487</v>
      </c>
      <c r="BM135" s="215" t="s">
        <v>3649</v>
      </c>
    </row>
    <row r="136" spans="1:65" s="2" customFormat="1" ht="10.199999999999999">
      <c r="A136" s="35"/>
      <c r="B136" s="36"/>
      <c r="C136" s="37"/>
      <c r="D136" s="217" t="s">
        <v>194</v>
      </c>
      <c r="E136" s="37"/>
      <c r="F136" s="218" t="s">
        <v>3648</v>
      </c>
      <c r="G136" s="37"/>
      <c r="H136" s="37"/>
      <c r="I136" s="116"/>
      <c r="J136" s="37"/>
      <c r="K136" s="37"/>
      <c r="L136" s="40"/>
      <c r="M136" s="219"/>
      <c r="N136" s="220"/>
      <c r="O136" s="72"/>
      <c r="P136" s="72"/>
      <c r="Q136" s="72"/>
      <c r="R136" s="72"/>
      <c r="S136" s="72"/>
      <c r="T136" s="73"/>
      <c r="U136" s="35"/>
      <c r="V136" s="35"/>
      <c r="W136" s="35"/>
      <c r="X136" s="35"/>
      <c r="Y136" s="35"/>
      <c r="Z136" s="35"/>
      <c r="AA136" s="35"/>
      <c r="AB136" s="35"/>
      <c r="AC136" s="35"/>
      <c r="AD136" s="35"/>
      <c r="AE136" s="35"/>
      <c r="AT136" s="18" t="s">
        <v>194</v>
      </c>
      <c r="AU136" s="18" t="s">
        <v>83</v>
      </c>
    </row>
    <row r="137" spans="1:65" s="2" customFormat="1" ht="16.5" customHeight="1">
      <c r="A137" s="35"/>
      <c r="B137" s="36"/>
      <c r="C137" s="258" t="s">
        <v>227</v>
      </c>
      <c r="D137" s="258" t="s">
        <v>521</v>
      </c>
      <c r="E137" s="259" t="s">
        <v>2720</v>
      </c>
      <c r="F137" s="260" t="s">
        <v>2721</v>
      </c>
      <c r="G137" s="261" t="s">
        <v>1430</v>
      </c>
      <c r="H137" s="262">
        <v>1</v>
      </c>
      <c r="I137" s="263"/>
      <c r="J137" s="264">
        <f>ROUND(I137*H137,2)</f>
        <v>0</v>
      </c>
      <c r="K137" s="260" t="s">
        <v>1</v>
      </c>
      <c r="L137" s="265"/>
      <c r="M137" s="266" t="s">
        <v>1</v>
      </c>
      <c r="N137" s="267" t="s">
        <v>38</v>
      </c>
      <c r="O137" s="72"/>
      <c r="P137" s="213">
        <f>O137*H137</f>
        <v>0</v>
      </c>
      <c r="Q137" s="213">
        <v>0</v>
      </c>
      <c r="R137" s="213">
        <f>Q137*H137</f>
        <v>0</v>
      </c>
      <c r="S137" s="213">
        <v>0</v>
      </c>
      <c r="T137" s="214">
        <f>S137*H137</f>
        <v>0</v>
      </c>
      <c r="U137" s="35"/>
      <c r="V137" s="35"/>
      <c r="W137" s="35"/>
      <c r="X137" s="35"/>
      <c r="Y137" s="35"/>
      <c r="Z137" s="35"/>
      <c r="AA137" s="35"/>
      <c r="AB137" s="35"/>
      <c r="AC137" s="35"/>
      <c r="AD137" s="35"/>
      <c r="AE137" s="35"/>
      <c r="AR137" s="215" t="s">
        <v>487</v>
      </c>
      <c r="AT137" s="215" t="s">
        <v>521</v>
      </c>
      <c r="AU137" s="215" t="s">
        <v>83</v>
      </c>
      <c r="AY137" s="18" t="s">
        <v>185</v>
      </c>
      <c r="BE137" s="216">
        <f>IF(N137="základní",J137,0)</f>
        <v>0</v>
      </c>
      <c r="BF137" s="216">
        <f>IF(N137="snížená",J137,0)</f>
        <v>0</v>
      </c>
      <c r="BG137" s="216">
        <f>IF(N137="zákl. přenesená",J137,0)</f>
        <v>0</v>
      </c>
      <c r="BH137" s="216">
        <f>IF(N137="sníž. přenesená",J137,0)</f>
        <v>0</v>
      </c>
      <c r="BI137" s="216">
        <f>IF(N137="nulová",J137,0)</f>
        <v>0</v>
      </c>
      <c r="BJ137" s="18" t="s">
        <v>81</v>
      </c>
      <c r="BK137" s="216">
        <f>ROUND(I137*H137,2)</f>
        <v>0</v>
      </c>
      <c r="BL137" s="18" t="s">
        <v>487</v>
      </c>
      <c r="BM137" s="215" t="s">
        <v>3650</v>
      </c>
    </row>
    <row r="138" spans="1:65" s="2" customFormat="1" ht="10.199999999999999">
      <c r="A138" s="35"/>
      <c r="B138" s="36"/>
      <c r="C138" s="37"/>
      <c r="D138" s="217" t="s">
        <v>194</v>
      </c>
      <c r="E138" s="37"/>
      <c r="F138" s="218" t="s">
        <v>2721</v>
      </c>
      <c r="G138" s="37"/>
      <c r="H138" s="37"/>
      <c r="I138" s="116"/>
      <c r="J138" s="37"/>
      <c r="K138" s="37"/>
      <c r="L138" s="40"/>
      <c r="M138" s="219"/>
      <c r="N138" s="220"/>
      <c r="O138" s="72"/>
      <c r="P138" s="72"/>
      <c r="Q138" s="72"/>
      <c r="R138" s="72"/>
      <c r="S138" s="72"/>
      <c r="T138" s="73"/>
      <c r="U138" s="35"/>
      <c r="V138" s="35"/>
      <c r="W138" s="35"/>
      <c r="X138" s="35"/>
      <c r="Y138" s="35"/>
      <c r="Z138" s="35"/>
      <c r="AA138" s="35"/>
      <c r="AB138" s="35"/>
      <c r="AC138" s="35"/>
      <c r="AD138" s="35"/>
      <c r="AE138" s="35"/>
      <c r="AT138" s="18" t="s">
        <v>194</v>
      </c>
      <c r="AU138" s="18" t="s">
        <v>83</v>
      </c>
    </row>
    <row r="139" spans="1:65" s="12" customFormat="1" ht="22.8" customHeight="1">
      <c r="B139" s="188"/>
      <c r="C139" s="189"/>
      <c r="D139" s="190" t="s">
        <v>72</v>
      </c>
      <c r="E139" s="202" t="s">
        <v>1567</v>
      </c>
      <c r="F139" s="202" t="s">
        <v>2724</v>
      </c>
      <c r="G139" s="189"/>
      <c r="H139" s="189"/>
      <c r="I139" s="192"/>
      <c r="J139" s="203">
        <f>BK139</f>
        <v>0</v>
      </c>
      <c r="K139" s="189"/>
      <c r="L139" s="194"/>
      <c r="M139" s="195"/>
      <c r="N139" s="196"/>
      <c r="O139" s="196"/>
      <c r="P139" s="197">
        <f>SUM(P140:P145)</f>
        <v>0</v>
      </c>
      <c r="Q139" s="196"/>
      <c r="R139" s="197">
        <f>SUM(R140:R145)</f>
        <v>0</v>
      </c>
      <c r="S139" s="196"/>
      <c r="T139" s="198">
        <f>SUM(T140:T145)</f>
        <v>0</v>
      </c>
      <c r="AR139" s="199" t="s">
        <v>192</v>
      </c>
      <c r="AT139" s="200" t="s">
        <v>72</v>
      </c>
      <c r="AU139" s="200" t="s">
        <v>81</v>
      </c>
      <c r="AY139" s="199" t="s">
        <v>185</v>
      </c>
      <c r="BK139" s="201">
        <f>SUM(BK140:BK145)</f>
        <v>0</v>
      </c>
    </row>
    <row r="140" spans="1:65" s="2" customFormat="1" ht="21.75" customHeight="1">
      <c r="A140" s="35"/>
      <c r="B140" s="36"/>
      <c r="C140" s="258" t="s">
        <v>235</v>
      </c>
      <c r="D140" s="258" t="s">
        <v>521</v>
      </c>
      <c r="E140" s="259" t="s">
        <v>3268</v>
      </c>
      <c r="F140" s="260" t="s">
        <v>3651</v>
      </c>
      <c r="G140" s="261" t="s">
        <v>316</v>
      </c>
      <c r="H140" s="262">
        <v>270</v>
      </c>
      <c r="I140" s="263"/>
      <c r="J140" s="264">
        <f>ROUND(I140*H140,2)</f>
        <v>0</v>
      </c>
      <c r="K140" s="260" t="s">
        <v>1</v>
      </c>
      <c r="L140" s="265"/>
      <c r="M140" s="266" t="s">
        <v>1</v>
      </c>
      <c r="N140" s="267" t="s">
        <v>38</v>
      </c>
      <c r="O140" s="72"/>
      <c r="P140" s="213">
        <f>O140*H140</f>
        <v>0</v>
      </c>
      <c r="Q140" s="213">
        <v>0</v>
      </c>
      <c r="R140" s="213">
        <f>Q140*H140</f>
        <v>0</v>
      </c>
      <c r="S140" s="213">
        <v>0</v>
      </c>
      <c r="T140" s="214">
        <f>S140*H140</f>
        <v>0</v>
      </c>
      <c r="U140" s="35"/>
      <c r="V140" s="35"/>
      <c r="W140" s="35"/>
      <c r="X140" s="35"/>
      <c r="Y140" s="35"/>
      <c r="Z140" s="35"/>
      <c r="AA140" s="35"/>
      <c r="AB140" s="35"/>
      <c r="AC140" s="35"/>
      <c r="AD140" s="35"/>
      <c r="AE140" s="35"/>
      <c r="AR140" s="215" t="s">
        <v>487</v>
      </c>
      <c r="AT140" s="215" t="s">
        <v>521</v>
      </c>
      <c r="AU140" s="215" t="s">
        <v>83</v>
      </c>
      <c r="AY140" s="18" t="s">
        <v>185</v>
      </c>
      <c r="BE140" s="216">
        <f>IF(N140="základní",J140,0)</f>
        <v>0</v>
      </c>
      <c r="BF140" s="216">
        <f>IF(N140="snížená",J140,0)</f>
        <v>0</v>
      </c>
      <c r="BG140" s="216">
        <f>IF(N140="zákl. přenesená",J140,0)</f>
        <v>0</v>
      </c>
      <c r="BH140" s="216">
        <f>IF(N140="sníž. přenesená",J140,0)</f>
        <v>0</v>
      </c>
      <c r="BI140" s="216">
        <f>IF(N140="nulová",J140,0)</f>
        <v>0</v>
      </c>
      <c r="BJ140" s="18" t="s">
        <v>81</v>
      </c>
      <c r="BK140" s="216">
        <f>ROUND(I140*H140,2)</f>
        <v>0</v>
      </c>
      <c r="BL140" s="18" t="s">
        <v>487</v>
      </c>
      <c r="BM140" s="215" t="s">
        <v>3652</v>
      </c>
    </row>
    <row r="141" spans="1:65" s="2" customFormat="1" ht="10.199999999999999">
      <c r="A141" s="35"/>
      <c r="B141" s="36"/>
      <c r="C141" s="37"/>
      <c r="D141" s="217" t="s">
        <v>194</v>
      </c>
      <c r="E141" s="37"/>
      <c r="F141" s="218" t="s">
        <v>3651</v>
      </c>
      <c r="G141" s="37"/>
      <c r="H141" s="37"/>
      <c r="I141" s="116"/>
      <c r="J141" s="37"/>
      <c r="K141" s="37"/>
      <c r="L141" s="40"/>
      <c r="M141" s="219"/>
      <c r="N141" s="220"/>
      <c r="O141" s="72"/>
      <c r="P141" s="72"/>
      <c r="Q141" s="72"/>
      <c r="R141" s="72"/>
      <c r="S141" s="72"/>
      <c r="T141" s="73"/>
      <c r="U141" s="35"/>
      <c r="V141" s="35"/>
      <c r="W141" s="35"/>
      <c r="X141" s="35"/>
      <c r="Y141" s="35"/>
      <c r="Z141" s="35"/>
      <c r="AA141" s="35"/>
      <c r="AB141" s="35"/>
      <c r="AC141" s="35"/>
      <c r="AD141" s="35"/>
      <c r="AE141" s="35"/>
      <c r="AT141" s="18" t="s">
        <v>194</v>
      </c>
      <c r="AU141" s="18" t="s">
        <v>83</v>
      </c>
    </row>
    <row r="142" spans="1:65" s="2" customFormat="1" ht="16.5" customHeight="1">
      <c r="A142" s="35"/>
      <c r="B142" s="36"/>
      <c r="C142" s="204" t="s">
        <v>226</v>
      </c>
      <c r="D142" s="204" t="s">
        <v>187</v>
      </c>
      <c r="E142" s="205" t="s">
        <v>2736</v>
      </c>
      <c r="F142" s="206" t="s">
        <v>3653</v>
      </c>
      <c r="G142" s="207" t="s">
        <v>1430</v>
      </c>
      <c r="H142" s="208">
        <v>1</v>
      </c>
      <c r="I142" s="209"/>
      <c r="J142" s="210">
        <f>ROUND(I142*H142,2)</f>
        <v>0</v>
      </c>
      <c r="K142" s="206" t="s">
        <v>1</v>
      </c>
      <c r="L142" s="40"/>
      <c r="M142" s="211" t="s">
        <v>1</v>
      </c>
      <c r="N142" s="212" t="s">
        <v>38</v>
      </c>
      <c r="O142" s="72"/>
      <c r="P142" s="213">
        <f>O142*H142</f>
        <v>0</v>
      </c>
      <c r="Q142" s="213">
        <v>0</v>
      </c>
      <c r="R142" s="213">
        <f>Q142*H142</f>
        <v>0</v>
      </c>
      <c r="S142" s="213">
        <v>0</v>
      </c>
      <c r="T142" s="214">
        <f>S142*H142</f>
        <v>0</v>
      </c>
      <c r="U142" s="35"/>
      <c r="V142" s="35"/>
      <c r="W142" s="35"/>
      <c r="X142" s="35"/>
      <c r="Y142" s="35"/>
      <c r="Z142" s="35"/>
      <c r="AA142" s="35"/>
      <c r="AB142" s="35"/>
      <c r="AC142" s="35"/>
      <c r="AD142" s="35"/>
      <c r="AE142" s="35"/>
      <c r="AR142" s="215" t="s">
        <v>487</v>
      </c>
      <c r="AT142" s="215" t="s">
        <v>187</v>
      </c>
      <c r="AU142" s="215" t="s">
        <v>83</v>
      </c>
      <c r="AY142" s="18" t="s">
        <v>185</v>
      </c>
      <c r="BE142" s="216">
        <f>IF(N142="základní",J142,0)</f>
        <v>0</v>
      </c>
      <c r="BF142" s="216">
        <f>IF(N142="snížená",J142,0)</f>
        <v>0</v>
      </c>
      <c r="BG142" s="216">
        <f>IF(N142="zákl. přenesená",J142,0)</f>
        <v>0</v>
      </c>
      <c r="BH142" s="216">
        <f>IF(N142="sníž. přenesená",J142,0)</f>
        <v>0</v>
      </c>
      <c r="BI142" s="216">
        <f>IF(N142="nulová",J142,0)</f>
        <v>0</v>
      </c>
      <c r="BJ142" s="18" t="s">
        <v>81</v>
      </c>
      <c r="BK142" s="216">
        <f>ROUND(I142*H142,2)</f>
        <v>0</v>
      </c>
      <c r="BL142" s="18" t="s">
        <v>487</v>
      </c>
      <c r="BM142" s="215" t="s">
        <v>3654</v>
      </c>
    </row>
    <row r="143" spans="1:65" s="2" customFormat="1" ht="10.199999999999999">
      <c r="A143" s="35"/>
      <c r="B143" s="36"/>
      <c r="C143" s="37"/>
      <c r="D143" s="217" t="s">
        <v>194</v>
      </c>
      <c r="E143" s="37"/>
      <c r="F143" s="218" t="s">
        <v>3653</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194</v>
      </c>
      <c r="AU143" s="18" t="s">
        <v>83</v>
      </c>
    </row>
    <row r="144" spans="1:65" s="2" customFormat="1" ht="16.5" customHeight="1">
      <c r="A144" s="35"/>
      <c r="B144" s="36"/>
      <c r="C144" s="204" t="s">
        <v>248</v>
      </c>
      <c r="D144" s="204" t="s">
        <v>187</v>
      </c>
      <c r="E144" s="205" t="s">
        <v>2739</v>
      </c>
      <c r="F144" s="206" t="s">
        <v>3655</v>
      </c>
      <c r="G144" s="207" t="s">
        <v>1430</v>
      </c>
      <c r="H144" s="208">
        <v>1</v>
      </c>
      <c r="I144" s="209"/>
      <c r="J144" s="210">
        <f>ROUND(I144*H144,2)</f>
        <v>0</v>
      </c>
      <c r="K144" s="206" t="s">
        <v>1</v>
      </c>
      <c r="L144" s="40"/>
      <c r="M144" s="211" t="s">
        <v>1</v>
      </c>
      <c r="N144" s="212" t="s">
        <v>38</v>
      </c>
      <c r="O144" s="72"/>
      <c r="P144" s="213">
        <f>O144*H144</f>
        <v>0</v>
      </c>
      <c r="Q144" s="213">
        <v>0</v>
      </c>
      <c r="R144" s="213">
        <f>Q144*H144</f>
        <v>0</v>
      </c>
      <c r="S144" s="213">
        <v>0</v>
      </c>
      <c r="T144" s="214">
        <f>S144*H144</f>
        <v>0</v>
      </c>
      <c r="U144" s="35"/>
      <c r="V144" s="35"/>
      <c r="W144" s="35"/>
      <c r="X144" s="35"/>
      <c r="Y144" s="35"/>
      <c r="Z144" s="35"/>
      <c r="AA144" s="35"/>
      <c r="AB144" s="35"/>
      <c r="AC144" s="35"/>
      <c r="AD144" s="35"/>
      <c r="AE144" s="35"/>
      <c r="AR144" s="215" t="s">
        <v>487</v>
      </c>
      <c r="AT144" s="215" t="s">
        <v>187</v>
      </c>
      <c r="AU144" s="215" t="s">
        <v>83</v>
      </c>
      <c r="AY144" s="18" t="s">
        <v>185</v>
      </c>
      <c r="BE144" s="216">
        <f>IF(N144="základní",J144,0)</f>
        <v>0</v>
      </c>
      <c r="BF144" s="216">
        <f>IF(N144="snížená",J144,0)</f>
        <v>0</v>
      </c>
      <c r="BG144" s="216">
        <f>IF(N144="zákl. přenesená",J144,0)</f>
        <v>0</v>
      </c>
      <c r="BH144" s="216">
        <f>IF(N144="sníž. přenesená",J144,0)</f>
        <v>0</v>
      </c>
      <c r="BI144" s="216">
        <f>IF(N144="nulová",J144,0)</f>
        <v>0</v>
      </c>
      <c r="BJ144" s="18" t="s">
        <v>81</v>
      </c>
      <c r="BK144" s="216">
        <f>ROUND(I144*H144,2)</f>
        <v>0</v>
      </c>
      <c r="BL144" s="18" t="s">
        <v>487</v>
      </c>
      <c r="BM144" s="215" t="s">
        <v>3656</v>
      </c>
    </row>
    <row r="145" spans="1:65" s="2" customFormat="1" ht="10.199999999999999">
      <c r="A145" s="35"/>
      <c r="B145" s="36"/>
      <c r="C145" s="37"/>
      <c r="D145" s="217" t="s">
        <v>194</v>
      </c>
      <c r="E145" s="37"/>
      <c r="F145" s="218" t="s">
        <v>3655</v>
      </c>
      <c r="G145" s="37"/>
      <c r="H145" s="37"/>
      <c r="I145" s="116"/>
      <c r="J145" s="37"/>
      <c r="K145" s="37"/>
      <c r="L145" s="40"/>
      <c r="M145" s="219"/>
      <c r="N145" s="220"/>
      <c r="O145" s="72"/>
      <c r="P145" s="72"/>
      <c r="Q145" s="72"/>
      <c r="R145" s="72"/>
      <c r="S145" s="72"/>
      <c r="T145" s="73"/>
      <c r="U145" s="35"/>
      <c r="V145" s="35"/>
      <c r="W145" s="35"/>
      <c r="X145" s="35"/>
      <c r="Y145" s="35"/>
      <c r="Z145" s="35"/>
      <c r="AA145" s="35"/>
      <c r="AB145" s="35"/>
      <c r="AC145" s="35"/>
      <c r="AD145" s="35"/>
      <c r="AE145" s="35"/>
      <c r="AT145" s="18" t="s">
        <v>194</v>
      </c>
      <c r="AU145" s="18" t="s">
        <v>83</v>
      </c>
    </row>
    <row r="146" spans="1:65" s="12" customFormat="1" ht="22.8" customHeight="1">
      <c r="B146" s="188"/>
      <c r="C146" s="189"/>
      <c r="D146" s="190" t="s">
        <v>72</v>
      </c>
      <c r="E146" s="202" t="s">
        <v>1667</v>
      </c>
      <c r="F146" s="202" t="s">
        <v>3278</v>
      </c>
      <c r="G146" s="189"/>
      <c r="H146" s="189"/>
      <c r="I146" s="192"/>
      <c r="J146" s="203">
        <f>BK146</f>
        <v>0</v>
      </c>
      <c r="K146" s="189"/>
      <c r="L146" s="194"/>
      <c r="M146" s="195"/>
      <c r="N146" s="196"/>
      <c r="O146" s="196"/>
      <c r="P146" s="197">
        <f>SUM(P147:P154)</f>
        <v>0</v>
      </c>
      <c r="Q146" s="196"/>
      <c r="R146" s="197">
        <f>SUM(R147:R154)</f>
        <v>0</v>
      </c>
      <c r="S146" s="196"/>
      <c r="T146" s="198">
        <f>SUM(T147:T154)</f>
        <v>0</v>
      </c>
      <c r="AR146" s="199" t="s">
        <v>192</v>
      </c>
      <c r="AT146" s="200" t="s">
        <v>72</v>
      </c>
      <c r="AU146" s="200" t="s">
        <v>81</v>
      </c>
      <c r="AY146" s="199" t="s">
        <v>185</v>
      </c>
      <c r="BK146" s="201">
        <f>SUM(BK147:BK154)</f>
        <v>0</v>
      </c>
    </row>
    <row r="147" spans="1:65" s="2" customFormat="1" ht="16.5" customHeight="1">
      <c r="A147" s="35"/>
      <c r="B147" s="36"/>
      <c r="C147" s="204" t="s">
        <v>254</v>
      </c>
      <c r="D147" s="204" t="s">
        <v>187</v>
      </c>
      <c r="E147" s="205" t="s">
        <v>2743</v>
      </c>
      <c r="F147" s="206" t="s">
        <v>3657</v>
      </c>
      <c r="G147" s="207" t="s">
        <v>1430</v>
      </c>
      <c r="H147" s="208">
        <v>1</v>
      </c>
      <c r="I147" s="209"/>
      <c r="J147" s="210">
        <f>ROUND(I147*H147,2)</f>
        <v>0</v>
      </c>
      <c r="K147" s="206" t="s">
        <v>1</v>
      </c>
      <c r="L147" s="40"/>
      <c r="M147" s="211" t="s">
        <v>1</v>
      </c>
      <c r="N147" s="212" t="s">
        <v>38</v>
      </c>
      <c r="O147" s="72"/>
      <c r="P147" s="213">
        <f>O147*H147</f>
        <v>0</v>
      </c>
      <c r="Q147" s="213">
        <v>0</v>
      </c>
      <c r="R147" s="213">
        <f>Q147*H147</f>
        <v>0</v>
      </c>
      <c r="S147" s="213">
        <v>0</v>
      </c>
      <c r="T147" s="214">
        <f>S147*H147</f>
        <v>0</v>
      </c>
      <c r="U147" s="35"/>
      <c r="V147" s="35"/>
      <c r="W147" s="35"/>
      <c r="X147" s="35"/>
      <c r="Y147" s="35"/>
      <c r="Z147" s="35"/>
      <c r="AA147" s="35"/>
      <c r="AB147" s="35"/>
      <c r="AC147" s="35"/>
      <c r="AD147" s="35"/>
      <c r="AE147" s="35"/>
      <c r="AR147" s="215" t="s">
        <v>487</v>
      </c>
      <c r="AT147" s="215" t="s">
        <v>187</v>
      </c>
      <c r="AU147" s="215" t="s">
        <v>83</v>
      </c>
      <c r="AY147" s="18" t="s">
        <v>185</v>
      </c>
      <c r="BE147" s="216">
        <f>IF(N147="základní",J147,0)</f>
        <v>0</v>
      </c>
      <c r="BF147" s="216">
        <f>IF(N147="snížená",J147,0)</f>
        <v>0</v>
      </c>
      <c r="BG147" s="216">
        <f>IF(N147="zákl. přenesená",J147,0)</f>
        <v>0</v>
      </c>
      <c r="BH147" s="216">
        <f>IF(N147="sníž. přenesená",J147,0)</f>
        <v>0</v>
      </c>
      <c r="BI147" s="216">
        <f>IF(N147="nulová",J147,0)</f>
        <v>0</v>
      </c>
      <c r="BJ147" s="18" t="s">
        <v>81</v>
      </c>
      <c r="BK147" s="216">
        <f>ROUND(I147*H147,2)</f>
        <v>0</v>
      </c>
      <c r="BL147" s="18" t="s">
        <v>487</v>
      </c>
      <c r="BM147" s="215" t="s">
        <v>3658</v>
      </c>
    </row>
    <row r="148" spans="1:65" s="2" customFormat="1" ht="10.199999999999999">
      <c r="A148" s="35"/>
      <c r="B148" s="36"/>
      <c r="C148" s="37"/>
      <c r="D148" s="217" t="s">
        <v>194</v>
      </c>
      <c r="E148" s="37"/>
      <c r="F148" s="218" t="s">
        <v>3657</v>
      </c>
      <c r="G148" s="37"/>
      <c r="H148" s="37"/>
      <c r="I148" s="116"/>
      <c r="J148" s="37"/>
      <c r="K148" s="37"/>
      <c r="L148" s="40"/>
      <c r="M148" s="219"/>
      <c r="N148" s="220"/>
      <c r="O148" s="72"/>
      <c r="P148" s="72"/>
      <c r="Q148" s="72"/>
      <c r="R148" s="72"/>
      <c r="S148" s="72"/>
      <c r="T148" s="73"/>
      <c r="U148" s="35"/>
      <c r="V148" s="35"/>
      <c r="W148" s="35"/>
      <c r="X148" s="35"/>
      <c r="Y148" s="35"/>
      <c r="Z148" s="35"/>
      <c r="AA148" s="35"/>
      <c r="AB148" s="35"/>
      <c r="AC148" s="35"/>
      <c r="AD148" s="35"/>
      <c r="AE148" s="35"/>
      <c r="AT148" s="18" t="s">
        <v>194</v>
      </c>
      <c r="AU148" s="18" t="s">
        <v>83</v>
      </c>
    </row>
    <row r="149" spans="1:65" s="2" customFormat="1" ht="21.75" customHeight="1">
      <c r="A149" s="35"/>
      <c r="B149" s="36"/>
      <c r="C149" s="204" t="s">
        <v>260</v>
      </c>
      <c r="D149" s="204" t="s">
        <v>187</v>
      </c>
      <c r="E149" s="205" t="s">
        <v>2746</v>
      </c>
      <c r="F149" s="206" t="s">
        <v>3289</v>
      </c>
      <c r="G149" s="207" t="s">
        <v>1430</v>
      </c>
      <c r="H149" s="208">
        <v>1</v>
      </c>
      <c r="I149" s="209"/>
      <c r="J149" s="210">
        <f>ROUND(I149*H149,2)</f>
        <v>0</v>
      </c>
      <c r="K149" s="206" t="s">
        <v>1</v>
      </c>
      <c r="L149" s="40"/>
      <c r="M149" s="211" t="s">
        <v>1</v>
      </c>
      <c r="N149" s="212" t="s">
        <v>38</v>
      </c>
      <c r="O149" s="72"/>
      <c r="P149" s="213">
        <f>O149*H149</f>
        <v>0</v>
      </c>
      <c r="Q149" s="213">
        <v>0</v>
      </c>
      <c r="R149" s="213">
        <f>Q149*H149</f>
        <v>0</v>
      </c>
      <c r="S149" s="213">
        <v>0</v>
      </c>
      <c r="T149" s="214">
        <f>S149*H149</f>
        <v>0</v>
      </c>
      <c r="U149" s="35"/>
      <c r="V149" s="35"/>
      <c r="W149" s="35"/>
      <c r="X149" s="35"/>
      <c r="Y149" s="35"/>
      <c r="Z149" s="35"/>
      <c r="AA149" s="35"/>
      <c r="AB149" s="35"/>
      <c r="AC149" s="35"/>
      <c r="AD149" s="35"/>
      <c r="AE149" s="35"/>
      <c r="AR149" s="215" t="s">
        <v>487</v>
      </c>
      <c r="AT149" s="215" t="s">
        <v>187</v>
      </c>
      <c r="AU149" s="215" t="s">
        <v>83</v>
      </c>
      <c r="AY149" s="18" t="s">
        <v>185</v>
      </c>
      <c r="BE149" s="216">
        <f>IF(N149="základní",J149,0)</f>
        <v>0</v>
      </c>
      <c r="BF149" s="216">
        <f>IF(N149="snížená",J149,0)</f>
        <v>0</v>
      </c>
      <c r="BG149" s="216">
        <f>IF(N149="zákl. přenesená",J149,0)</f>
        <v>0</v>
      </c>
      <c r="BH149" s="216">
        <f>IF(N149="sníž. přenesená",J149,0)</f>
        <v>0</v>
      </c>
      <c r="BI149" s="216">
        <f>IF(N149="nulová",J149,0)</f>
        <v>0</v>
      </c>
      <c r="BJ149" s="18" t="s">
        <v>81</v>
      </c>
      <c r="BK149" s="216">
        <f>ROUND(I149*H149,2)</f>
        <v>0</v>
      </c>
      <c r="BL149" s="18" t="s">
        <v>487</v>
      </c>
      <c r="BM149" s="215" t="s">
        <v>3659</v>
      </c>
    </row>
    <row r="150" spans="1:65" s="2" customFormat="1" ht="10.199999999999999">
      <c r="A150" s="35"/>
      <c r="B150" s="36"/>
      <c r="C150" s="37"/>
      <c r="D150" s="217" t="s">
        <v>194</v>
      </c>
      <c r="E150" s="37"/>
      <c r="F150" s="218" t="s">
        <v>3289</v>
      </c>
      <c r="G150" s="37"/>
      <c r="H150" s="37"/>
      <c r="I150" s="116"/>
      <c r="J150" s="37"/>
      <c r="K150" s="37"/>
      <c r="L150" s="40"/>
      <c r="M150" s="219"/>
      <c r="N150" s="220"/>
      <c r="O150" s="72"/>
      <c r="P150" s="72"/>
      <c r="Q150" s="72"/>
      <c r="R150" s="72"/>
      <c r="S150" s="72"/>
      <c r="T150" s="73"/>
      <c r="U150" s="35"/>
      <c r="V150" s="35"/>
      <c r="W150" s="35"/>
      <c r="X150" s="35"/>
      <c r="Y150" s="35"/>
      <c r="Z150" s="35"/>
      <c r="AA150" s="35"/>
      <c r="AB150" s="35"/>
      <c r="AC150" s="35"/>
      <c r="AD150" s="35"/>
      <c r="AE150" s="35"/>
      <c r="AT150" s="18" t="s">
        <v>194</v>
      </c>
      <c r="AU150" s="18" t="s">
        <v>83</v>
      </c>
    </row>
    <row r="151" spans="1:65" s="2" customFormat="1" ht="16.5" customHeight="1">
      <c r="A151" s="35"/>
      <c r="B151" s="36"/>
      <c r="C151" s="204" t="s">
        <v>268</v>
      </c>
      <c r="D151" s="204" t="s">
        <v>187</v>
      </c>
      <c r="E151" s="205" t="s">
        <v>2749</v>
      </c>
      <c r="F151" s="206" t="s">
        <v>3660</v>
      </c>
      <c r="G151" s="207" t="s">
        <v>1430</v>
      </c>
      <c r="H151" s="208">
        <v>1</v>
      </c>
      <c r="I151" s="209"/>
      <c r="J151" s="210">
        <f>ROUND(I151*H151,2)</f>
        <v>0</v>
      </c>
      <c r="K151" s="206" t="s">
        <v>1</v>
      </c>
      <c r="L151" s="40"/>
      <c r="M151" s="211" t="s">
        <v>1</v>
      </c>
      <c r="N151" s="212" t="s">
        <v>38</v>
      </c>
      <c r="O151" s="72"/>
      <c r="P151" s="213">
        <f>O151*H151</f>
        <v>0</v>
      </c>
      <c r="Q151" s="213">
        <v>0</v>
      </c>
      <c r="R151" s="213">
        <f>Q151*H151</f>
        <v>0</v>
      </c>
      <c r="S151" s="213">
        <v>0</v>
      </c>
      <c r="T151" s="214">
        <f>S151*H151</f>
        <v>0</v>
      </c>
      <c r="U151" s="35"/>
      <c r="V151" s="35"/>
      <c r="W151" s="35"/>
      <c r="X151" s="35"/>
      <c r="Y151" s="35"/>
      <c r="Z151" s="35"/>
      <c r="AA151" s="35"/>
      <c r="AB151" s="35"/>
      <c r="AC151" s="35"/>
      <c r="AD151" s="35"/>
      <c r="AE151" s="35"/>
      <c r="AR151" s="215" t="s">
        <v>487</v>
      </c>
      <c r="AT151" s="215" t="s">
        <v>187</v>
      </c>
      <c r="AU151" s="215" t="s">
        <v>83</v>
      </c>
      <c r="AY151" s="18" t="s">
        <v>185</v>
      </c>
      <c r="BE151" s="216">
        <f>IF(N151="základní",J151,0)</f>
        <v>0</v>
      </c>
      <c r="BF151" s="216">
        <f>IF(N151="snížená",J151,0)</f>
        <v>0</v>
      </c>
      <c r="BG151" s="216">
        <f>IF(N151="zákl. přenesená",J151,0)</f>
        <v>0</v>
      </c>
      <c r="BH151" s="216">
        <f>IF(N151="sníž. přenesená",J151,0)</f>
        <v>0</v>
      </c>
      <c r="BI151" s="216">
        <f>IF(N151="nulová",J151,0)</f>
        <v>0</v>
      </c>
      <c r="BJ151" s="18" t="s">
        <v>81</v>
      </c>
      <c r="BK151" s="216">
        <f>ROUND(I151*H151,2)</f>
        <v>0</v>
      </c>
      <c r="BL151" s="18" t="s">
        <v>487</v>
      </c>
      <c r="BM151" s="215" t="s">
        <v>3661</v>
      </c>
    </row>
    <row r="152" spans="1:65" s="2" customFormat="1" ht="10.199999999999999">
      <c r="A152" s="35"/>
      <c r="B152" s="36"/>
      <c r="C152" s="37"/>
      <c r="D152" s="217" t="s">
        <v>194</v>
      </c>
      <c r="E152" s="37"/>
      <c r="F152" s="218" t="s">
        <v>3660</v>
      </c>
      <c r="G152" s="37"/>
      <c r="H152" s="37"/>
      <c r="I152" s="116"/>
      <c r="J152" s="37"/>
      <c r="K152" s="37"/>
      <c r="L152" s="40"/>
      <c r="M152" s="219"/>
      <c r="N152" s="220"/>
      <c r="O152" s="72"/>
      <c r="P152" s="72"/>
      <c r="Q152" s="72"/>
      <c r="R152" s="72"/>
      <c r="S152" s="72"/>
      <c r="T152" s="73"/>
      <c r="U152" s="35"/>
      <c r="V152" s="35"/>
      <c r="W152" s="35"/>
      <c r="X152" s="35"/>
      <c r="Y152" s="35"/>
      <c r="Z152" s="35"/>
      <c r="AA152" s="35"/>
      <c r="AB152" s="35"/>
      <c r="AC152" s="35"/>
      <c r="AD152" s="35"/>
      <c r="AE152" s="35"/>
      <c r="AT152" s="18" t="s">
        <v>194</v>
      </c>
      <c r="AU152" s="18" t="s">
        <v>83</v>
      </c>
    </row>
    <row r="153" spans="1:65" s="2" customFormat="1" ht="21.75" customHeight="1">
      <c r="A153" s="35"/>
      <c r="B153" s="36"/>
      <c r="C153" s="204" t="s">
        <v>274</v>
      </c>
      <c r="D153" s="204" t="s">
        <v>187</v>
      </c>
      <c r="E153" s="205" t="s">
        <v>2752</v>
      </c>
      <c r="F153" s="206" t="s">
        <v>3662</v>
      </c>
      <c r="G153" s="207" t="s">
        <v>1430</v>
      </c>
      <c r="H153" s="208">
        <v>1</v>
      </c>
      <c r="I153" s="209"/>
      <c r="J153" s="210">
        <f>ROUND(I153*H153,2)</f>
        <v>0</v>
      </c>
      <c r="K153" s="206" t="s">
        <v>1</v>
      </c>
      <c r="L153" s="40"/>
      <c r="M153" s="211" t="s">
        <v>1</v>
      </c>
      <c r="N153" s="212" t="s">
        <v>38</v>
      </c>
      <c r="O153" s="72"/>
      <c r="P153" s="213">
        <f>O153*H153</f>
        <v>0</v>
      </c>
      <c r="Q153" s="213">
        <v>0</v>
      </c>
      <c r="R153" s="213">
        <f>Q153*H153</f>
        <v>0</v>
      </c>
      <c r="S153" s="213">
        <v>0</v>
      </c>
      <c r="T153" s="214">
        <f>S153*H153</f>
        <v>0</v>
      </c>
      <c r="U153" s="35"/>
      <c r="V153" s="35"/>
      <c r="W153" s="35"/>
      <c r="X153" s="35"/>
      <c r="Y153" s="35"/>
      <c r="Z153" s="35"/>
      <c r="AA153" s="35"/>
      <c r="AB153" s="35"/>
      <c r="AC153" s="35"/>
      <c r="AD153" s="35"/>
      <c r="AE153" s="35"/>
      <c r="AR153" s="215" t="s">
        <v>487</v>
      </c>
      <c r="AT153" s="215" t="s">
        <v>187</v>
      </c>
      <c r="AU153" s="215" t="s">
        <v>83</v>
      </c>
      <c r="AY153" s="18" t="s">
        <v>185</v>
      </c>
      <c r="BE153" s="216">
        <f>IF(N153="základní",J153,0)</f>
        <v>0</v>
      </c>
      <c r="BF153" s="216">
        <f>IF(N153="snížená",J153,0)</f>
        <v>0</v>
      </c>
      <c r="BG153" s="216">
        <f>IF(N153="zákl. přenesená",J153,0)</f>
        <v>0</v>
      </c>
      <c r="BH153" s="216">
        <f>IF(N153="sníž. přenesená",J153,0)</f>
        <v>0</v>
      </c>
      <c r="BI153" s="216">
        <f>IF(N153="nulová",J153,0)</f>
        <v>0</v>
      </c>
      <c r="BJ153" s="18" t="s">
        <v>81</v>
      </c>
      <c r="BK153" s="216">
        <f>ROUND(I153*H153,2)</f>
        <v>0</v>
      </c>
      <c r="BL153" s="18" t="s">
        <v>487</v>
      </c>
      <c r="BM153" s="215" t="s">
        <v>3663</v>
      </c>
    </row>
    <row r="154" spans="1:65" s="2" customFormat="1" ht="19.2">
      <c r="A154" s="35"/>
      <c r="B154" s="36"/>
      <c r="C154" s="37"/>
      <c r="D154" s="217" t="s">
        <v>194</v>
      </c>
      <c r="E154" s="37"/>
      <c r="F154" s="218" t="s">
        <v>3662</v>
      </c>
      <c r="G154" s="37"/>
      <c r="H154" s="37"/>
      <c r="I154" s="116"/>
      <c r="J154" s="37"/>
      <c r="K154" s="37"/>
      <c r="L154" s="40"/>
      <c r="M154" s="254"/>
      <c r="N154" s="255"/>
      <c r="O154" s="256"/>
      <c r="P154" s="256"/>
      <c r="Q154" s="256"/>
      <c r="R154" s="256"/>
      <c r="S154" s="256"/>
      <c r="T154" s="257"/>
      <c r="U154" s="35"/>
      <c r="V154" s="35"/>
      <c r="W154" s="35"/>
      <c r="X154" s="35"/>
      <c r="Y154" s="35"/>
      <c r="Z154" s="35"/>
      <c r="AA154" s="35"/>
      <c r="AB154" s="35"/>
      <c r="AC154" s="35"/>
      <c r="AD154" s="35"/>
      <c r="AE154" s="35"/>
      <c r="AT154" s="18" t="s">
        <v>194</v>
      </c>
      <c r="AU154" s="18" t="s">
        <v>83</v>
      </c>
    </row>
    <row r="155" spans="1:65" s="2" customFormat="1" ht="6.9" customHeight="1">
      <c r="A155" s="35"/>
      <c r="B155" s="55"/>
      <c r="C155" s="56"/>
      <c r="D155" s="56"/>
      <c r="E155" s="56"/>
      <c r="F155" s="56"/>
      <c r="G155" s="56"/>
      <c r="H155" s="56"/>
      <c r="I155" s="153"/>
      <c r="J155" s="56"/>
      <c r="K155" s="56"/>
      <c r="L155" s="40"/>
      <c r="M155" s="35"/>
      <c r="O155" s="35"/>
      <c r="P155" s="35"/>
      <c r="Q155" s="35"/>
      <c r="R155" s="35"/>
      <c r="S155" s="35"/>
      <c r="T155" s="35"/>
      <c r="U155" s="35"/>
      <c r="V155" s="35"/>
      <c r="W155" s="35"/>
      <c r="X155" s="35"/>
      <c r="Y155" s="35"/>
      <c r="Z155" s="35"/>
      <c r="AA155" s="35"/>
      <c r="AB155" s="35"/>
      <c r="AC155" s="35"/>
      <c r="AD155" s="35"/>
      <c r="AE155" s="35"/>
    </row>
  </sheetData>
  <sheetProtection algorithmName="SHA-512" hashValue="tA1v6LeDSrKybY4hpi3mcalQf+qKDIMk/TlhjqQmKh4N5uvDFOMhihMhTFj6DmgtLg+jNI/+5w9E1r2lsgfvdw==" saltValue="K7UnZlmwEWOPFV/lJgcDbzF3ea+se2JMW7Qfkhf3MkRo5XUxDLq8LzgQuPdMUIeFXnaRdkCrltkvBHhORsPtvg==" spinCount="100000" sheet="1" objects="1" scenarios="1" formatColumns="0" formatRows="0" autoFilter="0"/>
  <autoFilter ref="C121:K154"/>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137</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3664</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ROUND(J125,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ROUND((SUM(BE125:BE212)),  2)</f>
        <v>0</v>
      </c>
      <c r="G33" s="35"/>
      <c r="H33" s="35"/>
      <c r="I33" s="132">
        <v>0.21</v>
      </c>
      <c r="J33" s="131">
        <f>ROUND(((SUM(BE125:BE212))*I33),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ROUND((SUM(BF125:BF212)),  2)</f>
        <v>0</v>
      </c>
      <c r="G34" s="35"/>
      <c r="H34" s="35"/>
      <c r="I34" s="132">
        <v>0.15</v>
      </c>
      <c r="J34" s="131">
        <f>ROUND(((SUM(BF125:BF212))*I34),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ROUND((SUM(BG125:BG212)),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ROUND((SUM(BH125:BH212)),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ROUND((SUM(BI125:BI212)),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402 - Sdělovací vedení optická síť</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J125</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163</v>
      </c>
      <c r="E97" s="165"/>
      <c r="F97" s="165"/>
      <c r="G97" s="165"/>
      <c r="H97" s="165"/>
      <c r="I97" s="166"/>
      <c r="J97" s="167">
        <f>J126</f>
        <v>0</v>
      </c>
      <c r="K97" s="163"/>
      <c r="L97" s="168"/>
    </row>
    <row r="98" spans="1:31" s="10" customFormat="1" ht="19.95" customHeight="1">
      <c r="B98" s="169"/>
      <c r="C98" s="170"/>
      <c r="D98" s="171" t="s">
        <v>164</v>
      </c>
      <c r="E98" s="172"/>
      <c r="F98" s="172"/>
      <c r="G98" s="172"/>
      <c r="H98" s="172"/>
      <c r="I98" s="173"/>
      <c r="J98" s="174">
        <f>J127</f>
        <v>0</v>
      </c>
      <c r="K98" s="170"/>
      <c r="L98" s="175"/>
    </row>
    <row r="99" spans="1:31" s="10" customFormat="1" ht="19.95" customHeight="1">
      <c r="B99" s="169"/>
      <c r="C99" s="170"/>
      <c r="D99" s="171" t="s">
        <v>165</v>
      </c>
      <c r="E99" s="172"/>
      <c r="F99" s="172"/>
      <c r="G99" s="172"/>
      <c r="H99" s="172"/>
      <c r="I99" s="173"/>
      <c r="J99" s="174">
        <f>J160</f>
        <v>0</v>
      </c>
      <c r="K99" s="170"/>
      <c r="L99" s="175"/>
    </row>
    <row r="100" spans="1:31" s="10" customFormat="1" ht="19.95" customHeight="1">
      <c r="B100" s="169"/>
      <c r="C100" s="170"/>
      <c r="D100" s="171" t="s">
        <v>167</v>
      </c>
      <c r="E100" s="172"/>
      <c r="F100" s="172"/>
      <c r="G100" s="172"/>
      <c r="H100" s="172"/>
      <c r="I100" s="173"/>
      <c r="J100" s="174">
        <f>J165</f>
        <v>0</v>
      </c>
      <c r="K100" s="170"/>
      <c r="L100" s="175"/>
    </row>
    <row r="101" spans="1:31" s="9" customFormat="1" ht="24.9" customHeight="1">
      <c r="B101" s="162"/>
      <c r="C101" s="163"/>
      <c r="D101" s="164" t="s">
        <v>538</v>
      </c>
      <c r="E101" s="165"/>
      <c r="F101" s="165"/>
      <c r="G101" s="165"/>
      <c r="H101" s="165"/>
      <c r="I101" s="166"/>
      <c r="J101" s="167">
        <f>J168</f>
        <v>0</v>
      </c>
      <c r="K101" s="163"/>
      <c r="L101" s="168"/>
    </row>
    <row r="102" spans="1:31" s="10" customFormat="1" ht="19.95" customHeight="1">
      <c r="B102" s="169"/>
      <c r="C102" s="170"/>
      <c r="D102" s="171" t="s">
        <v>539</v>
      </c>
      <c r="E102" s="172"/>
      <c r="F102" s="172"/>
      <c r="G102" s="172"/>
      <c r="H102" s="172"/>
      <c r="I102" s="173"/>
      <c r="J102" s="174">
        <f>J169</f>
        <v>0</v>
      </c>
      <c r="K102" s="170"/>
      <c r="L102" s="175"/>
    </row>
    <row r="103" spans="1:31" s="9" customFormat="1" ht="24.9" customHeight="1">
      <c r="B103" s="162"/>
      <c r="C103" s="163"/>
      <c r="D103" s="164" t="s">
        <v>168</v>
      </c>
      <c r="E103" s="165"/>
      <c r="F103" s="165"/>
      <c r="G103" s="165"/>
      <c r="H103" s="165"/>
      <c r="I103" s="166"/>
      <c r="J103" s="167">
        <f>J176</f>
        <v>0</v>
      </c>
      <c r="K103" s="163"/>
      <c r="L103" s="168"/>
    </row>
    <row r="104" spans="1:31" s="10" customFormat="1" ht="19.95" customHeight="1">
      <c r="B104" s="169"/>
      <c r="C104" s="170"/>
      <c r="D104" s="171" t="s">
        <v>1758</v>
      </c>
      <c r="E104" s="172"/>
      <c r="F104" s="172"/>
      <c r="G104" s="172"/>
      <c r="H104" s="172"/>
      <c r="I104" s="173"/>
      <c r="J104" s="174">
        <f>J177</f>
        <v>0</v>
      </c>
      <c r="K104" s="170"/>
      <c r="L104" s="175"/>
    </row>
    <row r="105" spans="1:31" s="10" customFormat="1" ht="19.95" customHeight="1">
      <c r="B105" s="169"/>
      <c r="C105" s="170"/>
      <c r="D105" s="171" t="s">
        <v>169</v>
      </c>
      <c r="E105" s="172"/>
      <c r="F105" s="172"/>
      <c r="G105" s="172"/>
      <c r="H105" s="172"/>
      <c r="I105" s="173"/>
      <c r="J105" s="174">
        <f>J210</f>
        <v>0</v>
      </c>
      <c r="K105" s="170"/>
      <c r="L105" s="175"/>
    </row>
    <row r="106" spans="1:31" s="2" customFormat="1" ht="21.75" customHeight="1">
      <c r="A106" s="35"/>
      <c r="B106" s="36"/>
      <c r="C106" s="37"/>
      <c r="D106" s="37"/>
      <c r="E106" s="37"/>
      <c r="F106" s="37"/>
      <c r="G106" s="37"/>
      <c r="H106" s="37"/>
      <c r="I106" s="116"/>
      <c r="J106" s="37"/>
      <c r="K106" s="37"/>
      <c r="L106" s="52"/>
      <c r="S106" s="35"/>
      <c r="T106" s="35"/>
      <c r="U106" s="35"/>
      <c r="V106" s="35"/>
      <c r="W106" s="35"/>
      <c r="X106" s="35"/>
      <c r="Y106" s="35"/>
      <c r="Z106" s="35"/>
      <c r="AA106" s="35"/>
      <c r="AB106" s="35"/>
      <c r="AC106" s="35"/>
      <c r="AD106" s="35"/>
      <c r="AE106" s="35"/>
    </row>
    <row r="107" spans="1:31" s="2" customFormat="1" ht="6.9" customHeight="1">
      <c r="A107" s="35"/>
      <c r="B107" s="55"/>
      <c r="C107" s="56"/>
      <c r="D107" s="56"/>
      <c r="E107" s="56"/>
      <c r="F107" s="56"/>
      <c r="G107" s="56"/>
      <c r="H107" s="56"/>
      <c r="I107" s="153"/>
      <c r="J107" s="56"/>
      <c r="K107" s="56"/>
      <c r="L107" s="52"/>
      <c r="S107" s="35"/>
      <c r="T107" s="35"/>
      <c r="U107" s="35"/>
      <c r="V107" s="35"/>
      <c r="W107" s="35"/>
      <c r="X107" s="35"/>
      <c r="Y107" s="35"/>
      <c r="Z107" s="35"/>
      <c r="AA107" s="35"/>
      <c r="AB107" s="35"/>
      <c r="AC107" s="35"/>
      <c r="AD107" s="35"/>
      <c r="AE107" s="35"/>
    </row>
    <row r="111" spans="1:31" s="2" customFormat="1" ht="6.9" customHeight="1">
      <c r="A111" s="35"/>
      <c r="B111" s="57"/>
      <c r="C111" s="58"/>
      <c r="D111" s="58"/>
      <c r="E111" s="58"/>
      <c r="F111" s="58"/>
      <c r="G111" s="58"/>
      <c r="H111" s="58"/>
      <c r="I111" s="156"/>
      <c r="J111" s="58"/>
      <c r="K111" s="58"/>
      <c r="L111" s="52"/>
      <c r="S111" s="35"/>
      <c r="T111" s="35"/>
      <c r="U111" s="35"/>
      <c r="V111" s="35"/>
      <c r="W111" s="35"/>
      <c r="X111" s="35"/>
      <c r="Y111" s="35"/>
      <c r="Z111" s="35"/>
      <c r="AA111" s="35"/>
      <c r="AB111" s="35"/>
      <c r="AC111" s="35"/>
      <c r="AD111" s="35"/>
      <c r="AE111" s="35"/>
    </row>
    <row r="112" spans="1:31" s="2" customFormat="1" ht="24.9" customHeight="1">
      <c r="A112" s="35"/>
      <c r="B112" s="36"/>
      <c r="C112" s="24" t="s">
        <v>170</v>
      </c>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6.9" customHeight="1">
      <c r="A113" s="35"/>
      <c r="B113" s="36"/>
      <c r="C113" s="37"/>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16</v>
      </c>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34" t="str">
        <f>E7</f>
        <v>Revitalizace náměstí ve Valašském Meziříčí</v>
      </c>
      <c r="F115" s="335"/>
      <c r="G115" s="335"/>
      <c r="H115" s="335"/>
      <c r="I115" s="116"/>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154</v>
      </c>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23" t="str">
        <f>E9</f>
        <v>SO 402 - Sdělovací vedení optická síť</v>
      </c>
      <c r="F117" s="336"/>
      <c r="G117" s="336"/>
      <c r="H117" s="336"/>
      <c r="I117" s="116"/>
      <c r="J117" s="37"/>
      <c r="K117" s="37"/>
      <c r="L117" s="52"/>
      <c r="S117" s="35"/>
      <c r="T117" s="35"/>
      <c r="U117" s="35"/>
      <c r="V117" s="35"/>
      <c r="W117" s="35"/>
      <c r="X117" s="35"/>
      <c r="Y117" s="35"/>
      <c r="Z117" s="35"/>
      <c r="AA117" s="35"/>
      <c r="AB117" s="35"/>
      <c r="AC117" s="35"/>
      <c r="AD117" s="35"/>
      <c r="AE117" s="35"/>
    </row>
    <row r="118" spans="1:65" s="2" customFormat="1" ht="6.9" customHeight="1">
      <c r="A118" s="35"/>
      <c r="B118" s="36"/>
      <c r="C118" s="37"/>
      <c r="D118" s="37"/>
      <c r="E118" s="37"/>
      <c r="F118" s="37"/>
      <c r="G118" s="37"/>
      <c r="H118" s="37"/>
      <c r="I118" s="116"/>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F12</f>
        <v>Valašské Meziříčí</v>
      </c>
      <c r="G119" s="37"/>
      <c r="H119" s="37"/>
      <c r="I119" s="118" t="s">
        <v>22</v>
      </c>
      <c r="J119" s="67" t="str">
        <f>IF(J12="","",J12)</f>
        <v>16. 10. 2020</v>
      </c>
      <c r="K119" s="37"/>
      <c r="L119" s="52"/>
      <c r="S119" s="35"/>
      <c r="T119" s="35"/>
      <c r="U119" s="35"/>
      <c r="V119" s="35"/>
      <c r="W119" s="35"/>
      <c r="X119" s="35"/>
      <c r="Y119" s="35"/>
      <c r="Z119" s="35"/>
      <c r="AA119" s="35"/>
      <c r="AB119" s="35"/>
      <c r="AC119" s="35"/>
      <c r="AD119" s="35"/>
      <c r="AE119" s="35"/>
    </row>
    <row r="120" spans="1:65" s="2" customFormat="1" ht="6.9" customHeight="1">
      <c r="A120" s="35"/>
      <c r="B120" s="36"/>
      <c r="C120" s="37"/>
      <c r="D120" s="37"/>
      <c r="E120" s="37"/>
      <c r="F120" s="37"/>
      <c r="G120" s="37"/>
      <c r="H120" s="37"/>
      <c r="I120" s="116"/>
      <c r="J120" s="37"/>
      <c r="K120" s="37"/>
      <c r="L120" s="52"/>
      <c r="S120" s="35"/>
      <c r="T120" s="35"/>
      <c r="U120" s="35"/>
      <c r="V120" s="35"/>
      <c r="W120" s="35"/>
      <c r="X120" s="35"/>
      <c r="Y120" s="35"/>
      <c r="Z120" s="35"/>
      <c r="AA120" s="35"/>
      <c r="AB120" s="35"/>
      <c r="AC120" s="35"/>
      <c r="AD120" s="35"/>
      <c r="AE120" s="35"/>
    </row>
    <row r="121" spans="1:65" s="2" customFormat="1" ht="25.65" customHeight="1">
      <c r="A121" s="35"/>
      <c r="B121" s="36"/>
      <c r="C121" s="30" t="s">
        <v>24</v>
      </c>
      <c r="D121" s="37"/>
      <c r="E121" s="37"/>
      <c r="F121" s="28" t="str">
        <f>E15</f>
        <v xml:space="preserve"> </v>
      </c>
      <c r="G121" s="37"/>
      <c r="H121" s="37"/>
      <c r="I121" s="118" t="s">
        <v>29</v>
      </c>
      <c r="J121" s="33" t="str">
        <f>E21</f>
        <v>360 DEGREES CONSTRUCT s.r.o.</v>
      </c>
      <c r="K121" s="37"/>
      <c r="L121" s="52"/>
      <c r="S121" s="35"/>
      <c r="T121" s="35"/>
      <c r="U121" s="35"/>
      <c r="V121" s="35"/>
      <c r="W121" s="35"/>
      <c r="X121" s="35"/>
      <c r="Y121" s="35"/>
      <c r="Z121" s="35"/>
      <c r="AA121" s="35"/>
      <c r="AB121" s="35"/>
      <c r="AC121" s="35"/>
      <c r="AD121" s="35"/>
      <c r="AE121" s="35"/>
    </row>
    <row r="122" spans="1:65" s="2" customFormat="1" ht="25.65" customHeight="1">
      <c r="A122" s="35"/>
      <c r="B122" s="36"/>
      <c r="C122" s="30" t="s">
        <v>27</v>
      </c>
      <c r="D122" s="37"/>
      <c r="E122" s="37"/>
      <c r="F122" s="28" t="str">
        <f>IF(E18="","",E18)</f>
        <v>Vyplň údaj</v>
      </c>
      <c r="G122" s="37"/>
      <c r="H122" s="37"/>
      <c r="I122" s="118" t="s">
        <v>31</v>
      </c>
      <c r="J122" s="33" t="str">
        <f>E24</f>
        <v>360 DEGREES CONSTRUCT s.r.o.</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16"/>
      <c r="J123" s="37"/>
      <c r="K123" s="37"/>
      <c r="L123" s="52"/>
      <c r="S123" s="35"/>
      <c r="T123" s="35"/>
      <c r="U123" s="35"/>
      <c r="V123" s="35"/>
      <c r="W123" s="35"/>
      <c r="X123" s="35"/>
      <c r="Y123" s="35"/>
      <c r="Z123" s="35"/>
      <c r="AA123" s="35"/>
      <c r="AB123" s="35"/>
      <c r="AC123" s="35"/>
      <c r="AD123" s="35"/>
      <c r="AE123" s="35"/>
    </row>
    <row r="124" spans="1:65" s="11" customFormat="1" ht="29.25" customHeight="1">
      <c r="A124" s="176"/>
      <c r="B124" s="177"/>
      <c r="C124" s="178" t="s">
        <v>171</v>
      </c>
      <c r="D124" s="179" t="s">
        <v>58</v>
      </c>
      <c r="E124" s="179" t="s">
        <v>54</v>
      </c>
      <c r="F124" s="179" t="s">
        <v>55</v>
      </c>
      <c r="G124" s="179" t="s">
        <v>172</v>
      </c>
      <c r="H124" s="179" t="s">
        <v>173</v>
      </c>
      <c r="I124" s="180" t="s">
        <v>174</v>
      </c>
      <c r="J124" s="179" t="s">
        <v>160</v>
      </c>
      <c r="K124" s="181" t="s">
        <v>175</v>
      </c>
      <c r="L124" s="182"/>
      <c r="M124" s="76" t="s">
        <v>1</v>
      </c>
      <c r="N124" s="77" t="s">
        <v>37</v>
      </c>
      <c r="O124" s="77" t="s">
        <v>176</v>
      </c>
      <c r="P124" s="77" t="s">
        <v>177</v>
      </c>
      <c r="Q124" s="77" t="s">
        <v>178</v>
      </c>
      <c r="R124" s="77" t="s">
        <v>179</v>
      </c>
      <c r="S124" s="77" t="s">
        <v>180</v>
      </c>
      <c r="T124" s="78" t="s">
        <v>181</v>
      </c>
      <c r="U124" s="176"/>
      <c r="V124" s="176"/>
      <c r="W124" s="176"/>
      <c r="X124" s="176"/>
      <c r="Y124" s="176"/>
      <c r="Z124" s="176"/>
      <c r="AA124" s="176"/>
      <c r="AB124" s="176"/>
      <c r="AC124" s="176"/>
      <c r="AD124" s="176"/>
      <c r="AE124" s="176"/>
    </row>
    <row r="125" spans="1:65" s="2" customFormat="1" ht="22.8" customHeight="1">
      <c r="A125" s="35"/>
      <c r="B125" s="36"/>
      <c r="C125" s="83" t="s">
        <v>182</v>
      </c>
      <c r="D125" s="37"/>
      <c r="E125" s="37"/>
      <c r="F125" s="37"/>
      <c r="G125" s="37"/>
      <c r="H125" s="37"/>
      <c r="I125" s="116"/>
      <c r="J125" s="183">
        <f>BK125</f>
        <v>0</v>
      </c>
      <c r="K125" s="37"/>
      <c r="L125" s="40"/>
      <c r="M125" s="79"/>
      <c r="N125" s="184"/>
      <c r="O125" s="80"/>
      <c r="P125" s="185">
        <f>P126+P168+P176</f>
        <v>0</v>
      </c>
      <c r="Q125" s="80"/>
      <c r="R125" s="185">
        <f>R126+R168+R176</f>
        <v>636.66251999999997</v>
      </c>
      <c r="S125" s="80"/>
      <c r="T125" s="186">
        <f>T126+T168+T176</f>
        <v>0.15</v>
      </c>
      <c r="U125" s="35"/>
      <c r="V125" s="35"/>
      <c r="W125" s="35"/>
      <c r="X125" s="35"/>
      <c r="Y125" s="35"/>
      <c r="Z125" s="35"/>
      <c r="AA125" s="35"/>
      <c r="AB125" s="35"/>
      <c r="AC125" s="35"/>
      <c r="AD125" s="35"/>
      <c r="AE125" s="35"/>
      <c r="AT125" s="18" t="s">
        <v>72</v>
      </c>
      <c r="AU125" s="18" t="s">
        <v>162</v>
      </c>
      <c r="BK125" s="187">
        <f>BK126+BK168+BK176</f>
        <v>0</v>
      </c>
    </row>
    <row r="126" spans="1:65" s="12" customFormat="1" ht="25.95" customHeight="1">
      <c r="B126" s="188"/>
      <c r="C126" s="189"/>
      <c r="D126" s="190" t="s">
        <v>72</v>
      </c>
      <c r="E126" s="191" t="s">
        <v>183</v>
      </c>
      <c r="F126" s="191" t="s">
        <v>184</v>
      </c>
      <c r="G126" s="189"/>
      <c r="H126" s="189"/>
      <c r="I126" s="192"/>
      <c r="J126" s="193">
        <f>BK126</f>
        <v>0</v>
      </c>
      <c r="K126" s="189"/>
      <c r="L126" s="194"/>
      <c r="M126" s="195"/>
      <c r="N126" s="196"/>
      <c r="O126" s="196"/>
      <c r="P126" s="197">
        <f>P127+P160+P165</f>
        <v>0</v>
      </c>
      <c r="Q126" s="196"/>
      <c r="R126" s="197">
        <f>R127+R160+R165</f>
        <v>636.56610000000001</v>
      </c>
      <c r="S126" s="196"/>
      <c r="T126" s="198">
        <f>T127+T160+T165</f>
        <v>0.15</v>
      </c>
      <c r="AR126" s="199" t="s">
        <v>81</v>
      </c>
      <c r="AT126" s="200" t="s">
        <v>72</v>
      </c>
      <c r="AU126" s="200" t="s">
        <v>73</v>
      </c>
      <c r="AY126" s="199" t="s">
        <v>185</v>
      </c>
      <c r="BK126" s="201">
        <f>BK127+BK160+BK165</f>
        <v>0</v>
      </c>
    </row>
    <row r="127" spans="1:65" s="12" customFormat="1" ht="22.8" customHeight="1">
      <c r="B127" s="188"/>
      <c r="C127" s="189"/>
      <c r="D127" s="190" t="s">
        <v>72</v>
      </c>
      <c r="E127" s="202" t="s">
        <v>81</v>
      </c>
      <c r="F127" s="202" t="s">
        <v>186</v>
      </c>
      <c r="G127" s="189"/>
      <c r="H127" s="189"/>
      <c r="I127" s="192"/>
      <c r="J127" s="203">
        <f>BK127</f>
        <v>0</v>
      </c>
      <c r="K127" s="189"/>
      <c r="L127" s="194"/>
      <c r="M127" s="195"/>
      <c r="N127" s="196"/>
      <c r="O127" s="196"/>
      <c r="P127" s="197">
        <f>SUM(P128:P159)</f>
        <v>0</v>
      </c>
      <c r="Q127" s="196"/>
      <c r="R127" s="197">
        <f>SUM(R128:R159)</f>
        <v>636.55200000000002</v>
      </c>
      <c r="S127" s="196"/>
      <c r="T127" s="198">
        <f>SUM(T128:T159)</f>
        <v>0</v>
      </c>
      <c r="AR127" s="199" t="s">
        <v>81</v>
      </c>
      <c r="AT127" s="200" t="s">
        <v>72</v>
      </c>
      <c r="AU127" s="200" t="s">
        <v>81</v>
      </c>
      <c r="AY127" s="199" t="s">
        <v>185</v>
      </c>
      <c r="BK127" s="201">
        <f>SUM(BK128:BK159)</f>
        <v>0</v>
      </c>
    </row>
    <row r="128" spans="1:65" s="2" customFormat="1" ht="21.75" customHeight="1">
      <c r="A128" s="35"/>
      <c r="B128" s="36"/>
      <c r="C128" s="204" t="s">
        <v>81</v>
      </c>
      <c r="D128" s="204" t="s">
        <v>187</v>
      </c>
      <c r="E128" s="205" t="s">
        <v>3665</v>
      </c>
      <c r="F128" s="206" t="s">
        <v>3666</v>
      </c>
      <c r="G128" s="207" t="s">
        <v>325</v>
      </c>
      <c r="H128" s="208">
        <v>269.27999999999997</v>
      </c>
      <c r="I128" s="209"/>
      <c r="J128" s="210">
        <f>ROUND(I128*H128,2)</f>
        <v>0</v>
      </c>
      <c r="K128" s="206" t="s">
        <v>191</v>
      </c>
      <c r="L128" s="40"/>
      <c r="M128" s="211" t="s">
        <v>1</v>
      </c>
      <c r="N128" s="212" t="s">
        <v>38</v>
      </c>
      <c r="O128" s="72"/>
      <c r="P128" s="213">
        <f>O128*H128</f>
        <v>0</v>
      </c>
      <c r="Q128" s="213">
        <v>0</v>
      </c>
      <c r="R128" s="213">
        <f>Q128*H128</f>
        <v>0</v>
      </c>
      <c r="S128" s="213">
        <v>0</v>
      </c>
      <c r="T128" s="214">
        <f>S128*H128</f>
        <v>0</v>
      </c>
      <c r="U128" s="35"/>
      <c r="V128" s="35"/>
      <c r="W128" s="35"/>
      <c r="X128" s="35"/>
      <c r="Y128" s="35"/>
      <c r="Z128" s="35"/>
      <c r="AA128" s="35"/>
      <c r="AB128" s="35"/>
      <c r="AC128" s="35"/>
      <c r="AD128" s="35"/>
      <c r="AE128" s="35"/>
      <c r="AR128" s="215" t="s">
        <v>192</v>
      </c>
      <c r="AT128" s="215" t="s">
        <v>187</v>
      </c>
      <c r="AU128" s="215" t="s">
        <v>83</v>
      </c>
      <c r="AY128" s="18" t="s">
        <v>185</v>
      </c>
      <c r="BE128" s="216">
        <f>IF(N128="základní",J128,0)</f>
        <v>0</v>
      </c>
      <c r="BF128" s="216">
        <f>IF(N128="snížená",J128,0)</f>
        <v>0</v>
      </c>
      <c r="BG128" s="216">
        <f>IF(N128="zákl. přenesená",J128,0)</f>
        <v>0</v>
      </c>
      <c r="BH128" s="216">
        <f>IF(N128="sníž. přenesená",J128,0)</f>
        <v>0</v>
      </c>
      <c r="BI128" s="216">
        <f>IF(N128="nulová",J128,0)</f>
        <v>0</v>
      </c>
      <c r="BJ128" s="18" t="s">
        <v>81</v>
      </c>
      <c r="BK128" s="216">
        <f>ROUND(I128*H128,2)</f>
        <v>0</v>
      </c>
      <c r="BL128" s="18" t="s">
        <v>192</v>
      </c>
      <c r="BM128" s="215" t="s">
        <v>3667</v>
      </c>
    </row>
    <row r="129" spans="1:65" s="2" customFormat="1" ht="19.2">
      <c r="A129" s="35"/>
      <c r="B129" s="36"/>
      <c r="C129" s="37"/>
      <c r="D129" s="217" t="s">
        <v>194</v>
      </c>
      <c r="E129" s="37"/>
      <c r="F129" s="218" t="s">
        <v>3668</v>
      </c>
      <c r="G129" s="37"/>
      <c r="H129" s="37"/>
      <c r="I129" s="116"/>
      <c r="J129" s="37"/>
      <c r="K129" s="37"/>
      <c r="L129" s="40"/>
      <c r="M129" s="219"/>
      <c r="N129" s="220"/>
      <c r="O129" s="72"/>
      <c r="P129" s="72"/>
      <c r="Q129" s="72"/>
      <c r="R129" s="72"/>
      <c r="S129" s="72"/>
      <c r="T129" s="73"/>
      <c r="U129" s="35"/>
      <c r="V129" s="35"/>
      <c r="W129" s="35"/>
      <c r="X129" s="35"/>
      <c r="Y129" s="35"/>
      <c r="Z129" s="35"/>
      <c r="AA129" s="35"/>
      <c r="AB129" s="35"/>
      <c r="AC129" s="35"/>
      <c r="AD129" s="35"/>
      <c r="AE129" s="35"/>
      <c r="AT129" s="18" t="s">
        <v>194</v>
      </c>
      <c r="AU129" s="18" t="s">
        <v>83</v>
      </c>
    </row>
    <row r="130" spans="1:65" s="2" customFormat="1" ht="28.8">
      <c r="A130" s="35"/>
      <c r="B130" s="36"/>
      <c r="C130" s="37"/>
      <c r="D130" s="217" t="s">
        <v>196</v>
      </c>
      <c r="E130" s="37"/>
      <c r="F130" s="221" t="s">
        <v>3669</v>
      </c>
      <c r="G130" s="37"/>
      <c r="H130" s="37"/>
      <c r="I130" s="116"/>
      <c r="J130" s="37"/>
      <c r="K130" s="37"/>
      <c r="L130" s="40"/>
      <c r="M130" s="219"/>
      <c r="N130" s="220"/>
      <c r="O130" s="72"/>
      <c r="P130" s="72"/>
      <c r="Q130" s="72"/>
      <c r="R130" s="72"/>
      <c r="S130" s="72"/>
      <c r="T130" s="73"/>
      <c r="U130" s="35"/>
      <c r="V130" s="35"/>
      <c r="W130" s="35"/>
      <c r="X130" s="35"/>
      <c r="Y130" s="35"/>
      <c r="Z130" s="35"/>
      <c r="AA130" s="35"/>
      <c r="AB130" s="35"/>
      <c r="AC130" s="35"/>
      <c r="AD130" s="35"/>
      <c r="AE130" s="35"/>
      <c r="AT130" s="18" t="s">
        <v>196</v>
      </c>
      <c r="AU130" s="18" t="s">
        <v>83</v>
      </c>
    </row>
    <row r="131" spans="1:65" s="13" customFormat="1" ht="10.199999999999999">
      <c r="B131" s="222"/>
      <c r="C131" s="223"/>
      <c r="D131" s="217" t="s">
        <v>214</v>
      </c>
      <c r="E131" s="224" t="s">
        <v>1</v>
      </c>
      <c r="F131" s="225" t="s">
        <v>3670</v>
      </c>
      <c r="G131" s="223"/>
      <c r="H131" s="224" t="s">
        <v>1</v>
      </c>
      <c r="I131" s="226"/>
      <c r="J131" s="223"/>
      <c r="K131" s="223"/>
      <c r="L131" s="227"/>
      <c r="M131" s="228"/>
      <c r="N131" s="229"/>
      <c r="O131" s="229"/>
      <c r="P131" s="229"/>
      <c r="Q131" s="229"/>
      <c r="R131" s="229"/>
      <c r="S131" s="229"/>
      <c r="T131" s="230"/>
      <c r="AT131" s="231" t="s">
        <v>214</v>
      </c>
      <c r="AU131" s="231" t="s">
        <v>83</v>
      </c>
      <c r="AV131" s="13" t="s">
        <v>81</v>
      </c>
      <c r="AW131" s="13" t="s">
        <v>30</v>
      </c>
      <c r="AX131" s="13" t="s">
        <v>73</v>
      </c>
      <c r="AY131" s="231" t="s">
        <v>185</v>
      </c>
    </row>
    <row r="132" spans="1:65" s="14" customFormat="1" ht="10.199999999999999">
      <c r="B132" s="232"/>
      <c r="C132" s="233"/>
      <c r="D132" s="217" t="s">
        <v>214</v>
      </c>
      <c r="E132" s="234" t="s">
        <v>1</v>
      </c>
      <c r="F132" s="235" t="s">
        <v>3671</v>
      </c>
      <c r="G132" s="233"/>
      <c r="H132" s="236">
        <v>223.2</v>
      </c>
      <c r="I132" s="237"/>
      <c r="J132" s="233"/>
      <c r="K132" s="233"/>
      <c r="L132" s="238"/>
      <c r="M132" s="239"/>
      <c r="N132" s="240"/>
      <c r="O132" s="240"/>
      <c r="P132" s="240"/>
      <c r="Q132" s="240"/>
      <c r="R132" s="240"/>
      <c r="S132" s="240"/>
      <c r="T132" s="241"/>
      <c r="AT132" s="242" t="s">
        <v>214</v>
      </c>
      <c r="AU132" s="242" t="s">
        <v>83</v>
      </c>
      <c r="AV132" s="14" t="s">
        <v>83</v>
      </c>
      <c r="AW132" s="14" t="s">
        <v>30</v>
      </c>
      <c r="AX132" s="14" t="s">
        <v>73</v>
      </c>
      <c r="AY132" s="242" t="s">
        <v>185</v>
      </c>
    </row>
    <row r="133" spans="1:65" s="13" customFormat="1" ht="10.199999999999999">
      <c r="B133" s="222"/>
      <c r="C133" s="223"/>
      <c r="D133" s="217" t="s">
        <v>214</v>
      </c>
      <c r="E133" s="224" t="s">
        <v>1</v>
      </c>
      <c r="F133" s="225" t="s">
        <v>3672</v>
      </c>
      <c r="G133" s="223"/>
      <c r="H133" s="224" t="s">
        <v>1</v>
      </c>
      <c r="I133" s="226"/>
      <c r="J133" s="223"/>
      <c r="K133" s="223"/>
      <c r="L133" s="227"/>
      <c r="M133" s="228"/>
      <c r="N133" s="229"/>
      <c r="O133" s="229"/>
      <c r="P133" s="229"/>
      <c r="Q133" s="229"/>
      <c r="R133" s="229"/>
      <c r="S133" s="229"/>
      <c r="T133" s="230"/>
      <c r="AT133" s="231" t="s">
        <v>214</v>
      </c>
      <c r="AU133" s="231" t="s">
        <v>83</v>
      </c>
      <c r="AV133" s="13" t="s">
        <v>81</v>
      </c>
      <c r="AW133" s="13" t="s">
        <v>30</v>
      </c>
      <c r="AX133" s="13" t="s">
        <v>73</v>
      </c>
      <c r="AY133" s="231" t="s">
        <v>185</v>
      </c>
    </row>
    <row r="134" spans="1:65" s="14" customFormat="1" ht="10.199999999999999">
      <c r="B134" s="232"/>
      <c r="C134" s="233"/>
      <c r="D134" s="217" t="s">
        <v>214</v>
      </c>
      <c r="E134" s="234" t="s">
        <v>1</v>
      </c>
      <c r="F134" s="235" t="s">
        <v>3673</v>
      </c>
      <c r="G134" s="233"/>
      <c r="H134" s="236">
        <v>46.08</v>
      </c>
      <c r="I134" s="237"/>
      <c r="J134" s="233"/>
      <c r="K134" s="233"/>
      <c r="L134" s="238"/>
      <c r="M134" s="239"/>
      <c r="N134" s="240"/>
      <c r="O134" s="240"/>
      <c r="P134" s="240"/>
      <c r="Q134" s="240"/>
      <c r="R134" s="240"/>
      <c r="S134" s="240"/>
      <c r="T134" s="241"/>
      <c r="AT134" s="242" t="s">
        <v>214</v>
      </c>
      <c r="AU134" s="242" t="s">
        <v>83</v>
      </c>
      <c r="AV134" s="14" t="s">
        <v>83</v>
      </c>
      <c r="AW134" s="14" t="s">
        <v>30</v>
      </c>
      <c r="AX134" s="14" t="s">
        <v>73</v>
      </c>
      <c r="AY134" s="242" t="s">
        <v>185</v>
      </c>
    </row>
    <row r="135" spans="1:65" s="15" customFormat="1" ht="10.199999999999999">
      <c r="B135" s="243"/>
      <c r="C135" s="244"/>
      <c r="D135" s="217" t="s">
        <v>214</v>
      </c>
      <c r="E135" s="245" t="s">
        <v>1</v>
      </c>
      <c r="F135" s="246" t="s">
        <v>219</v>
      </c>
      <c r="G135" s="244"/>
      <c r="H135" s="247">
        <v>269.27999999999997</v>
      </c>
      <c r="I135" s="248"/>
      <c r="J135" s="244"/>
      <c r="K135" s="244"/>
      <c r="L135" s="249"/>
      <c r="M135" s="250"/>
      <c r="N135" s="251"/>
      <c r="O135" s="251"/>
      <c r="P135" s="251"/>
      <c r="Q135" s="251"/>
      <c r="R135" s="251"/>
      <c r="S135" s="251"/>
      <c r="T135" s="252"/>
      <c r="AT135" s="253" t="s">
        <v>214</v>
      </c>
      <c r="AU135" s="253" t="s">
        <v>83</v>
      </c>
      <c r="AV135" s="15" t="s">
        <v>192</v>
      </c>
      <c r="AW135" s="15" t="s">
        <v>30</v>
      </c>
      <c r="AX135" s="15" t="s">
        <v>81</v>
      </c>
      <c r="AY135" s="253" t="s">
        <v>185</v>
      </c>
    </row>
    <row r="136" spans="1:65" s="2" customFormat="1" ht="21.75" customHeight="1">
      <c r="A136" s="35"/>
      <c r="B136" s="36"/>
      <c r="C136" s="204" t="s">
        <v>83</v>
      </c>
      <c r="D136" s="204" t="s">
        <v>187</v>
      </c>
      <c r="E136" s="205" t="s">
        <v>542</v>
      </c>
      <c r="F136" s="206" t="s">
        <v>543</v>
      </c>
      <c r="G136" s="207" t="s">
        <v>325</v>
      </c>
      <c r="H136" s="208">
        <v>202.08</v>
      </c>
      <c r="I136" s="209"/>
      <c r="J136" s="210">
        <f>ROUND(I136*H136,2)</f>
        <v>0</v>
      </c>
      <c r="K136" s="206" t="s">
        <v>191</v>
      </c>
      <c r="L136" s="40"/>
      <c r="M136" s="211" t="s">
        <v>1</v>
      </c>
      <c r="N136" s="212" t="s">
        <v>38</v>
      </c>
      <c r="O136" s="72"/>
      <c r="P136" s="213">
        <f>O136*H136</f>
        <v>0</v>
      </c>
      <c r="Q136" s="213">
        <v>0</v>
      </c>
      <c r="R136" s="213">
        <f>Q136*H136</f>
        <v>0</v>
      </c>
      <c r="S136" s="213">
        <v>0</v>
      </c>
      <c r="T136" s="214">
        <f>S136*H136</f>
        <v>0</v>
      </c>
      <c r="U136" s="35"/>
      <c r="V136" s="35"/>
      <c r="W136" s="35"/>
      <c r="X136" s="35"/>
      <c r="Y136" s="35"/>
      <c r="Z136" s="35"/>
      <c r="AA136" s="35"/>
      <c r="AB136" s="35"/>
      <c r="AC136" s="35"/>
      <c r="AD136" s="35"/>
      <c r="AE136" s="35"/>
      <c r="AR136" s="215" t="s">
        <v>192</v>
      </c>
      <c r="AT136" s="215" t="s">
        <v>187</v>
      </c>
      <c r="AU136" s="215" t="s">
        <v>83</v>
      </c>
      <c r="AY136" s="18" t="s">
        <v>185</v>
      </c>
      <c r="BE136" s="216">
        <f>IF(N136="základní",J136,0)</f>
        <v>0</v>
      </c>
      <c r="BF136" s="216">
        <f>IF(N136="snížená",J136,0)</f>
        <v>0</v>
      </c>
      <c r="BG136" s="216">
        <f>IF(N136="zákl. přenesená",J136,0)</f>
        <v>0</v>
      </c>
      <c r="BH136" s="216">
        <f>IF(N136="sníž. přenesená",J136,0)</f>
        <v>0</v>
      </c>
      <c r="BI136" s="216">
        <f>IF(N136="nulová",J136,0)</f>
        <v>0</v>
      </c>
      <c r="BJ136" s="18" t="s">
        <v>81</v>
      </c>
      <c r="BK136" s="216">
        <f>ROUND(I136*H136,2)</f>
        <v>0</v>
      </c>
      <c r="BL136" s="18" t="s">
        <v>192</v>
      </c>
      <c r="BM136" s="215" t="s">
        <v>3674</v>
      </c>
    </row>
    <row r="137" spans="1:65" s="2" customFormat="1" ht="28.8">
      <c r="A137" s="35"/>
      <c r="B137" s="36"/>
      <c r="C137" s="37"/>
      <c r="D137" s="217" t="s">
        <v>194</v>
      </c>
      <c r="E137" s="37"/>
      <c r="F137" s="218" t="s">
        <v>545</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194</v>
      </c>
      <c r="AU137" s="18" t="s">
        <v>83</v>
      </c>
    </row>
    <row r="138" spans="1:65" s="2" customFormat="1" ht="57.6">
      <c r="A138" s="35"/>
      <c r="B138" s="36"/>
      <c r="C138" s="37"/>
      <c r="D138" s="217" t="s">
        <v>196</v>
      </c>
      <c r="E138" s="37"/>
      <c r="F138" s="221" t="s">
        <v>546</v>
      </c>
      <c r="G138" s="37"/>
      <c r="H138" s="37"/>
      <c r="I138" s="116"/>
      <c r="J138" s="37"/>
      <c r="K138" s="37"/>
      <c r="L138" s="40"/>
      <c r="M138" s="219"/>
      <c r="N138" s="220"/>
      <c r="O138" s="72"/>
      <c r="P138" s="72"/>
      <c r="Q138" s="72"/>
      <c r="R138" s="72"/>
      <c r="S138" s="72"/>
      <c r="T138" s="73"/>
      <c r="U138" s="35"/>
      <c r="V138" s="35"/>
      <c r="W138" s="35"/>
      <c r="X138" s="35"/>
      <c r="Y138" s="35"/>
      <c r="Z138" s="35"/>
      <c r="AA138" s="35"/>
      <c r="AB138" s="35"/>
      <c r="AC138" s="35"/>
      <c r="AD138" s="35"/>
      <c r="AE138" s="35"/>
      <c r="AT138" s="18" t="s">
        <v>196</v>
      </c>
      <c r="AU138" s="18" t="s">
        <v>83</v>
      </c>
    </row>
    <row r="139" spans="1:65" s="14" customFormat="1" ht="10.199999999999999">
      <c r="B139" s="232"/>
      <c r="C139" s="233"/>
      <c r="D139" s="217" t="s">
        <v>214</v>
      </c>
      <c r="E139" s="234" t="s">
        <v>1</v>
      </c>
      <c r="F139" s="235" t="s">
        <v>3675</v>
      </c>
      <c r="G139" s="233"/>
      <c r="H139" s="236">
        <v>202.08</v>
      </c>
      <c r="I139" s="237"/>
      <c r="J139" s="233"/>
      <c r="K139" s="233"/>
      <c r="L139" s="238"/>
      <c r="M139" s="239"/>
      <c r="N139" s="240"/>
      <c r="O139" s="240"/>
      <c r="P139" s="240"/>
      <c r="Q139" s="240"/>
      <c r="R139" s="240"/>
      <c r="S139" s="240"/>
      <c r="T139" s="241"/>
      <c r="AT139" s="242" t="s">
        <v>214</v>
      </c>
      <c r="AU139" s="242" t="s">
        <v>83</v>
      </c>
      <c r="AV139" s="14" t="s">
        <v>83</v>
      </c>
      <c r="AW139" s="14" t="s">
        <v>30</v>
      </c>
      <c r="AX139" s="14" t="s">
        <v>81</v>
      </c>
      <c r="AY139" s="242" t="s">
        <v>185</v>
      </c>
    </row>
    <row r="140" spans="1:65" s="2" customFormat="1" ht="21.75" customHeight="1">
      <c r="A140" s="35"/>
      <c r="B140" s="36"/>
      <c r="C140" s="204" t="s">
        <v>202</v>
      </c>
      <c r="D140" s="204" t="s">
        <v>187</v>
      </c>
      <c r="E140" s="205" t="s">
        <v>596</v>
      </c>
      <c r="F140" s="206" t="s">
        <v>597</v>
      </c>
      <c r="G140" s="207" t="s">
        <v>325</v>
      </c>
      <c r="H140" s="208">
        <v>471.36</v>
      </c>
      <c r="I140" s="209"/>
      <c r="J140" s="210">
        <f>ROUND(I140*H140,2)</f>
        <v>0</v>
      </c>
      <c r="K140" s="206" t="s">
        <v>191</v>
      </c>
      <c r="L140" s="40"/>
      <c r="M140" s="211" t="s">
        <v>1</v>
      </c>
      <c r="N140" s="212" t="s">
        <v>38</v>
      </c>
      <c r="O140" s="72"/>
      <c r="P140" s="213">
        <f>O140*H140</f>
        <v>0</v>
      </c>
      <c r="Q140" s="213">
        <v>0</v>
      </c>
      <c r="R140" s="213">
        <f>Q140*H140</f>
        <v>0</v>
      </c>
      <c r="S140" s="213">
        <v>0</v>
      </c>
      <c r="T140" s="214">
        <f>S140*H140</f>
        <v>0</v>
      </c>
      <c r="U140" s="35"/>
      <c r="V140" s="35"/>
      <c r="W140" s="35"/>
      <c r="X140" s="35"/>
      <c r="Y140" s="35"/>
      <c r="Z140" s="35"/>
      <c r="AA140" s="35"/>
      <c r="AB140" s="35"/>
      <c r="AC140" s="35"/>
      <c r="AD140" s="35"/>
      <c r="AE140" s="35"/>
      <c r="AR140" s="215" t="s">
        <v>192</v>
      </c>
      <c r="AT140" s="215" t="s">
        <v>187</v>
      </c>
      <c r="AU140" s="215" t="s">
        <v>83</v>
      </c>
      <c r="AY140" s="18" t="s">
        <v>185</v>
      </c>
      <c r="BE140" s="216">
        <f>IF(N140="základní",J140,0)</f>
        <v>0</v>
      </c>
      <c r="BF140" s="216">
        <f>IF(N140="snížená",J140,0)</f>
        <v>0</v>
      </c>
      <c r="BG140" s="216">
        <f>IF(N140="zákl. přenesená",J140,0)</f>
        <v>0</v>
      </c>
      <c r="BH140" s="216">
        <f>IF(N140="sníž. přenesená",J140,0)</f>
        <v>0</v>
      </c>
      <c r="BI140" s="216">
        <f>IF(N140="nulová",J140,0)</f>
        <v>0</v>
      </c>
      <c r="BJ140" s="18" t="s">
        <v>81</v>
      </c>
      <c r="BK140" s="216">
        <f>ROUND(I140*H140,2)</f>
        <v>0</v>
      </c>
      <c r="BL140" s="18" t="s">
        <v>192</v>
      </c>
      <c r="BM140" s="215" t="s">
        <v>3676</v>
      </c>
    </row>
    <row r="141" spans="1:65" s="2" customFormat="1" ht="38.4">
      <c r="A141" s="35"/>
      <c r="B141" s="36"/>
      <c r="C141" s="37"/>
      <c r="D141" s="217" t="s">
        <v>194</v>
      </c>
      <c r="E141" s="37"/>
      <c r="F141" s="218" t="s">
        <v>599</v>
      </c>
      <c r="G141" s="37"/>
      <c r="H141" s="37"/>
      <c r="I141" s="116"/>
      <c r="J141" s="37"/>
      <c r="K141" s="37"/>
      <c r="L141" s="40"/>
      <c r="M141" s="219"/>
      <c r="N141" s="220"/>
      <c r="O141" s="72"/>
      <c r="P141" s="72"/>
      <c r="Q141" s="72"/>
      <c r="R141" s="72"/>
      <c r="S141" s="72"/>
      <c r="T141" s="73"/>
      <c r="U141" s="35"/>
      <c r="V141" s="35"/>
      <c r="W141" s="35"/>
      <c r="X141" s="35"/>
      <c r="Y141" s="35"/>
      <c r="Z141" s="35"/>
      <c r="AA141" s="35"/>
      <c r="AB141" s="35"/>
      <c r="AC141" s="35"/>
      <c r="AD141" s="35"/>
      <c r="AE141" s="35"/>
      <c r="AT141" s="18" t="s">
        <v>194</v>
      </c>
      <c r="AU141" s="18" t="s">
        <v>83</v>
      </c>
    </row>
    <row r="142" spans="1:65" s="2" customFormat="1" ht="67.2">
      <c r="A142" s="35"/>
      <c r="B142" s="36"/>
      <c r="C142" s="37"/>
      <c r="D142" s="217" t="s">
        <v>196</v>
      </c>
      <c r="E142" s="37"/>
      <c r="F142" s="221" t="s">
        <v>443</v>
      </c>
      <c r="G142" s="37"/>
      <c r="H142" s="37"/>
      <c r="I142" s="116"/>
      <c r="J142" s="37"/>
      <c r="K142" s="37"/>
      <c r="L142" s="40"/>
      <c r="M142" s="219"/>
      <c r="N142" s="220"/>
      <c r="O142" s="72"/>
      <c r="P142" s="72"/>
      <c r="Q142" s="72"/>
      <c r="R142" s="72"/>
      <c r="S142" s="72"/>
      <c r="T142" s="73"/>
      <c r="U142" s="35"/>
      <c r="V142" s="35"/>
      <c r="W142" s="35"/>
      <c r="X142" s="35"/>
      <c r="Y142" s="35"/>
      <c r="Z142" s="35"/>
      <c r="AA142" s="35"/>
      <c r="AB142" s="35"/>
      <c r="AC142" s="35"/>
      <c r="AD142" s="35"/>
      <c r="AE142" s="35"/>
      <c r="AT142" s="18" t="s">
        <v>196</v>
      </c>
      <c r="AU142" s="18" t="s">
        <v>83</v>
      </c>
    </row>
    <row r="143" spans="1:65" s="14" customFormat="1" ht="10.199999999999999">
      <c r="B143" s="232"/>
      <c r="C143" s="233"/>
      <c r="D143" s="217" t="s">
        <v>214</v>
      </c>
      <c r="E143" s="234" t="s">
        <v>1</v>
      </c>
      <c r="F143" s="235" t="s">
        <v>3677</v>
      </c>
      <c r="G143" s="233"/>
      <c r="H143" s="236">
        <v>471.36</v>
      </c>
      <c r="I143" s="237"/>
      <c r="J143" s="233"/>
      <c r="K143" s="233"/>
      <c r="L143" s="238"/>
      <c r="M143" s="239"/>
      <c r="N143" s="240"/>
      <c r="O143" s="240"/>
      <c r="P143" s="240"/>
      <c r="Q143" s="240"/>
      <c r="R143" s="240"/>
      <c r="S143" s="240"/>
      <c r="T143" s="241"/>
      <c r="AT143" s="242" t="s">
        <v>214</v>
      </c>
      <c r="AU143" s="242" t="s">
        <v>83</v>
      </c>
      <c r="AV143" s="14" t="s">
        <v>83</v>
      </c>
      <c r="AW143" s="14" t="s">
        <v>30</v>
      </c>
      <c r="AX143" s="14" t="s">
        <v>81</v>
      </c>
      <c r="AY143" s="242" t="s">
        <v>185</v>
      </c>
    </row>
    <row r="144" spans="1:65" s="2" customFormat="1" ht="33" customHeight="1">
      <c r="A144" s="35"/>
      <c r="B144" s="36"/>
      <c r="C144" s="204" t="s">
        <v>192</v>
      </c>
      <c r="D144" s="204" t="s">
        <v>187</v>
      </c>
      <c r="E144" s="205" t="s">
        <v>608</v>
      </c>
      <c r="F144" s="206" t="s">
        <v>609</v>
      </c>
      <c r="G144" s="207" t="s">
        <v>325</v>
      </c>
      <c r="H144" s="208">
        <v>7070.4</v>
      </c>
      <c r="I144" s="209"/>
      <c r="J144" s="210">
        <f>ROUND(I144*H144,2)</f>
        <v>0</v>
      </c>
      <c r="K144" s="206" t="s">
        <v>191</v>
      </c>
      <c r="L144" s="40"/>
      <c r="M144" s="211" t="s">
        <v>1</v>
      </c>
      <c r="N144" s="212" t="s">
        <v>38</v>
      </c>
      <c r="O144" s="72"/>
      <c r="P144" s="213">
        <f>O144*H144</f>
        <v>0</v>
      </c>
      <c r="Q144" s="213">
        <v>0</v>
      </c>
      <c r="R144" s="213">
        <f>Q144*H144</f>
        <v>0</v>
      </c>
      <c r="S144" s="213">
        <v>0</v>
      </c>
      <c r="T144" s="214">
        <f>S144*H144</f>
        <v>0</v>
      </c>
      <c r="U144" s="35"/>
      <c r="V144" s="35"/>
      <c r="W144" s="35"/>
      <c r="X144" s="35"/>
      <c r="Y144" s="35"/>
      <c r="Z144" s="35"/>
      <c r="AA144" s="35"/>
      <c r="AB144" s="35"/>
      <c r="AC144" s="35"/>
      <c r="AD144" s="35"/>
      <c r="AE144" s="35"/>
      <c r="AR144" s="215" t="s">
        <v>192</v>
      </c>
      <c r="AT144" s="215" t="s">
        <v>187</v>
      </c>
      <c r="AU144" s="215" t="s">
        <v>83</v>
      </c>
      <c r="AY144" s="18" t="s">
        <v>185</v>
      </c>
      <c r="BE144" s="216">
        <f>IF(N144="základní",J144,0)</f>
        <v>0</v>
      </c>
      <c r="BF144" s="216">
        <f>IF(N144="snížená",J144,0)</f>
        <v>0</v>
      </c>
      <c r="BG144" s="216">
        <f>IF(N144="zákl. přenesená",J144,0)</f>
        <v>0</v>
      </c>
      <c r="BH144" s="216">
        <f>IF(N144="sníž. přenesená",J144,0)</f>
        <v>0</v>
      </c>
      <c r="BI144" s="216">
        <f>IF(N144="nulová",J144,0)</f>
        <v>0</v>
      </c>
      <c r="BJ144" s="18" t="s">
        <v>81</v>
      </c>
      <c r="BK144" s="216">
        <f>ROUND(I144*H144,2)</f>
        <v>0</v>
      </c>
      <c r="BL144" s="18" t="s">
        <v>192</v>
      </c>
      <c r="BM144" s="215" t="s">
        <v>3678</v>
      </c>
    </row>
    <row r="145" spans="1:65" s="2" customFormat="1" ht="48">
      <c r="A145" s="35"/>
      <c r="B145" s="36"/>
      <c r="C145" s="37"/>
      <c r="D145" s="217" t="s">
        <v>194</v>
      </c>
      <c r="E145" s="37"/>
      <c r="F145" s="218" t="s">
        <v>611</v>
      </c>
      <c r="G145" s="37"/>
      <c r="H145" s="37"/>
      <c r="I145" s="116"/>
      <c r="J145" s="37"/>
      <c r="K145" s="37"/>
      <c r="L145" s="40"/>
      <c r="M145" s="219"/>
      <c r="N145" s="220"/>
      <c r="O145" s="72"/>
      <c r="P145" s="72"/>
      <c r="Q145" s="72"/>
      <c r="R145" s="72"/>
      <c r="S145" s="72"/>
      <c r="T145" s="73"/>
      <c r="U145" s="35"/>
      <c r="V145" s="35"/>
      <c r="W145" s="35"/>
      <c r="X145" s="35"/>
      <c r="Y145" s="35"/>
      <c r="Z145" s="35"/>
      <c r="AA145" s="35"/>
      <c r="AB145" s="35"/>
      <c r="AC145" s="35"/>
      <c r="AD145" s="35"/>
      <c r="AE145" s="35"/>
      <c r="AT145" s="18" t="s">
        <v>194</v>
      </c>
      <c r="AU145" s="18" t="s">
        <v>83</v>
      </c>
    </row>
    <row r="146" spans="1:65" s="2" customFormat="1" ht="67.2">
      <c r="A146" s="35"/>
      <c r="B146" s="36"/>
      <c r="C146" s="37"/>
      <c r="D146" s="217" t="s">
        <v>196</v>
      </c>
      <c r="E146" s="37"/>
      <c r="F146" s="221" t="s">
        <v>443</v>
      </c>
      <c r="G146" s="37"/>
      <c r="H146" s="37"/>
      <c r="I146" s="116"/>
      <c r="J146" s="37"/>
      <c r="K146" s="37"/>
      <c r="L146" s="40"/>
      <c r="M146" s="219"/>
      <c r="N146" s="220"/>
      <c r="O146" s="72"/>
      <c r="P146" s="72"/>
      <c r="Q146" s="72"/>
      <c r="R146" s="72"/>
      <c r="S146" s="72"/>
      <c r="T146" s="73"/>
      <c r="U146" s="35"/>
      <c r="V146" s="35"/>
      <c r="W146" s="35"/>
      <c r="X146" s="35"/>
      <c r="Y146" s="35"/>
      <c r="Z146" s="35"/>
      <c r="AA146" s="35"/>
      <c r="AB146" s="35"/>
      <c r="AC146" s="35"/>
      <c r="AD146" s="35"/>
      <c r="AE146" s="35"/>
      <c r="AT146" s="18" t="s">
        <v>196</v>
      </c>
      <c r="AU146" s="18" t="s">
        <v>83</v>
      </c>
    </row>
    <row r="147" spans="1:65" s="14" customFormat="1" ht="10.199999999999999">
      <c r="B147" s="232"/>
      <c r="C147" s="233"/>
      <c r="D147" s="217" t="s">
        <v>214</v>
      </c>
      <c r="E147" s="234" t="s">
        <v>1</v>
      </c>
      <c r="F147" s="235" t="s">
        <v>3679</v>
      </c>
      <c r="G147" s="233"/>
      <c r="H147" s="236">
        <v>7070.4</v>
      </c>
      <c r="I147" s="237"/>
      <c r="J147" s="233"/>
      <c r="K147" s="233"/>
      <c r="L147" s="238"/>
      <c r="M147" s="239"/>
      <c r="N147" s="240"/>
      <c r="O147" s="240"/>
      <c r="P147" s="240"/>
      <c r="Q147" s="240"/>
      <c r="R147" s="240"/>
      <c r="S147" s="240"/>
      <c r="T147" s="241"/>
      <c r="AT147" s="242" t="s">
        <v>214</v>
      </c>
      <c r="AU147" s="242" t="s">
        <v>83</v>
      </c>
      <c r="AV147" s="14" t="s">
        <v>83</v>
      </c>
      <c r="AW147" s="14" t="s">
        <v>30</v>
      </c>
      <c r="AX147" s="14" t="s">
        <v>81</v>
      </c>
      <c r="AY147" s="242" t="s">
        <v>185</v>
      </c>
    </row>
    <row r="148" spans="1:65" s="2" customFormat="1" ht="21.75" customHeight="1">
      <c r="A148" s="35"/>
      <c r="B148" s="36"/>
      <c r="C148" s="204" t="s">
        <v>220</v>
      </c>
      <c r="D148" s="204" t="s">
        <v>187</v>
      </c>
      <c r="E148" s="205" t="s">
        <v>447</v>
      </c>
      <c r="F148" s="206" t="s">
        <v>448</v>
      </c>
      <c r="G148" s="207" t="s">
        <v>449</v>
      </c>
      <c r="H148" s="208">
        <v>848.44799999999998</v>
      </c>
      <c r="I148" s="209"/>
      <c r="J148" s="210">
        <f>ROUND(I148*H148,2)</f>
        <v>0</v>
      </c>
      <c r="K148" s="206" t="s">
        <v>191</v>
      </c>
      <c r="L148" s="40"/>
      <c r="M148" s="211" t="s">
        <v>1</v>
      </c>
      <c r="N148" s="212" t="s">
        <v>38</v>
      </c>
      <c r="O148" s="72"/>
      <c r="P148" s="213">
        <f>O148*H148</f>
        <v>0</v>
      </c>
      <c r="Q148" s="213">
        <v>0</v>
      </c>
      <c r="R148" s="213">
        <f>Q148*H148</f>
        <v>0</v>
      </c>
      <c r="S148" s="213">
        <v>0</v>
      </c>
      <c r="T148" s="214">
        <f>S148*H148</f>
        <v>0</v>
      </c>
      <c r="U148" s="35"/>
      <c r="V148" s="35"/>
      <c r="W148" s="35"/>
      <c r="X148" s="35"/>
      <c r="Y148" s="35"/>
      <c r="Z148" s="35"/>
      <c r="AA148" s="35"/>
      <c r="AB148" s="35"/>
      <c r="AC148" s="35"/>
      <c r="AD148" s="35"/>
      <c r="AE148" s="35"/>
      <c r="AR148" s="215" t="s">
        <v>192</v>
      </c>
      <c r="AT148" s="215" t="s">
        <v>187</v>
      </c>
      <c r="AU148" s="215" t="s">
        <v>83</v>
      </c>
      <c r="AY148" s="18" t="s">
        <v>185</v>
      </c>
      <c r="BE148" s="216">
        <f>IF(N148="základní",J148,0)</f>
        <v>0</v>
      </c>
      <c r="BF148" s="216">
        <f>IF(N148="snížená",J148,0)</f>
        <v>0</v>
      </c>
      <c r="BG148" s="216">
        <f>IF(N148="zákl. přenesená",J148,0)</f>
        <v>0</v>
      </c>
      <c r="BH148" s="216">
        <f>IF(N148="sníž. přenesená",J148,0)</f>
        <v>0</v>
      </c>
      <c r="BI148" s="216">
        <f>IF(N148="nulová",J148,0)</f>
        <v>0</v>
      </c>
      <c r="BJ148" s="18" t="s">
        <v>81</v>
      </c>
      <c r="BK148" s="216">
        <f>ROUND(I148*H148,2)</f>
        <v>0</v>
      </c>
      <c r="BL148" s="18" t="s">
        <v>192</v>
      </c>
      <c r="BM148" s="215" t="s">
        <v>3680</v>
      </c>
    </row>
    <row r="149" spans="1:65" s="2" customFormat="1" ht="28.8">
      <c r="A149" s="35"/>
      <c r="B149" s="36"/>
      <c r="C149" s="37"/>
      <c r="D149" s="217" t="s">
        <v>194</v>
      </c>
      <c r="E149" s="37"/>
      <c r="F149" s="218" t="s">
        <v>451</v>
      </c>
      <c r="G149" s="37"/>
      <c r="H149" s="37"/>
      <c r="I149" s="116"/>
      <c r="J149" s="37"/>
      <c r="K149" s="37"/>
      <c r="L149" s="40"/>
      <c r="M149" s="219"/>
      <c r="N149" s="220"/>
      <c r="O149" s="72"/>
      <c r="P149" s="72"/>
      <c r="Q149" s="72"/>
      <c r="R149" s="72"/>
      <c r="S149" s="72"/>
      <c r="T149" s="73"/>
      <c r="U149" s="35"/>
      <c r="V149" s="35"/>
      <c r="W149" s="35"/>
      <c r="X149" s="35"/>
      <c r="Y149" s="35"/>
      <c r="Z149" s="35"/>
      <c r="AA149" s="35"/>
      <c r="AB149" s="35"/>
      <c r="AC149" s="35"/>
      <c r="AD149" s="35"/>
      <c r="AE149" s="35"/>
      <c r="AT149" s="18" t="s">
        <v>194</v>
      </c>
      <c r="AU149" s="18" t="s">
        <v>83</v>
      </c>
    </row>
    <row r="150" spans="1:65" s="2" customFormat="1" ht="48">
      <c r="A150" s="35"/>
      <c r="B150" s="36"/>
      <c r="C150" s="37"/>
      <c r="D150" s="217" t="s">
        <v>196</v>
      </c>
      <c r="E150" s="37"/>
      <c r="F150" s="221" t="s">
        <v>452</v>
      </c>
      <c r="G150" s="37"/>
      <c r="H150" s="37"/>
      <c r="I150" s="116"/>
      <c r="J150" s="37"/>
      <c r="K150" s="37"/>
      <c r="L150" s="40"/>
      <c r="M150" s="219"/>
      <c r="N150" s="220"/>
      <c r="O150" s="72"/>
      <c r="P150" s="72"/>
      <c r="Q150" s="72"/>
      <c r="R150" s="72"/>
      <c r="S150" s="72"/>
      <c r="T150" s="73"/>
      <c r="U150" s="35"/>
      <c r="V150" s="35"/>
      <c r="W150" s="35"/>
      <c r="X150" s="35"/>
      <c r="Y150" s="35"/>
      <c r="Z150" s="35"/>
      <c r="AA150" s="35"/>
      <c r="AB150" s="35"/>
      <c r="AC150" s="35"/>
      <c r="AD150" s="35"/>
      <c r="AE150" s="35"/>
      <c r="AT150" s="18" t="s">
        <v>196</v>
      </c>
      <c r="AU150" s="18" t="s">
        <v>83</v>
      </c>
    </row>
    <row r="151" spans="1:65" s="14" customFormat="1" ht="10.199999999999999">
      <c r="B151" s="232"/>
      <c r="C151" s="233"/>
      <c r="D151" s="217" t="s">
        <v>214</v>
      </c>
      <c r="E151" s="234" t="s">
        <v>1</v>
      </c>
      <c r="F151" s="235" t="s">
        <v>3681</v>
      </c>
      <c r="G151" s="233"/>
      <c r="H151" s="236">
        <v>848.44799999999998</v>
      </c>
      <c r="I151" s="237"/>
      <c r="J151" s="233"/>
      <c r="K151" s="233"/>
      <c r="L151" s="238"/>
      <c r="M151" s="239"/>
      <c r="N151" s="240"/>
      <c r="O151" s="240"/>
      <c r="P151" s="240"/>
      <c r="Q151" s="240"/>
      <c r="R151" s="240"/>
      <c r="S151" s="240"/>
      <c r="T151" s="241"/>
      <c r="AT151" s="242" t="s">
        <v>214</v>
      </c>
      <c r="AU151" s="242" t="s">
        <v>83</v>
      </c>
      <c r="AV151" s="14" t="s">
        <v>83</v>
      </c>
      <c r="AW151" s="14" t="s">
        <v>30</v>
      </c>
      <c r="AX151" s="14" t="s">
        <v>81</v>
      </c>
      <c r="AY151" s="242" t="s">
        <v>185</v>
      </c>
    </row>
    <row r="152" spans="1:65" s="2" customFormat="1" ht="21.75" customHeight="1">
      <c r="A152" s="35"/>
      <c r="B152" s="36"/>
      <c r="C152" s="204" t="s">
        <v>227</v>
      </c>
      <c r="D152" s="204" t="s">
        <v>187</v>
      </c>
      <c r="E152" s="205" t="s">
        <v>626</v>
      </c>
      <c r="F152" s="206" t="s">
        <v>627</v>
      </c>
      <c r="G152" s="207" t="s">
        <v>325</v>
      </c>
      <c r="H152" s="208">
        <v>151.56</v>
      </c>
      <c r="I152" s="209"/>
      <c r="J152" s="210">
        <f>ROUND(I152*H152,2)</f>
        <v>0</v>
      </c>
      <c r="K152" s="206" t="s">
        <v>191</v>
      </c>
      <c r="L152" s="40"/>
      <c r="M152" s="211" t="s">
        <v>1</v>
      </c>
      <c r="N152" s="212" t="s">
        <v>38</v>
      </c>
      <c r="O152" s="72"/>
      <c r="P152" s="213">
        <f>O152*H152</f>
        <v>0</v>
      </c>
      <c r="Q152" s="213">
        <v>0</v>
      </c>
      <c r="R152" s="213">
        <f>Q152*H152</f>
        <v>0</v>
      </c>
      <c r="S152" s="213">
        <v>0</v>
      </c>
      <c r="T152" s="214">
        <f>S152*H152</f>
        <v>0</v>
      </c>
      <c r="U152" s="35"/>
      <c r="V152" s="35"/>
      <c r="W152" s="35"/>
      <c r="X152" s="35"/>
      <c r="Y152" s="35"/>
      <c r="Z152" s="35"/>
      <c r="AA152" s="35"/>
      <c r="AB152" s="35"/>
      <c r="AC152" s="35"/>
      <c r="AD152" s="35"/>
      <c r="AE152" s="35"/>
      <c r="AR152" s="215" t="s">
        <v>192</v>
      </c>
      <c r="AT152" s="215" t="s">
        <v>187</v>
      </c>
      <c r="AU152" s="215" t="s">
        <v>83</v>
      </c>
      <c r="AY152" s="18" t="s">
        <v>185</v>
      </c>
      <c r="BE152" s="216">
        <f>IF(N152="základní",J152,0)</f>
        <v>0</v>
      </c>
      <c r="BF152" s="216">
        <f>IF(N152="snížená",J152,0)</f>
        <v>0</v>
      </c>
      <c r="BG152" s="216">
        <f>IF(N152="zákl. přenesená",J152,0)</f>
        <v>0</v>
      </c>
      <c r="BH152" s="216">
        <f>IF(N152="sníž. přenesená",J152,0)</f>
        <v>0</v>
      </c>
      <c r="BI152" s="216">
        <f>IF(N152="nulová",J152,0)</f>
        <v>0</v>
      </c>
      <c r="BJ152" s="18" t="s">
        <v>81</v>
      </c>
      <c r="BK152" s="216">
        <f>ROUND(I152*H152,2)</f>
        <v>0</v>
      </c>
      <c r="BL152" s="18" t="s">
        <v>192</v>
      </c>
      <c r="BM152" s="215" t="s">
        <v>3682</v>
      </c>
    </row>
    <row r="153" spans="1:65" s="2" customFormat="1" ht="28.8">
      <c r="A153" s="35"/>
      <c r="B153" s="36"/>
      <c r="C153" s="37"/>
      <c r="D153" s="217" t="s">
        <v>194</v>
      </c>
      <c r="E153" s="37"/>
      <c r="F153" s="218" t="s">
        <v>629</v>
      </c>
      <c r="G153" s="37"/>
      <c r="H153" s="37"/>
      <c r="I153" s="116"/>
      <c r="J153" s="37"/>
      <c r="K153" s="37"/>
      <c r="L153" s="40"/>
      <c r="M153" s="219"/>
      <c r="N153" s="220"/>
      <c r="O153" s="72"/>
      <c r="P153" s="72"/>
      <c r="Q153" s="72"/>
      <c r="R153" s="72"/>
      <c r="S153" s="72"/>
      <c r="T153" s="73"/>
      <c r="U153" s="35"/>
      <c r="V153" s="35"/>
      <c r="W153" s="35"/>
      <c r="X153" s="35"/>
      <c r="Y153" s="35"/>
      <c r="Z153" s="35"/>
      <c r="AA153" s="35"/>
      <c r="AB153" s="35"/>
      <c r="AC153" s="35"/>
      <c r="AD153" s="35"/>
      <c r="AE153" s="35"/>
      <c r="AT153" s="18" t="s">
        <v>194</v>
      </c>
      <c r="AU153" s="18" t="s">
        <v>83</v>
      </c>
    </row>
    <row r="154" spans="1:65" s="2" customFormat="1" ht="211.2">
      <c r="A154" s="35"/>
      <c r="B154" s="36"/>
      <c r="C154" s="37"/>
      <c r="D154" s="217" t="s">
        <v>196</v>
      </c>
      <c r="E154" s="37"/>
      <c r="F154" s="221" t="s">
        <v>630</v>
      </c>
      <c r="G154" s="37"/>
      <c r="H154" s="37"/>
      <c r="I154" s="116"/>
      <c r="J154" s="37"/>
      <c r="K154" s="37"/>
      <c r="L154" s="40"/>
      <c r="M154" s="219"/>
      <c r="N154" s="220"/>
      <c r="O154" s="72"/>
      <c r="P154" s="72"/>
      <c r="Q154" s="72"/>
      <c r="R154" s="72"/>
      <c r="S154" s="72"/>
      <c r="T154" s="73"/>
      <c r="U154" s="35"/>
      <c r="V154" s="35"/>
      <c r="W154" s="35"/>
      <c r="X154" s="35"/>
      <c r="Y154" s="35"/>
      <c r="Z154" s="35"/>
      <c r="AA154" s="35"/>
      <c r="AB154" s="35"/>
      <c r="AC154" s="35"/>
      <c r="AD154" s="35"/>
      <c r="AE154" s="35"/>
      <c r="AT154" s="18" t="s">
        <v>196</v>
      </c>
      <c r="AU154" s="18" t="s">
        <v>83</v>
      </c>
    </row>
    <row r="155" spans="1:65" s="14" customFormat="1" ht="10.199999999999999">
      <c r="B155" s="232"/>
      <c r="C155" s="233"/>
      <c r="D155" s="217" t="s">
        <v>214</v>
      </c>
      <c r="E155" s="234" t="s">
        <v>1</v>
      </c>
      <c r="F155" s="235" t="s">
        <v>3683</v>
      </c>
      <c r="G155" s="233"/>
      <c r="H155" s="236">
        <v>151.56</v>
      </c>
      <c r="I155" s="237"/>
      <c r="J155" s="233"/>
      <c r="K155" s="233"/>
      <c r="L155" s="238"/>
      <c r="M155" s="239"/>
      <c r="N155" s="240"/>
      <c r="O155" s="240"/>
      <c r="P155" s="240"/>
      <c r="Q155" s="240"/>
      <c r="R155" s="240"/>
      <c r="S155" s="240"/>
      <c r="T155" s="241"/>
      <c r="AT155" s="242" t="s">
        <v>214</v>
      </c>
      <c r="AU155" s="242" t="s">
        <v>83</v>
      </c>
      <c r="AV155" s="14" t="s">
        <v>83</v>
      </c>
      <c r="AW155" s="14" t="s">
        <v>30</v>
      </c>
      <c r="AX155" s="14" t="s">
        <v>81</v>
      </c>
      <c r="AY155" s="242" t="s">
        <v>185</v>
      </c>
    </row>
    <row r="156" spans="1:65" s="2" customFormat="1" ht="16.5" customHeight="1">
      <c r="A156" s="35"/>
      <c r="B156" s="36"/>
      <c r="C156" s="258" t="s">
        <v>235</v>
      </c>
      <c r="D156" s="258" t="s">
        <v>521</v>
      </c>
      <c r="E156" s="259" t="s">
        <v>640</v>
      </c>
      <c r="F156" s="260" t="s">
        <v>641</v>
      </c>
      <c r="G156" s="261" t="s">
        <v>449</v>
      </c>
      <c r="H156" s="262">
        <v>636.55200000000002</v>
      </c>
      <c r="I156" s="263"/>
      <c r="J156" s="264">
        <f>ROUND(I156*H156,2)</f>
        <v>0</v>
      </c>
      <c r="K156" s="260" t="s">
        <v>191</v>
      </c>
      <c r="L156" s="265"/>
      <c r="M156" s="266" t="s">
        <v>1</v>
      </c>
      <c r="N156" s="267" t="s">
        <v>38</v>
      </c>
      <c r="O156" s="72"/>
      <c r="P156" s="213">
        <f>O156*H156</f>
        <v>0</v>
      </c>
      <c r="Q156" s="213">
        <v>1</v>
      </c>
      <c r="R156" s="213">
        <f>Q156*H156</f>
        <v>636.55200000000002</v>
      </c>
      <c r="S156" s="213">
        <v>0</v>
      </c>
      <c r="T156" s="214">
        <f>S156*H156</f>
        <v>0</v>
      </c>
      <c r="U156" s="35"/>
      <c r="V156" s="35"/>
      <c r="W156" s="35"/>
      <c r="X156" s="35"/>
      <c r="Y156" s="35"/>
      <c r="Z156" s="35"/>
      <c r="AA156" s="35"/>
      <c r="AB156" s="35"/>
      <c r="AC156" s="35"/>
      <c r="AD156" s="35"/>
      <c r="AE156" s="35"/>
      <c r="AR156" s="215" t="s">
        <v>226</v>
      </c>
      <c r="AT156" s="215" t="s">
        <v>521</v>
      </c>
      <c r="AU156" s="215" t="s">
        <v>83</v>
      </c>
      <c r="AY156" s="18" t="s">
        <v>185</v>
      </c>
      <c r="BE156" s="216">
        <f>IF(N156="základní",J156,0)</f>
        <v>0</v>
      </c>
      <c r="BF156" s="216">
        <f>IF(N156="snížená",J156,0)</f>
        <v>0</v>
      </c>
      <c r="BG156" s="216">
        <f>IF(N156="zákl. přenesená",J156,0)</f>
        <v>0</v>
      </c>
      <c r="BH156" s="216">
        <f>IF(N156="sníž. přenesená",J156,0)</f>
        <v>0</v>
      </c>
      <c r="BI156" s="216">
        <f>IF(N156="nulová",J156,0)</f>
        <v>0</v>
      </c>
      <c r="BJ156" s="18" t="s">
        <v>81</v>
      </c>
      <c r="BK156" s="216">
        <f>ROUND(I156*H156,2)</f>
        <v>0</v>
      </c>
      <c r="BL156" s="18" t="s">
        <v>192</v>
      </c>
      <c r="BM156" s="215" t="s">
        <v>3684</v>
      </c>
    </row>
    <row r="157" spans="1:65" s="2" customFormat="1" ht="10.199999999999999">
      <c r="A157" s="35"/>
      <c r="B157" s="36"/>
      <c r="C157" s="37"/>
      <c r="D157" s="217" t="s">
        <v>194</v>
      </c>
      <c r="E157" s="37"/>
      <c r="F157" s="218" t="s">
        <v>641</v>
      </c>
      <c r="G157" s="37"/>
      <c r="H157" s="37"/>
      <c r="I157" s="116"/>
      <c r="J157" s="37"/>
      <c r="K157" s="37"/>
      <c r="L157" s="40"/>
      <c r="M157" s="219"/>
      <c r="N157" s="220"/>
      <c r="O157" s="72"/>
      <c r="P157" s="72"/>
      <c r="Q157" s="72"/>
      <c r="R157" s="72"/>
      <c r="S157" s="72"/>
      <c r="T157" s="73"/>
      <c r="U157" s="35"/>
      <c r="V157" s="35"/>
      <c r="W157" s="35"/>
      <c r="X157" s="35"/>
      <c r="Y157" s="35"/>
      <c r="Z157" s="35"/>
      <c r="AA157" s="35"/>
      <c r="AB157" s="35"/>
      <c r="AC157" s="35"/>
      <c r="AD157" s="35"/>
      <c r="AE157" s="35"/>
      <c r="AT157" s="18" t="s">
        <v>194</v>
      </c>
      <c r="AU157" s="18" t="s">
        <v>83</v>
      </c>
    </row>
    <row r="158" spans="1:65" s="14" customFormat="1" ht="10.199999999999999">
      <c r="B158" s="232"/>
      <c r="C158" s="233"/>
      <c r="D158" s="217" t="s">
        <v>214</v>
      </c>
      <c r="E158" s="234" t="s">
        <v>1</v>
      </c>
      <c r="F158" s="235" t="s">
        <v>3685</v>
      </c>
      <c r="G158" s="233"/>
      <c r="H158" s="236">
        <v>318.27600000000001</v>
      </c>
      <c r="I158" s="237"/>
      <c r="J158" s="233"/>
      <c r="K158" s="233"/>
      <c r="L158" s="238"/>
      <c r="M158" s="239"/>
      <c r="N158" s="240"/>
      <c r="O158" s="240"/>
      <c r="P158" s="240"/>
      <c r="Q158" s="240"/>
      <c r="R158" s="240"/>
      <c r="S158" s="240"/>
      <c r="T158" s="241"/>
      <c r="AT158" s="242" t="s">
        <v>214</v>
      </c>
      <c r="AU158" s="242" t="s">
        <v>83</v>
      </c>
      <c r="AV158" s="14" t="s">
        <v>83</v>
      </c>
      <c r="AW158" s="14" t="s">
        <v>30</v>
      </c>
      <c r="AX158" s="14" t="s">
        <v>81</v>
      </c>
      <c r="AY158" s="242" t="s">
        <v>185</v>
      </c>
    </row>
    <row r="159" spans="1:65" s="14" customFormat="1" ht="10.199999999999999">
      <c r="B159" s="232"/>
      <c r="C159" s="233"/>
      <c r="D159" s="217" t="s">
        <v>214</v>
      </c>
      <c r="E159" s="233"/>
      <c r="F159" s="235" t="s">
        <v>3686</v>
      </c>
      <c r="G159" s="233"/>
      <c r="H159" s="236">
        <v>636.55200000000002</v>
      </c>
      <c r="I159" s="237"/>
      <c r="J159" s="233"/>
      <c r="K159" s="233"/>
      <c r="L159" s="238"/>
      <c r="M159" s="239"/>
      <c r="N159" s="240"/>
      <c r="O159" s="240"/>
      <c r="P159" s="240"/>
      <c r="Q159" s="240"/>
      <c r="R159" s="240"/>
      <c r="S159" s="240"/>
      <c r="T159" s="241"/>
      <c r="AT159" s="242" t="s">
        <v>214</v>
      </c>
      <c r="AU159" s="242" t="s">
        <v>83</v>
      </c>
      <c r="AV159" s="14" t="s">
        <v>83</v>
      </c>
      <c r="AW159" s="14" t="s">
        <v>4</v>
      </c>
      <c r="AX159" s="14" t="s">
        <v>81</v>
      </c>
      <c r="AY159" s="242" t="s">
        <v>185</v>
      </c>
    </row>
    <row r="160" spans="1:65" s="12" customFormat="1" ht="22.8" customHeight="1">
      <c r="B160" s="188"/>
      <c r="C160" s="189"/>
      <c r="D160" s="190" t="s">
        <v>72</v>
      </c>
      <c r="E160" s="202" t="s">
        <v>248</v>
      </c>
      <c r="F160" s="202" t="s">
        <v>457</v>
      </c>
      <c r="G160" s="189"/>
      <c r="H160" s="189"/>
      <c r="I160" s="192"/>
      <c r="J160" s="203">
        <f>BK160</f>
        <v>0</v>
      </c>
      <c r="K160" s="189"/>
      <c r="L160" s="194"/>
      <c r="M160" s="195"/>
      <c r="N160" s="196"/>
      <c r="O160" s="196"/>
      <c r="P160" s="197">
        <f>SUM(P161:P164)</f>
        <v>0</v>
      </c>
      <c r="Q160" s="196"/>
      <c r="R160" s="197">
        <f>SUM(R161:R164)</f>
        <v>1.41E-2</v>
      </c>
      <c r="S160" s="196"/>
      <c r="T160" s="198">
        <f>SUM(T161:T164)</f>
        <v>0.15</v>
      </c>
      <c r="AR160" s="199" t="s">
        <v>81</v>
      </c>
      <c r="AT160" s="200" t="s">
        <v>72</v>
      </c>
      <c r="AU160" s="200" t="s">
        <v>81</v>
      </c>
      <c r="AY160" s="199" t="s">
        <v>185</v>
      </c>
      <c r="BK160" s="201">
        <f>SUM(BK161:BK164)</f>
        <v>0</v>
      </c>
    </row>
    <row r="161" spans="1:65" s="2" customFormat="1" ht="21.75" customHeight="1">
      <c r="A161" s="35"/>
      <c r="B161" s="36"/>
      <c r="C161" s="204" t="s">
        <v>226</v>
      </c>
      <c r="D161" s="204" t="s">
        <v>187</v>
      </c>
      <c r="E161" s="205" t="s">
        <v>3687</v>
      </c>
      <c r="F161" s="206" t="s">
        <v>3688</v>
      </c>
      <c r="G161" s="207" t="s">
        <v>316</v>
      </c>
      <c r="H161" s="208">
        <v>30</v>
      </c>
      <c r="I161" s="209"/>
      <c r="J161" s="210">
        <f>ROUND(I161*H161,2)</f>
        <v>0</v>
      </c>
      <c r="K161" s="206" t="s">
        <v>191</v>
      </c>
      <c r="L161" s="40"/>
      <c r="M161" s="211" t="s">
        <v>1</v>
      </c>
      <c r="N161" s="212" t="s">
        <v>38</v>
      </c>
      <c r="O161" s="72"/>
      <c r="P161" s="213">
        <f>O161*H161</f>
        <v>0</v>
      </c>
      <c r="Q161" s="213">
        <v>4.6999999999999999E-4</v>
      </c>
      <c r="R161" s="213">
        <f>Q161*H161</f>
        <v>1.41E-2</v>
      </c>
      <c r="S161" s="213">
        <v>5.0000000000000001E-3</v>
      </c>
      <c r="T161" s="214">
        <f>S161*H161</f>
        <v>0.15</v>
      </c>
      <c r="U161" s="35"/>
      <c r="V161" s="35"/>
      <c r="W161" s="35"/>
      <c r="X161" s="35"/>
      <c r="Y161" s="35"/>
      <c r="Z161" s="35"/>
      <c r="AA161" s="35"/>
      <c r="AB161" s="35"/>
      <c r="AC161" s="35"/>
      <c r="AD161" s="35"/>
      <c r="AE161" s="35"/>
      <c r="AR161" s="215" t="s">
        <v>192</v>
      </c>
      <c r="AT161" s="215" t="s">
        <v>187</v>
      </c>
      <c r="AU161" s="215" t="s">
        <v>83</v>
      </c>
      <c r="AY161" s="18" t="s">
        <v>185</v>
      </c>
      <c r="BE161" s="216">
        <f>IF(N161="základní",J161,0)</f>
        <v>0</v>
      </c>
      <c r="BF161" s="216">
        <f>IF(N161="snížená",J161,0)</f>
        <v>0</v>
      </c>
      <c r="BG161" s="216">
        <f>IF(N161="zákl. přenesená",J161,0)</f>
        <v>0</v>
      </c>
      <c r="BH161" s="216">
        <f>IF(N161="sníž. přenesená",J161,0)</f>
        <v>0</v>
      </c>
      <c r="BI161" s="216">
        <f>IF(N161="nulová",J161,0)</f>
        <v>0</v>
      </c>
      <c r="BJ161" s="18" t="s">
        <v>81</v>
      </c>
      <c r="BK161" s="216">
        <f>ROUND(I161*H161,2)</f>
        <v>0</v>
      </c>
      <c r="BL161" s="18" t="s">
        <v>192</v>
      </c>
      <c r="BM161" s="215" t="s">
        <v>3689</v>
      </c>
    </row>
    <row r="162" spans="1:65" s="2" customFormat="1" ht="28.8">
      <c r="A162" s="35"/>
      <c r="B162" s="36"/>
      <c r="C162" s="37"/>
      <c r="D162" s="217" t="s">
        <v>194</v>
      </c>
      <c r="E162" s="37"/>
      <c r="F162" s="218" t="s">
        <v>3690</v>
      </c>
      <c r="G162" s="37"/>
      <c r="H162" s="37"/>
      <c r="I162" s="116"/>
      <c r="J162" s="37"/>
      <c r="K162" s="37"/>
      <c r="L162" s="40"/>
      <c r="M162" s="219"/>
      <c r="N162" s="220"/>
      <c r="O162" s="72"/>
      <c r="P162" s="72"/>
      <c r="Q162" s="72"/>
      <c r="R162" s="72"/>
      <c r="S162" s="72"/>
      <c r="T162" s="73"/>
      <c r="U162" s="35"/>
      <c r="V162" s="35"/>
      <c r="W162" s="35"/>
      <c r="X162" s="35"/>
      <c r="Y162" s="35"/>
      <c r="Z162" s="35"/>
      <c r="AA162" s="35"/>
      <c r="AB162" s="35"/>
      <c r="AC162" s="35"/>
      <c r="AD162" s="35"/>
      <c r="AE162" s="35"/>
      <c r="AT162" s="18" t="s">
        <v>194</v>
      </c>
      <c r="AU162" s="18" t="s">
        <v>83</v>
      </c>
    </row>
    <row r="163" spans="1:65" s="2" customFormat="1" ht="57.6">
      <c r="A163" s="35"/>
      <c r="B163" s="36"/>
      <c r="C163" s="37"/>
      <c r="D163" s="217" t="s">
        <v>196</v>
      </c>
      <c r="E163" s="37"/>
      <c r="F163" s="221" t="s">
        <v>1324</v>
      </c>
      <c r="G163" s="37"/>
      <c r="H163" s="37"/>
      <c r="I163" s="116"/>
      <c r="J163" s="37"/>
      <c r="K163" s="37"/>
      <c r="L163" s="40"/>
      <c r="M163" s="219"/>
      <c r="N163" s="220"/>
      <c r="O163" s="72"/>
      <c r="P163" s="72"/>
      <c r="Q163" s="72"/>
      <c r="R163" s="72"/>
      <c r="S163" s="72"/>
      <c r="T163" s="73"/>
      <c r="U163" s="35"/>
      <c r="V163" s="35"/>
      <c r="W163" s="35"/>
      <c r="X163" s="35"/>
      <c r="Y163" s="35"/>
      <c r="Z163" s="35"/>
      <c r="AA163" s="35"/>
      <c r="AB163" s="35"/>
      <c r="AC163" s="35"/>
      <c r="AD163" s="35"/>
      <c r="AE163" s="35"/>
      <c r="AT163" s="18" t="s">
        <v>196</v>
      </c>
      <c r="AU163" s="18" t="s">
        <v>83</v>
      </c>
    </row>
    <row r="164" spans="1:65" s="14" customFormat="1" ht="10.199999999999999">
      <c r="B164" s="232"/>
      <c r="C164" s="233"/>
      <c r="D164" s="217" t="s">
        <v>214</v>
      </c>
      <c r="E164" s="234" t="s">
        <v>1</v>
      </c>
      <c r="F164" s="235" t="s">
        <v>3691</v>
      </c>
      <c r="G164" s="233"/>
      <c r="H164" s="236">
        <v>30</v>
      </c>
      <c r="I164" s="237"/>
      <c r="J164" s="233"/>
      <c r="K164" s="233"/>
      <c r="L164" s="238"/>
      <c r="M164" s="239"/>
      <c r="N164" s="240"/>
      <c r="O164" s="240"/>
      <c r="P164" s="240"/>
      <c r="Q164" s="240"/>
      <c r="R164" s="240"/>
      <c r="S164" s="240"/>
      <c r="T164" s="241"/>
      <c r="AT164" s="242" t="s">
        <v>214</v>
      </c>
      <c r="AU164" s="242" t="s">
        <v>83</v>
      </c>
      <c r="AV164" s="14" t="s">
        <v>83</v>
      </c>
      <c r="AW164" s="14" t="s">
        <v>30</v>
      </c>
      <c r="AX164" s="14" t="s">
        <v>81</v>
      </c>
      <c r="AY164" s="242" t="s">
        <v>185</v>
      </c>
    </row>
    <row r="165" spans="1:65" s="12" customFormat="1" ht="22.8" customHeight="1">
      <c r="B165" s="188"/>
      <c r="C165" s="189"/>
      <c r="D165" s="190" t="s">
        <v>72</v>
      </c>
      <c r="E165" s="202" t="s">
        <v>514</v>
      </c>
      <c r="F165" s="202" t="s">
        <v>515</v>
      </c>
      <c r="G165" s="189"/>
      <c r="H165" s="189"/>
      <c r="I165" s="192"/>
      <c r="J165" s="203">
        <f>BK165</f>
        <v>0</v>
      </c>
      <c r="K165" s="189"/>
      <c r="L165" s="194"/>
      <c r="M165" s="195"/>
      <c r="N165" s="196"/>
      <c r="O165" s="196"/>
      <c r="P165" s="197">
        <f>SUM(P166:P167)</f>
        <v>0</v>
      </c>
      <c r="Q165" s="196"/>
      <c r="R165" s="197">
        <f>SUM(R166:R167)</f>
        <v>0</v>
      </c>
      <c r="S165" s="196"/>
      <c r="T165" s="198">
        <f>SUM(T166:T167)</f>
        <v>0</v>
      </c>
      <c r="AR165" s="199" t="s">
        <v>81</v>
      </c>
      <c r="AT165" s="200" t="s">
        <v>72</v>
      </c>
      <c r="AU165" s="200" t="s">
        <v>81</v>
      </c>
      <c r="AY165" s="199" t="s">
        <v>185</v>
      </c>
      <c r="BK165" s="201">
        <f>SUM(BK166:BK167)</f>
        <v>0</v>
      </c>
    </row>
    <row r="166" spans="1:65" s="2" customFormat="1" ht="21.75" customHeight="1">
      <c r="A166" s="35"/>
      <c r="B166" s="36"/>
      <c r="C166" s="204" t="s">
        <v>248</v>
      </c>
      <c r="D166" s="204" t="s">
        <v>187</v>
      </c>
      <c r="E166" s="205" t="s">
        <v>517</v>
      </c>
      <c r="F166" s="206" t="s">
        <v>518</v>
      </c>
      <c r="G166" s="207" t="s">
        <v>449</v>
      </c>
      <c r="H166" s="208">
        <v>636.56600000000003</v>
      </c>
      <c r="I166" s="209"/>
      <c r="J166" s="210">
        <f>ROUND(I166*H166,2)</f>
        <v>0</v>
      </c>
      <c r="K166" s="206" t="s">
        <v>191</v>
      </c>
      <c r="L166" s="40"/>
      <c r="M166" s="211" t="s">
        <v>1</v>
      </c>
      <c r="N166" s="212" t="s">
        <v>38</v>
      </c>
      <c r="O166" s="72"/>
      <c r="P166" s="213">
        <f>O166*H166</f>
        <v>0</v>
      </c>
      <c r="Q166" s="213">
        <v>0</v>
      </c>
      <c r="R166" s="213">
        <f>Q166*H166</f>
        <v>0</v>
      </c>
      <c r="S166" s="213">
        <v>0</v>
      </c>
      <c r="T166" s="214">
        <f>S166*H166</f>
        <v>0</v>
      </c>
      <c r="U166" s="35"/>
      <c r="V166" s="35"/>
      <c r="W166" s="35"/>
      <c r="X166" s="35"/>
      <c r="Y166" s="35"/>
      <c r="Z166" s="35"/>
      <c r="AA166" s="35"/>
      <c r="AB166" s="35"/>
      <c r="AC166" s="35"/>
      <c r="AD166" s="35"/>
      <c r="AE166" s="35"/>
      <c r="AR166" s="215" t="s">
        <v>192</v>
      </c>
      <c r="AT166" s="215" t="s">
        <v>187</v>
      </c>
      <c r="AU166" s="215" t="s">
        <v>83</v>
      </c>
      <c r="AY166" s="18" t="s">
        <v>185</v>
      </c>
      <c r="BE166" s="216">
        <f>IF(N166="základní",J166,0)</f>
        <v>0</v>
      </c>
      <c r="BF166" s="216">
        <f>IF(N166="snížená",J166,0)</f>
        <v>0</v>
      </c>
      <c r="BG166" s="216">
        <f>IF(N166="zákl. přenesená",J166,0)</f>
        <v>0</v>
      </c>
      <c r="BH166" s="216">
        <f>IF(N166="sníž. přenesená",J166,0)</f>
        <v>0</v>
      </c>
      <c r="BI166" s="216">
        <f>IF(N166="nulová",J166,0)</f>
        <v>0</v>
      </c>
      <c r="BJ166" s="18" t="s">
        <v>81</v>
      </c>
      <c r="BK166" s="216">
        <f>ROUND(I166*H166,2)</f>
        <v>0</v>
      </c>
      <c r="BL166" s="18" t="s">
        <v>192</v>
      </c>
      <c r="BM166" s="215" t="s">
        <v>3692</v>
      </c>
    </row>
    <row r="167" spans="1:65" s="2" customFormat="1" ht="19.2">
      <c r="A167" s="35"/>
      <c r="B167" s="36"/>
      <c r="C167" s="37"/>
      <c r="D167" s="217" t="s">
        <v>194</v>
      </c>
      <c r="E167" s="37"/>
      <c r="F167" s="218" t="s">
        <v>520</v>
      </c>
      <c r="G167" s="37"/>
      <c r="H167" s="37"/>
      <c r="I167" s="116"/>
      <c r="J167" s="37"/>
      <c r="K167" s="37"/>
      <c r="L167" s="40"/>
      <c r="M167" s="219"/>
      <c r="N167" s="220"/>
      <c r="O167" s="72"/>
      <c r="P167" s="72"/>
      <c r="Q167" s="72"/>
      <c r="R167" s="72"/>
      <c r="S167" s="72"/>
      <c r="T167" s="73"/>
      <c r="U167" s="35"/>
      <c r="V167" s="35"/>
      <c r="W167" s="35"/>
      <c r="X167" s="35"/>
      <c r="Y167" s="35"/>
      <c r="Z167" s="35"/>
      <c r="AA167" s="35"/>
      <c r="AB167" s="35"/>
      <c r="AC167" s="35"/>
      <c r="AD167" s="35"/>
      <c r="AE167" s="35"/>
      <c r="AT167" s="18" t="s">
        <v>194</v>
      </c>
      <c r="AU167" s="18" t="s">
        <v>83</v>
      </c>
    </row>
    <row r="168" spans="1:65" s="12" customFormat="1" ht="25.95" customHeight="1">
      <c r="B168" s="188"/>
      <c r="C168" s="189"/>
      <c r="D168" s="190" t="s">
        <v>72</v>
      </c>
      <c r="E168" s="191" t="s">
        <v>1009</v>
      </c>
      <c r="F168" s="191" t="s">
        <v>1010</v>
      </c>
      <c r="G168" s="189"/>
      <c r="H168" s="189"/>
      <c r="I168" s="192"/>
      <c r="J168" s="193">
        <f>BK168</f>
        <v>0</v>
      </c>
      <c r="K168" s="189"/>
      <c r="L168" s="194"/>
      <c r="M168" s="195"/>
      <c r="N168" s="196"/>
      <c r="O168" s="196"/>
      <c r="P168" s="197">
        <f>P169</f>
        <v>0</v>
      </c>
      <c r="Q168" s="196"/>
      <c r="R168" s="197">
        <f>R169</f>
        <v>2.0639999999999999E-2</v>
      </c>
      <c r="S168" s="196"/>
      <c r="T168" s="198">
        <f>T169</f>
        <v>0</v>
      </c>
      <c r="AR168" s="199" t="s">
        <v>83</v>
      </c>
      <c r="AT168" s="200" t="s">
        <v>72</v>
      </c>
      <c r="AU168" s="200" t="s">
        <v>73</v>
      </c>
      <c r="AY168" s="199" t="s">
        <v>185</v>
      </c>
      <c r="BK168" s="201">
        <f>BK169</f>
        <v>0</v>
      </c>
    </row>
    <row r="169" spans="1:65" s="12" customFormat="1" ht="22.8" customHeight="1">
      <c r="B169" s="188"/>
      <c r="C169" s="189"/>
      <c r="D169" s="190" t="s">
        <v>72</v>
      </c>
      <c r="E169" s="202" t="s">
        <v>1011</v>
      </c>
      <c r="F169" s="202" t="s">
        <v>1012</v>
      </c>
      <c r="G169" s="189"/>
      <c r="H169" s="189"/>
      <c r="I169" s="192"/>
      <c r="J169" s="203">
        <f>BK169</f>
        <v>0</v>
      </c>
      <c r="K169" s="189"/>
      <c r="L169" s="194"/>
      <c r="M169" s="195"/>
      <c r="N169" s="196"/>
      <c r="O169" s="196"/>
      <c r="P169" s="197">
        <f>SUM(P170:P175)</f>
        <v>0</v>
      </c>
      <c r="Q169" s="196"/>
      <c r="R169" s="197">
        <f>SUM(R170:R175)</f>
        <v>2.0639999999999999E-2</v>
      </c>
      <c r="S169" s="196"/>
      <c r="T169" s="198">
        <f>SUM(T170:T175)</f>
        <v>0</v>
      </c>
      <c r="AR169" s="199" t="s">
        <v>83</v>
      </c>
      <c r="AT169" s="200" t="s">
        <v>72</v>
      </c>
      <c r="AU169" s="200" t="s">
        <v>81</v>
      </c>
      <c r="AY169" s="199" t="s">
        <v>185</v>
      </c>
      <c r="BK169" s="201">
        <f>SUM(BK170:BK175)</f>
        <v>0</v>
      </c>
    </row>
    <row r="170" spans="1:65" s="2" customFormat="1" ht="21.75" customHeight="1">
      <c r="A170" s="35"/>
      <c r="B170" s="36"/>
      <c r="C170" s="204" t="s">
        <v>254</v>
      </c>
      <c r="D170" s="204" t="s">
        <v>187</v>
      </c>
      <c r="E170" s="205" t="s">
        <v>1400</v>
      </c>
      <c r="F170" s="206" t="s">
        <v>1401</v>
      </c>
      <c r="G170" s="207" t="s">
        <v>190</v>
      </c>
      <c r="H170" s="208">
        <v>24</v>
      </c>
      <c r="I170" s="209"/>
      <c r="J170" s="210">
        <f>ROUND(I170*H170,2)</f>
        <v>0</v>
      </c>
      <c r="K170" s="206" t="s">
        <v>191</v>
      </c>
      <c r="L170" s="40"/>
      <c r="M170" s="211" t="s">
        <v>1</v>
      </c>
      <c r="N170" s="212" t="s">
        <v>38</v>
      </c>
      <c r="O170" s="72"/>
      <c r="P170" s="213">
        <f>O170*H170</f>
        <v>0</v>
      </c>
      <c r="Q170" s="213">
        <v>2.5999999999999998E-4</v>
      </c>
      <c r="R170" s="213">
        <f>Q170*H170</f>
        <v>6.239999999999999E-3</v>
      </c>
      <c r="S170" s="213">
        <v>0</v>
      </c>
      <c r="T170" s="214">
        <f>S170*H170</f>
        <v>0</v>
      </c>
      <c r="U170" s="35"/>
      <c r="V170" s="35"/>
      <c r="W170" s="35"/>
      <c r="X170" s="35"/>
      <c r="Y170" s="35"/>
      <c r="Z170" s="35"/>
      <c r="AA170" s="35"/>
      <c r="AB170" s="35"/>
      <c r="AC170" s="35"/>
      <c r="AD170" s="35"/>
      <c r="AE170" s="35"/>
      <c r="AR170" s="215" t="s">
        <v>296</v>
      </c>
      <c r="AT170" s="215" t="s">
        <v>187</v>
      </c>
      <c r="AU170" s="215" t="s">
        <v>83</v>
      </c>
      <c r="AY170" s="18" t="s">
        <v>185</v>
      </c>
      <c r="BE170" s="216">
        <f>IF(N170="základní",J170,0)</f>
        <v>0</v>
      </c>
      <c r="BF170" s="216">
        <f>IF(N170="snížená",J170,0)</f>
        <v>0</v>
      </c>
      <c r="BG170" s="216">
        <f>IF(N170="zákl. přenesená",J170,0)</f>
        <v>0</v>
      </c>
      <c r="BH170" s="216">
        <f>IF(N170="sníž. přenesená",J170,0)</f>
        <v>0</v>
      </c>
      <c r="BI170" s="216">
        <f>IF(N170="nulová",J170,0)</f>
        <v>0</v>
      </c>
      <c r="BJ170" s="18" t="s">
        <v>81</v>
      </c>
      <c r="BK170" s="216">
        <f>ROUND(I170*H170,2)</f>
        <v>0</v>
      </c>
      <c r="BL170" s="18" t="s">
        <v>296</v>
      </c>
      <c r="BM170" s="215" t="s">
        <v>3693</v>
      </c>
    </row>
    <row r="171" spans="1:65" s="2" customFormat="1" ht="28.8">
      <c r="A171" s="35"/>
      <c r="B171" s="36"/>
      <c r="C171" s="37"/>
      <c r="D171" s="217" t="s">
        <v>194</v>
      </c>
      <c r="E171" s="37"/>
      <c r="F171" s="218" t="s">
        <v>1403</v>
      </c>
      <c r="G171" s="37"/>
      <c r="H171" s="37"/>
      <c r="I171" s="116"/>
      <c r="J171" s="37"/>
      <c r="K171" s="37"/>
      <c r="L171" s="40"/>
      <c r="M171" s="219"/>
      <c r="N171" s="220"/>
      <c r="O171" s="72"/>
      <c r="P171" s="72"/>
      <c r="Q171" s="72"/>
      <c r="R171" s="72"/>
      <c r="S171" s="72"/>
      <c r="T171" s="73"/>
      <c r="U171" s="35"/>
      <c r="V171" s="35"/>
      <c r="W171" s="35"/>
      <c r="X171" s="35"/>
      <c r="Y171" s="35"/>
      <c r="Z171" s="35"/>
      <c r="AA171" s="35"/>
      <c r="AB171" s="35"/>
      <c r="AC171" s="35"/>
      <c r="AD171" s="35"/>
      <c r="AE171" s="35"/>
      <c r="AT171" s="18" t="s">
        <v>194</v>
      </c>
      <c r="AU171" s="18" t="s">
        <v>83</v>
      </c>
    </row>
    <row r="172" spans="1:65" s="14" customFormat="1" ht="10.199999999999999">
      <c r="B172" s="232"/>
      <c r="C172" s="233"/>
      <c r="D172" s="217" t="s">
        <v>214</v>
      </c>
      <c r="E172" s="234" t="s">
        <v>1</v>
      </c>
      <c r="F172" s="235" t="s">
        <v>3694</v>
      </c>
      <c r="G172" s="233"/>
      <c r="H172" s="236">
        <v>24</v>
      </c>
      <c r="I172" s="237"/>
      <c r="J172" s="233"/>
      <c r="K172" s="233"/>
      <c r="L172" s="238"/>
      <c r="M172" s="239"/>
      <c r="N172" s="240"/>
      <c r="O172" s="240"/>
      <c r="P172" s="240"/>
      <c r="Q172" s="240"/>
      <c r="R172" s="240"/>
      <c r="S172" s="240"/>
      <c r="T172" s="241"/>
      <c r="AT172" s="242" t="s">
        <v>214</v>
      </c>
      <c r="AU172" s="242" t="s">
        <v>83</v>
      </c>
      <c r="AV172" s="14" t="s">
        <v>83</v>
      </c>
      <c r="AW172" s="14" t="s">
        <v>30</v>
      </c>
      <c r="AX172" s="14" t="s">
        <v>81</v>
      </c>
      <c r="AY172" s="242" t="s">
        <v>185</v>
      </c>
    </row>
    <row r="173" spans="1:65" s="2" customFormat="1" ht="21.75" customHeight="1">
      <c r="A173" s="35"/>
      <c r="B173" s="36"/>
      <c r="C173" s="258" t="s">
        <v>260</v>
      </c>
      <c r="D173" s="258" t="s">
        <v>521</v>
      </c>
      <c r="E173" s="259" t="s">
        <v>3695</v>
      </c>
      <c r="F173" s="260" t="s">
        <v>3696</v>
      </c>
      <c r="G173" s="261" t="s">
        <v>1359</v>
      </c>
      <c r="H173" s="262">
        <v>14.4</v>
      </c>
      <c r="I173" s="263"/>
      <c r="J173" s="264">
        <f>ROUND(I173*H173,2)</f>
        <v>0</v>
      </c>
      <c r="K173" s="260" t="s">
        <v>191</v>
      </c>
      <c r="L173" s="265"/>
      <c r="M173" s="266" t="s">
        <v>1</v>
      </c>
      <c r="N173" s="267" t="s">
        <v>38</v>
      </c>
      <c r="O173" s="72"/>
      <c r="P173" s="213">
        <f>O173*H173</f>
        <v>0</v>
      </c>
      <c r="Q173" s="213">
        <v>1E-3</v>
      </c>
      <c r="R173" s="213">
        <f>Q173*H173</f>
        <v>1.4400000000000001E-2</v>
      </c>
      <c r="S173" s="213">
        <v>0</v>
      </c>
      <c r="T173" s="214">
        <f>S173*H173</f>
        <v>0</v>
      </c>
      <c r="U173" s="35"/>
      <c r="V173" s="35"/>
      <c r="W173" s="35"/>
      <c r="X173" s="35"/>
      <c r="Y173" s="35"/>
      <c r="Z173" s="35"/>
      <c r="AA173" s="35"/>
      <c r="AB173" s="35"/>
      <c r="AC173" s="35"/>
      <c r="AD173" s="35"/>
      <c r="AE173" s="35"/>
      <c r="AR173" s="215" t="s">
        <v>416</v>
      </c>
      <c r="AT173" s="215" t="s">
        <v>521</v>
      </c>
      <c r="AU173" s="215" t="s">
        <v>83</v>
      </c>
      <c r="AY173" s="18" t="s">
        <v>185</v>
      </c>
      <c r="BE173" s="216">
        <f>IF(N173="základní",J173,0)</f>
        <v>0</v>
      </c>
      <c r="BF173" s="216">
        <f>IF(N173="snížená",J173,0)</f>
        <v>0</v>
      </c>
      <c r="BG173" s="216">
        <f>IF(N173="zákl. přenesená",J173,0)</f>
        <v>0</v>
      </c>
      <c r="BH173" s="216">
        <f>IF(N173="sníž. přenesená",J173,0)</f>
        <v>0</v>
      </c>
      <c r="BI173" s="216">
        <f>IF(N173="nulová",J173,0)</f>
        <v>0</v>
      </c>
      <c r="BJ173" s="18" t="s">
        <v>81</v>
      </c>
      <c r="BK173" s="216">
        <f>ROUND(I173*H173,2)</f>
        <v>0</v>
      </c>
      <c r="BL173" s="18" t="s">
        <v>296</v>
      </c>
      <c r="BM173" s="215" t="s">
        <v>3697</v>
      </c>
    </row>
    <row r="174" spans="1:65" s="2" customFormat="1" ht="19.2">
      <c r="A174" s="35"/>
      <c r="B174" s="36"/>
      <c r="C174" s="37"/>
      <c r="D174" s="217" t="s">
        <v>194</v>
      </c>
      <c r="E174" s="37"/>
      <c r="F174" s="218" t="s">
        <v>3696</v>
      </c>
      <c r="G174" s="37"/>
      <c r="H174" s="37"/>
      <c r="I174" s="116"/>
      <c r="J174" s="37"/>
      <c r="K174" s="37"/>
      <c r="L174" s="40"/>
      <c r="M174" s="219"/>
      <c r="N174" s="220"/>
      <c r="O174" s="72"/>
      <c r="P174" s="72"/>
      <c r="Q174" s="72"/>
      <c r="R174" s="72"/>
      <c r="S174" s="72"/>
      <c r="T174" s="73"/>
      <c r="U174" s="35"/>
      <c r="V174" s="35"/>
      <c r="W174" s="35"/>
      <c r="X174" s="35"/>
      <c r="Y174" s="35"/>
      <c r="Z174" s="35"/>
      <c r="AA174" s="35"/>
      <c r="AB174" s="35"/>
      <c r="AC174" s="35"/>
      <c r="AD174" s="35"/>
      <c r="AE174" s="35"/>
      <c r="AT174" s="18" t="s">
        <v>194</v>
      </c>
      <c r="AU174" s="18" t="s">
        <v>83</v>
      </c>
    </row>
    <row r="175" spans="1:65" s="14" customFormat="1" ht="10.199999999999999">
      <c r="B175" s="232"/>
      <c r="C175" s="233"/>
      <c r="D175" s="217" t="s">
        <v>214</v>
      </c>
      <c r="E175" s="233"/>
      <c r="F175" s="235" t="s">
        <v>3698</v>
      </c>
      <c r="G175" s="233"/>
      <c r="H175" s="236">
        <v>14.4</v>
      </c>
      <c r="I175" s="237"/>
      <c r="J175" s="233"/>
      <c r="K175" s="233"/>
      <c r="L175" s="238"/>
      <c r="M175" s="239"/>
      <c r="N175" s="240"/>
      <c r="O175" s="240"/>
      <c r="P175" s="240"/>
      <c r="Q175" s="240"/>
      <c r="R175" s="240"/>
      <c r="S175" s="240"/>
      <c r="T175" s="241"/>
      <c r="AT175" s="242" t="s">
        <v>214</v>
      </c>
      <c r="AU175" s="242" t="s">
        <v>83</v>
      </c>
      <c r="AV175" s="14" t="s">
        <v>83</v>
      </c>
      <c r="AW175" s="14" t="s">
        <v>4</v>
      </c>
      <c r="AX175" s="14" t="s">
        <v>81</v>
      </c>
      <c r="AY175" s="242" t="s">
        <v>185</v>
      </c>
    </row>
    <row r="176" spans="1:65" s="12" customFormat="1" ht="25.95" customHeight="1">
      <c r="B176" s="188"/>
      <c r="C176" s="189"/>
      <c r="D176" s="190" t="s">
        <v>72</v>
      </c>
      <c r="E176" s="191" t="s">
        <v>521</v>
      </c>
      <c r="F176" s="191" t="s">
        <v>522</v>
      </c>
      <c r="G176" s="189"/>
      <c r="H176" s="189"/>
      <c r="I176" s="192"/>
      <c r="J176" s="193">
        <f>BK176</f>
        <v>0</v>
      </c>
      <c r="K176" s="189"/>
      <c r="L176" s="194"/>
      <c r="M176" s="195"/>
      <c r="N176" s="196"/>
      <c r="O176" s="196"/>
      <c r="P176" s="197">
        <f>P177+P210</f>
        <v>0</v>
      </c>
      <c r="Q176" s="196"/>
      <c r="R176" s="197">
        <f>R177+R210</f>
        <v>7.578E-2</v>
      </c>
      <c r="S176" s="196"/>
      <c r="T176" s="198">
        <f>T177+T210</f>
        <v>0</v>
      </c>
      <c r="AR176" s="199" t="s">
        <v>202</v>
      </c>
      <c r="AT176" s="200" t="s">
        <v>72</v>
      </c>
      <c r="AU176" s="200" t="s">
        <v>73</v>
      </c>
      <c r="AY176" s="199" t="s">
        <v>185</v>
      </c>
      <c r="BK176" s="201">
        <f>BK177+BK210</f>
        <v>0</v>
      </c>
    </row>
    <row r="177" spans="1:65" s="12" customFormat="1" ht="22.8" customHeight="1">
      <c r="B177" s="188"/>
      <c r="C177" s="189"/>
      <c r="D177" s="190" t="s">
        <v>72</v>
      </c>
      <c r="E177" s="202" t="s">
        <v>1807</v>
      </c>
      <c r="F177" s="202" t="s">
        <v>1808</v>
      </c>
      <c r="G177" s="189"/>
      <c r="H177" s="189"/>
      <c r="I177" s="192"/>
      <c r="J177" s="203">
        <f>BK177</f>
        <v>0</v>
      </c>
      <c r="K177" s="189"/>
      <c r="L177" s="194"/>
      <c r="M177" s="195"/>
      <c r="N177" s="196"/>
      <c r="O177" s="196"/>
      <c r="P177" s="197">
        <f>SUM(P178:P209)</f>
        <v>0</v>
      </c>
      <c r="Q177" s="196"/>
      <c r="R177" s="197">
        <f>SUM(R178:R209)</f>
        <v>0</v>
      </c>
      <c r="S177" s="196"/>
      <c r="T177" s="198">
        <f>SUM(T178:T209)</f>
        <v>0</v>
      </c>
      <c r="AR177" s="199" t="s">
        <v>202</v>
      </c>
      <c r="AT177" s="200" t="s">
        <v>72</v>
      </c>
      <c r="AU177" s="200" t="s">
        <v>81</v>
      </c>
      <c r="AY177" s="199" t="s">
        <v>185</v>
      </c>
      <c r="BK177" s="201">
        <f>SUM(BK178:BK209)</f>
        <v>0</v>
      </c>
    </row>
    <row r="178" spans="1:65" s="2" customFormat="1" ht="16.5" customHeight="1">
      <c r="A178" s="35"/>
      <c r="B178" s="36"/>
      <c r="C178" s="204" t="s">
        <v>296</v>
      </c>
      <c r="D178" s="204" t="s">
        <v>187</v>
      </c>
      <c r="E178" s="205" t="s">
        <v>3699</v>
      </c>
      <c r="F178" s="206" t="s">
        <v>3700</v>
      </c>
      <c r="G178" s="207" t="s">
        <v>316</v>
      </c>
      <c r="H178" s="208">
        <v>10.5</v>
      </c>
      <c r="I178" s="209"/>
      <c r="J178" s="210">
        <f>ROUND(I178*H178,2)</f>
        <v>0</v>
      </c>
      <c r="K178" s="206" t="s">
        <v>191</v>
      </c>
      <c r="L178" s="40"/>
      <c r="M178" s="211" t="s">
        <v>1</v>
      </c>
      <c r="N178" s="212" t="s">
        <v>38</v>
      </c>
      <c r="O178" s="72"/>
      <c r="P178" s="213">
        <f>O178*H178</f>
        <v>0</v>
      </c>
      <c r="Q178" s="213">
        <v>0</v>
      </c>
      <c r="R178" s="213">
        <f>Q178*H178</f>
        <v>0</v>
      </c>
      <c r="S178" s="213">
        <v>0</v>
      </c>
      <c r="T178" s="214">
        <f>S178*H178</f>
        <v>0</v>
      </c>
      <c r="U178" s="35"/>
      <c r="V178" s="35"/>
      <c r="W178" s="35"/>
      <c r="X178" s="35"/>
      <c r="Y178" s="35"/>
      <c r="Z178" s="35"/>
      <c r="AA178" s="35"/>
      <c r="AB178" s="35"/>
      <c r="AC178" s="35"/>
      <c r="AD178" s="35"/>
      <c r="AE178" s="35"/>
      <c r="AR178" s="215" t="s">
        <v>528</v>
      </c>
      <c r="AT178" s="215" t="s">
        <v>187</v>
      </c>
      <c r="AU178" s="215" t="s">
        <v>83</v>
      </c>
      <c r="AY178" s="18" t="s">
        <v>185</v>
      </c>
      <c r="BE178" s="216">
        <f>IF(N178="základní",J178,0)</f>
        <v>0</v>
      </c>
      <c r="BF178" s="216">
        <f>IF(N178="snížená",J178,0)</f>
        <v>0</v>
      </c>
      <c r="BG178" s="216">
        <f>IF(N178="zákl. přenesená",J178,0)</f>
        <v>0</v>
      </c>
      <c r="BH178" s="216">
        <f>IF(N178="sníž. přenesená",J178,0)</f>
        <v>0</v>
      </c>
      <c r="BI178" s="216">
        <f>IF(N178="nulová",J178,0)</f>
        <v>0</v>
      </c>
      <c r="BJ178" s="18" t="s">
        <v>81</v>
      </c>
      <c r="BK178" s="216">
        <f>ROUND(I178*H178,2)</f>
        <v>0</v>
      </c>
      <c r="BL178" s="18" t="s">
        <v>528</v>
      </c>
      <c r="BM178" s="215" t="s">
        <v>3701</v>
      </c>
    </row>
    <row r="179" spans="1:65" s="2" customFormat="1" ht="10.199999999999999">
      <c r="A179" s="35"/>
      <c r="B179" s="36"/>
      <c r="C179" s="37"/>
      <c r="D179" s="217" t="s">
        <v>194</v>
      </c>
      <c r="E179" s="37"/>
      <c r="F179" s="218" t="s">
        <v>3702</v>
      </c>
      <c r="G179" s="37"/>
      <c r="H179" s="37"/>
      <c r="I179" s="116"/>
      <c r="J179" s="37"/>
      <c r="K179" s="37"/>
      <c r="L179" s="40"/>
      <c r="M179" s="219"/>
      <c r="N179" s="220"/>
      <c r="O179" s="72"/>
      <c r="P179" s="72"/>
      <c r="Q179" s="72"/>
      <c r="R179" s="72"/>
      <c r="S179" s="72"/>
      <c r="T179" s="73"/>
      <c r="U179" s="35"/>
      <c r="V179" s="35"/>
      <c r="W179" s="35"/>
      <c r="X179" s="35"/>
      <c r="Y179" s="35"/>
      <c r="Z179" s="35"/>
      <c r="AA179" s="35"/>
      <c r="AB179" s="35"/>
      <c r="AC179" s="35"/>
      <c r="AD179" s="35"/>
      <c r="AE179" s="35"/>
      <c r="AT179" s="18" t="s">
        <v>194</v>
      </c>
      <c r="AU179" s="18" t="s">
        <v>83</v>
      </c>
    </row>
    <row r="180" spans="1:65" s="14" customFormat="1" ht="10.199999999999999">
      <c r="B180" s="232"/>
      <c r="C180" s="233"/>
      <c r="D180" s="217" t="s">
        <v>214</v>
      </c>
      <c r="E180" s="234" t="s">
        <v>1</v>
      </c>
      <c r="F180" s="235" t="s">
        <v>3703</v>
      </c>
      <c r="G180" s="233"/>
      <c r="H180" s="236">
        <v>10.5</v>
      </c>
      <c r="I180" s="237"/>
      <c r="J180" s="233"/>
      <c r="K180" s="233"/>
      <c r="L180" s="238"/>
      <c r="M180" s="239"/>
      <c r="N180" s="240"/>
      <c r="O180" s="240"/>
      <c r="P180" s="240"/>
      <c r="Q180" s="240"/>
      <c r="R180" s="240"/>
      <c r="S180" s="240"/>
      <c r="T180" s="241"/>
      <c r="AT180" s="242" t="s">
        <v>214</v>
      </c>
      <c r="AU180" s="242" t="s">
        <v>83</v>
      </c>
      <c r="AV180" s="14" t="s">
        <v>83</v>
      </c>
      <c r="AW180" s="14" t="s">
        <v>30</v>
      </c>
      <c r="AX180" s="14" t="s">
        <v>81</v>
      </c>
      <c r="AY180" s="242" t="s">
        <v>185</v>
      </c>
    </row>
    <row r="181" spans="1:65" s="2" customFormat="1" ht="16.5" customHeight="1">
      <c r="A181" s="35"/>
      <c r="B181" s="36"/>
      <c r="C181" s="204" t="s">
        <v>305</v>
      </c>
      <c r="D181" s="204" t="s">
        <v>187</v>
      </c>
      <c r="E181" s="205" t="s">
        <v>1809</v>
      </c>
      <c r="F181" s="206" t="s">
        <v>3704</v>
      </c>
      <c r="G181" s="207" t="s">
        <v>316</v>
      </c>
      <c r="H181" s="208">
        <v>1684</v>
      </c>
      <c r="I181" s="209"/>
      <c r="J181" s="210">
        <f>ROUND(I181*H181,2)</f>
        <v>0</v>
      </c>
      <c r="K181" s="206" t="s">
        <v>191</v>
      </c>
      <c r="L181" s="40"/>
      <c r="M181" s="211" t="s">
        <v>1</v>
      </c>
      <c r="N181" s="212" t="s">
        <v>38</v>
      </c>
      <c r="O181" s="72"/>
      <c r="P181" s="213">
        <f>O181*H181</f>
        <v>0</v>
      </c>
      <c r="Q181" s="213">
        <v>0</v>
      </c>
      <c r="R181" s="213">
        <f>Q181*H181</f>
        <v>0</v>
      </c>
      <c r="S181" s="213">
        <v>0</v>
      </c>
      <c r="T181" s="214">
        <f>S181*H181</f>
        <v>0</v>
      </c>
      <c r="U181" s="35"/>
      <c r="V181" s="35"/>
      <c r="W181" s="35"/>
      <c r="X181" s="35"/>
      <c r="Y181" s="35"/>
      <c r="Z181" s="35"/>
      <c r="AA181" s="35"/>
      <c r="AB181" s="35"/>
      <c r="AC181" s="35"/>
      <c r="AD181" s="35"/>
      <c r="AE181" s="35"/>
      <c r="AR181" s="215" t="s">
        <v>528</v>
      </c>
      <c r="AT181" s="215" t="s">
        <v>187</v>
      </c>
      <c r="AU181" s="215" t="s">
        <v>83</v>
      </c>
      <c r="AY181" s="18" t="s">
        <v>185</v>
      </c>
      <c r="BE181" s="216">
        <f>IF(N181="základní",J181,0)</f>
        <v>0</v>
      </c>
      <c r="BF181" s="216">
        <f>IF(N181="snížená",J181,0)</f>
        <v>0</v>
      </c>
      <c r="BG181" s="216">
        <f>IF(N181="zákl. přenesená",J181,0)</f>
        <v>0</v>
      </c>
      <c r="BH181" s="216">
        <f>IF(N181="sníž. přenesená",J181,0)</f>
        <v>0</v>
      </c>
      <c r="BI181" s="216">
        <f>IF(N181="nulová",J181,0)</f>
        <v>0</v>
      </c>
      <c r="BJ181" s="18" t="s">
        <v>81</v>
      </c>
      <c r="BK181" s="216">
        <f>ROUND(I181*H181,2)</f>
        <v>0</v>
      </c>
      <c r="BL181" s="18" t="s">
        <v>528</v>
      </c>
      <c r="BM181" s="215" t="s">
        <v>3705</v>
      </c>
    </row>
    <row r="182" spans="1:65" s="2" customFormat="1" ht="10.199999999999999">
      <c r="A182" s="35"/>
      <c r="B182" s="36"/>
      <c r="C182" s="37"/>
      <c r="D182" s="217" t="s">
        <v>194</v>
      </c>
      <c r="E182" s="37"/>
      <c r="F182" s="218" t="s">
        <v>1812</v>
      </c>
      <c r="G182" s="37"/>
      <c r="H182" s="37"/>
      <c r="I182" s="116"/>
      <c r="J182" s="37"/>
      <c r="K182" s="37"/>
      <c r="L182" s="40"/>
      <c r="M182" s="219"/>
      <c r="N182" s="220"/>
      <c r="O182" s="72"/>
      <c r="P182" s="72"/>
      <c r="Q182" s="72"/>
      <c r="R182" s="72"/>
      <c r="S182" s="72"/>
      <c r="T182" s="73"/>
      <c r="U182" s="35"/>
      <c r="V182" s="35"/>
      <c r="W182" s="35"/>
      <c r="X182" s="35"/>
      <c r="Y182" s="35"/>
      <c r="Z182" s="35"/>
      <c r="AA182" s="35"/>
      <c r="AB182" s="35"/>
      <c r="AC182" s="35"/>
      <c r="AD182" s="35"/>
      <c r="AE182" s="35"/>
      <c r="AT182" s="18" t="s">
        <v>194</v>
      </c>
      <c r="AU182" s="18" t="s">
        <v>83</v>
      </c>
    </row>
    <row r="183" spans="1:65" s="13" customFormat="1" ht="10.199999999999999">
      <c r="B183" s="222"/>
      <c r="C183" s="223"/>
      <c r="D183" s="217" t="s">
        <v>214</v>
      </c>
      <c r="E183" s="224" t="s">
        <v>1</v>
      </c>
      <c r="F183" s="225" t="s">
        <v>3706</v>
      </c>
      <c r="G183" s="223"/>
      <c r="H183" s="224" t="s">
        <v>1</v>
      </c>
      <c r="I183" s="226"/>
      <c r="J183" s="223"/>
      <c r="K183" s="223"/>
      <c r="L183" s="227"/>
      <c r="M183" s="228"/>
      <c r="N183" s="229"/>
      <c r="O183" s="229"/>
      <c r="P183" s="229"/>
      <c r="Q183" s="229"/>
      <c r="R183" s="229"/>
      <c r="S183" s="229"/>
      <c r="T183" s="230"/>
      <c r="AT183" s="231" t="s">
        <v>214</v>
      </c>
      <c r="AU183" s="231" t="s">
        <v>83</v>
      </c>
      <c r="AV183" s="13" t="s">
        <v>81</v>
      </c>
      <c r="AW183" s="13" t="s">
        <v>30</v>
      </c>
      <c r="AX183" s="13" t="s">
        <v>73</v>
      </c>
      <c r="AY183" s="231" t="s">
        <v>185</v>
      </c>
    </row>
    <row r="184" spans="1:65" s="14" customFormat="1" ht="10.199999999999999">
      <c r="B184" s="232"/>
      <c r="C184" s="233"/>
      <c r="D184" s="217" t="s">
        <v>214</v>
      </c>
      <c r="E184" s="234" t="s">
        <v>1</v>
      </c>
      <c r="F184" s="235" t="s">
        <v>3707</v>
      </c>
      <c r="G184" s="233"/>
      <c r="H184" s="236">
        <v>20</v>
      </c>
      <c r="I184" s="237"/>
      <c r="J184" s="233"/>
      <c r="K184" s="233"/>
      <c r="L184" s="238"/>
      <c r="M184" s="239"/>
      <c r="N184" s="240"/>
      <c r="O184" s="240"/>
      <c r="P184" s="240"/>
      <c r="Q184" s="240"/>
      <c r="R184" s="240"/>
      <c r="S184" s="240"/>
      <c r="T184" s="241"/>
      <c r="AT184" s="242" t="s">
        <v>214</v>
      </c>
      <c r="AU184" s="242" t="s">
        <v>83</v>
      </c>
      <c r="AV184" s="14" t="s">
        <v>83</v>
      </c>
      <c r="AW184" s="14" t="s">
        <v>30</v>
      </c>
      <c r="AX184" s="14" t="s">
        <v>73</v>
      </c>
      <c r="AY184" s="242" t="s">
        <v>185</v>
      </c>
    </row>
    <row r="185" spans="1:65" s="13" customFormat="1" ht="10.199999999999999">
      <c r="B185" s="222"/>
      <c r="C185" s="223"/>
      <c r="D185" s="217" t="s">
        <v>214</v>
      </c>
      <c r="E185" s="224" t="s">
        <v>1</v>
      </c>
      <c r="F185" s="225" t="s">
        <v>3708</v>
      </c>
      <c r="G185" s="223"/>
      <c r="H185" s="224" t="s">
        <v>1</v>
      </c>
      <c r="I185" s="226"/>
      <c r="J185" s="223"/>
      <c r="K185" s="223"/>
      <c r="L185" s="227"/>
      <c r="M185" s="228"/>
      <c r="N185" s="229"/>
      <c r="O185" s="229"/>
      <c r="P185" s="229"/>
      <c r="Q185" s="229"/>
      <c r="R185" s="229"/>
      <c r="S185" s="229"/>
      <c r="T185" s="230"/>
      <c r="AT185" s="231" t="s">
        <v>214</v>
      </c>
      <c r="AU185" s="231" t="s">
        <v>83</v>
      </c>
      <c r="AV185" s="13" t="s">
        <v>81</v>
      </c>
      <c r="AW185" s="13" t="s">
        <v>30</v>
      </c>
      <c r="AX185" s="13" t="s">
        <v>73</v>
      </c>
      <c r="AY185" s="231" t="s">
        <v>185</v>
      </c>
    </row>
    <row r="186" spans="1:65" s="14" customFormat="1" ht="10.199999999999999">
      <c r="B186" s="232"/>
      <c r="C186" s="233"/>
      <c r="D186" s="217" t="s">
        <v>214</v>
      </c>
      <c r="E186" s="234" t="s">
        <v>1</v>
      </c>
      <c r="F186" s="235" t="s">
        <v>3709</v>
      </c>
      <c r="G186" s="233"/>
      <c r="H186" s="236">
        <v>1664</v>
      </c>
      <c r="I186" s="237"/>
      <c r="J186" s="233"/>
      <c r="K186" s="233"/>
      <c r="L186" s="238"/>
      <c r="M186" s="239"/>
      <c r="N186" s="240"/>
      <c r="O186" s="240"/>
      <c r="P186" s="240"/>
      <c r="Q186" s="240"/>
      <c r="R186" s="240"/>
      <c r="S186" s="240"/>
      <c r="T186" s="241"/>
      <c r="AT186" s="242" t="s">
        <v>214</v>
      </c>
      <c r="AU186" s="242" t="s">
        <v>83</v>
      </c>
      <c r="AV186" s="14" t="s">
        <v>83</v>
      </c>
      <c r="AW186" s="14" t="s">
        <v>30</v>
      </c>
      <c r="AX186" s="14" t="s">
        <v>73</v>
      </c>
      <c r="AY186" s="242" t="s">
        <v>185</v>
      </c>
    </row>
    <row r="187" spans="1:65" s="15" customFormat="1" ht="10.199999999999999">
      <c r="B187" s="243"/>
      <c r="C187" s="244"/>
      <c r="D187" s="217" t="s">
        <v>214</v>
      </c>
      <c r="E187" s="245" t="s">
        <v>1</v>
      </c>
      <c r="F187" s="246" t="s">
        <v>219</v>
      </c>
      <c r="G187" s="244"/>
      <c r="H187" s="247">
        <v>1684</v>
      </c>
      <c r="I187" s="248"/>
      <c r="J187" s="244"/>
      <c r="K187" s="244"/>
      <c r="L187" s="249"/>
      <c r="M187" s="250"/>
      <c r="N187" s="251"/>
      <c r="O187" s="251"/>
      <c r="P187" s="251"/>
      <c r="Q187" s="251"/>
      <c r="R187" s="251"/>
      <c r="S187" s="251"/>
      <c r="T187" s="252"/>
      <c r="AT187" s="253" t="s">
        <v>214</v>
      </c>
      <c r="AU187" s="253" t="s">
        <v>83</v>
      </c>
      <c r="AV187" s="15" t="s">
        <v>192</v>
      </c>
      <c r="AW187" s="15" t="s">
        <v>30</v>
      </c>
      <c r="AX187" s="15" t="s">
        <v>81</v>
      </c>
      <c r="AY187" s="253" t="s">
        <v>185</v>
      </c>
    </row>
    <row r="188" spans="1:65" s="2" customFormat="1" ht="16.5" customHeight="1">
      <c r="A188" s="35"/>
      <c r="B188" s="36"/>
      <c r="C188" s="258" t="s">
        <v>389</v>
      </c>
      <c r="D188" s="258" t="s">
        <v>521</v>
      </c>
      <c r="E188" s="259" t="s">
        <v>1301</v>
      </c>
      <c r="F188" s="260" t="s">
        <v>3710</v>
      </c>
      <c r="G188" s="261" t="s">
        <v>316</v>
      </c>
      <c r="H188" s="262">
        <v>842</v>
      </c>
      <c r="I188" s="263"/>
      <c r="J188" s="264">
        <f>ROUND(I188*H188,2)</f>
        <v>0</v>
      </c>
      <c r="K188" s="260" t="s">
        <v>1</v>
      </c>
      <c r="L188" s="265"/>
      <c r="M188" s="266" t="s">
        <v>1</v>
      </c>
      <c r="N188" s="267" t="s">
        <v>38</v>
      </c>
      <c r="O188" s="72"/>
      <c r="P188" s="213">
        <f>O188*H188</f>
        <v>0</v>
      </c>
      <c r="Q188" s="213">
        <v>0</v>
      </c>
      <c r="R188" s="213">
        <f>Q188*H188</f>
        <v>0</v>
      </c>
      <c r="S188" s="213">
        <v>0</v>
      </c>
      <c r="T188" s="214">
        <f>S188*H188</f>
        <v>0</v>
      </c>
      <c r="U188" s="35"/>
      <c r="V188" s="35"/>
      <c r="W188" s="35"/>
      <c r="X188" s="35"/>
      <c r="Y188" s="35"/>
      <c r="Z188" s="35"/>
      <c r="AA188" s="35"/>
      <c r="AB188" s="35"/>
      <c r="AC188" s="35"/>
      <c r="AD188" s="35"/>
      <c r="AE188" s="35"/>
      <c r="AR188" s="215" t="s">
        <v>1624</v>
      </c>
      <c r="AT188" s="215" t="s">
        <v>521</v>
      </c>
      <c r="AU188" s="215" t="s">
        <v>83</v>
      </c>
      <c r="AY188" s="18" t="s">
        <v>185</v>
      </c>
      <c r="BE188" s="216">
        <f>IF(N188="základní",J188,0)</f>
        <v>0</v>
      </c>
      <c r="BF188" s="216">
        <f>IF(N188="snížená",J188,0)</f>
        <v>0</v>
      </c>
      <c r="BG188" s="216">
        <f>IF(N188="zákl. přenesená",J188,0)</f>
        <v>0</v>
      </c>
      <c r="BH188" s="216">
        <f>IF(N188="sníž. přenesená",J188,0)</f>
        <v>0</v>
      </c>
      <c r="BI188" s="216">
        <f>IF(N188="nulová",J188,0)</f>
        <v>0</v>
      </c>
      <c r="BJ188" s="18" t="s">
        <v>81</v>
      </c>
      <c r="BK188" s="216">
        <f>ROUND(I188*H188,2)</f>
        <v>0</v>
      </c>
      <c r="BL188" s="18" t="s">
        <v>528</v>
      </c>
      <c r="BM188" s="215" t="s">
        <v>3711</v>
      </c>
    </row>
    <row r="189" spans="1:65" s="2" customFormat="1" ht="10.199999999999999">
      <c r="A189" s="35"/>
      <c r="B189" s="36"/>
      <c r="C189" s="37"/>
      <c r="D189" s="217" t="s">
        <v>194</v>
      </c>
      <c r="E189" s="37"/>
      <c r="F189" s="218" t="s">
        <v>3710</v>
      </c>
      <c r="G189" s="37"/>
      <c r="H189" s="37"/>
      <c r="I189" s="116"/>
      <c r="J189" s="37"/>
      <c r="K189" s="37"/>
      <c r="L189" s="40"/>
      <c r="M189" s="219"/>
      <c r="N189" s="220"/>
      <c r="O189" s="72"/>
      <c r="P189" s="72"/>
      <c r="Q189" s="72"/>
      <c r="R189" s="72"/>
      <c r="S189" s="72"/>
      <c r="T189" s="73"/>
      <c r="U189" s="35"/>
      <c r="V189" s="35"/>
      <c r="W189" s="35"/>
      <c r="X189" s="35"/>
      <c r="Y189" s="35"/>
      <c r="Z189" s="35"/>
      <c r="AA189" s="35"/>
      <c r="AB189" s="35"/>
      <c r="AC189" s="35"/>
      <c r="AD189" s="35"/>
      <c r="AE189" s="35"/>
      <c r="AT189" s="18" t="s">
        <v>194</v>
      </c>
      <c r="AU189" s="18" t="s">
        <v>83</v>
      </c>
    </row>
    <row r="190" spans="1:65" s="2" customFormat="1" ht="16.5" customHeight="1">
      <c r="A190" s="35"/>
      <c r="B190" s="36"/>
      <c r="C190" s="258" t="s">
        <v>394</v>
      </c>
      <c r="D190" s="258" t="s">
        <v>521</v>
      </c>
      <c r="E190" s="259" t="s">
        <v>1304</v>
      </c>
      <c r="F190" s="260" t="s">
        <v>3712</v>
      </c>
      <c r="G190" s="261" t="s">
        <v>316</v>
      </c>
      <c r="H190" s="262">
        <v>842</v>
      </c>
      <c r="I190" s="263"/>
      <c r="J190" s="264">
        <f>ROUND(I190*H190,2)</f>
        <v>0</v>
      </c>
      <c r="K190" s="260" t="s">
        <v>1</v>
      </c>
      <c r="L190" s="265"/>
      <c r="M190" s="266" t="s">
        <v>1</v>
      </c>
      <c r="N190" s="267" t="s">
        <v>38</v>
      </c>
      <c r="O190" s="72"/>
      <c r="P190" s="213">
        <f>O190*H190</f>
        <v>0</v>
      </c>
      <c r="Q190" s="213">
        <v>0</v>
      </c>
      <c r="R190" s="213">
        <f>Q190*H190</f>
        <v>0</v>
      </c>
      <c r="S190" s="213">
        <v>0</v>
      </c>
      <c r="T190" s="214">
        <f>S190*H190</f>
        <v>0</v>
      </c>
      <c r="U190" s="35"/>
      <c r="V190" s="35"/>
      <c r="W190" s="35"/>
      <c r="X190" s="35"/>
      <c r="Y190" s="35"/>
      <c r="Z190" s="35"/>
      <c r="AA190" s="35"/>
      <c r="AB190" s="35"/>
      <c r="AC190" s="35"/>
      <c r="AD190" s="35"/>
      <c r="AE190" s="35"/>
      <c r="AR190" s="215" t="s">
        <v>1624</v>
      </c>
      <c r="AT190" s="215" t="s">
        <v>521</v>
      </c>
      <c r="AU190" s="215" t="s">
        <v>83</v>
      </c>
      <c r="AY190" s="18" t="s">
        <v>185</v>
      </c>
      <c r="BE190" s="216">
        <f>IF(N190="základní",J190,0)</f>
        <v>0</v>
      </c>
      <c r="BF190" s="216">
        <f>IF(N190="snížená",J190,0)</f>
        <v>0</v>
      </c>
      <c r="BG190" s="216">
        <f>IF(N190="zákl. přenesená",J190,0)</f>
        <v>0</v>
      </c>
      <c r="BH190" s="216">
        <f>IF(N190="sníž. přenesená",J190,0)</f>
        <v>0</v>
      </c>
      <c r="BI190" s="216">
        <f>IF(N190="nulová",J190,0)</f>
        <v>0</v>
      </c>
      <c r="BJ190" s="18" t="s">
        <v>81</v>
      </c>
      <c r="BK190" s="216">
        <f>ROUND(I190*H190,2)</f>
        <v>0</v>
      </c>
      <c r="BL190" s="18" t="s">
        <v>528</v>
      </c>
      <c r="BM190" s="215" t="s">
        <v>3713</v>
      </c>
    </row>
    <row r="191" spans="1:65" s="2" customFormat="1" ht="10.199999999999999">
      <c r="A191" s="35"/>
      <c r="B191" s="36"/>
      <c r="C191" s="37"/>
      <c r="D191" s="217" t="s">
        <v>194</v>
      </c>
      <c r="E191" s="37"/>
      <c r="F191" s="218" t="s">
        <v>3712</v>
      </c>
      <c r="G191" s="37"/>
      <c r="H191" s="37"/>
      <c r="I191" s="116"/>
      <c r="J191" s="37"/>
      <c r="K191" s="37"/>
      <c r="L191" s="40"/>
      <c r="M191" s="219"/>
      <c r="N191" s="220"/>
      <c r="O191" s="72"/>
      <c r="P191" s="72"/>
      <c r="Q191" s="72"/>
      <c r="R191" s="72"/>
      <c r="S191" s="72"/>
      <c r="T191" s="73"/>
      <c r="U191" s="35"/>
      <c r="V191" s="35"/>
      <c r="W191" s="35"/>
      <c r="X191" s="35"/>
      <c r="Y191" s="35"/>
      <c r="Z191" s="35"/>
      <c r="AA191" s="35"/>
      <c r="AB191" s="35"/>
      <c r="AC191" s="35"/>
      <c r="AD191" s="35"/>
      <c r="AE191" s="35"/>
      <c r="AT191" s="18" t="s">
        <v>194</v>
      </c>
      <c r="AU191" s="18" t="s">
        <v>83</v>
      </c>
    </row>
    <row r="192" spans="1:65" s="2" customFormat="1" ht="16.5" customHeight="1">
      <c r="A192" s="35"/>
      <c r="B192" s="36"/>
      <c r="C192" s="204" t="s">
        <v>313</v>
      </c>
      <c r="D192" s="204" t="s">
        <v>187</v>
      </c>
      <c r="E192" s="205" t="s">
        <v>3714</v>
      </c>
      <c r="F192" s="206" t="s">
        <v>3715</v>
      </c>
      <c r="G192" s="207" t="s">
        <v>316</v>
      </c>
      <c r="H192" s="208">
        <v>842</v>
      </c>
      <c r="I192" s="209"/>
      <c r="J192" s="210">
        <f>ROUND(I192*H192,2)</f>
        <v>0</v>
      </c>
      <c r="K192" s="206" t="s">
        <v>191</v>
      </c>
      <c r="L192" s="40"/>
      <c r="M192" s="211" t="s">
        <v>1</v>
      </c>
      <c r="N192" s="212" t="s">
        <v>38</v>
      </c>
      <c r="O192" s="72"/>
      <c r="P192" s="213">
        <f>O192*H192</f>
        <v>0</v>
      </c>
      <c r="Q192" s="213">
        <v>0</v>
      </c>
      <c r="R192" s="213">
        <f>Q192*H192</f>
        <v>0</v>
      </c>
      <c r="S192" s="213">
        <v>0</v>
      </c>
      <c r="T192" s="214">
        <f>S192*H192</f>
        <v>0</v>
      </c>
      <c r="U192" s="35"/>
      <c r="V192" s="35"/>
      <c r="W192" s="35"/>
      <c r="X192" s="35"/>
      <c r="Y192" s="35"/>
      <c r="Z192" s="35"/>
      <c r="AA192" s="35"/>
      <c r="AB192" s="35"/>
      <c r="AC192" s="35"/>
      <c r="AD192" s="35"/>
      <c r="AE192" s="35"/>
      <c r="AR192" s="215" t="s">
        <v>528</v>
      </c>
      <c r="AT192" s="215" t="s">
        <v>187</v>
      </c>
      <c r="AU192" s="215" t="s">
        <v>83</v>
      </c>
      <c r="AY192" s="18" t="s">
        <v>185</v>
      </c>
      <c r="BE192" s="216">
        <f>IF(N192="základní",J192,0)</f>
        <v>0</v>
      </c>
      <c r="BF192" s="216">
        <f>IF(N192="snížená",J192,0)</f>
        <v>0</v>
      </c>
      <c r="BG192" s="216">
        <f>IF(N192="zákl. přenesená",J192,0)</f>
        <v>0</v>
      </c>
      <c r="BH192" s="216">
        <f>IF(N192="sníž. přenesená",J192,0)</f>
        <v>0</v>
      </c>
      <c r="BI192" s="216">
        <f>IF(N192="nulová",J192,0)</f>
        <v>0</v>
      </c>
      <c r="BJ192" s="18" t="s">
        <v>81</v>
      </c>
      <c r="BK192" s="216">
        <f>ROUND(I192*H192,2)</f>
        <v>0</v>
      </c>
      <c r="BL192" s="18" t="s">
        <v>528</v>
      </c>
      <c r="BM192" s="215" t="s">
        <v>3716</v>
      </c>
    </row>
    <row r="193" spans="1:65" s="2" customFormat="1" ht="10.199999999999999">
      <c r="A193" s="35"/>
      <c r="B193" s="36"/>
      <c r="C193" s="37"/>
      <c r="D193" s="217" t="s">
        <v>194</v>
      </c>
      <c r="E193" s="37"/>
      <c r="F193" s="218" t="s">
        <v>3715</v>
      </c>
      <c r="G193" s="37"/>
      <c r="H193" s="37"/>
      <c r="I193" s="116"/>
      <c r="J193" s="37"/>
      <c r="K193" s="37"/>
      <c r="L193" s="40"/>
      <c r="M193" s="219"/>
      <c r="N193" s="220"/>
      <c r="O193" s="72"/>
      <c r="P193" s="72"/>
      <c r="Q193" s="72"/>
      <c r="R193" s="72"/>
      <c r="S193" s="72"/>
      <c r="T193" s="73"/>
      <c r="U193" s="35"/>
      <c r="V193" s="35"/>
      <c r="W193" s="35"/>
      <c r="X193" s="35"/>
      <c r="Y193" s="35"/>
      <c r="Z193" s="35"/>
      <c r="AA193" s="35"/>
      <c r="AB193" s="35"/>
      <c r="AC193" s="35"/>
      <c r="AD193" s="35"/>
      <c r="AE193" s="35"/>
      <c r="AT193" s="18" t="s">
        <v>194</v>
      </c>
      <c r="AU193" s="18" t="s">
        <v>83</v>
      </c>
    </row>
    <row r="194" spans="1:65" s="14" customFormat="1" ht="10.199999999999999">
      <c r="B194" s="232"/>
      <c r="C194" s="233"/>
      <c r="D194" s="217" t="s">
        <v>214</v>
      </c>
      <c r="E194" s="234" t="s">
        <v>1</v>
      </c>
      <c r="F194" s="235" t="s">
        <v>3717</v>
      </c>
      <c r="G194" s="233"/>
      <c r="H194" s="236">
        <v>842</v>
      </c>
      <c r="I194" s="237"/>
      <c r="J194" s="233"/>
      <c r="K194" s="233"/>
      <c r="L194" s="238"/>
      <c r="M194" s="239"/>
      <c r="N194" s="240"/>
      <c r="O194" s="240"/>
      <c r="P194" s="240"/>
      <c r="Q194" s="240"/>
      <c r="R194" s="240"/>
      <c r="S194" s="240"/>
      <c r="T194" s="241"/>
      <c r="AT194" s="242" t="s">
        <v>214</v>
      </c>
      <c r="AU194" s="242" t="s">
        <v>83</v>
      </c>
      <c r="AV194" s="14" t="s">
        <v>83</v>
      </c>
      <c r="AW194" s="14" t="s">
        <v>30</v>
      </c>
      <c r="AX194" s="14" t="s">
        <v>81</v>
      </c>
      <c r="AY194" s="242" t="s">
        <v>185</v>
      </c>
    </row>
    <row r="195" spans="1:65" s="2" customFormat="1" ht="16.5" customHeight="1">
      <c r="A195" s="35"/>
      <c r="B195" s="36"/>
      <c r="C195" s="204" t="s">
        <v>7</v>
      </c>
      <c r="D195" s="204" t="s">
        <v>187</v>
      </c>
      <c r="E195" s="205" t="s">
        <v>3718</v>
      </c>
      <c r="F195" s="206" t="s">
        <v>3719</v>
      </c>
      <c r="G195" s="207" t="s">
        <v>316</v>
      </c>
      <c r="H195" s="208">
        <v>842</v>
      </c>
      <c r="I195" s="209"/>
      <c r="J195" s="210">
        <f>ROUND(I195*H195,2)</f>
        <v>0</v>
      </c>
      <c r="K195" s="206" t="s">
        <v>191</v>
      </c>
      <c r="L195" s="40"/>
      <c r="M195" s="211" t="s">
        <v>1</v>
      </c>
      <c r="N195" s="212" t="s">
        <v>38</v>
      </c>
      <c r="O195" s="72"/>
      <c r="P195" s="213">
        <f>O195*H195</f>
        <v>0</v>
      </c>
      <c r="Q195" s="213">
        <v>0</v>
      </c>
      <c r="R195" s="213">
        <f>Q195*H195</f>
        <v>0</v>
      </c>
      <c r="S195" s="213">
        <v>0</v>
      </c>
      <c r="T195" s="214">
        <f>S195*H195</f>
        <v>0</v>
      </c>
      <c r="U195" s="35"/>
      <c r="V195" s="35"/>
      <c r="W195" s="35"/>
      <c r="X195" s="35"/>
      <c r="Y195" s="35"/>
      <c r="Z195" s="35"/>
      <c r="AA195" s="35"/>
      <c r="AB195" s="35"/>
      <c r="AC195" s="35"/>
      <c r="AD195" s="35"/>
      <c r="AE195" s="35"/>
      <c r="AR195" s="215" t="s">
        <v>528</v>
      </c>
      <c r="AT195" s="215" t="s">
        <v>187</v>
      </c>
      <c r="AU195" s="215" t="s">
        <v>83</v>
      </c>
      <c r="AY195" s="18" t="s">
        <v>185</v>
      </c>
      <c r="BE195" s="216">
        <f>IF(N195="základní",J195,0)</f>
        <v>0</v>
      </c>
      <c r="BF195" s="216">
        <f>IF(N195="snížená",J195,0)</f>
        <v>0</v>
      </c>
      <c r="BG195" s="216">
        <f>IF(N195="zákl. přenesená",J195,0)</f>
        <v>0</v>
      </c>
      <c r="BH195" s="216">
        <f>IF(N195="sníž. přenesená",J195,0)</f>
        <v>0</v>
      </c>
      <c r="BI195" s="216">
        <f>IF(N195="nulová",J195,0)</f>
        <v>0</v>
      </c>
      <c r="BJ195" s="18" t="s">
        <v>81</v>
      </c>
      <c r="BK195" s="216">
        <f>ROUND(I195*H195,2)</f>
        <v>0</v>
      </c>
      <c r="BL195" s="18" t="s">
        <v>528</v>
      </c>
      <c r="BM195" s="215" t="s">
        <v>3720</v>
      </c>
    </row>
    <row r="196" spans="1:65" s="2" customFormat="1" ht="10.199999999999999">
      <c r="A196" s="35"/>
      <c r="B196" s="36"/>
      <c r="C196" s="37"/>
      <c r="D196" s="217" t="s">
        <v>194</v>
      </c>
      <c r="E196" s="37"/>
      <c r="F196" s="218" t="s">
        <v>3721</v>
      </c>
      <c r="G196" s="37"/>
      <c r="H196" s="37"/>
      <c r="I196" s="116"/>
      <c r="J196" s="37"/>
      <c r="K196" s="37"/>
      <c r="L196" s="40"/>
      <c r="M196" s="219"/>
      <c r="N196" s="220"/>
      <c r="O196" s="72"/>
      <c r="P196" s="72"/>
      <c r="Q196" s="72"/>
      <c r="R196" s="72"/>
      <c r="S196" s="72"/>
      <c r="T196" s="73"/>
      <c r="U196" s="35"/>
      <c r="V196" s="35"/>
      <c r="W196" s="35"/>
      <c r="X196" s="35"/>
      <c r="Y196" s="35"/>
      <c r="Z196" s="35"/>
      <c r="AA196" s="35"/>
      <c r="AB196" s="35"/>
      <c r="AC196" s="35"/>
      <c r="AD196" s="35"/>
      <c r="AE196" s="35"/>
      <c r="AT196" s="18" t="s">
        <v>194</v>
      </c>
      <c r="AU196" s="18" t="s">
        <v>83</v>
      </c>
    </row>
    <row r="197" spans="1:65" s="14" customFormat="1" ht="10.199999999999999">
      <c r="B197" s="232"/>
      <c r="C197" s="233"/>
      <c r="D197" s="217" t="s">
        <v>214</v>
      </c>
      <c r="E197" s="234" t="s">
        <v>1</v>
      </c>
      <c r="F197" s="235" t="s">
        <v>3717</v>
      </c>
      <c r="G197" s="233"/>
      <c r="H197" s="236">
        <v>842</v>
      </c>
      <c r="I197" s="237"/>
      <c r="J197" s="233"/>
      <c r="K197" s="233"/>
      <c r="L197" s="238"/>
      <c r="M197" s="239"/>
      <c r="N197" s="240"/>
      <c r="O197" s="240"/>
      <c r="P197" s="240"/>
      <c r="Q197" s="240"/>
      <c r="R197" s="240"/>
      <c r="S197" s="240"/>
      <c r="T197" s="241"/>
      <c r="AT197" s="242" t="s">
        <v>214</v>
      </c>
      <c r="AU197" s="242" t="s">
        <v>83</v>
      </c>
      <c r="AV197" s="14" t="s">
        <v>83</v>
      </c>
      <c r="AW197" s="14" t="s">
        <v>30</v>
      </c>
      <c r="AX197" s="14" t="s">
        <v>81</v>
      </c>
      <c r="AY197" s="242" t="s">
        <v>185</v>
      </c>
    </row>
    <row r="198" spans="1:65" s="2" customFormat="1" ht="16.5" customHeight="1">
      <c r="A198" s="35"/>
      <c r="B198" s="36"/>
      <c r="C198" s="204" t="s">
        <v>268</v>
      </c>
      <c r="D198" s="204" t="s">
        <v>187</v>
      </c>
      <c r="E198" s="205" t="s">
        <v>1031</v>
      </c>
      <c r="F198" s="206" t="s">
        <v>3722</v>
      </c>
      <c r="G198" s="207" t="s">
        <v>316</v>
      </c>
      <c r="H198" s="208">
        <v>842</v>
      </c>
      <c r="I198" s="209"/>
      <c r="J198" s="210">
        <f>ROUND(I198*H198,2)</f>
        <v>0</v>
      </c>
      <c r="K198" s="206" t="s">
        <v>1</v>
      </c>
      <c r="L198" s="40"/>
      <c r="M198" s="211" t="s">
        <v>1</v>
      </c>
      <c r="N198" s="212" t="s">
        <v>38</v>
      </c>
      <c r="O198" s="72"/>
      <c r="P198" s="213">
        <f>O198*H198</f>
        <v>0</v>
      </c>
      <c r="Q198" s="213">
        <v>0</v>
      </c>
      <c r="R198" s="213">
        <f>Q198*H198</f>
        <v>0</v>
      </c>
      <c r="S198" s="213">
        <v>0</v>
      </c>
      <c r="T198" s="214">
        <f>S198*H198</f>
        <v>0</v>
      </c>
      <c r="U198" s="35"/>
      <c r="V198" s="35"/>
      <c r="W198" s="35"/>
      <c r="X198" s="35"/>
      <c r="Y198" s="35"/>
      <c r="Z198" s="35"/>
      <c r="AA198" s="35"/>
      <c r="AB198" s="35"/>
      <c r="AC198" s="35"/>
      <c r="AD198" s="35"/>
      <c r="AE198" s="35"/>
      <c r="AR198" s="215" t="s">
        <v>528</v>
      </c>
      <c r="AT198" s="215" t="s">
        <v>187</v>
      </c>
      <c r="AU198" s="215" t="s">
        <v>83</v>
      </c>
      <c r="AY198" s="18" t="s">
        <v>185</v>
      </c>
      <c r="BE198" s="216">
        <f>IF(N198="základní",J198,0)</f>
        <v>0</v>
      </c>
      <c r="BF198" s="216">
        <f>IF(N198="snížená",J198,0)</f>
        <v>0</v>
      </c>
      <c r="BG198" s="216">
        <f>IF(N198="zákl. přenesená",J198,0)</f>
        <v>0</v>
      </c>
      <c r="BH198" s="216">
        <f>IF(N198="sníž. přenesená",J198,0)</f>
        <v>0</v>
      </c>
      <c r="BI198" s="216">
        <f>IF(N198="nulová",J198,0)</f>
        <v>0</v>
      </c>
      <c r="BJ198" s="18" t="s">
        <v>81</v>
      </c>
      <c r="BK198" s="216">
        <f>ROUND(I198*H198,2)</f>
        <v>0</v>
      </c>
      <c r="BL198" s="18" t="s">
        <v>528</v>
      </c>
      <c r="BM198" s="215" t="s">
        <v>3723</v>
      </c>
    </row>
    <row r="199" spans="1:65" s="2" customFormat="1" ht="10.199999999999999">
      <c r="A199" s="35"/>
      <c r="B199" s="36"/>
      <c r="C199" s="37"/>
      <c r="D199" s="217" t="s">
        <v>194</v>
      </c>
      <c r="E199" s="37"/>
      <c r="F199" s="218" t="s">
        <v>3722</v>
      </c>
      <c r="G199" s="37"/>
      <c r="H199" s="37"/>
      <c r="I199" s="116"/>
      <c r="J199" s="37"/>
      <c r="K199" s="37"/>
      <c r="L199" s="40"/>
      <c r="M199" s="219"/>
      <c r="N199" s="220"/>
      <c r="O199" s="72"/>
      <c r="P199" s="72"/>
      <c r="Q199" s="72"/>
      <c r="R199" s="72"/>
      <c r="S199" s="72"/>
      <c r="T199" s="73"/>
      <c r="U199" s="35"/>
      <c r="V199" s="35"/>
      <c r="W199" s="35"/>
      <c r="X199" s="35"/>
      <c r="Y199" s="35"/>
      <c r="Z199" s="35"/>
      <c r="AA199" s="35"/>
      <c r="AB199" s="35"/>
      <c r="AC199" s="35"/>
      <c r="AD199" s="35"/>
      <c r="AE199" s="35"/>
      <c r="AT199" s="18" t="s">
        <v>194</v>
      </c>
      <c r="AU199" s="18" t="s">
        <v>83</v>
      </c>
    </row>
    <row r="200" spans="1:65" s="14" customFormat="1" ht="10.199999999999999">
      <c r="B200" s="232"/>
      <c r="C200" s="233"/>
      <c r="D200" s="217" t="s">
        <v>214</v>
      </c>
      <c r="E200" s="234" t="s">
        <v>1</v>
      </c>
      <c r="F200" s="235" t="s">
        <v>3724</v>
      </c>
      <c r="G200" s="233"/>
      <c r="H200" s="236">
        <v>649</v>
      </c>
      <c r="I200" s="237"/>
      <c r="J200" s="233"/>
      <c r="K200" s="233"/>
      <c r="L200" s="238"/>
      <c r="M200" s="239"/>
      <c r="N200" s="240"/>
      <c r="O200" s="240"/>
      <c r="P200" s="240"/>
      <c r="Q200" s="240"/>
      <c r="R200" s="240"/>
      <c r="S200" s="240"/>
      <c r="T200" s="241"/>
      <c r="AT200" s="242" t="s">
        <v>214</v>
      </c>
      <c r="AU200" s="242" t="s">
        <v>83</v>
      </c>
      <c r="AV200" s="14" t="s">
        <v>83</v>
      </c>
      <c r="AW200" s="14" t="s">
        <v>30</v>
      </c>
      <c r="AX200" s="14" t="s">
        <v>73</v>
      </c>
      <c r="AY200" s="242" t="s">
        <v>185</v>
      </c>
    </row>
    <row r="201" spans="1:65" s="14" customFormat="1" ht="10.199999999999999">
      <c r="B201" s="232"/>
      <c r="C201" s="233"/>
      <c r="D201" s="217" t="s">
        <v>214</v>
      </c>
      <c r="E201" s="234" t="s">
        <v>1</v>
      </c>
      <c r="F201" s="235" t="s">
        <v>3725</v>
      </c>
      <c r="G201" s="233"/>
      <c r="H201" s="236">
        <v>193</v>
      </c>
      <c r="I201" s="237"/>
      <c r="J201" s="233"/>
      <c r="K201" s="233"/>
      <c r="L201" s="238"/>
      <c r="M201" s="239"/>
      <c r="N201" s="240"/>
      <c r="O201" s="240"/>
      <c r="P201" s="240"/>
      <c r="Q201" s="240"/>
      <c r="R201" s="240"/>
      <c r="S201" s="240"/>
      <c r="T201" s="241"/>
      <c r="AT201" s="242" t="s">
        <v>214</v>
      </c>
      <c r="AU201" s="242" t="s">
        <v>83</v>
      </c>
      <c r="AV201" s="14" t="s">
        <v>83</v>
      </c>
      <c r="AW201" s="14" t="s">
        <v>30</v>
      </c>
      <c r="AX201" s="14" t="s">
        <v>73</v>
      </c>
      <c r="AY201" s="242" t="s">
        <v>185</v>
      </c>
    </row>
    <row r="202" spans="1:65" s="15" customFormat="1" ht="10.199999999999999">
      <c r="B202" s="243"/>
      <c r="C202" s="244"/>
      <c r="D202" s="217" t="s">
        <v>214</v>
      </c>
      <c r="E202" s="245" t="s">
        <v>1</v>
      </c>
      <c r="F202" s="246" t="s">
        <v>219</v>
      </c>
      <c r="G202" s="244"/>
      <c r="H202" s="247">
        <v>842</v>
      </c>
      <c r="I202" s="248"/>
      <c r="J202" s="244"/>
      <c r="K202" s="244"/>
      <c r="L202" s="249"/>
      <c r="M202" s="250"/>
      <c r="N202" s="251"/>
      <c r="O202" s="251"/>
      <c r="P202" s="251"/>
      <c r="Q202" s="251"/>
      <c r="R202" s="251"/>
      <c r="S202" s="251"/>
      <c r="T202" s="252"/>
      <c r="AT202" s="253" t="s">
        <v>214</v>
      </c>
      <c r="AU202" s="253" t="s">
        <v>83</v>
      </c>
      <c r="AV202" s="15" t="s">
        <v>192</v>
      </c>
      <c r="AW202" s="15" t="s">
        <v>30</v>
      </c>
      <c r="AX202" s="15" t="s">
        <v>81</v>
      </c>
      <c r="AY202" s="253" t="s">
        <v>185</v>
      </c>
    </row>
    <row r="203" spans="1:65" s="2" customFormat="1" ht="16.5" customHeight="1">
      <c r="A203" s="35"/>
      <c r="B203" s="36"/>
      <c r="C203" s="204" t="s">
        <v>274</v>
      </c>
      <c r="D203" s="204" t="s">
        <v>187</v>
      </c>
      <c r="E203" s="205" t="s">
        <v>1429</v>
      </c>
      <c r="F203" s="206" t="s">
        <v>3726</v>
      </c>
      <c r="G203" s="207" t="s">
        <v>990</v>
      </c>
      <c r="H203" s="208">
        <v>36</v>
      </c>
      <c r="I203" s="209"/>
      <c r="J203" s="210">
        <f>ROUND(I203*H203,2)</f>
        <v>0</v>
      </c>
      <c r="K203" s="206" t="s">
        <v>1</v>
      </c>
      <c r="L203" s="40"/>
      <c r="M203" s="211" t="s">
        <v>1</v>
      </c>
      <c r="N203" s="212" t="s">
        <v>38</v>
      </c>
      <c r="O203" s="72"/>
      <c r="P203" s="213">
        <f>O203*H203</f>
        <v>0</v>
      </c>
      <c r="Q203" s="213">
        <v>0</v>
      </c>
      <c r="R203" s="213">
        <f>Q203*H203</f>
        <v>0</v>
      </c>
      <c r="S203" s="213">
        <v>0</v>
      </c>
      <c r="T203" s="214">
        <f>S203*H203</f>
        <v>0</v>
      </c>
      <c r="U203" s="35"/>
      <c r="V203" s="35"/>
      <c r="W203" s="35"/>
      <c r="X203" s="35"/>
      <c r="Y203" s="35"/>
      <c r="Z203" s="35"/>
      <c r="AA203" s="35"/>
      <c r="AB203" s="35"/>
      <c r="AC203" s="35"/>
      <c r="AD203" s="35"/>
      <c r="AE203" s="35"/>
      <c r="AR203" s="215" t="s">
        <v>528</v>
      </c>
      <c r="AT203" s="215" t="s">
        <v>187</v>
      </c>
      <c r="AU203" s="215" t="s">
        <v>83</v>
      </c>
      <c r="AY203" s="18" t="s">
        <v>185</v>
      </c>
      <c r="BE203" s="216">
        <f>IF(N203="základní",J203,0)</f>
        <v>0</v>
      </c>
      <c r="BF203" s="216">
        <f>IF(N203="snížená",J203,0)</f>
        <v>0</v>
      </c>
      <c r="BG203" s="216">
        <f>IF(N203="zákl. přenesená",J203,0)</f>
        <v>0</v>
      </c>
      <c r="BH203" s="216">
        <f>IF(N203="sníž. přenesená",J203,0)</f>
        <v>0</v>
      </c>
      <c r="BI203" s="216">
        <f>IF(N203="nulová",J203,0)</f>
        <v>0</v>
      </c>
      <c r="BJ203" s="18" t="s">
        <v>81</v>
      </c>
      <c r="BK203" s="216">
        <f>ROUND(I203*H203,2)</f>
        <v>0</v>
      </c>
      <c r="BL203" s="18" t="s">
        <v>528</v>
      </c>
      <c r="BM203" s="215" t="s">
        <v>3727</v>
      </c>
    </row>
    <row r="204" spans="1:65" s="2" customFormat="1" ht="10.199999999999999">
      <c r="A204" s="35"/>
      <c r="B204" s="36"/>
      <c r="C204" s="37"/>
      <c r="D204" s="217" t="s">
        <v>194</v>
      </c>
      <c r="E204" s="37"/>
      <c r="F204" s="218" t="s">
        <v>3726</v>
      </c>
      <c r="G204" s="37"/>
      <c r="H204" s="37"/>
      <c r="I204" s="116"/>
      <c r="J204" s="37"/>
      <c r="K204" s="37"/>
      <c r="L204" s="40"/>
      <c r="M204" s="219"/>
      <c r="N204" s="220"/>
      <c r="O204" s="72"/>
      <c r="P204" s="72"/>
      <c r="Q204" s="72"/>
      <c r="R204" s="72"/>
      <c r="S204" s="72"/>
      <c r="T204" s="73"/>
      <c r="U204" s="35"/>
      <c r="V204" s="35"/>
      <c r="W204" s="35"/>
      <c r="X204" s="35"/>
      <c r="Y204" s="35"/>
      <c r="Z204" s="35"/>
      <c r="AA204" s="35"/>
      <c r="AB204" s="35"/>
      <c r="AC204" s="35"/>
      <c r="AD204" s="35"/>
      <c r="AE204" s="35"/>
      <c r="AT204" s="18" t="s">
        <v>194</v>
      </c>
      <c r="AU204" s="18" t="s">
        <v>83</v>
      </c>
    </row>
    <row r="205" spans="1:65" s="14" customFormat="1" ht="10.199999999999999">
      <c r="B205" s="232"/>
      <c r="C205" s="233"/>
      <c r="D205" s="217" t="s">
        <v>214</v>
      </c>
      <c r="E205" s="234" t="s">
        <v>1</v>
      </c>
      <c r="F205" s="235" t="s">
        <v>3728</v>
      </c>
      <c r="G205" s="233"/>
      <c r="H205" s="236">
        <v>36</v>
      </c>
      <c r="I205" s="237"/>
      <c r="J205" s="233"/>
      <c r="K205" s="233"/>
      <c r="L205" s="238"/>
      <c r="M205" s="239"/>
      <c r="N205" s="240"/>
      <c r="O205" s="240"/>
      <c r="P205" s="240"/>
      <c r="Q205" s="240"/>
      <c r="R205" s="240"/>
      <c r="S205" s="240"/>
      <c r="T205" s="241"/>
      <c r="AT205" s="242" t="s">
        <v>214</v>
      </c>
      <c r="AU205" s="242" t="s">
        <v>83</v>
      </c>
      <c r="AV205" s="14" t="s">
        <v>83</v>
      </c>
      <c r="AW205" s="14" t="s">
        <v>30</v>
      </c>
      <c r="AX205" s="14" t="s">
        <v>81</v>
      </c>
      <c r="AY205" s="242" t="s">
        <v>185</v>
      </c>
    </row>
    <row r="206" spans="1:65" s="2" customFormat="1" ht="21.75" customHeight="1">
      <c r="A206" s="35"/>
      <c r="B206" s="36"/>
      <c r="C206" s="204" t="s">
        <v>282</v>
      </c>
      <c r="D206" s="204" t="s">
        <v>187</v>
      </c>
      <c r="E206" s="205" t="s">
        <v>1205</v>
      </c>
      <c r="F206" s="206" t="s">
        <v>3729</v>
      </c>
      <c r="G206" s="207" t="s">
        <v>990</v>
      </c>
      <c r="H206" s="208">
        <v>12</v>
      </c>
      <c r="I206" s="209"/>
      <c r="J206" s="210">
        <f>ROUND(I206*H206,2)</f>
        <v>0</v>
      </c>
      <c r="K206" s="206" t="s">
        <v>1</v>
      </c>
      <c r="L206" s="40"/>
      <c r="M206" s="211" t="s">
        <v>1</v>
      </c>
      <c r="N206" s="212" t="s">
        <v>38</v>
      </c>
      <c r="O206" s="72"/>
      <c r="P206" s="213">
        <f>O206*H206</f>
        <v>0</v>
      </c>
      <c r="Q206" s="213">
        <v>0</v>
      </c>
      <c r="R206" s="213">
        <f>Q206*H206</f>
        <v>0</v>
      </c>
      <c r="S206" s="213">
        <v>0</v>
      </c>
      <c r="T206" s="214">
        <f>S206*H206</f>
        <v>0</v>
      </c>
      <c r="U206" s="35"/>
      <c r="V206" s="35"/>
      <c r="W206" s="35"/>
      <c r="X206" s="35"/>
      <c r="Y206" s="35"/>
      <c r="Z206" s="35"/>
      <c r="AA206" s="35"/>
      <c r="AB206" s="35"/>
      <c r="AC206" s="35"/>
      <c r="AD206" s="35"/>
      <c r="AE206" s="35"/>
      <c r="AR206" s="215" t="s">
        <v>528</v>
      </c>
      <c r="AT206" s="215" t="s">
        <v>187</v>
      </c>
      <c r="AU206" s="215" t="s">
        <v>83</v>
      </c>
      <c r="AY206" s="18" t="s">
        <v>185</v>
      </c>
      <c r="BE206" s="216">
        <f>IF(N206="základní",J206,0)</f>
        <v>0</v>
      </c>
      <c r="BF206" s="216">
        <f>IF(N206="snížená",J206,0)</f>
        <v>0</v>
      </c>
      <c r="BG206" s="216">
        <f>IF(N206="zákl. přenesená",J206,0)</f>
        <v>0</v>
      </c>
      <c r="BH206" s="216">
        <f>IF(N206="sníž. přenesená",J206,0)</f>
        <v>0</v>
      </c>
      <c r="BI206" s="216">
        <f>IF(N206="nulová",J206,0)</f>
        <v>0</v>
      </c>
      <c r="BJ206" s="18" t="s">
        <v>81</v>
      </c>
      <c r="BK206" s="216">
        <f>ROUND(I206*H206,2)</f>
        <v>0</v>
      </c>
      <c r="BL206" s="18" t="s">
        <v>528</v>
      </c>
      <c r="BM206" s="215" t="s">
        <v>3730</v>
      </c>
    </row>
    <row r="207" spans="1:65" s="2" customFormat="1" ht="10.199999999999999">
      <c r="A207" s="35"/>
      <c r="B207" s="36"/>
      <c r="C207" s="37"/>
      <c r="D207" s="217" t="s">
        <v>194</v>
      </c>
      <c r="E207" s="37"/>
      <c r="F207" s="218" t="s">
        <v>3731</v>
      </c>
      <c r="G207" s="37"/>
      <c r="H207" s="37"/>
      <c r="I207" s="116"/>
      <c r="J207" s="37"/>
      <c r="K207" s="37"/>
      <c r="L207" s="40"/>
      <c r="M207" s="219"/>
      <c r="N207" s="220"/>
      <c r="O207" s="72"/>
      <c r="P207" s="72"/>
      <c r="Q207" s="72"/>
      <c r="R207" s="72"/>
      <c r="S207" s="72"/>
      <c r="T207" s="73"/>
      <c r="U207" s="35"/>
      <c r="V207" s="35"/>
      <c r="W207" s="35"/>
      <c r="X207" s="35"/>
      <c r="Y207" s="35"/>
      <c r="Z207" s="35"/>
      <c r="AA207" s="35"/>
      <c r="AB207" s="35"/>
      <c r="AC207" s="35"/>
      <c r="AD207" s="35"/>
      <c r="AE207" s="35"/>
      <c r="AT207" s="18" t="s">
        <v>194</v>
      </c>
      <c r="AU207" s="18" t="s">
        <v>83</v>
      </c>
    </row>
    <row r="208" spans="1:65" s="2" customFormat="1" ht="21.75" customHeight="1">
      <c r="A208" s="35"/>
      <c r="B208" s="36"/>
      <c r="C208" s="204" t="s">
        <v>384</v>
      </c>
      <c r="D208" s="204" t="s">
        <v>187</v>
      </c>
      <c r="E208" s="205" t="s">
        <v>1298</v>
      </c>
      <c r="F208" s="206" t="s">
        <v>3732</v>
      </c>
      <c r="G208" s="207" t="s">
        <v>190</v>
      </c>
      <c r="H208" s="208">
        <v>1</v>
      </c>
      <c r="I208" s="209"/>
      <c r="J208" s="210">
        <f>ROUND(I208*H208,2)</f>
        <v>0</v>
      </c>
      <c r="K208" s="206" t="s">
        <v>1</v>
      </c>
      <c r="L208" s="40"/>
      <c r="M208" s="211" t="s">
        <v>1</v>
      </c>
      <c r="N208" s="212" t="s">
        <v>38</v>
      </c>
      <c r="O208" s="72"/>
      <c r="P208" s="213">
        <f>O208*H208</f>
        <v>0</v>
      </c>
      <c r="Q208" s="213">
        <v>0</v>
      </c>
      <c r="R208" s="213">
        <f>Q208*H208</f>
        <v>0</v>
      </c>
      <c r="S208" s="213">
        <v>0</v>
      </c>
      <c r="T208" s="214">
        <f>S208*H208</f>
        <v>0</v>
      </c>
      <c r="U208" s="35"/>
      <c r="V208" s="35"/>
      <c r="W208" s="35"/>
      <c r="X208" s="35"/>
      <c r="Y208" s="35"/>
      <c r="Z208" s="35"/>
      <c r="AA208" s="35"/>
      <c r="AB208" s="35"/>
      <c r="AC208" s="35"/>
      <c r="AD208" s="35"/>
      <c r="AE208" s="35"/>
      <c r="AR208" s="215" t="s">
        <v>528</v>
      </c>
      <c r="AT208" s="215" t="s">
        <v>187</v>
      </c>
      <c r="AU208" s="215" t="s">
        <v>83</v>
      </c>
      <c r="AY208" s="18" t="s">
        <v>185</v>
      </c>
      <c r="BE208" s="216">
        <f>IF(N208="základní",J208,0)</f>
        <v>0</v>
      </c>
      <c r="BF208" s="216">
        <f>IF(N208="snížená",J208,0)</f>
        <v>0</v>
      </c>
      <c r="BG208" s="216">
        <f>IF(N208="zákl. přenesená",J208,0)</f>
        <v>0</v>
      </c>
      <c r="BH208" s="216">
        <f>IF(N208="sníž. přenesená",J208,0)</f>
        <v>0</v>
      </c>
      <c r="BI208" s="216">
        <f>IF(N208="nulová",J208,0)</f>
        <v>0</v>
      </c>
      <c r="BJ208" s="18" t="s">
        <v>81</v>
      </c>
      <c r="BK208" s="216">
        <f>ROUND(I208*H208,2)</f>
        <v>0</v>
      </c>
      <c r="BL208" s="18" t="s">
        <v>528</v>
      </c>
      <c r="BM208" s="215" t="s">
        <v>3733</v>
      </c>
    </row>
    <row r="209" spans="1:65" s="2" customFormat="1" ht="10.199999999999999">
      <c r="A209" s="35"/>
      <c r="B209" s="36"/>
      <c r="C209" s="37"/>
      <c r="D209" s="217" t="s">
        <v>194</v>
      </c>
      <c r="E209" s="37"/>
      <c r="F209" s="218" t="s">
        <v>3734</v>
      </c>
      <c r="G209" s="37"/>
      <c r="H209" s="37"/>
      <c r="I209" s="116"/>
      <c r="J209" s="37"/>
      <c r="K209" s="37"/>
      <c r="L209" s="40"/>
      <c r="M209" s="219"/>
      <c r="N209" s="220"/>
      <c r="O209" s="72"/>
      <c r="P209" s="72"/>
      <c r="Q209" s="72"/>
      <c r="R209" s="72"/>
      <c r="S209" s="72"/>
      <c r="T209" s="73"/>
      <c r="U209" s="35"/>
      <c r="V209" s="35"/>
      <c r="W209" s="35"/>
      <c r="X209" s="35"/>
      <c r="Y209" s="35"/>
      <c r="Z209" s="35"/>
      <c r="AA209" s="35"/>
      <c r="AB209" s="35"/>
      <c r="AC209" s="35"/>
      <c r="AD209" s="35"/>
      <c r="AE209" s="35"/>
      <c r="AT209" s="18" t="s">
        <v>194</v>
      </c>
      <c r="AU209" s="18" t="s">
        <v>83</v>
      </c>
    </row>
    <row r="210" spans="1:65" s="12" customFormat="1" ht="22.8" customHeight="1">
      <c r="B210" s="188"/>
      <c r="C210" s="189"/>
      <c r="D210" s="190" t="s">
        <v>72</v>
      </c>
      <c r="E210" s="202" t="s">
        <v>523</v>
      </c>
      <c r="F210" s="202" t="s">
        <v>524</v>
      </c>
      <c r="G210" s="189"/>
      <c r="H210" s="189"/>
      <c r="I210" s="192"/>
      <c r="J210" s="203">
        <f>BK210</f>
        <v>0</v>
      </c>
      <c r="K210" s="189"/>
      <c r="L210" s="194"/>
      <c r="M210" s="195"/>
      <c r="N210" s="196"/>
      <c r="O210" s="196"/>
      <c r="P210" s="197">
        <f>SUM(P211:P212)</f>
        <v>0</v>
      </c>
      <c r="Q210" s="196"/>
      <c r="R210" s="197">
        <f>SUM(R211:R212)</f>
        <v>7.578E-2</v>
      </c>
      <c r="S210" s="196"/>
      <c r="T210" s="198">
        <f>SUM(T211:T212)</f>
        <v>0</v>
      </c>
      <c r="AR210" s="199" t="s">
        <v>202</v>
      </c>
      <c r="AT210" s="200" t="s">
        <v>72</v>
      </c>
      <c r="AU210" s="200" t="s">
        <v>81</v>
      </c>
      <c r="AY210" s="199" t="s">
        <v>185</v>
      </c>
      <c r="BK210" s="201">
        <f>SUM(BK211:BK212)</f>
        <v>0</v>
      </c>
    </row>
    <row r="211" spans="1:65" s="2" customFormat="1" ht="16.5" customHeight="1">
      <c r="A211" s="35"/>
      <c r="B211" s="36"/>
      <c r="C211" s="204" t="s">
        <v>8</v>
      </c>
      <c r="D211" s="204" t="s">
        <v>187</v>
      </c>
      <c r="E211" s="205" t="s">
        <v>3735</v>
      </c>
      <c r="F211" s="206" t="s">
        <v>3736</v>
      </c>
      <c r="G211" s="207" t="s">
        <v>316</v>
      </c>
      <c r="H211" s="208">
        <v>842</v>
      </c>
      <c r="I211" s="209"/>
      <c r="J211" s="210">
        <f>ROUND(I211*H211,2)</f>
        <v>0</v>
      </c>
      <c r="K211" s="206" t="s">
        <v>191</v>
      </c>
      <c r="L211" s="40"/>
      <c r="M211" s="211" t="s">
        <v>1</v>
      </c>
      <c r="N211" s="212" t="s">
        <v>38</v>
      </c>
      <c r="O211" s="72"/>
      <c r="P211" s="213">
        <f>O211*H211</f>
        <v>0</v>
      </c>
      <c r="Q211" s="213">
        <v>9.0000000000000006E-5</v>
      </c>
      <c r="R211" s="213">
        <f>Q211*H211</f>
        <v>7.578E-2</v>
      </c>
      <c r="S211" s="213">
        <v>0</v>
      </c>
      <c r="T211" s="214">
        <f>S211*H211</f>
        <v>0</v>
      </c>
      <c r="U211" s="35"/>
      <c r="V211" s="35"/>
      <c r="W211" s="35"/>
      <c r="X211" s="35"/>
      <c r="Y211" s="35"/>
      <c r="Z211" s="35"/>
      <c r="AA211" s="35"/>
      <c r="AB211" s="35"/>
      <c r="AC211" s="35"/>
      <c r="AD211" s="35"/>
      <c r="AE211" s="35"/>
      <c r="AR211" s="215" t="s">
        <v>528</v>
      </c>
      <c r="AT211" s="215" t="s">
        <v>187</v>
      </c>
      <c r="AU211" s="215" t="s">
        <v>83</v>
      </c>
      <c r="AY211" s="18" t="s">
        <v>185</v>
      </c>
      <c r="BE211" s="216">
        <f>IF(N211="základní",J211,0)</f>
        <v>0</v>
      </c>
      <c r="BF211" s="216">
        <f>IF(N211="snížená",J211,0)</f>
        <v>0</v>
      </c>
      <c r="BG211" s="216">
        <f>IF(N211="zákl. přenesená",J211,0)</f>
        <v>0</v>
      </c>
      <c r="BH211" s="216">
        <f>IF(N211="sníž. přenesená",J211,0)</f>
        <v>0</v>
      </c>
      <c r="BI211" s="216">
        <f>IF(N211="nulová",J211,0)</f>
        <v>0</v>
      </c>
      <c r="BJ211" s="18" t="s">
        <v>81</v>
      </c>
      <c r="BK211" s="216">
        <f>ROUND(I211*H211,2)</f>
        <v>0</v>
      </c>
      <c r="BL211" s="18" t="s">
        <v>528</v>
      </c>
      <c r="BM211" s="215" t="s">
        <v>3737</v>
      </c>
    </row>
    <row r="212" spans="1:65" s="2" customFormat="1" ht="28.8">
      <c r="A212" s="35"/>
      <c r="B212" s="36"/>
      <c r="C212" s="37"/>
      <c r="D212" s="217" t="s">
        <v>194</v>
      </c>
      <c r="E212" s="37"/>
      <c r="F212" s="218" t="s">
        <v>3738</v>
      </c>
      <c r="G212" s="37"/>
      <c r="H212" s="37"/>
      <c r="I212" s="116"/>
      <c r="J212" s="37"/>
      <c r="K212" s="37"/>
      <c r="L212" s="40"/>
      <c r="M212" s="254"/>
      <c r="N212" s="255"/>
      <c r="O212" s="256"/>
      <c r="P212" s="256"/>
      <c r="Q212" s="256"/>
      <c r="R212" s="256"/>
      <c r="S212" s="256"/>
      <c r="T212" s="257"/>
      <c r="U212" s="35"/>
      <c r="V212" s="35"/>
      <c r="W212" s="35"/>
      <c r="X212" s="35"/>
      <c r="Y212" s="35"/>
      <c r="Z212" s="35"/>
      <c r="AA212" s="35"/>
      <c r="AB212" s="35"/>
      <c r="AC212" s="35"/>
      <c r="AD212" s="35"/>
      <c r="AE212" s="35"/>
      <c r="AT212" s="18" t="s">
        <v>194</v>
      </c>
      <c r="AU212" s="18" t="s">
        <v>83</v>
      </c>
    </row>
    <row r="213" spans="1:65" s="2" customFormat="1" ht="6.9" customHeight="1">
      <c r="A213" s="35"/>
      <c r="B213" s="55"/>
      <c r="C213" s="56"/>
      <c r="D213" s="56"/>
      <c r="E213" s="56"/>
      <c r="F213" s="56"/>
      <c r="G213" s="56"/>
      <c r="H213" s="56"/>
      <c r="I213" s="153"/>
      <c r="J213" s="56"/>
      <c r="K213" s="56"/>
      <c r="L213" s="40"/>
      <c r="M213" s="35"/>
      <c r="O213" s="35"/>
      <c r="P213" s="35"/>
      <c r="Q213" s="35"/>
      <c r="R213" s="35"/>
      <c r="S213" s="35"/>
      <c r="T213" s="35"/>
      <c r="U213" s="35"/>
      <c r="V213" s="35"/>
      <c r="W213" s="35"/>
      <c r="X213" s="35"/>
      <c r="Y213" s="35"/>
      <c r="Z213" s="35"/>
      <c r="AA213" s="35"/>
      <c r="AB213" s="35"/>
      <c r="AC213" s="35"/>
      <c r="AD213" s="35"/>
      <c r="AE213" s="35"/>
    </row>
  </sheetData>
  <sheetProtection algorithmName="SHA-512" hashValue="557PdPVqEw7196mvFiQg/HU4ifr+2ES2kN01h9LITi6ODdg34ozlAPB5nV63iO8T8uXerU/E7xUysL6GuAbC4g==" saltValue="gODEmQJ10zBHBP8Lr3WkR85XdkklhpZqeOCbKdSEt7RpQHaHDnSuilkC5Gf2LNeYY4PWSyXpntVFXvX+QEIJQA==" spinCount="100000" sheet="1" objects="1" scenarios="1" formatColumns="0" formatRows="0" autoFilter="0"/>
  <autoFilter ref="C124:K212"/>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67"/>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140</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3739</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ROUND(J118,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ROUND((SUM(BE118:BE466)),  2)</f>
        <v>0</v>
      </c>
      <c r="G33" s="35"/>
      <c r="H33" s="35"/>
      <c r="I33" s="132">
        <v>0.21</v>
      </c>
      <c r="J33" s="131">
        <f>ROUND(((SUM(BE118:BE466))*I33),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ROUND((SUM(BF118:BF466)),  2)</f>
        <v>0</v>
      </c>
      <c r="G34" s="35"/>
      <c r="H34" s="35"/>
      <c r="I34" s="132">
        <v>0.15</v>
      </c>
      <c r="J34" s="131">
        <f>ROUND(((SUM(BF118:BF466))*I34),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ROUND((SUM(BG118:BG466)),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ROUND((SUM(BH118:BH466)),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ROUND((SUM(BI118:BI466)),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800 - Veřejná zeleň</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J118</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163</v>
      </c>
      <c r="E97" s="165"/>
      <c r="F97" s="165"/>
      <c r="G97" s="165"/>
      <c r="H97" s="165"/>
      <c r="I97" s="166"/>
      <c r="J97" s="167">
        <f>J119</f>
        <v>0</v>
      </c>
      <c r="K97" s="163"/>
      <c r="L97" s="168"/>
    </row>
    <row r="98" spans="1:31" s="10" customFormat="1" ht="19.95" customHeight="1">
      <c r="B98" s="169"/>
      <c r="C98" s="170"/>
      <c r="D98" s="171" t="s">
        <v>164</v>
      </c>
      <c r="E98" s="172"/>
      <c r="F98" s="172"/>
      <c r="G98" s="172"/>
      <c r="H98" s="172"/>
      <c r="I98" s="173"/>
      <c r="J98" s="174">
        <f>J433</f>
        <v>0</v>
      </c>
      <c r="K98" s="170"/>
      <c r="L98" s="175"/>
    </row>
    <row r="99" spans="1:31" s="2" customFormat="1" ht="21.75" customHeight="1">
      <c r="A99" s="35"/>
      <c r="B99" s="36"/>
      <c r="C99" s="37"/>
      <c r="D99" s="37"/>
      <c r="E99" s="37"/>
      <c r="F99" s="37"/>
      <c r="G99" s="37"/>
      <c r="H99" s="37"/>
      <c r="I99" s="116"/>
      <c r="J99" s="37"/>
      <c r="K99" s="37"/>
      <c r="L99" s="52"/>
      <c r="S99" s="35"/>
      <c r="T99" s="35"/>
      <c r="U99" s="35"/>
      <c r="V99" s="35"/>
      <c r="W99" s="35"/>
      <c r="X99" s="35"/>
      <c r="Y99" s="35"/>
      <c r="Z99" s="35"/>
      <c r="AA99" s="35"/>
      <c r="AB99" s="35"/>
      <c r="AC99" s="35"/>
      <c r="AD99" s="35"/>
      <c r="AE99" s="35"/>
    </row>
    <row r="100" spans="1:31" s="2" customFormat="1" ht="6.9" customHeight="1">
      <c r="A100" s="35"/>
      <c r="B100" s="55"/>
      <c r="C100" s="56"/>
      <c r="D100" s="56"/>
      <c r="E100" s="56"/>
      <c r="F100" s="56"/>
      <c r="G100" s="56"/>
      <c r="H100" s="56"/>
      <c r="I100" s="153"/>
      <c r="J100" s="56"/>
      <c r="K100" s="56"/>
      <c r="L100" s="52"/>
      <c r="S100" s="35"/>
      <c r="T100" s="35"/>
      <c r="U100" s="35"/>
      <c r="V100" s="35"/>
      <c r="W100" s="35"/>
      <c r="X100" s="35"/>
      <c r="Y100" s="35"/>
      <c r="Z100" s="35"/>
      <c r="AA100" s="35"/>
      <c r="AB100" s="35"/>
      <c r="AC100" s="35"/>
      <c r="AD100" s="35"/>
      <c r="AE100" s="35"/>
    </row>
    <row r="104" spans="1:31" s="2" customFormat="1" ht="6.9" customHeight="1">
      <c r="A104" s="35"/>
      <c r="B104" s="57"/>
      <c r="C104" s="58"/>
      <c r="D104" s="58"/>
      <c r="E104" s="58"/>
      <c r="F104" s="58"/>
      <c r="G104" s="58"/>
      <c r="H104" s="58"/>
      <c r="I104" s="156"/>
      <c r="J104" s="58"/>
      <c r="K104" s="58"/>
      <c r="L104" s="52"/>
      <c r="S104" s="35"/>
      <c r="T104" s="35"/>
      <c r="U104" s="35"/>
      <c r="V104" s="35"/>
      <c r="W104" s="35"/>
      <c r="X104" s="35"/>
      <c r="Y104" s="35"/>
      <c r="Z104" s="35"/>
      <c r="AA104" s="35"/>
      <c r="AB104" s="35"/>
      <c r="AC104" s="35"/>
      <c r="AD104" s="35"/>
      <c r="AE104" s="35"/>
    </row>
    <row r="105" spans="1:31" s="2" customFormat="1" ht="24.9" customHeight="1">
      <c r="A105" s="35"/>
      <c r="B105" s="36"/>
      <c r="C105" s="24" t="s">
        <v>170</v>
      </c>
      <c r="D105" s="37"/>
      <c r="E105" s="37"/>
      <c r="F105" s="37"/>
      <c r="G105" s="37"/>
      <c r="H105" s="37"/>
      <c r="I105" s="116"/>
      <c r="J105" s="37"/>
      <c r="K105" s="37"/>
      <c r="L105" s="52"/>
      <c r="S105" s="35"/>
      <c r="T105" s="35"/>
      <c r="U105" s="35"/>
      <c r="V105" s="35"/>
      <c r="W105" s="35"/>
      <c r="X105" s="35"/>
      <c r="Y105" s="35"/>
      <c r="Z105" s="35"/>
      <c r="AA105" s="35"/>
      <c r="AB105" s="35"/>
      <c r="AC105" s="35"/>
      <c r="AD105" s="35"/>
      <c r="AE105" s="35"/>
    </row>
    <row r="106" spans="1:31" s="2" customFormat="1" ht="6.9" customHeight="1">
      <c r="A106" s="35"/>
      <c r="B106" s="36"/>
      <c r="C106" s="37"/>
      <c r="D106" s="37"/>
      <c r="E106" s="37"/>
      <c r="F106" s="37"/>
      <c r="G106" s="37"/>
      <c r="H106" s="37"/>
      <c r="I106" s="116"/>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116"/>
      <c r="J107" s="37"/>
      <c r="K107" s="37"/>
      <c r="L107" s="52"/>
      <c r="S107" s="35"/>
      <c r="T107" s="35"/>
      <c r="U107" s="35"/>
      <c r="V107" s="35"/>
      <c r="W107" s="35"/>
      <c r="X107" s="35"/>
      <c r="Y107" s="35"/>
      <c r="Z107" s="35"/>
      <c r="AA107" s="35"/>
      <c r="AB107" s="35"/>
      <c r="AC107" s="35"/>
      <c r="AD107" s="35"/>
      <c r="AE107" s="35"/>
    </row>
    <row r="108" spans="1:31" s="2" customFormat="1" ht="16.5" customHeight="1">
      <c r="A108" s="35"/>
      <c r="B108" s="36"/>
      <c r="C108" s="37"/>
      <c r="D108" s="37"/>
      <c r="E108" s="334" t="str">
        <f>E7</f>
        <v>Revitalizace náměstí ve Valašském Meziříčí</v>
      </c>
      <c r="F108" s="335"/>
      <c r="G108" s="335"/>
      <c r="H108" s="335"/>
      <c r="I108" s="116"/>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154</v>
      </c>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323" t="str">
        <f>E9</f>
        <v>SO 800 - Veřejná zeleň</v>
      </c>
      <c r="F110" s="336"/>
      <c r="G110" s="336"/>
      <c r="H110" s="336"/>
      <c r="I110" s="116"/>
      <c r="J110" s="37"/>
      <c r="K110" s="37"/>
      <c r="L110" s="52"/>
      <c r="S110" s="35"/>
      <c r="T110" s="35"/>
      <c r="U110" s="35"/>
      <c r="V110" s="35"/>
      <c r="W110" s="35"/>
      <c r="X110" s="35"/>
      <c r="Y110" s="35"/>
      <c r="Z110" s="35"/>
      <c r="AA110" s="35"/>
      <c r="AB110" s="35"/>
      <c r="AC110" s="35"/>
      <c r="AD110" s="35"/>
      <c r="AE110" s="35"/>
    </row>
    <row r="111" spans="1:31" s="2" customFormat="1" ht="6.9" customHeight="1">
      <c r="A111" s="35"/>
      <c r="B111" s="36"/>
      <c r="C111" s="37"/>
      <c r="D111" s="37"/>
      <c r="E111" s="37"/>
      <c r="F111" s="37"/>
      <c r="G111" s="37"/>
      <c r="H111" s="37"/>
      <c r="I111" s="116"/>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Valašské Meziříčí</v>
      </c>
      <c r="G112" s="37"/>
      <c r="H112" s="37"/>
      <c r="I112" s="118" t="s">
        <v>22</v>
      </c>
      <c r="J112" s="67" t="str">
        <f>IF(J12="","",J12)</f>
        <v>16. 10. 2020</v>
      </c>
      <c r="K112" s="37"/>
      <c r="L112" s="52"/>
      <c r="S112" s="35"/>
      <c r="T112" s="35"/>
      <c r="U112" s="35"/>
      <c r="V112" s="35"/>
      <c r="W112" s="35"/>
      <c r="X112" s="35"/>
      <c r="Y112" s="35"/>
      <c r="Z112" s="35"/>
      <c r="AA112" s="35"/>
      <c r="AB112" s="35"/>
      <c r="AC112" s="35"/>
      <c r="AD112" s="35"/>
      <c r="AE112" s="35"/>
    </row>
    <row r="113" spans="1:65" s="2" customFormat="1" ht="6.9" customHeight="1">
      <c r="A113" s="35"/>
      <c r="B113" s="36"/>
      <c r="C113" s="37"/>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65" s="2" customFormat="1" ht="25.65" customHeight="1">
      <c r="A114" s="35"/>
      <c r="B114" s="36"/>
      <c r="C114" s="30" t="s">
        <v>24</v>
      </c>
      <c r="D114" s="37"/>
      <c r="E114" s="37"/>
      <c r="F114" s="28" t="str">
        <f>E15</f>
        <v xml:space="preserve"> </v>
      </c>
      <c r="G114" s="37"/>
      <c r="H114" s="37"/>
      <c r="I114" s="118" t="s">
        <v>29</v>
      </c>
      <c r="J114" s="33" t="str">
        <f>E21</f>
        <v>360 DEGREES CONSTRUCT s.r.o.</v>
      </c>
      <c r="K114" s="37"/>
      <c r="L114" s="52"/>
      <c r="S114" s="35"/>
      <c r="T114" s="35"/>
      <c r="U114" s="35"/>
      <c r="V114" s="35"/>
      <c r="W114" s="35"/>
      <c r="X114" s="35"/>
      <c r="Y114" s="35"/>
      <c r="Z114" s="35"/>
      <c r="AA114" s="35"/>
      <c r="AB114" s="35"/>
      <c r="AC114" s="35"/>
      <c r="AD114" s="35"/>
      <c r="AE114" s="35"/>
    </row>
    <row r="115" spans="1:65" s="2" customFormat="1" ht="25.65" customHeight="1">
      <c r="A115" s="35"/>
      <c r="B115" s="36"/>
      <c r="C115" s="30" t="s">
        <v>27</v>
      </c>
      <c r="D115" s="37"/>
      <c r="E115" s="37"/>
      <c r="F115" s="28" t="str">
        <f>IF(E18="","",E18)</f>
        <v>Vyplň údaj</v>
      </c>
      <c r="G115" s="37"/>
      <c r="H115" s="37"/>
      <c r="I115" s="118" t="s">
        <v>31</v>
      </c>
      <c r="J115" s="33" t="str">
        <f>E24</f>
        <v>360 DEGREES CONSTRUCT s.r.o.</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11" customFormat="1" ht="29.25" customHeight="1">
      <c r="A117" s="176"/>
      <c r="B117" s="177"/>
      <c r="C117" s="178" t="s">
        <v>171</v>
      </c>
      <c r="D117" s="179" t="s">
        <v>58</v>
      </c>
      <c r="E117" s="179" t="s">
        <v>54</v>
      </c>
      <c r="F117" s="179" t="s">
        <v>55</v>
      </c>
      <c r="G117" s="179" t="s">
        <v>172</v>
      </c>
      <c r="H117" s="179" t="s">
        <v>173</v>
      </c>
      <c r="I117" s="180" t="s">
        <v>174</v>
      </c>
      <c r="J117" s="179" t="s">
        <v>160</v>
      </c>
      <c r="K117" s="181" t="s">
        <v>175</v>
      </c>
      <c r="L117" s="182"/>
      <c r="M117" s="76" t="s">
        <v>1</v>
      </c>
      <c r="N117" s="77" t="s">
        <v>37</v>
      </c>
      <c r="O117" s="77" t="s">
        <v>176</v>
      </c>
      <c r="P117" s="77" t="s">
        <v>177</v>
      </c>
      <c r="Q117" s="77" t="s">
        <v>178</v>
      </c>
      <c r="R117" s="77" t="s">
        <v>179</v>
      </c>
      <c r="S117" s="77" t="s">
        <v>180</v>
      </c>
      <c r="T117" s="78" t="s">
        <v>181</v>
      </c>
      <c r="U117" s="176"/>
      <c r="V117" s="176"/>
      <c r="W117" s="176"/>
      <c r="X117" s="176"/>
      <c r="Y117" s="176"/>
      <c r="Z117" s="176"/>
      <c r="AA117" s="176"/>
      <c r="AB117" s="176"/>
      <c r="AC117" s="176"/>
      <c r="AD117" s="176"/>
      <c r="AE117" s="176"/>
    </row>
    <row r="118" spans="1:65" s="2" customFormat="1" ht="22.8" customHeight="1">
      <c r="A118" s="35"/>
      <c r="B118" s="36"/>
      <c r="C118" s="83" t="s">
        <v>182</v>
      </c>
      <c r="D118" s="37"/>
      <c r="E118" s="37"/>
      <c r="F118" s="37"/>
      <c r="G118" s="37"/>
      <c r="H118" s="37"/>
      <c r="I118" s="116"/>
      <c r="J118" s="183">
        <f>BK118</f>
        <v>0</v>
      </c>
      <c r="K118" s="37"/>
      <c r="L118" s="40"/>
      <c r="M118" s="79"/>
      <c r="N118" s="184"/>
      <c r="O118" s="80"/>
      <c r="P118" s="185">
        <f>P119</f>
        <v>0</v>
      </c>
      <c r="Q118" s="80"/>
      <c r="R118" s="185">
        <f>R119</f>
        <v>0</v>
      </c>
      <c r="S118" s="80"/>
      <c r="T118" s="186">
        <f>T119</f>
        <v>0</v>
      </c>
      <c r="U118" s="35"/>
      <c r="V118" s="35"/>
      <c r="W118" s="35"/>
      <c r="X118" s="35"/>
      <c r="Y118" s="35"/>
      <c r="Z118" s="35"/>
      <c r="AA118" s="35"/>
      <c r="AB118" s="35"/>
      <c r="AC118" s="35"/>
      <c r="AD118" s="35"/>
      <c r="AE118" s="35"/>
      <c r="AT118" s="18" t="s">
        <v>72</v>
      </c>
      <c r="AU118" s="18" t="s">
        <v>162</v>
      </c>
      <c r="BK118" s="187">
        <f>BK119</f>
        <v>0</v>
      </c>
    </row>
    <row r="119" spans="1:65" s="12" customFormat="1" ht="25.95" customHeight="1">
      <c r="B119" s="188"/>
      <c r="C119" s="189"/>
      <c r="D119" s="190" t="s">
        <v>72</v>
      </c>
      <c r="E119" s="191" t="s">
        <v>183</v>
      </c>
      <c r="F119" s="191" t="s">
        <v>184</v>
      </c>
      <c r="G119" s="189"/>
      <c r="H119" s="189"/>
      <c r="I119" s="192"/>
      <c r="J119" s="193">
        <f>BK119</f>
        <v>0</v>
      </c>
      <c r="K119" s="189"/>
      <c r="L119" s="194"/>
      <c r="M119" s="195"/>
      <c r="N119" s="196"/>
      <c r="O119" s="196"/>
      <c r="P119" s="197">
        <f>P120+SUM(P121:P433)</f>
        <v>0</v>
      </c>
      <c r="Q119" s="196"/>
      <c r="R119" s="197">
        <f>R120+SUM(R121:R433)</f>
        <v>0</v>
      </c>
      <c r="S119" s="196"/>
      <c r="T119" s="198">
        <f>T120+SUM(T121:T433)</f>
        <v>0</v>
      </c>
      <c r="AR119" s="199" t="s">
        <v>81</v>
      </c>
      <c r="AT119" s="200" t="s">
        <v>72</v>
      </c>
      <c r="AU119" s="200" t="s">
        <v>73</v>
      </c>
      <c r="AY119" s="199" t="s">
        <v>185</v>
      </c>
      <c r="BK119" s="201">
        <f>BK120+SUM(BK121:BK433)</f>
        <v>0</v>
      </c>
    </row>
    <row r="120" spans="1:65" s="2" customFormat="1" ht="21.75" customHeight="1">
      <c r="A120" s="35"/>
      <c r="B120" s="36"/>
      <c r="C120" s="204" t="s">
        <v>81</v>
      </c>
      <c r="D120" s="204" t="s">
        <v>187</v>
      </c>
      <c r="E120" s="205" t="s">
        <v>3740</v>
      </c>
      <c r="F120" s="206" t="s">
        <v>3741</v>
      </c>
      <c r="G120" s="207" t="s">
        <v>210</v>
      </c>
      <c r="H120" s="208">
        <v>285.3</v>
      </c>
      <c r="I120" s="209"/>
      <c r="J120" s="210">
        <f>ROUND(I120*H120,2)</f>
        <v>0</v>
      </c>
      <c r="K120" s="206" t="s">
        <v>1</v>
      </c>
      <c r="L120" s="40"/>
      <c r="M120" s="211" t="s">
        <v>1</v>
      </c>
      <c r="N120" s="212" t="s">
        <v>38</v>
      </c>
      <c r="O120" s="72"/>
      <c r="P120" s="213">
        <f>O120*H120</f>
        <v>0</v>
      </c>
      <c r="Q120" s="213">
        <v>0</v>
      </c>
      <c r="R120" s="213">
        <f>Q120*H120</f>
        <v>0</v>
      </c>
      <c r="S120" s="213">
        <v>0</v>
      </c>
      <c r="T120" s="214">
        <f>S120*H120</f>
        <v>0</v>
      </c>
      <c r="U120" s="35"/>
      <c r="V120" s="35"/>
      <c r="W120" s="35"/>
      <c r="X120" s="35"/>
      <c r="Y120" s="35"/>
      <c r="Z120" s="35"/>
      <c r="AA120" s="35"/>
      <c r="AB120" s="35"/>
      <c r="AC120" s="35"/>
      <c r="AD120" s="35"/>
      <c r="AE120" s="35"/>
      <c r="AR120" s="215" t="s">
        <v>192</v>
      </c>
      <c r="AT120" s="215" t="s">
        <v>187</v>
      </c>
      <c r="AU120" s="215" t="s">
        <v>81</v>
      </c>
      <c r="AY120" s="18" t="s">
        <v>185</v>
      </c>
      <c r="BE120" s="216">
        <f>IF(N120="základní",J120,0)</f>
        <v>0</v>
      </c>
      <c r="BF120" s="216">
        <f>IF(N120="snížená",J120,0)</f>
        <v>0</v>
      </c>
      <c r="BG120" s="216">
        <f>IF(N120="zákl. přenesená",J120,0)</f>
        <v>0</v>
      </c>
      <c r="BH120" s="216">
        <f>IF(N120="sníž. přenesená",J120,0)</f>
        <v>0</v>
      </c>
      <c r="BI120" s="216">
        <f>IF(N120="nulová",J120,0)</f>
        <v>0</v>
      </c>
      <c r="BJ120" s="18" t="s">
        <v>81</v>
      </c>
      <c r="BK120" s="216">
        <f>ROUND(I120*H120,2)</f>
        <v>0</v>
      </c>
      <c r="BL120" s="18" t="s">
        <v>192</v>
      </c>
      <c r="BM120" s="215" t="s">
        <v>3742</v>
      </c>
    </row>
    <row r="121" spans="1:65" s="2" customFormat="1" ht="19.2">
      <c r="A121" s="35"/>
      <c r="B121" s="36"/>
      <c r="C121" s="37"/>
      <c r="D121" s="217" t="s">
        <v>194</v>
      </c>
      <c r="E121" s="37"/>
      <c r="F121" s="218" t="s">
        <v>3741</v>
      </c>
      <c r="G121" s="37"/>
      <c r="H121" s="37"/>
      <c r="I121" s="116"/>
      <c r="J121" s="37"/>
      <c r="K121" s="37"/>
      <c r="L121" s="40"/>
      <c r="M121" s="219"/>
      <c r="N121" s="220"/>
      <c r="O121" s="72"/>
      <c r="P121" s="72"/>
      <c r="Q121" s="72"/>
      <c r="R121" s="72"/>
      <c r="S121" s="72"/>
      <c r="T121" s="73"/>
      <c r="U121" s="35"/>
      <c r="V121" s="35"/>
      <c r="W121" s="35"/>
      <c r="X121" s="35"/>
      <c r="Y121" s="35"/>
      <c r="Z121" s="35"/>
      <c r="AA121" s="35"/>
      <c r="AB121" s="35"/>
      <c r="AC121" s="35"/>
      <c r="AD121" s="35"/>
      <c r="AE121" s="35"/>
      <c r="AT121" s="18" t="s">
        <v>194</v>
      </c>
      <c r="AU121" s="18" t="s">
        <v>81</v>
      </c>
    </row>
    <row r="122" spans="1:65" s="13" customFormat="1" ht="10.199999999999999">
      <c r="B122" s="222"/>
      <c r="C122" s="223"/>
      <c r="D122" s="217" t="s">
        <v>214</v>
      </c>
      <c r="E122" s="224" t="s">
        <v>1</v>
      </c>
      <c r="F122" s="225" t="s">
        <v>3743</v>
      </c>
      <c r="G122" s="223"/>
      <c r="H122" s="224" t="s">
        <v>1</v>
      </c>
      <c r="I122" s="226"/>
      <c r="J122" s="223"/>
      <c r="K122" s="223"/>
      <c r="L122" s="227"/>
      <c r="M122" s="228"/>
      <c r="N122" s="229"/>
      <c r="O122" s="229"/>
      <c r="P122" s="229"/>
      <c r="Q122" s="229"/>
      <c r="R122" s="229"/>
      <c r="S122" s="229"/>
      <c r="T122" s="230"/>
      <c r="AT122" s="231" t="s">
        <v>214</v>
      </c>
      <c r="AU122" s="231" t="s">
        <v>81</v>
      </c>
      <c r="AV122" s="13" t="s">
        <v>81</v>
      </c>
      <c r="AW122" s="13" t="s">
        <v>30</v>
      </c>
      <c r="AX122" s="13" t="s">
        <v>73</v>
      </c>
      <c r="AY122" s="231" t="s">
        <v>185</v>
      </c>
    </row>
    <row r="123" spans="1:65" s="14" customFormat="1" ht="10.199999999999999">
      <c r="B123" s="232"/>
      <c r="C123" s="233"/>
      <c r="D123" s="217" t="s">
        <v>214</v>
      </c>
      <c r="E123" s="234" t="s">
        <v>1</v>
      </c>
      <c r="F123" s="235" t="s">
        <v>3744</v>
      </c>
      <c r="G123" s="233"/>
      <c r="H123" s="236">
        <v>285.3</v>
      </c>
      <c r="I123" s="237"/>
      <c r="J123" s="233"/>
      <c r="K123" s="233"/>
      <c r="L123" s="238"/>
      <c r="M123" s="239"/>
      <c r="N123" s="240"/>
      <c r="O123" s="240"/>
      <c r="P123" s="240"/>
      <c r="Q123" s="240"/>
      <c r="R123" s="240"/>
      <c r="S123" s="240"/>
      <c r="T123" s="241"/>
      <c r="AT123" s="242" t="s">
        <v>214</v>
      </c>
      <c r="AU123" s="242" t="s">
        <v>81</v>
      </c>
      <c r="AV123" s="14" t="s">
        <v>83</v>
      </c>
      <c r="AW123" s="14" t="s">
        <v>30</v>
      </c>
      <c r="AX123" s="14" t="s">
        <v>81</v>
      </c>
      <c r="AY123" s="242" t="s">
        <v>185</v>
      </c>
    </row>
    <row r="124" spans="1:65" s="2" customFormat="1" ht="21.75" customHeight="1">
      <c r="A124" s="35"/>
      <c r="B124" s="36"/>
      <c r="C124" s="204" t="s">
        <v>83</v>
      </c>
      <c r="D124" s="204" t="s">
        <v>187</v>
      </c>
      <c r="E124" s="205" t="s">
        <v>3745</v>
      </c>
      <c r="F124" s="206" t="s">
        <v>3746</v>
      </c>
      <c r="G124" s="207" t="s">
        <v>325</v>
      </c>
      <c r="H124" s="208">
        <v>166.29</v>
      </c>
      <c r="I124" s="209"/>
      <c r="J124" s="210">
        <f>ROUND(I124*H124,2)</f>
        <v>0</v>
      </c>
      <c r="K124" s="206" t="s">
        <v>1</v>
      </c>
      <c r="L124" s="40"/>
      <c r="M124" s="211" t="s">
        <v>1</v>
      </c>
      <c r="N124" s="212" t="s">
        <v>38</v>
      </c>
      <c r="O124" s="72"/>
      <c r="P124" s="213">
        <f>O124*H124</f>
        <v>0</v>
      </c>
      <c r="Q124" s="213">
        <v>0</v>
      </c>
      <c r="R124" s="213">
        <f>Q124*H124</f>
        <v>0</v>
      </c>
      <c r="S124" s="213">
        <v>0</v>
      </c>
      <c r="T124" s="214">
        <f>S124*H124</f>
        <v>0</v>
      </c>
      <c r="U124" s="35"/>
      <c r="V124" s="35"/>
      <c r="W124" s="35"/>
      <c r="X124" s="35"/>
      <c r="Y124" s="35"/>
      <c r="Z124" s="35"/>
      <c r="AA124" s="35"/>
      <c r="AB124" s="35"/>
      <c r="AC124" s="35"/>
      <c r="AD124" s="35"/>
      <c r="AE124" s="35"/>
      <c r="AR124" s="215" t="s">
        <v>192</v>
      </c>
      <c r="AT124" s="215" t="s">
        <v>187</v>
      </c>
      <c r="AU124" s="215" t="s">
        <v>81</v>
      </c>
      <c r="AY124" s="18" t="s">
        <v>185</v>
      </c>
      <c r="BE124" s="216">
        <f>IF(N124="základní",J124,0)</f>
        <v>0</v>
      </c>
      <c r="BF124" s="216">
        <f>IF(N124="snížená",J124,0)</f>
        <v>0</v>
      </c>
      <c r="BG124" s="216">
        <f>IF(N124="zákl. přenesená",J124,0)</f>
        <v>0</v>
      </c>
      <c r="BH124" s="216">
        <f>IF(N124="sníž. přenesená",J124,0)</f>
        <v>0</v>
      </c>
      <c r="BI124" s="216">
        <f>IF(N124="nulová",J124,0)</f>
        <v>0</v>
      </c>
      <c r="BJ124" s="18" t="s">
        <v>81</v>
      </c>
      <c r="BK124" s="216">
        <f>ROUND(I124*H124,2)</f>
        <v>0</v>
      </c>
      <c r="BL124" s="18" t="s">
        <v>192</v>
      </c>
      <c r="BM124" s="215" t="s">
        <v>3747</v>
      </c>
    </row>
    <row r="125" spans="1:65" s="2" customFormat="1" ht="19.2">
      <c r="A125" s="35"/>
      <c r="B125" s="36"/>
      <c r="C125" s="37"/>
      <c r="D125" s="217" t="s">
        <v>194</v>
      </c>
      <c r="E125" s="37"/>
      <c r="F125" s="218" t="s">
        <v>3746</v>
      </c>
      <c r="G125" s="37"/>
      <c r="H125" s="37"/>
      <c r="I125" s="116"/>
      <c r="J125" s="37"/>
      <c r="K125" s="37"/>
      <c r="L125" s="40"/>
      <c r="M125" s="219"/>
      <c r="N125" s="220"/>
      <c r="O125" s="72"/>
      <c r="P125" s="72"/>
      <c r="Q125" s="72"/>
      <c r="R125" s="72"/>
      <c r="S125" s="72"/>
      <c r="T125" s="73"/>
      <c r="U125" s="35"/>
      <c r="V125" s="35"/>
      <c r="W125" s="35"/>
      <c r="X125" s="35"/>
      <c r="Y125" s="35"/>
      <c r="Z125" s="35"/>
      <c r="AA125" s="35"/>
      <c r="AB125" s="35"/>
      <c r="AC125" s="35"/>
      <c r="AD125" s="35"/>
      <c r="AE125" s="35"/>
      <c r="AT125" s="18" t="s">
        <v>194</v>
      </c>
      <c r="AU125" s="18" t="s">
        <v>81</v>
      </c>
    </row>
    <row r="126" spans="1:65" s="14" customFormat="1" ht="10.199999999999999">
      <c r="B126" s="232"/>
      <c r="C126" s="233"/>
      <c r="D126" s="217" t="s">
        <v>214</v>
      </c>
      <c r="E126" s="234" t="s">
        <v>1</v>
      </c>
      <c r="F126" s="235" t="s">
        <v>3748</v>
      </c>
      <c r="G126" s="233"/>
      <c r="H126" s="236">
        <v>166.29</v>
      </c>
      <c r="I126" s="237"/>
      <c r="J126" s="233"/>
      <c r="K126" s="233"/>
      <c r="L126" s="238"/>
      <c r="M126" s="239"/>
      <c r="N126" s="240"/>
      <c r="O126" s="240"/>
      <c r="P126" s="240"/>
      <c r="Q126" s="240"/>
      <c r="R126" s="240"/>
      <c r="S126" s="240"/>
      <c r="T126" s="241"/>
      <c r="AT126" s="242" t="s">
        <v>214</v>
      </c>
      <c r="AU126" s="242" t="s">
        <v>81</v>
      </c>
      <c r="AV126" s="14" t="s">
        <v>83</v>
      </c>
      <c r="AW126" s="14" t="s">
        <v>30</v>
      </c>
      <c r="AX126" s="14" t="s">
        <v>81</v>
      </c>
      <c r="AY126" s="242" t="s">
        <v>185</v>
      </c>
    </row>
    <row r="127" spans="1:65" s="2" customFormat="1" ht="21.75" customHeight="1">
      <c r="A127" s="35"/>
      <c r="B127" s="36"/>
      <c r="C127" s="204" t="s">
        <v>202</v>
      </c>
      <c r="D127" s="204" t="s">
        <v>187</v>
      </c>
      <c r="E127" s="205" t="s">
        <v>3749</v>
      </c>
      <c r="F127" s="206" t="s">
        <v>3750</v>
      </c>
      <c r="G127" s="207" t="s">
        <v>325</v>
      </c>
      <c r="H127" s="208">
        <v>23.756</v>
      </c>
      <c r="I127" s="209"/>
      <c r="J127" s="210">
        <f>ROUND(I127*H127,2)</f>
        <v>0</v>
      </c>
      <c r="K127" s="206" t="s">
        <v>1</v>
      </c>
      <c r="L127" s="40"/>
      <c r="M127" s="211" t="s">
        <v>1</v>
      </c>
      <c r="N127" s="212" t="s">
        <v>38</v>
      </c>
      <c r="O127" s="72"/>
      <c r="P127" s="213">
        <f>O127*H127</f>
        <v>0</v>
      </c>
      <c r="Q127" s="213">
        <v>0</v>
      </c>
      <c r="R127" s="213">
        <f>Q127*H127</f>
        <v>0</v>
      </c>
      <c r="S127" s="213">
        <v>0</v>
      </c>
      <c r="T127" s="214">
        <f>S127*H127</f>
        <v>0</v>
      </c>
      <c r="U127" s="35"/>
      <c r="V127" s="35"/>
      <c r="W127" s="35"/>
      <c r="X127" s="35"/>
      <c r="Y127" s="35"/>
      <c r="Z127" s="35"/>
      <c r="AA127" s="35"/>
      <c r="AB127" s="35"/>
      <c r="AC127" s="35"/>
      <c r="AD127" s="35"/>
      <c r="AE127" s="35"/>
      <c r="AR127" s="215" t="s">
        <v>192</v>
      </c>
      <c r="AT127" s="215" t="s">
        <v>187</v>
      </c>
      <c r="AU127" s="215" t="s">
        <v>81</v>
      </c>
      <c r="AY127" s="18" t="s">
        <v>185</v>
      </c>
      <c r="BE127" s="216">
        <f>IF(N127="základní",J127,0)</f>
        <v>0</v>
      </c>
      <c r="BF127" s="216">
        <f>IF(N127="snížená",J127,0)</f>
        <v>0</v>
      </c>
      <c r="BG127" s="216">
        <f>IF(N127="zákl. přenesená",J127,0)</f>
        <v>0</v>
      </c>
      <c r="BH127" s="216">
        <f>IF(N127="sníž. přenesená",J127,0)</f>
        <v>0</v>
      </c>
      <c r="BI127" s="216">
        <f>IF(N127="nulová",J127,0)</f>
        <v>0</v>
      </c>
      <c r="BJ127" s="18" t="s">
        <v>81</v>
      </c>
      <c r="BK127" s="216">
        <f>ROUND(I127*H127,2)</f>
        <v>0</v>
      </c>
      <c r="BL127" s="18" t="s">
        <v>192</v>
      </c>
      <c r="BM127" s="215" t="s">
        <v>3751</v>
      </c>
    </row>
    <row r="128" spans="1:65" s="2" customFormat="1" ht="19.2">
      <c r="A128" s="35"/>
      <c r="B128" s="36"/>
      <c r="C128" s="37"/>
      <c r="D128" s="217" t="s">
        <v>194</v>
      </c>
      <c r="E128" s="37"/>
      <c r="F128" s="218" t="s">
        <v>3750</v>
      </c>
      <c r="G128" s="37"/>
      <c r="H128" s="37"/>
      <c r="I128" s="116"/>
      <c r="J128" s="37"/>
      <c r="K128" s="37"/>
      <c r="L128" s="40"/>
      <c r="M128" s="219"/>
      <c r="N128" s="220"/>
      <c r="O128" s="72"/>
      <c r="P128" s="72"/>
      <c r="Q128" s="72"/>
      <c r="R128" s="72"/>
      <c r="S128" s="72"/>
      <c r="T128" s="73"/>
      <c r="U128" s="35"/>
      <c r="V128" s="35"/>
      <c r="W128" s="35"/>
      <c r="X128" s="35"/>
      <c r="Y128" s="35"/>
      <c r="Z128" s="35"/>
      <c r="AA128" s="35"/>
      <c r="AB128" s="35"/>
      <c r="AC128" s="35"/>
      <c r="AD128" s="35"/>
      <c r="AE128" s="35"/>
      <c r="AT128" s="18" t="s">
        <v>194</v>
      </c>
      <c r="AU128" s="18" t="s">
        <v>81</v>
      </c>
    </row>
    <row r="129" spans="1:65" s="13" customFormat="1" ht="10.199999999999999">
      <c r="B129" s="222"/>
      <c r="C129" s="223"/>
      <c r="D129" s="217" t="s">
        <v>214</v>
      </c>
      <c r="E129" s="224" t="s">
        <v>1</v>
      </c>
      <c r="F129" s="225" t="s">
        <v>3752</v>
      </c>
      <c r="G129" s="223"/>
      <c r="H129" s="224" t="s">
        <v>1</v>
      </c>
      <c r="I129" s="226"/>
      <c r="J129" s="223"/>
      <c r="K129" s="223"/>
      <c r="L129" s="227"/>
      <c r="M129" s="228"/>
      <c r="N129" s="229"/>
      <c r="O129" s="229"/>
      <c r="P129" s="229"/>
      <c r="Q129" s="229"/>
      <c r="R129" s="229"/>
      <c r="S129" s="229"/>
      <c r="T129" s="230"/>
      <c r="AT129" s="231" t="s">
        <v>214</v>
      </c>
      <c r="AU129" s="231" t="s">
        <v>81</v>
      </c>
      <c r="AV129" s="13" t="s">
        <v>81</v>
      </c>
      <c r="AW129" s="13" t="s">
        <v>30</v>
      </c>
      <c r="AX129" s="13" t="s">
        <v>73</v>
      </c>
      <c r="AY129" s="231" t="s">
        <v>185</v>
      </c>
    </row>
    <row r="130" spans="1:65" s="14" customFormat="1" ht="10.199999999999999">
      <c r="B130" s="232"/>
      <c r="C130" s="233"/>
      <c r="D130" s="217" t="s">
        <v>214</v>
      </c>
      <c r="E130" s="234" t="s">
        <v>1</v>
      </c>
      <c r="F130" s="235" t="s">
        <v>3753</v>
      </c>
      <c r="G130" s="233"/>
      <c r="H130" s="236">
        <v>23.756</v>
      </c>
      <c r="I130" s="237"/>
      <c r="J130" s="233"/>
      <c r="K130" s="233"/>
      <c r="L130" s="238"/>
      <c r="M130" s="239"/>
      <c r="N130" s="240"/>
      <c r="O130" s="240"/>
      <c r="P130" s="240"/>
      <c r="Q130" s="240"/>
      <c r="R130" s="240"/>
      <c r="S130" s="240"/>
      <c r="T130" s="241"/>
      <c r="AT130" s="242" t="s">
        <v>214</v>
      </c>
      <c r="AU130" s="242" t="s">
        <v>81</v>
      </c>
      <c r="AV130" s="14" t="s">
        <v>83</v>
      </c>
      <c r="AW130" s="14" t="s">
        <v>30</v>
      </c>
      <c r="AX130" s="14" t="s">
        <v>81</v>
      </c>
      <c r="AY130" s="242" t="s">
        <v>185</v>
      </c>
    </row>
    <row r="131" spans="1:65" s="2" customFormat="1" ht="21.75" customHeight="1">
      <c r="A131" s="35"/>
      <c r="B131" s="36"/>
      <c r="C131" s="204" t="s">
        <v>192</v>
      </c>
      <c r="D131" s="204" t="s">
        <v>187</v>
      </c>
      <c r="E131" s="205" t="s">
        <v>3754</v>
      </c>
      <c r="F131" s="206" t="s">
        <v>3755</v>
      </c>
      <c r="G131" s="207" t="s">
        <v>325</v>
      </c>
      <c r="H131" s="208">
        <v>23.756</v>
      </c>
      <c r="I131" s="209"/>
      <c r="J131" s="210">
        <f>ROUND(I131*H131,2)</f>
        <v>0</v>
      </c>
      <c r="K131" s="206" t="s">
        <v>1</v>
      </c>
      <c r="L131" s="40"/>
      <c r="M131" s="211" t="s">
        <v>1</v>
      </c>
      <c r="N131" s="212" t="s">
        <v>38</v>
      </c>
      <c r="O131" s="72"/>
      <c r="P131" s="213">
        <f>O131*H131</f>
        <v>0</v>
      </c>
      <c r="Q131" s="213">
        <v>0</v>
      </c>
      <c r="R131" s="213">
        <f>Q131*H131</f>
        <v>0</v>
      </c>
      <c r="S131" s="213">
        <v>0</v>
      </c>
      <c r="T131" s="214">
        <f>S131*H131</f>
        <v>0</v>
      </c>
      <c r="U131" s="35"/>
      <c r="V131" s="35"/>
      <c r="W131" s="35"/>
      <c r="X131" s="35"/>
      <c r="Y131" s="35"/>
      <c r="Z131" s="35"/>
      <c r="AA131" s="35"/>
      <c r="AB131" s="35"/>
      <c r="AC131" s="35"/>
      <c r="AD131" s="35"/>
      <c r="AE131" s="35"/>
      <c r="AR131" s="215" t="s">
        <v>192</v>
      </c>
      <c r="AT131" s="215" t="s">
        <v>187</v>
      </c>
      <c r="AU131" s="215" t="s">
        <v>81</v>
      </c>
      <c r="AY131" s="18" t="s">
        <v>185</v>
      </c>
      <c r="BE131" s="216">
        <f>IF(N131="základní",J131,0)</f>
        <v>0</v>
      </c>
      <c r="BF131" s="216">
        <f>IF(N131="snížená",J131,0)</f>
        <v>0</v>
      </c>
      <c r="BG131" s="216">
        <f>IF(N131="zákl. přenesená",J131,0)</f>
        <v>0</v>
      </c>
      <c r="BH131" s="216">
        <f>IF(N131="sníž. přenesená",J131,0)</f>
        <v>0</v>
      </c>
      <c r="BI131" s="216">
        <f>IF(N131="nulová",J131,0)</f>
        <v>0</v>
      </c>
      <c r="BJ131" s="18" t="s">
        <v>81</v>
      </c>
      <c r="BK131" s="216">
        <f>ROUND(I131*H131,2)</f>
        <v>0</v>
      </c>
      <c r="BL131" s="18" t="s">
        <v>192</v>
      </c>
      <c r="BM131" s="215" t="s">
        <v>3756</v>
      </c>
    </row>
    <row r="132" spans="1:65" s="2" customFormat="1" ht="19.2">
      <c r="A132" s="35"/>
      <c r="B132" s="36"/>
      <c r="C132" s="37"/>
      <c r="D132" s="217" t="s">
        <v>194</v>
      </c>
      <c r="E132" s="37"/>
      <c r="F132" s="218" t="s">
        <v>3755</v>
      </c>
      <c r="G132" s="37"/>
      <c r="H132" s="37"/>
      <c r="I132" s="116"/>
      <c r="J132" s="37"/>
      <c r="K132" s="37"/>
      <c r="L132" s="40"/>
      <c r="M132" s="219"/>
      <c r="N132" s="220"/>
      <c r="O132" s="72"/>
      <c r="P132" s="72"/>
      <c r="Q132" s="72"/>
      <c r="R132" s="72"/>
      <c r="S132" s="72"/>
      <c r="T132" s="73"/>
      <c r="U132" s="35"/>
      <c r="V132" s="35"/>
      <c r="W132" s="35"/>
      <c r="X132" s="35"/>
      <c r="Y132" s="35"/>
      <c r="Z132" s="35"/>
      <c r="AA132" s="35"/>
      <c r="AB132" s="35"/>
      <c r="AC132" s="35"/>
      <c r="AD132" s="35"/>
      <c r="AE132" s="35"/>
      <c r="AT132" s="18" t="s">
        <v>194</v>
      </c>
      <c r="AU132" s="18" t="s">
        <v>81</v>
      </c>
    </row>
    <row r="133" spans="1:65" s="2" customFormat="1" ht="21.75" customHeight="1">
      <c r="A133" s="35"/>
      <c r="B133" s="36"/>
      <c r="C133" s="204" t="s">
        <v>220</v>
      </c>
      <c r="D133" s="204" t="s">
        <v>187</v>
      </c>
      <c r="E133" s="205" t="s">
        <v>3757</v>
      </c>
      <c r="F133" s="206" t="s">
        <v>3758</v>
      </c>
      <c r="G133" s="207" t="s">
        <v>210</v>
      </c>
      <c r="H133" s="208">
        <v>285.3</v>
      </c>
      <c r="I133" s="209"/>
      <c r="J133" s="210">
        <f>ROUND(I133*H133,2)</f>
        <v>0</v>
      </c>
      <c r="K133" s="206" t="s">
        <v>1</v>
      </c>
      <c r="L133" s="40"/>
      <c r="M133" s="211" t="s">
        <v>1</v>
      </c>
      <c r="N133" s="212" t="s">
        <v>38</v>
      </c>
      <c r="O133" s="72"/>
      <c r="P133" s="213">
        <f>O133*H133</f>
        <v>0</v>
      </c>
      <c r="Q133" s="213">
        <v>0</v>
      </c>
      <c r="R133" s="213">
        <f>Q133*H133</f>
        <v>0</v>
      </c>
      <c r="S133" s="213">
        <v>0</v>
      </c>
      <c r="T133" s="214">
        <f>S133*H133</f>
        <v>0</v>
      </c>
      <c r="U133" s="35"/>
      <c r="V133" s="35"/>
      <c r="W133" s="35"/>
      <c r="X133" s="35"/>
      <c r="Y133" s="35"/>
      <c r="Z133" s="35"/>
      <c r="AA133" s="35"/>
      <c r="AB133" s="35"/>
      <c r="AC133" s="35"/>
      <c r="AD133" s="35"/>
      <c r="AE133" s="35"/>
      <c r="AR133" s="215" t="s">
        <v>192</v>
      </c>
      <c r="AT133" s="215" t="s">
        <v>187</v>
      </c>
      <c r="AU133" s="215" t="s">
        <v>81</v>
      </c>
      <c r="AY133" s="18" t="s">
        <v>185</v>
      </c>
      <c r="BE133" s="216">
        <f>IF(N133="základní",J133,0)</f>
        <v>0</v>
      </c>
      <c r="BF133" s="216">
        <f>IF(N133="snížená",J133,0)</f>
        <v>0</v>
      </c>
      <c r="BG133" s="216">
        <f>IF(N133="zákl. přenesená",J133,0)</f>
        <v>0</v>
      </c>
      <c r="BH133" s="216">
        <f>IF(N133="sníž. přenesená",J133,0)</f>
        <v>0</v>
      </c>
      <c r="BI133" s="216">
        <f>IF(N133="nulová",J133,0)</f>
        <v>0</v>
      </c>
      <c r="BJ133" s="18" t="s">
        <v>81</v>
      </c>
      <c r="BK133" s="216">
        <f>ROUND(I133*H133,2)</f>
        <v>0</v>
      </c>
      <c r="BL133" s="18" t="s">
        <v>192</v>
      </c>
      <c r="BM133" s="215" t="s">
        <v>3759</v>
      </c>
    </row>
    <row r="134" spans="1:65" s="2" customFormat="1" ht="19.2">
      <c r="A134" s="35"/>
      <c r="B134" s="36"/>
      <c r="C134" s="37"/>
      <c r="D134" s="217" t="s">
        <v>194</v>
      </c>
      <c r="E134" s="37"/>
      <c r="F134" s="218" t="s">
        <v>3758</v>
      </c>
      <c r="G134" s="37"/>
      <c r="H134" s="37"/>
      <c r="I134" s="116"/>
      <c r="J134" s="37"/>
      <c r="K134" s="37"/>
      <c r="L134" s="40"/>
      <c r="M134" s="219"/>
      <c r="N134" s="220"/>
      <c r="O134" s="72"/>
      <c r="P134" s="72"/>
      <c r="Q134" s="72"/>
      <c r="R134" s="72"/>
      <c r="S134" s="72"/>
      <c r="T134" s="73"/>
      <c r="U134" s="35"/>
      <c r="V134" s="35"/>
      <c r="W134" s="35"/>
      <c r="X134" s="35"/>
      <c r="Y134" s="35"/>
      <c r="Z134" s="35"/>
      <c r="AA134" s="35"/>
      <c r="AB134" s="35"/>
      <c r="AC134" s="35"/>
      <c r="AD134" s="35"/>
      <c r="AE134" s="35"/>
      <c r="AT134" s="18" t="s">
        <v>194</v>
      </c>
      <c r="AU134" s="18" t="s">
        <v>81</v>
      </c>
    </row>
    <row r="135" spans="1:65" s="13" customFormat="1" ht="10.199999999999999">
      <c r="B135" s="222"/>
      <c r="C135" s="223"/>
      <c r="D135" s="217" t="s">
        <v>214</v>
      </c>
      <c r="E135" s="224" t="s">
        <v>1</v>
      </c>
      <c r="F135" s="225" t="s">
        <v>3760</v>
      </c>
      <c r="G135" s="223"/>
      <c r="H135" s="224" t="s">
        <v>1</v>
      </c>
      <c r="I135" s="226"/>
      <c r="J135" s="223"/>
      <c r="K135" s="223"/>
      <c r="L135" s="227"/>
      <c r="M135" s="228"/>
      <c r="N135" s="229"/>
      <c r="O135" s="229"/>
      <c r="P135" s="229"/>
      <c r="Q135" s="229"/>
      <c r="R135" s="229"/>
      <c r="S135" s="229"/>
      <c r="T135" s="230"/>
      <c r="AT135" s="231" t="s">
        <v>214</v>
      </c>
      <c r="AU135" s="231" t="s">
        <v>81</v>
      </c>
      <c r="AV135" s="13" t="s">
        <v>81</v>
      </c>
      <c r="AW135" s="13" t="s">
        <v>30</v>
      </c>
      <c r="AX135" s="13" t="s">
        <v>73</v>
      </c>
      <c r="AY135" s="231" t="s">
        <v>185</v>
      </c>
    </row>
    <row r="136" spans="1:65" s="14" customFormat="1" ht="10.199999999999999">
      <c r="B136" s="232"/>
      <c r="C136" s="233"/>
      <c r="D136" s="217" t="s">
        <v>214</v>
      </c>
      <c r="E136" s="234" t="s">
        <v>1</v>
      </c>
      <c r="F136" s="235" t="s">
        <v>3761</v>
      </c>
      <c r="G136" s="233"/>
      <c r="H136" s="236">
        <v>59.9</v>
      </c>
      <c r="I136" s="237"/>
      <c r="J136" s="233"/>
      <c r="K136" s="233"/>
      <c r="L136" s="238"/>
      <c r="M136" s="239"/>
      <c r="N136" s="240"/>
      <c r="O136" s="240"/>
      <c r="P136" s="240"/>
      <c r="Q136" s="240"/>
      <c r="R136" s="240"/>
      <c r="S136" s="240"/>
      <c r="T136" s="241"/>
      <c r="AT136" s="242" t="s">
        <v>214</v>
      </c>
      <c r="AU136" s="242" t="s">
        <v>81</v>
      </c>
      <c r="AV136" s="14" t="s">
        <v>83</v>
      </c>
      <c r="AW136" s="14" t="s">
        <v>30</v>
      </c>
      <c r="AX136" s="14" t="s">
        <v>73</v>
      </c>
      <c r="AY136" s="242" t="s">
        <v>185</v>
      </c>
    </row>
    <row r="137" spans="1:65" s="13" customFormat="1" ht="10.199999999999999">
      <c r="B137" s="222"/>
      <c r="C137" s="223"/>
      <c r="D137" s="217" t="s">
        <v>214</v>
      </c>
      <c r="E137" s="224" t="s">
        <v>1</v>
      </c>
      <c r="F137" s="225" t="s">
        <v>3762</v>
      </c>
      <c r="G137" s="223"/>
      <c r="H137" s="224" t="s">
        <v>1</v>
      </c>
      <c r="I137" s="226"/>
      <c r="J137" s="223"/>
      <c r="K137" s="223"/>
      <c r="L137" s="227"/>
      <c r="M137" s="228"/>
      <c r="N137" s="229"/>
      <c r="O137" s="229"/>
      <c r="P137" s="229"/>
      <c r="Q137" s="229"/>
      <c r="R137" s="229"/>
      <c r="S137" s="229"/>
      <c r="T137" s="230"/>
      <c r="AT137" s="231" t="s">
        <v>214</v>
      </c>
      <c r="AU137" s="231" t="s">
        <v>81</v>
      </c>
      <c r="AV137" s="13" t="s">
        <v>81</v>
      </c>
      <c r="AW137" s="13" t="s">
        <v>30</v>
      </c>
      <c r="AX137" s="13" t="s">
        <v>73</v>
      </c>
      <c r="AY137" s="231" t="s">
        <v>185</v>
      </c>
    </row>
    <row r="138" spans="1:65" s="14" customFormat="1" ht="10.199999999999999">
      <c r="B138" s="232"/>
      <c r="C138" s="233"/>
      <c r="D138" s="217" t="s">
        <v>214</v>
      </c>
      <c r="E138" s="234" t="s">
        <v>1</v>
      </c>
      <c r="F138" s="235" t="s">
        <v>3763</v>
      </c>
      <c r="G138" s="233"/>
      <c r="H138" s="236">
        <v>62.9</v>
      </c>
      <c r="I138" s="237"/>
      <c r="J138" s="233"/>
      <c r="K138" s="233"/>
      <c r="L138" s="238"/>
      <c r="M138" s="239"/>
      <c r="N138" s="240"/>
      <c r="O138" s="240"/>
      <c r="P138" s="240"/>
      <c r="Q138" s="240"/>
      <c r="R138" s="240"/>
      <c r="S138" s="240"/>
      <c r="T138" s="241"/>
      <c r="AT138" s="242" t="s">
        <v>214</v>
      </c>
      <c r="AU138" s="242" t="s">
        <v>81</v>
      </c>
      <c r="AV138" s="14" t="s">
        <v>83</v>
      </c>
      <c r="AW138" s="14" t="s">
        <v>30</v>
      </c>
      <c r="AX138" s="14" t="s">
        <v>73</v>
      </c>
      <c r="AY138" s="242" t="s">
        <v>185</v>
      </c>
    </row>
    <row r="139" spans="1:65" s="13" customFormat="1" ht="10.199999999999999">
      <c r="B139" s="222"/>
      <c r="C139" s="223"/>
      <c r="D139" s="217" t="s">
        <v>214</v>
      </c>
      <c r="E139" s="224" t="s">
        <v>1</v>
      </c>
      <c r="F139" s="225" t="s">
        <v>3764</v>
      </c>
      <c r="G139" s="223"/>
      <c r="H139" s="224" t="s">
        <v>1</v>
      </c>
      <c r="I139" s="226"/>
      <c r="J139" s="223"/>
      <c r="K139" s="223"/>
      <c r="L139" s="227"/>
      <c r="M139" s="228"/>
      <c r="N139" s="229"/>
      <c r="O139" s="229"/>
      <c r="P139" s="229"/>
      <c r="Q139" s="229"/>
      <c r="R139" s="229"/>
      <c r="S139" s="229"/>
      <c r="T139" s="230"/>
      <c r="AT139" s="231" t="s">
        <v>214</v>
      </c>
      <c r="AU139" s="231" t="s">
        <v>81</v>
      </c>
      <c r="AV139" s="13" t="s">
        <v>81</v>
      </c>
      <c r="AW139" s="13" t="s">
        <v>30</v>
      </c>
      <c r="AX139" s="13" t="s">
        <v>73</v>
      </c>
      <c r="AY139" s="231" t="s">
        <v>185</v>
      </c>
    </row>
    <row r="140" spans="1:65" s="14" customFormat="1" ht="10.199999999999999">
      <c r="B140" s="232"/>
      <c r="C140" s="233"/>
      <c r="D140" s="217" t="s">
        <v>214</v>
      </c>
      <c r="E140" s="234" t="s">
        <v>1</v>
      </c>
      <c r="F140" s="235" t="s">
        <v>3765</v>
      </c>
      <c r="G140" s="233"/>
      <c r="H140" s="236">
        <v>76.7</v>
      </c>
      <c r="I140" s="237"/>
      <c r="J140" s="233"/>
      <c r="K140" s="233"/>
      <c r="L140" s="238"/>
      <c r="M140" s="239"/>
      <c r="N140" s="240"/>
      <c r="O140" s="240"/>
      <c r="P140" s="240"/>
      <c r="Q140" s="240"/>
      <c r="R140" s="240"/>
      <c r="S140" s="240"/>
      <c r="T140" s="241"/>
      <c r="AT140" s="242" t="s">
        <v>214</v>
      </c>
      <c r="AU140" s="242" t="s">
        <v>81</v>
      </c>
      <c r="AV140" s="14" t="s">
        <v>83</v>
      </c>
      <c r="AW140" s="14" t="s">
        <v>30</v>
      </c>
      <c r="AX140" s="14" t="s">
        <v>73</v>
      </c>
      <c r="AY140" s="242" t="s">
        <v>185</v>
      </c>
    </row>
    <row r="141" spans="1:65" s="14" customFormat="1" ht="10.199999999999999">
      <c r="B141" s="232"/>
      <c r="C141" s="233"/>
      <c r="D141" s="217" t="s">
        <v>214</v>
      </c>
      <c r="E141" s="234" t="s">
        <v>1</v>
      </c>
      <c r="F141" s="235" t="s">
        <v>3766</v>
      </c>
      <c r="G141" s="233"/>
      <c r="H141" s="236">
        <v>85.8</v>
      </c>
      <c r="I141" s="237"/>
      <c r="J141" s="233"/>
      <c r="K141" s="233"/>
      <c r="L141" s="238"/>
      <c r="M141" s="239"/>
      <c r="N141" s="240"/>
      <c r="O141" s="240"/>
      <c r="P141" s="240"/>
      <c r="Q141" s="240"/>
      <c r="R141" s="240"/>
      <c r="S141" s="240"/>
      <c r="T141" s="241"/>
      <c r="AT141" s="242" t="s">
        <v>214</v>
      </c>
      <c r="AU141" s="242" t="s">
        <v>81</v>
      </c>
      <c r="AV141" s="14" t="s">
        <v>83</v>
      </c>
      <c r="AW141" s="14" t="s">
        <v>30</v>
      </c>
      <c r="AX141" s="14" t="s">
        <v>73</v>
      </c>
      <c r="AY141" s="242" t="s">
        <v>185</v>
      </c>
    </row>
    <row r="142" spans="1:65" s="15" customFormat="1" ht="10.199999999999999">
      <c r="B142" s="243"/>
      <c r="C142" s="244"/>
      <c r="D142" s="217" t="s">
        <v>214</v>
      </c>
      <c r="E142" s="245" t="s">
        <v>1</v>
      </c>
      <c r="F142" s="246" t="s">
        <v>219</v>
      </c>
      <c r="G142" s="244"/>
      <c r="H142" s="247">
        <v>285.3</v>
      </c>
      <c r="I142" s="248"/>
      <c r="J142" s="244"/>
      <c r="K142" s="244"/>
      <c r="L142" s="249"/>
      <c r="M142" s="250"/>
      <c r="N142" s="251"/>
      <c r="O142" s="251"/>
      <c r="P142" s="251"/>
      <c r="Q142" s="251"/>
      <c r="R142" s="251"/>
      <c r="S142" s="251"/>
      <c r="T142" s="252"/>
      <c r="AT142" s="253" t="s">
        <v>214</v>
      </c>
      <c r="AU142" s="253" t="s">
        <v>81</v>
      </c>
      <c r="AV142" s="15" t="s">
        <v>192</v>
      </c>
      <c r="AW142" s="15" t="s">
        <v>30</v>
      </c>
      <c r="AX142" s="15" t="s">
        <v>81</v>
      </c>
      <c r="AY142" s="253" t="s">
        <v>185</v>
      </c>
    </row>
    <row r="143" spans="1:65" s="2" customFormat="1" ht="21.75" customHeight="1">
      <c r="A143" s="35"/>
      <c r="B143" s="36"/>
      <c r="C143" s="204" t="s">
        <v>227</v>
      </c>
      <c r="D143" s="204" t="s">
        <v>187</v>
      </c>
      <c r="E143" s="205" t="s">
        <v>3767</v>
      </c>
      <c r="F143" s="206" t="s">
        <v>3768</v>
      </c>
      <c r="G143" s="207" t="s">
        <v>210</v>
      </c>
      <c r="H143" s="208">
        <v>11.52</v>
      </c>
      <c r="I143" s="209"/>
      <c r="J143" s="210">
        <f>ROUND(I143*H143,2)</f>
        <v>0</v>
      </c>
      <c r="K143" s="206" t="s">
        <v>1</v>
      </c>
      <c r="L143" s="40"/>
      <c r="M143" s="211" t="s">
        <v>1</v>
      </c>
      <c r="N143" s="212" t="s">
        <v>38</v>
      </c>
      <c r="O143" s="72"/>
      <c r="P143" s="213">
        <f>O143*H143</f>
        <v>0</v>
      </c>
      <c r="Q143" s="213">
        <v>0</v>
      </c>
      <c r="R143" s="213">
        <f>Q143*H143</f>
        <v>0</v>
      </c>
      <c r="S143" s="213">
        <v>0</v>
      </c>
      <c r="T143" s="214">
        <f>S143*H143</f>
        <v>0</v>
      </c>
      <c r="U143" s="35"/>
      <c r="V143" s="35"/>
      <c r="W143" s="35"/>
      <c r="X143" s="35"/>
      <c r="Y143" s="35"/>
      <c r="Z143" s="35"/>
      <c r="AA143" s="35"/>
      <c r="AB143" s="35"/>
      <c r="AC143" s="35"/>
      <c r="AD143" s="35"/>
      <c r="AE143" s="35"/>
      <c r="AR143" s="215" t="s">
        <v>192</v>
      </c>
      <c r="AT143" s="215" t="s">
        <v>187</v>
      </c>
      <c r="AU143" s="215" t="s">
        <v>81</v>
      </c>
      <c r="AY143" s="18" t="s">
        <v>185</v>
      </c>
      <c r="BE143" s="216">
        <f>IF(N143="základní",J143,0)</f>
        <v>0</v>
      </c>
      <c r="BF143" s="216">
        <f>IF(N143="snížená",J143,0)</f>
        <v>0</v>
      </c>
      <c r="BG143" s="216">
        <f>IF(N143="zákl. přenesená",J143,0)</f>
        <v>0</v>
      </c>
      <c r="BH143" s="216">
        <f>IF(N143="sníž. přenesená",J143,0)</f>
        <v>0</v>
      </c>
      <c r="BI143" s="216">
        <f>IF(N143="nulová",J143,0)</f>
        <v>0</v>
      </c>
      <c r="BJ143" s="18" t="s">
        <v>81</v>
      </c>
      <c r="BK143" s="216">
        <f>ROUND(I143*H143,2)</f>
        <v>0</v>
      </c>
      <c r="BL143" s="18" t="s">
        <v>192</v>
      </c>
      <c r="BM143" s="215" t="s">
        <v>3769</v>
      </c>
    </row>
    <row r="144" spans="1:65" s="2" customFormat="1" ht="19.2">
      <c r="A144" s="35"/>
      <c r="B144" s="36"/>
      <c r="C144" s="37"/>
      <c r="D144" s="217" t="s">
        <v>194</v>
      </c>
      <c r="E144" s="37"/>
      <c r="F144" s="218" t="s">
        <v>3768</v>
      </c>
      <c r="G144" s="37"/>
      <c r="H144" s="37"/>
      <c r="I144" s="116"/>
      <c r="J144" s="37"/>
      <c r="K144" s="37"/>
      <c r="L144" s="40"/>
      <c r="M144" s="219"/>
      <c r="N144" s="220"/>
      <c r="O144" s="72"/>
      <c r="P144" s="72"/>
      <c r="Q144" s="72"/>
      <c r="R144" s="72"/>
      <c r="S144" s="72"/>
      <c r="T144" s="73"/>
      <c r="U144" s="35"/>
      <c r="V144" s="35"/>
      <c r="W144" s="35"/>
      <c r="X144" s="35"/>
      <c r="Y144" s="35"/>
      <c r="Z144" s="35"/>
      <c r="AA144" s="35"/>
      <c r="AB144" s="35"/>
      <c r="AC144" s="35"/>
      <c r="AD144" s="35"/>
      <c r="AE144" s="35"/>
      <c r="AT144" s="18" t="s">
        <v>194</v>
      </c>
      <c r="AU144" s="18" t="s">
        <v>81</v>
      </c>
    </row>
    <row r="145" spans="1:65" s="13" customFormat="1" ht="10.199999999999999">
      <c r="B145" s="222"/>
      <c r="C145" s="223"/>
      <c r="D145" s="217" t="s">
        <v>214</v>
      </c>
      <c r="E145" s="224" t="s">
        <v>1</v>
      </c>
      <c r="F145" s="225" t="s">
        <v>3770</v>
      </c>
      <c r="G145" s="223"/>
      <c r="H145" s="224" t="s">
        <v>1</v>
      </c>
      <c r="I145" s="226"/>
      <c r="J145" s="223"/>
      <c r="K145" s="223"/>
      <c r="L145" s="227"/>
      <c r="M145" s="228"/>
      <c r="N145" s="229"/>
      <c r="O145" s="229"/>
      <c r="P145" s="229"/>
      <c r="Q145" s="229"/>
      <c r="R145" s="229"/>
      <c r="S145" s="229"/>
      <c r="T145" s="230"/>
      <c r="AT145" s="231" t="s">
        <v>214</v>
      </c>
      <c r="AU145" s="231" t="s">
        <v>81</v>
      </c>
      <c r="AV145" s="13" t="s">
        <v>81</v>
      </c>
      <c r="AW145" s="13" t="s">
        <v>30</v>
      </c>
      <c r="AX145" s="13" t="s">
        <v>73</v>
      </c>
      <c r="AY145" s="231" t="s">
        <v>185</v>
      </c>
    </row>
    <row r="146" spans="1:65" s="14" customFormat="1" ht="10.199999999999999">
      <c r="B146" s="232"/>
      <c r="C146" s="233"/>
      <c r="D146" s="217" t="s">
        <v>214</v>
      </c>
      <c r="E146" s="234" t="s">
        <v>1</v>
      </c>
      <c r="F146" s="235" t="s">
        <v>3771</v>
      </c>
      <c r="G146" s="233"/>
      <c r="H146" s="236">
        <v>11.52</v>
      </c>
      <c r="I146" s="237"/>
      <c r="J146" s="233"/>
      <c r="K146" s="233"/>
      <c r="L146" s="238"/>
      <c r="M146" s="239"/>
      <c r="N146" s="240"/>
      <c r="O146" s="240"/>
      <c r="P146" s="240"/>
      <c r="Q146" s="240"/>
      <c r="R146" s="240"/>
      <c r="S146" s="240"/>
      <c r="T146" s="241"/>
      <c r="AT146" s="242" t="s">
        <v>214</v>
      </c>
      <c r="AU146" s="242" t="s">
        <v>81</v>
      </c>
      <c r="AV146" s="14" t="s">
        <v>83</v>
      </c>
      <c r="AW146" s="14" t="s">
        <v>30</v>
      </c>
      <c r="AX146" s="14" t="s">
        <v>81</v>
      </c>
      <c r="AY146" s="242" t="s">
        <v>185</v>
      </c>
    </row>
    <row r="147" spans="1:65" s="2" customFormat="1" ht="21.75" customHeight="1">
      <c r="A147" s="35"/>
      <c r="B147" s="36"/>
      <c r="C147" s="204" t="s">
        <v>235</v>
      </c>
      <c r="D147" s="204" t="s">
        <v>187</v>
      </c>
      <c r="E147" s="205" t="s">
        <v>3772</v>
      </c>
      <c r="F147" s="206" t="s">
        <v>3773</v>
      </c>
      <c r="G147" s="207" t="s">
        <v>210</v>
      </c>
      <c r="H147" s="208">
        <v>289.22699999999998</v>
      </c>
      <c r="I147" s="209"/>
      <c r="J147" s="210">
        <f>ROUND(I147*H147,2)</f>
        <v>0</v>
      </c>
      <c r="K147" s="206" t="s">
        <v>1</v>
      </c>
      <c r="L147" s="40"/>
      <c r="M147" s="211" t="s">
        <v>1</v>
      </c>
      <c r="N147" s="212" t="s">
        <v>38</v>
      </c>
      <c r="O147" s="72"/>
      <c r="P147" s="213">
        <f>O147*H147</f>
        <v>0</v>
      </c>
      <c r="Q147" s="213">
        <v>0</v>
      </c>
      <c r="R147" s="213">
        <f>Q147*H147</f>
        <v>0</v>
      </c>
      <c r="S147" s="213">
        <v>0</v>
      </c>
      <c r="T147" s="214">
        <f>S147*H147</f>
        <v>0</v>
      </c>
      <c r="U147" s="35"/>
      <c r="V147" s="35"/>
      <c r="W147" s="35"/>
      <c r="X147" s="35"/>
      <c r="Y147" s="35"/>
      <c r="Z147" s="35"/>
      <c r="AA147" s="35"/>
      <c r="AB147" s="35"/>
      <c r="AC147" s="35"/>
      <c r="AD147" s="35"/>
      <c r="AE147" s="35"/>
      <c r="AR147" s="215" t="s">
        <v>192</v>
      </c>
      <c r="AT147" s="215" t="s">
        <v>187</v>
      </c>
      <c r="AU147" s="215" t="s">
        <v>81</v>
      </c>
      <c r="AY147" s="18" t="s">
        <v>185</v>
      </c>
      <c r="BE147" s="216">
        <f>IF(N147="základní",J147,0)</f>
        <v>0</v>
      </c>
      <c r="BF147" s="216">
        <f>IF(N147="snížená",J147,0)</f>
        <v>0</v>
      </c>
      <c r="BG147" s="216">
        <f>IF(N147="zákl. přenesená",J147,0)</f>
        <v>0</v>
      </c>
      <c r="BH147" s="216">
        <f>IF(N147="sníž. přenesená",J147,0)</f>
        <v>0</v>
      </c>
      <c r="BI147" s="216">
        <f>IF(N147="nulová",J147,0)</f>
        <v>0</v>
      </c>
      <c r="BJ147" s="18" t="s">
        <v>81</v>
      </c>
      <c r="BK147" s="216">
        <f>ROUND(I147*H147,2)</f>
        <v>0</v>
      </c>
      <c r="BL147" s="18" t="s">
        <v>192</v>
      </c>
      <c r="BM147" s="215" t="s">
        <v>3774</v>
      </c>
    </row>
    <row r="148" spans="1:65" s="2" customFormat="1" ht="19.2">
      <c r="A148" s="35"/>
      <c r="B148" s="36"/>
      <c r="C148" s="37"/>
      <c r="D148" s="217" t="s">
        <v>194</v>
      </c>
      <c r="E148" s="37"/>
      <c r="F148" s="218" t="s">
        <v>3773</v>
      </c>
      <c r="G148" s="37"/>
      <c r="H148" s="37"/>
      <c r="I148" s="116"/>
      <c r="J148" s="37"/>
      <c r="K148" s="37"/>
      <c r="L148" s="40"/>
      <c r="M148" s="219"/>
      <c r="N148" s="220"/>
      <c r="O148" s="72"/>
      <c r="P148" s="72"/>
      <c r="Q148" s="72"/>
      <c r="R148" s="72"/>
      <c r="S148" s="72"/>
      <c r="T148" s="73"/>
      <c r="U148" s="35"/>
      <c r="V148" s="35"/>
      <c r="W148" s="35"/>
      <c r="X148" s="35"/>
      <c r="Y148" s="35"/>
      <c r="Z148" s="35"/>
      <c r="AA148" s="35"/>
      <c r="AB148" s="35"/>
      <c r="AC148" s="35"/>
      <c r="AD148" s="35"/>
      <c r="AE148" s="35"/>
      <c r="AT148" s="18" t="s">
        <v>194</v>
      </c>
      <c r="AU148" s="18" t="s">
        <v>81</v>
      </c>
    </row>
    <row r="149" spans="1:65" s="13" customFormat="1" ht="10.199999999999999">
      <c r="B149" s="222"/>
      <c r="C149" s="223"/>
      <c r="D149" s="217" t="s">
        <v>214</v>
      </c>
      <c r="E149" s="224" t="s">
        <v>1</v>
      </c>
      <c r="F149" s="225" t="s">
        <v>3775</v>
      </c>
      <c r="G149" s="223"/>
      <c r="H149" s="224" t="s">
        <v>1</v>
      </c>
      <c r="I149" s="226"/>
      <c r="J149" s="223"/>
      <c r="K149" s="223"/>
      <c r="L149" s="227"/>
      <c r="M149" s="228"/>
      <c r="N149" s="229"/>
      <c r="O149" s="229"/>
      <c r="P149" s="229"/>
      <c r="Q149" s="229"/>
      <c r="R149" s="229"/>
      <c r="S149" s="229"/>
      <c r="T149" s="230"/>
      <c r="AT149" s="231" t="s">
        <v>214</v>
      </c>
      <c r="AU149" s="231" t="s">
        <v>81</v>
      </c>
      <c r="AV149" s="13" t="s">
        <v>81</v>
      </c>
      <c r="AW149" s="13" t="s">
        <v>30</v>
      </c>
      <c r="AX149" s="13" t="s">
        <v>73</v>
      </c>
      <c r="AY149" s="231" t="s">
        <v>185</v>
      </c>
    </row>
    <row r="150" spans="1:65" s="14" customFormat="1" ht="10.199999999999999">
      <c r="B150" s="232"/>
      <c r="C150" s="233"/>
      <c r="D150" s="217" t="s">
        <v>214</v>
      </c>
      <c r="E150" s="234" t="s">
        <v>1</v>
      </c>
      <c r="F150" s="235" t="s">
        <v>3744</v>
      </c>
      <c r="G150" s="233"/>
      <c r="H150" s="236">
        <v>285.3</v>
      </c>
      <c r="I150" s="237"/>
      <c r="J150" s="233"/>
      <c r="K150" s="233"/>
      <c r="L150" s="238"/>
      <c r="M150" s="239"/>
      <c r="N150" s="240"/>
      <c r="O150" s="240"/>
      <c r="P150" s="240"/>
      <c r="Q150" s="240"/>
      <c r="R150" s="240"/>
      <c r="S150" s="240"/>
      <c r="T150" s="241"/>
      <c r="AT150" s="242" t="s">
        <v>214</v>
      </c>
      <c r="AU150" s="242" t="s">
        <v>81</v>
      </c>
      <c r="AV150" s="14" t="s">
        <v>83</v>
      </c>
      <c r="AW150" s="14" t="s">
        <v>30</v>
      </c>
      <c r="AX150" s="14" t="s">
        <v>73</v>
      </c>
      <c r="AY150" s="242" t="s">
        <v>185</v>
      </c>
    </row>
    <row r="151" spans="1:65" s="13" customFormat="1" ht="10.199999999999999">
      <c r="B151" s="222"/>
      <c r="C151" s="223"/>
      <c r="D151" s="217" t="s">
        <v>214</v>
      </c>
      <c r="E151" s="224" t="s">
        <v>1</v>
      </c>
      <c r="F151" s="225" t="s">
        <v>3776</v>
      </c>
      <c r="G151" s="223"/>
      <c r="H151" s="224" t="s">
        <v>1</v>
      </c>
      <c r="I151" s="226"/>
      <c r="J151" s="223"/>
      <c r="K151" s="223"/>
      <c r="L151" s="227"/>
      <c r="M151" s="228"/>
      <c r="N151" s="229"/>
      <c r="O151" s="229"/>
      <c r="P151" s="229"/>
      <c r="Q151" s="229"/>
      <c r="R151" s="229"/>
      <c r="S151" s="229"/>
      <c r="T151" s="230"/>
      <c r="AT151" s="231" t="s">
        <v>214</v>
      </c>
      <c r="AU151" s="231" t="s">
        <v>81</v>
      </c>
      <c r="AV151" s="13" t="s">
        <v>81</v>
      </c>
      <c r="AW151" s="13" t="s">
        <v>30</v>
      </c>
      <c r="AX151" s="13" t="s">
        <v>73</v>
      </c>
      <c r="AY151" s="231" t="s">
        <v>185</v>
      </c>
    </row>
    <row r="152" spans="1:65" s="14" customFormat="1" ht="10.199999999999999">
      <c r="B152" s="232"/>
      <c r="C152" s="233"/>
      <c r="D152" s="217" t="s">
        <v>214</v>
      </c>
      <c r="E152" s="234" t="s">
        <v>1</v>
      </c>
      <c r="F152" s="235" t="s">
        <v>3777</v>
      </c>
      <c r="G152" s="233"/>
      <c r="H152" s="236">
        <v>3.927</v>
      </c>
      <c r="I152" s="237"/>
      <c r="J152" s="233"/>
      <c r="K152" s="233"/>
      <c r="L152" s="238"/>
      <c r="M152" s="239"/>
      <c r="N152" s="240"/>
      <c r="O152" s="240"/>
      <c r="P152" s="240"/>
      <c r="Q152" s="240"/>
      <c r="R152" s="240"/>
      <c r="S152" s="240"/>
      <c r="T152" s="241"/>
      <c r="AT152" s="242" t="s">
        <v>214</v>
      </c>
      <c r="AU152" s="242" t="s">
        <v>81</v>
      </c>
      <c r="AV152" s="14" t="s">
        <v>83</v>
      </c>
      <c r="AW152" s="14" t="s">
        <v>30</v>
      </c>
      <c r="AX152" s="14" t="s">
        <v>73</v>
      </c>
      <c r="AY152" s="242" t="s">
        <v>185</v>
      </c>
    </row>
    <row r="153" spans="1:65" s="15" customFormat="1" ht="10.199999999999999">
      <c r="B153" s="243"/>
      <c r="C153" s="244"/>
      <c r="D153" s="217" t="s">
        <v>214</v>
      </c>
      <c r="E153" s="245" t="s">
        <v>1</v>
      </c>
      <c r="F153" s="246" t="s">
        <v>219</v>
      </c>
      <c r="G153" s="244"/>
      <c r="H153" s="247">
        <v>289.22700000000003</v>
      </c>
      <c r="I153" s="248"/>
      <c r="J153" s="244"/>
      <c r="K153" s="244"/>
      <c r="L153" s="249"/>
      <c r="M153" s="250"/>
      <c r="N153" s="251"/>
      <c r="O153" s="251"/>
      <c r="P153" s="251"/>
      <c r="Q153" s="251"/>
      <c r="R153" s="251"/>
      <c r="S153" s="251"/>
      <c r="T153" s="252"/>
      <c r="AT153" s="253" t="s">
        <v>214</v>
      </c>
      <c r="AU153" s="253" t="s">
        <v>81</v>
      </c>
      <c r="AV153" s="15" t="s">
        <v>192</v>
      </c>
      <c r="AW153" s="15" t="s">
        <v>30</v>
      </c>
      <c r="AX153" s="15" t="s">
        <v>81</v>
      </c>
      <c r="AY153" s="253" t="s">
        <v>185</v>
      </c>
    </row>
    <row r="154" spans="1:65" s="2" customFormat="1" ht="21.75" customHeight="1">
      <c r="A154" s="35"/>
      <c r="B154" s="36"/>
      <c r="C154" s="204" t="s">
        <v>226</v>
      </c>
      <c r="D154" s="204" t="s">
        <v>187</v>
      </c>
      <c r="E154" s="205" t="s">
        <v>3778</v>
      </c>
      <c r="F154" s="206" t="s">
        <v>3779</v>
      </c>
      <c r="G154" s="207" t="s">
        <v>210</v>
      </c>
      <c r="H154" s="208">
        <v>50.8</v>
      </c>
      <c r="I154" s="209"/>
      <c r="J154" s="210">
        <f>ROUND(I154*H154,2)</f>
        <v>0</v>
      </c>
      <c r="K154" s="206" t="s">
        <v>1</v>
      </c>
      <c r="L154" s="40"/>
      <c r="M154" s="211" t="s">
        <v>1</v>
      </c>
      <c r="N154" s="212" t="s">
        <v>38</v>
      </c>
      <c r="O154" s="72"/>
      <c r="P154" s="213">
        <f>O154*H154</f>
        <v>0</v>
      </c>
      <c r="Q154" s="213">
        <v>0</v>
      </c>
      <c r="R154" s="213">
        <f>Q154*H154</f>
        <v>0</v>
      </c>
      <c r="S154" s="213">
        <v>0</v>
      </c>
      <c r="T154" s="214">
        <f>S154*H154</f>
        <v>0</v>
      </c>
      <c r="U154" s="35"/>
      <c r="V154" s="35"/>
      <c r="W154" s="35"/>
      <c r="X154" s="35"/>
      <c r="Y154" s="35"/>
      <c r="Z154" s="35"/>
      <c r="AA154" s="35"/>
      <c r="AB154" s="35"/>
      <c r="AC154" s="35"/>
      <c r="AD154" s="35"/>
      <c r="AE154" s="35"/>
      <c r="AR154" s="215" t="s">
        <v>192</v>
      </c>
      <c r="AT154" s="215" t="s">
        <v>187</v>
      </c>
      <c r="AU154" s="215" t="s">
        <v>81</v>
      </c>
      <c r="AY154" s="18" t="s">
        <v>185</v>
      </c>
      <c r="BE154" s="216">
        <f>IF(N154="základní",J154,0)</f>
        <v>0</v>
      </c>
      <c r="BF154" s="216">
        <f>IF(N154="snížená",J154,0)</f>
        <v>0</v>
      </c>
      <c r="BG154" s="216">
        <f>IF(N154="zákl. přenesená",J154,0)</f>
        <v>0</v>
      </c>
      <c r="BH154" s="216">
        <f>IF(N154="sníž. přenesená",J154,0)</f>
        <v>0</v>
      </c>
      <c r="BI154" s="216">
        <f>IF(N154="nulová",J154,0)</f>
        <v>0</v>
      </c>
      <c r="BJ154" s="18" t="s">
        <v>81</v>
      </c>
      <c r="BK154" s="216">
        <f>ROUND(I154*H154,2)</f>
        <v>0</v>
      </c>
      <c r="BL154" s="18" t="s">
        <v>192</v>
      </c>
      <c r="BM154" s="215" t="s">
        <v>3780</v>
      </c>
    </row>
    <row r="155" spans="1:65" s="2" customFormat="1" ht="19.2">
      <c r="A155" s="35"/>
      <c r="B155" s="36"/>
      <c r="C155" s="37"/>
      <c r="D155" s="217" t="s">
        <v>194</v>
      </c>
      <c r="E155" s="37"/>
      <c r="F155" s="218" t="s">
        <v>3779</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194</v>
      </c>
      <c r="AU155" s="18" t="s">
        <v>81</v>
      </c>
    </row>
    <row r="156" spans="1:65" s="13" customFormat="1" ht="10.199999999999999">
      <c r="B156" s="222"/>
      <c r="C156" s="223"/>
      <c r="D156" s="217" t="s">
        <v>214</v>
      </c>
      <c r="E156" s="224" t="s">
        <v>1</v>
      </c>
      <c r="F156" s="225" t="s">
        <v>3781</v>
      </c>
      <c r="G156" s="223"/>
      <c r="H156" s="224" t="s">
        <v>1</v>
      </c>
      <c r="I156" s="226"/>
      <c r="J156" s="223"/>
      <c r="K156" s="223"/>
      <c r="L156" s="227"/>
      <c r="M156" s="228"/>
      <c r="N156" s="229"/>
      <c r="O156" s="229"/>
      <c r="P156" s="229"/>
      <c r="Q156" s="229"/>
      <c r="R156" s="229"/>
      <c r="S156" s="229"/>
      <c r="T156" s="230"/>
      <c r="AT156" s="231" t="s">
        <v>214</v>
      </c>
      <c r="AU156" s="231" t="s">
        <v>81</v>
      </c>
      <c r="AV156" s="13" t="s">
        <v>81</v>
      </c>
      <c r="AW156" s="13" t="s">
        <v>30</v>
      </c>
      <c r="AX156" s="13" t="s">
        <v>73</v>
      </c>
      <c r="AY156" s="231" t="s">
        <v>185</v>
      </c>
    </row>
    <row r="157" spans="1:65" s="14" customFormat="1" ht="10.199999999999999">
      <c r="B157" s="232"/>
      <c r="C157" s="233"/>
      <c r="D157" s="217" t="s">
        <v>214</v>
      </c>
      <c r="E157" s="234" t="s">
        <v>1</v>
      </c>
      <c r="F157" s="235" t="s">
        <v>3782</v>
      </c>
      <c r="G157" s="233"/>
      <c r="H157" s="236">
        <v>22.6</v>
      </c>
      <c r="I157" s="237"/>
      <c r="J157" s="233"/>
      <c r="K157" s="233"/>
      <c r="L157" s="238"/>
      <c r="M157" s="239"/>
      <c r="N157" s="240"/>
      <c r="O157" s="240"/>
      <c r="P157" s="240"/>
      <c r="Q157" s="240"/>
      <c r="R157" s="240"/>
      <c r="S157" s="240"/>
      <c r="T157" s="241"/>
      <c r="AT157" s="242" t="s">
        <v>214</v>
      </c>
      <c r="AU157" s="242" t="s">
        <v>81</v>
      </c>
      <c r="AV157" s="14" t="s">
        <v>83</v>
      </c>
      <c r="AW157" s="14" t="s">
        <v>30</v>
      </c>
      <c r="AX157" s="14" t="s">
        <v>73</v>
      </c>
      <c r="AY157" s="242" t="s">
        <v>185</v>
      </c>
    </row>
    <row r="158" spans="1:65" s="13" customFormat="1" ht="10.199999999999999">
      <c r="B158" s="222"/>
      <c r="C158" s="223"/>
      <c r="D158" s="217" t="s">
        <v>214</v>
      </c>
      <c r="E158" s="224" t="s">
        <v>1</v>
      </c>
      <c r="F158" s="225" t="s">
        <v>3783</v>
      </c>
      <c r="G158" s="223"/>
      <c r="H158" s="224" t="s">
        <v>1</v>
      </c>
      <c r="I158" s="226"/>
      <c r="J158" s="223"/>
      <c r="K158" s="223"/>
      <c r="L158" s="227"/>
      <c r="M158" s="228"/>
      <c r="N158" s="229"/>
      <c r="O158" s="229"/>
      <c r="P158" s="229"/>
      <c r="Q158" s="229"/>
      <c r="R158" s="229"/>
      <c r="S158" s="229"/>
      <c r="T158" s="230"/>
      <c r="AT158" s="231" t="s">
        <v>214</v>
      </c>
      <c r="AU158" s="231" t="s">
        <v>81</v>
      </c>
      <c r="AV158" s="13" t="s">
        <v>81</v>
      </c>
      <c r="AW158" s="13" t="s">
        <v>30</v>
      </c>
      <c r="AX158" s="13" t="s">
        <v>73</v>
      </c>
      <c r="AY158" s="231" t="s">
        <v>185</v>
      </c>
    </row>
    <row r="159" spans="1:65" s="14" customFormat="1" ht="10.199999999999999">
      <c r="B159" s="232"/>
      <c r="C159" s="233"/>
      <c r="D159" s="217" t="s">
        <v>214</v>
      </c>
      <c r="E159" s="234" t="s">
        <v>1</v>
      </c>
      <c r="F159" s="235" t="s">
        <v>3784</v>
      </c>
      <c r="G159" s="233"/>
      <c r="H159" s="236">
        <v>28.2</v>
      </c>
      <c r="I159" s="237"/>
      <c r="J159" s="233"/>
      <c r="K159" s="233"/>
      <c r="L159" s="238"/>
      <c r="M159" s="239"/>
      <c r="N159" s="240"/>
      <c r="O159" s="240"/>
      <c r="P159" s="240"/>
      <c r="Q159" s="240"/>
      <c r="R159" s="240"/>
      <c r="S159" s="240"/>
      <c r="T159" s="241"/>
      <c r="AT159" s="242" t="s">
        <v>214</v>
      </c>
      <c r="AU159" s="242" t="s">
        <v>81</v>
      </c>
      <c r="AV159" s="14" t="s">
        <v>83</v>
      </c>
      <c r="AW159" s="14" t="s">
        <v>30</v>
      </c>
      <c r="AX159" s="14" t="s">
        <v>73</v>
      </c>
      <c r="AY159" s="242" t="s">
        <v>185</v>
      </c>
    </row>
    <row r="160" spans="1:65" s="15" customFormat="1" ht="10.199999999999999">
      <c r="B160" s="243"/>
      <c r="C160" s="244"/>
      <c r="D160" s="217" t="s">
        <v>214</v>
      </c>
      <c r="E160" s="245" t="s">
        <v>1</v>
      </c>
      <c r="F160" s="246" t="s">
        <v>219</v>
      </c>
      <c r="G160" s="244"/>
      <c r="H160" s="247">
        <v>50.8</v>
      </c>
      <c r="I160" s="248"/>
      <c r="J160" s="244"/>
      <c r="K160" s="244"/>
      <c r="L160" s="249"/>
      <c r="M160" s="250"/>
      <c r="N160" s="251"/>
      <c r="O160" s="251"/>
      <c r="P160" s="251"/>
      <c r="Q160" s="251"/>
      <c r="R160" s="251"/>
      <c r="S160" s="251"/>
      <c r="T160" s="252"/>
      <c r="AT160" s="253" t="s">
        <v>214</v>
      </c>
      <c r="AU160" s="253" t="s">
        <v>81</v>
      </c>
      <c r="AV160" s="15" t="s">
        <v>192</v>
      </c>
      <c r="AW160" s="15" t="s">
        <v>30</v>
      </c>
      <c r="AX160" s="15" t="s">
        <v>81</v>
      </c>
      <c r="AY160" s="253" t="s">
        <v>185</v>
      </c>
    </row>
    <row r="161" spans="1:65" s="2" customFormat="1" ht="21.75" customHeight="1">
      <c r="A161" s="35"/>
      <c r="B161" s="36"/>
      <c r="C161" s="204" t="s">
        <v>248</v>
      </c>
      <c r="D161" s="204" t="s">
        <v>187</v>
      </c>
      <c r="E161" s="205" t="s">
        <v>3785</v>
      </c>
      <c r="F161" s="206" t="s">
        <v>3786</v>
      </c>
      <c r="G161" s="207" t="s">
        <v>210</v>
      </c>
      <c r="H161" s="208">
        <v>334.17500000000001</v>
      </c>
      <c r="I161" s="209"/>
      <c r="J161" s="210">
        <f>ROUND(I161*H161,2)</f>
        <v>0</v>
      </c>
      <c r="K161" s="206" t="s">
        <v>1</v>
      </c>
      <c r="L161" s="40"/>
      <c r="M161" s="211" t="s">
        <v>1</v>
      </c>
      <c r="N161" s="212" t="s">
        <v>38</v>
      </c>
      <c r="O161" s="72"/>
      <c r="P161" s="213">
        <f>O161*H161</f>
        <v>0</v>
      </c>
      <c r="Q161" s="213">
        <v>0</v>
      </c>
      <c r="R161" s="213">
        <f>Q161*H161</f>
        <v>0</v>
      </c>
      <c r="S161" s="213">
        <v>0</v>
      </c>
      <c r="T161" s="214">
        <f>S161*H161</f>
        <v>0</v>
      </c>
      <c r="U161" s="35"/>
      <c r="V161" s="35"/>
      <c r="W161" s="35"/>
      <c r="X161" s="35"/>
      <c r="Y161" s="35"/>
      <c r="Z161" s="35"/>
      <c r="AA161" s="35"/>
      <c r="AB161" s="35"/>
      <c r="AC161" s="35"/>
      <c r="AD161" s="35"/>
      <c r="AE161" s="35"/>
      <c r="AR161" s="215" t="s">
        <v>192</v>
      </c>
      <c r="AT161" s="215" t="s">
        <v>187</v>
      </c>
      <c r="AU161" s="215" t="s">
        <v>81</v>
      </c>
      <c r="AY161" s="18" t="s">
        <v>185</v>
      </c>
      <c r="BE161" s="216">
        <f>IF(N161="základní",J161,0)</f>
        <v>0</v>
      </c>
      <c r="BF161" s="216">
        <f>IF(N161="snížená",J161,0)</f>
        <v>0</v>
      </c>
      <c r="BG161" s="216">
        <f>IF(N161="zákl. přenesená",J161,0)</f>
        <v>0</v>
      </c>
      <c r="BH161" s="216">
        <f>IF(N161="sníž. přenesená",J161,0)</f>
        <v>0</v>
      </c>
      <c r="BI161" s="216">
        <f>IF(N161="nulová",J161,0)</f>
        <v>0</v>
      </c>
      <c r="BJ161" s="18" t="s">
        <v>81</v>
      </c>
      <c r="BK161" s="216">
        <f>ROUND(I161*H161,2)</f>
        <v>0</v>
      </c>
      <c r="BL161" s="18" t="s">
        <v>192</v>
      </c>
      <c r="BM161" s="215" t="s">
        <v>3787</v>
      </c>
    </row>
    <row r="162" spans="1:65" s="2" customFormat="1" ht="19.2">
      <c r="A162" s="35"/>
      <c r="B162" s="36"/>
      <c r="C162" s="37"/>
      <c r="D162" s="217" t="s">
        <v>194</v>
      </c>
      <c r="E162" s="37"/>
      <c r="F162" s="218" t="s">
        <v>3786</v>
      </c>
      <c r="G162" s="37"/>
      <c r="H162" s="37"/>
      <c r="I162" s="116"/>
      <c r="J162" s="37"/>
      <c r="K162" s="37"/>
      <c r="L162" s="40"/>
      <c r="M162" s="219"/>
      <c r="N162" s="220"/>
      <c r="O162" s="72"/>
      <c r="P162" s="72"/>
      <c r="Q162" s="72"/>
      <c r="R162" s="72"/>
      <c r="S162" s="72"/>
      <c r="T162" s="73"/>
      <c r="U162" s="35"/>
      <c r="V162" s="35"/>
      <c r="W162" s="35"/>
      <c r="X162" s="35"/>
      <c r="Y162" s="35"/>
      <c r="Z162" s="35"/>
      <c r="AA162" s="35"/>
      <c r="AB162" s="35"/>
      <c r="AC162" s="35"/>
      <c r="AD162" s="35"/>
      <c r="AE162" s="35"/>
      <c r="AT162" s="18" t="s">
        <v>194</v>
      </c>
      <c r="AU162" s="18" t="s">
        <v>81</v>
      </c>
    </row>
    <row r="163" spans="1:65" s="13" customFormat="1" ht="10.199999999999999">
      <c r="B163" s="222"/>
      <c r="C163" s="223"/>
      <c r="D163" s="217" t="s">
        <v>214</v>
      </c>
      <c r="E163" s="224" t="s">
        <v>1</v>
      </c>
      <c r="F163" s="225" t="s">
        <v>3788</v>
      </c>
      <c r="G163" s="223"/>
      <c r="H163" s="224" t="s">
        <v>1</v>
      </c>
      <c r="I163" s="226"/>
      <c r="J163" s="223"/>
      <c r="K163" s="223"/>
      <c r="L163" s="227"/>
      <c r="M163" s="228"/>
      <c r="N163" s="229"/>
      <c r="O163" s="229"/>
      <c r="P163" s="229"/>
      <c r="Q163" s="229"/>
      <c r="R163" s="229"/>
      <c r="S163" s="229"/>
      <c r="T163" s="230"/>
      <c r="AT163" s="231" t="s">
        <v>214</v>
      </c>
      <c r="AU163" s="231" t="s">
        <v>81</v>
      </c>
      <c r="AV163" s="13" t="s">
        <v>81</v>
      </c>
      <c r="AW163" s="13" t="s">
        <v>30</v>
      </c>
      <c r="AX163" s="13" t="s">
        <v>73</v>
      </c>
      <c r="AY163" s="231" t="s">
        <v>185</v>
      </c>
    </row>
    <row r="164" spans="1:65" s="14" customFormat="1" ht="10.199999999999999">
      <c r="B164" s="232"/>
      <c r="C164" s="233"/>
      <c r="D164" s="217" t="s">
        <v>214</v>
      </c>
      <c r="E164" s="234" t="s">
        <v>1</v>
      </c>
      <c r="F164" s="235" t="s">
        <v>3789</v>
      </c>
      <c r="G164" s="233"/>
      <c r="H164" s="236">
        <v>336.1</v>
      </c>
      <c r="I164" s="237"/>
      <c r="J164" s="233"/>
      <c r="K164" s="233"/>
      <c r="L164" s="238"/>
      <c r="M164" s="239"/>
      <c r="N164" s="240"/>
      <c r="O164" s="240"/>
      <c r="P164" s="240"/>
      <c r="Q164" s="240"/>
      <c r="R164" s="240"/>
      <c r="S164" s="240"/>
      <c r="T164" s="241"/>
      <c r="AT164" s="242" t="s">
        <v>214</v>
      </c>
      <c r="AU164" s="242" t="s">
        <v>81</v>
      </c>
      <c r="AV164" s="14" t="s">
        <v>83</v>
      </c>
      <c r="AW164" s="14" t="s">
        <v>30</v>
      </c>
      <c r="AX164" s="14" t="s">
        <v>73</v>
      </c>
      <c r="AY164" s="242" t="s">
        <v>185</v>
      </c>
    </row>
    <row r="165" spans="1:65" s="13" customFormat="1" ht="10.199999999999999">
      <c r="B165" s="222"/>
      <c r="C165" s="223"/>
      <c r="D165" s="217" t="s">
        <v>214</v>
      </c>
      <c r="E165" s="224" t="s">
        <v>1</v>
      </c>
      <c r="F165" s="225" t="s">
        <v>3790</v>
      </c>
      <c r="G165" s="223"/>
      <c r="H165" s="224" t="s">
        <v>1</v>
      </c>
      <c r="I165" s="226"/>
      <c r="J165" s="223"/>
      <c r="K165" s="223"/>
      <c r="L165" s="227"/>
      <c r="M165" s="228"/>
      <c r="N165" s="229"/>
      <c r="O165" s="229"/>
      <c r="P165" s="229"/>
      <c r="Q165" s="229"/>
      <c r="R165" s="229"/>
      <c r="S165" s="229"/>
      <c r="T165" s="230"/>
      <c r="AT165" s="231" t="s">
        <v>214</v>
      </c>
      <c r="AU165" s="231" t="s">
        <v>81</v>
      </c>
      <c r="AV165" s="13" t="s">
        <v>81</v>
      </c>
      <c r="AW165" s="13" t="s">
        <v>30</v>
      </c>
      <c r="AX165" s="13" t="s">
        <v>73</v>
      </c>
      <c r="AY165" s="231" t="s">
        <v>185</v>
      </c>
    </row>
    <row r="166" spans="1:65" s="14" customFormat="1" ht="10.199999999999999">
      <c r="B166" s="232"/>
      <c r="C166" s="233"/>
      <c r="D166" s="217" t="s">
        <v>214</v>
      </c>
      <c r="E166" s="234" t="s">
        <v>1</v>
      </c>
      <c r="F166" s="235" t="s">
        <v>3791</v>
      </c>
      <c r="G166" s="233"/>
      <c r="H166" s="236">
        <v>-3.9249999999999998</v>
      </c>
      <c r="I166" s="237"/>
      <c r="J166" s="233"/>
      <c r="K166" s="233"/>
      <c r="L166" s="238"/>
      <c r="M166" s="239"/>
      <c r="N166" s="240"/>
      <c r="O166" s="240"/>
      <c r="P166" s="240"/>
      <c r="Q166" s="240"/>
      <c r="R166" s="240"/>
      <c r="S166" s="240"/>
      <c r="T166" s="241"/>
      <c r="AT166" s="242" t="s">
        <v>214</v>
      </c>
      <c r="AU166" s="242" t="s">
        <v>81</v>
      </c>
      <c r="AV166" s="14" t="s">
        <v>83</v>
      </c>
      <c r="AW166" s="14" t="s">
        <v>30</v>
      </c>
      <c r="AX166" s="14" t="s">
        <v>73</v>
      </c>
      <c r="AY166" s="242" t="s">
        <v>185</v>
      </c>
    </row>
    <row r="167" spans="1:65" s="13" customFormat="1" ht="10.199999999999999">
      <c r="B167" s="222"/>
      <c r="C167" s="223"/>
      <c r="D167" s="217" t="s">
        <v>214</v>
      </c>
      <c r="E167" s="224" t="s">
        <v>1</v>
      </c>
      <c r="F167" s="225" t="s">
        <v>3792</v>
      </c>
      <c r="G167" s="223"/>
      <c r="H167" s="224" t="s">
        <v>1</v>
      </c>
      <c r="I167" s="226"/>
      <c r="J167" s="223"/>
      <c r="K167" s="223"/>
      <c r="L167" s="227"/>
      <c r="M167" s="228"/>
      <c r="N167" s="229"/>
      <c r="O167" s="229"/>
      <c r="P167" s="229"/>
      <c r="Q167" s="229"/>
      <c r="R167" s="229"/>
      <c r="S167" s="229"/>
      <c r="T167" s="230"/>
      <c r="AT167" s="231" t="s">
        <v>214</v>
      </c>
      <c r="AU167" s="231" t="s">
        <v>81</v>
      </c>
      <c r="AV167" s="13" t="s">
        <v>81</v>
      </c>
      <c r="AW167" s="13" t="s">
        <v>30</v>
      </c>
      <c r="AX167" s="13" t="s">
        <v>73</v>
      </c>
      <c r="AY167" s="231" t="s">
        <v>185</v>
      </c>
    </row>
    <row r="168" spans="1:65" s="14" customFormat="1" ht="10.199999999999999">
      <c r="B168" s="232"/>
      <c r="C168" s="233"/>
      <c r="D168" s="217" t="s">
        <v>214</v>
      </c>
      <c r="E168" s="234" t="s">
        <v>1</v>
      </c>
      <c r="F168" s="235" t="s">
        <v>421</v>
      </c>
      <c r="G168" s="233"/>
      <c r="H168" s="236">
        <v>2</v>
      </c>
      <c r="I168" s="237"/>
      <c r="J168" s="233"/>
      <c r="K168" s="233"/>
      <c r="L168" s="238"/>
      <c r="M168" s="239"/>
      <c r="N168" s="240"/>
      <c r="O168" s="240"/>
      <c r="P168" s="240"/>
      <c r="Q168" s="240"/>
      <c r="R168" s="240"/>
      <c r="S168" s="240"/>
      <c r="T168" s="241"/>
      <c r="AT168" s="242" t="s">
        <v>214</v>
      </c>
      <c r="AU168" s="242" t="s">
        <v>81</v>
      </c>
      <c r="AV168" s="14" t="s">
        <v>83</v>
      </c>
      <c r="AW168" s="14" t="s">
        <v>30</v>
      </c>
      <c r="AX168" s="14" t="s">
        <v>73</v>
      </c>
      <c r="AY168" s="242" t="s">
        <v>185</v>
      </c>
    </row>
    <row r="169" spans="1:65" s="15" customFormat="1" ht="10.199999999999999">
      <c r="B169" s="243"/>
      <c r="C169" s="244"/>
      <c r="D169" s="217" t="s">
        <v>214</v>
      </c>
      <c r="E169" s="245" t="s">
        <v>1</v>
      </c>
      <c r="F169" s="246" t="s">
        <v>219</v>
      </c>
      <c r="G169" s="244"/>
      <c r="H169" s="247">
        <v>334.17500000000001</v>
      </c>
      <c r="I169" s="248"/>
      <c r="J169" s="244"/>
      <c r="K169" s="244"/>
      <c r="L169" s="249"/>
      <c r="M169" s="250"/>
      <c r="N169" s="251"/>
      <c r="O169" s="251"/>
      <c r="P169" s="251"/>
      <c r="Q169" s="251"/>
      <c r="R169" s="251"/>
      <c r="S169" s="251"/>
      <c r="T169" s="252"/>
      <c r="AT169" s="253" t="s">
        <v>214</v>
      </c>
      <c r="AU169" s="253" t="s">
        <v>81</v>
      </c>
      <c r="AV169" s="15" t="s">
        <v>192</v>
      </c>
      <c r="AW169" s="15" t="s">
        <v>30</v>
      </c>
      <c r="AX169" s="15" t="s">
        <v>81</v>
      </c>
      <c r="AY169" s="253" t="s">
        <v>185</v>
      </c>
    </row>
    <row r="170" spans="1:65" s="2" customFormat="1" ht="21.75" customHeight="1">
      <c r="A170" s="35"/>
      <c r="B170" s="36"/>
      <c r="C170" s="204" t="s">
        <v>254</v>
      </c>
      <c r="D170" s="204" t="s">
        <v>187</v>
      </c>
      <c r="E170" s="205" t="s">
        <v>3793</v>
      </c>
      <c r="F170" s="206" t="s">
        <v>3794</v>
      </c>
      <c r="G170" s="207" t="s">
        <v>210</v>
      </c>
      <c r="H170" s="208">
        <v>11.52</v>
      </c>
      <c r="I170" s="209"/>
      <c r="J170" s="210">
        <f>ROUND(I170*H170,2)</f>
        <v>0</v>
      </c>
      <c r="K170" s="206" t="s">
        <v>1</v>
      </c>
      <c r="L170" s="40"/>
      <c r="M170" s="211" t="s">
        <v>1</v>
      </c>
      <c r="N170" s="212" t="s">
        <v>38</v>
      </c>
      <c r="O170" s="72"/>
      <c r="P170" s="213">
        <f>O170*H170</f>
        <v>0</v>
      </c>
      <c r="Q170" s="213">
        <v>0</v>
      </c>
      <c r="R170" s="213">
        <f>Q170*H170</f>
        <v>0</v>
      </c>
      <c r="S170" s="213">
        <v>0</v>
      </c>
      <c r="T170" s="214">
        <f>S170*H170</f>
        <v>0</v>
      </c>
      <c r="U170" s="35"/>
      <c r="V170" s="35"/>
      <c r="W170" s="35"/>
      <c r="X170" s="35"/>
      <c r="Y170" s="35"/>
      <c r="Z170" s="35"/>
      <c r="AA170" s="35"/>
      <c r="AB170" s="35"/>
      <c r="AC170" s="35"/>
      <c r="AD170" s="35"/>
      <c r="AE170" s="35"/>
      <c r="AR170" s="215" t="s">
        <v>192</v>
      </c>
      <c r="AT170" s="215" t="s">
        <v>187</v>
      </c>
      <c r="AU170" s="215" t="s">
        <v>81</v>
      </c>
      <c r="AY170" s="18" t="s">
        <v>185</v>
      </c>
      <c r="BE170" s="216">
        <f>IF(N170="základní",J170,0)</f>
        <v>0</v>
      </c>
      <c r="BF170" s="216">
        <f>IF(N170="snížená",J170,0)</f>
        <v>0</v>
      </c>
      <c r="BG170" s="216">
        <f>IF(N170="zákl. přenesená",J170,0)</f>
        <v>0</v>
      </c>
      <c r="BH170" s="216">
        <f>IF(N170="sníž. přenesená",J170,0)</f>
        <v>0</v>
      </c>
      <c r="BI170" s="216">
        <f>IF(N170="nulová",J170,0)</f>
        <v>0</v>
      </c>
      <c r="BJ170" s="18" t="s">
        <v>81</v>
      </c>
      <c r="BK170" s="216">
        <f>ROUND(I170*H170,2)</f>
        <v>0</v>
      </c>
      <c r="BL170" s="18" t="s">
        <v>192</v>
      </c>
      <c r="BM170" s="215" t="s">
        <v>3795</v>
      </c>
    </row>
    <row r="171" spans="1:65" s="2" customFormat="1" ht="19.2">
      <c r="A171" s="35"/>
      <c r="B171" s="36"/>
      <c r="C171" s="37"/>
      <c r="D171" s="217" t="s">
        <v>194</v>
      </c>
      <c r="E171" s="37"/>
      <c r="F171" s="218" t="s">
        <v>3794</v>
      </c>
      <c r="G171" s="37"/>
      <c r="H171" s="37"/>
      <c r="I171" s="116"/>
      <c r="J171" s="37"/>
      <c r="K171" s="37"/>
      <c r="L171" s="40"/>
      <c r="M171" s="219"/>
      <c r="N171" s="220"/>
      <c r="O171" s="72"/>
      <c r="P171" s="72"/>
      <c r="Q171" s="72"/>
      <c r="R171" s="72"/>
      <c r="S171" s="72"/>
      <c r="T171" s="73"/>
      <c r="U171" s="35"/>
      <c r="V171" s="35"/>
      <c r="W171" s="35"/>
      <c r="X171" s="35"/>
      <c r="Y171" s="35"/>
      <c r="Z171" s="35"/>
      <c r="AA171" s="35"/>
      <c r="AB171" s="35"/>
      <c r="AC171" s="35"/>
      <c r="AD171" s="35"/>
      <c r="AE171" s="35"/>
      <c r="AT171" s="18" t="s">
        <v>194</v>
      </c>
      <c r="AU171" s="18" t="s">
        <v>81</v>
      </c>
    </row>
    <row r="172" spans="1:65" s="13" customFormat="1" ht="10.199999999999999">
      <c r="B172" s="222"/>
      <c r="C172" s="223"/>
      <c r="D172" s="217" t="s">
        <v>214</v>
      </c>
      <c r="E172" s="224" t="s">
        <v>1</v>
      </c>
      <c r="F172" s="225" t="s">
        <v>3770</v>
      </c>
      <c r="G172" s="223"/>
      <c r="H172" s="224" t="s">
        <v>1</v>
      </c>
      <c r="I172" s="226"/>
      <c r="J172" s="223"/>
      <c r="K172" s="223"/>
      <c r="L172" s="227"/>
      <c r="M172" s="228"/>
      <c r="N172" s="229"/>
      <c r="O172" s="229"/>
      <c r="P172" s="229"/>
      <c r="Q172" s="229"/>
      <c r="R172" s="229"/>
      <c r="S172" s="229"/>
      <c r="T172" s="230"/>
      <c r="AT172" s="231" t="s">
        <v>214</v>
      </c>
      <c r="AU172" s="231" t="s">
        <v>81</v>
      </c>
      <c r="AV172" s="13" t="s">
        <v>81</v>
      </c>
      <c r="AW172" s="13" t="s">
        <v>30</v>
      </c>
      <c r="AX172" s="13" t="s">
        <v>73</v>
      </c>
      <c r="AY172" s="231" t="s">
        <v>185</v>
      </c>
    </row>
    <row r="173" spans="1:65" s="14" customFormat="1" ht="10.199999999999999">
      <c r="B173" s="232"/>
      <c r="C173" s="233"/>
      <c r="D173" s="217" t="s">
        <v>214</v>
      </c>
      <c r="E173" s="234" t="s">
        <v>1</v>
      </c>
      <c r="F173" s="235" t="s">
        <v>3771</v>
      </c>
      <c r="G173" s="233"/>
      <c r="H173" s="236">
        <v>11.52</v>
      </c>
      <c r="I173" s="237"/>
      <c r="J173" s="233"/>
      <c r="K173" s="233"/>
      <c r="L173" s="238"/>
      <c r="M173" s="239"/>
      <c r="N173" s="240"/>
      <c r="O173" s="240"/>
      <c r="P173" s="240"/>
      <c r="Q173" s="240"/>
      <c r="R173" s="240"/>
      <c r="S173" s="240"/>
      <c r="T173" s="241"/>
      <c r="AT173" s="242" t="s">
        <v>214</v>
      </c>
      <c r="AU173" s="242" t="s">
        <v>81</v>
      </c>
      <c r="AV173" s="14" t="s">
        <v>83</v>
      </c>
      <c r="AW173" s="14" t="s">
        <v>30</v>
      </c>
      <c r="AX173" s="14" t="s">
        <v>81</v>
      </c>
      <c r="AY173" s="242" t="s">
        <v>185</v>
      </c>
    </row>
    <row r="174" spans="1:65" s="2" customFormat="1" ht="21.75" customHeight="1">
      <c r="A174" s="35"/>
      <c r="B174" s="36"/>
      <c r="C174" s="204" t="s">
        <v>260</v>
      </c>
      <c r="D174" s="204" t="s">
        <v>187</v>
      </c>
      <c r="E174" s="205" t="s">
        <v>3796</v>
      </c>
      <c r="F174" s="206" t="s">
        <v>3797</v>
      </c>
      <c r="G174" s="207" t="s">
        <v>190</v>
      </c>
      <c r="H174" s="208">
        <v>184</v>
      </c>
      <c r="I174" s="209"/>
      <c r="J174" s="210">
        <f>ROUND(I174*H174,2)</f>
        <v>0</v>
      </c>
      <c r="K174" s="206" t="s">
        <v>1</v>
      </c>
      <c r="L174" s="40"/>
      <c r="M174" s="211" t="s">
        <v>1</v>
      </c>
      <c r="N174" s="212" t="s">
        <v>38</v>
      </c>
      <c r="O174" s="72"/>
      <c r="P174" s="213">
        <f>O174*H174</f>
        <v>0</v>
      </c>
      <c r="Q174" s="213">
        <v>0</v>
      </c>
      <c r="R174" s="213">
        <f>Q174*H174</f>
        <v>0</v>
      </c>
      <c r="S174" s="213">
        <v>0</v>
      </c>
      <c r="T174" s="214">
        <f>S174*H174</f>
        <v>0</v>
      </c>
      <c r="U174" s="35"/>
      <c r="V174" s="35"/>
      <c r="W174" s="35"/>
      <c r="X174" s="35"/>
      <c r="Y174" s="35"/>
      <c r="Z174" s="35"/>
      <c r="AA174" s="35"/>
      <c r="AB174" s="35"/>
      <c r="AC174" s="35"/>
      <c r="AD174" s="35"/>
      <c r="AE174" s="35"/>
      <c r="AR174" s="215" t="s">
        <v>192</v>
      </c>
      <c r="AT174" s="215" t="s">
        <v>187</v>
      </c>
      <c r="AU174" s="215" t="s">
        <v>81</v>
      </c>
      <c r="AY174" s="18" t="s">
        <v>185</v>
      </c>
      <c r="BE174" s="216">
        <f>IF(N174="základní",J174,0)</f>
        <v>0</v>
      </c>
      <c r="BF174" s="216">
        <f>IF(N174="snížená",J174,0)</f>
        <v>0</v>
      </c>
      <c r="BG174" s="216">
        <f>IF(N174="zákl. přenesená",J174,0)</f>
        <v>0</v>
      </c>
      <c r="BH174" s="216">
        <f>IF(N174="sníž. přenesená",J174,0)</f>
        <v>0</v>
      </c>
      <c r="BI174" s="216">
        <f>IF(N174="nulová",J174,0)</f>
        <v>0</v>
      </c>
      <c r="BJ174" s="18" t="s">
        <v>81</v>
      </c>
      <c r="BK174" s="216">
        <f>ROUND(I174*H174,2)</f>
        <v>0</v>
      </c>
      <c r="BL174" s="18" t="s">
        <v>192</v>
      </c>
      <c r="BM174" s="215" t="s">
        <v>3798</v>
      </c>
    </row>
    <row r="175" spans="1:65" s="2" customFormat="1" ht="10.199999999999999">
      <c r="A175" s="35"/>
      <c r="B175" s="36"/>
      <c r="C175" s="37"/>
      <c r="D175" s="217" t="s">
        <v>194</v>
      </c>
      <c r="E175" s="37"/>
      <c r="F175" s="218" t="s">
        <v>3797</v>
      </c>
      <c r="G175" s="37"/>
      <c r="H175" s="37"/>
      <c r="I175" s="116"/>
      <c r="J175" s="37"/>
      <c r="K175" s="37"/>
      <c r="L175" s="40"/>
      <c r="M175" s="219"/>
      <c r="N175" s="220"/>
      <c r="O175" s="72"/>
      <c r="P175" s="72"/>
      <c r="Q175" s="72"/>
      <c r="R175" s="72"/>
      <c r="S175" s="72"/>
      <c r="T175" s="73"/>
      <c r="U175" s="35"/>
      <c r="V175" s="35"/>
      <c r="W175" s="35"/>
      <c r="X175" s="35"/>
      <c r="Y175" s="35"/>
      <c r="Z175" s="35"/>
      <c r="AA175" s="35"/>
      <c r="AB175" s="35"/>
      <c r="AC175" s="35"/>
      <c r="AD175" s="35"/>
      <c r="AE175" s="35"/>
      <c r="AT175" s="18" t="s">
        <v>194</v>
      </c>
      <c r="AU175" s="18" t="s">
        <v>81</v>
      </c>
    </row>
    <row r="176" spans="1:65" s="13" customFormat="1" ht="10.199999999999999">
      <c r="B176" s="222"/>
      <c r="C176" s="223"/>
      <c r="D176" s="217" t="s">
        <v>214</v>
      </c>
      <c r="E176" s="224" t="s">
        <v>1</v>
      </c>
      <c r="F176" s="225" t="s">
        <v>3799</v>
      </c>
      <c r="G176" s="223"/>
      <c r="H176" s="224" t="s">
        <v>1</v>
      </c>
      <c r="I176" s="226"/>
      <c r="J176" s="223"/>
      <c r="K176" s="223"/>
      <c r="L176" s="227"/>
      <c r="M176" s="228"/>
      <c r="N176" s="229"/>
      <c r="O176" s="229"/>
      <c r="P176" s="229"/>
      <c r="Q176" s="229"/>
      <c r="R176" s="229"/>
      <c r="S176" s="229"/>
      <c r="T176" s="230"/>
      <c r="AT176" s="231" t="s">
        <v>214</v>
      </c>
      <c r="AU176" s="231" t="s">
        <v>81</v>
      </c>
      <c r="AV176" s="13" t="s">
        <v>81</v>
      </c>
      <c r="AW176" s="13" t="s">
        <v>30</v>
      </c>
      <c r="AX176" s="13" t="s">
        <v>73</v>
      </c>
      <c r="AY176" s="231" t="s">
        <v>185</v>
      </c>
    </row>
    <row r="177" spans="1:65" s="14" customFormat="1" ht="10.199999999999999">
      <c r="B177" s="232"/>
      <c r="C177" s="233"/>
      <c r="D177" s="217" t="s">
        <v>214</v>
      </c>
      <c r="E177" s="234" t="s">
        <v>1</v>
      </c>
      <c r="F177" s="235" t="s">
        <v>322</v>
      </c>
      <c r="G177" s="233"/>
      <c r="H177" s="236">
        <v>19</v>
      </c>
      <c r="I177" s="237"/>
      <c r="J177" s="233"/>
      <c r="K177" s="233"/>
      <c r="L177" s="238"/>
      <c r="M177" s="239"/>
      <c r="N177" s="240"/>
      <c r="O177" s="240"/>
      <c r="P177" s="240"/>
      <c r="Q177" s="240"/>
      <c r="R177" s="240"/>
      <c r="S177" s="240"/>
      <c r="T177" s="241"/>
      <c r="AT177" s="242" t="s">
        <v>214</v>
      </c>
      <c r="AU177" s="242" t="s">
        <v>81</v>
      </c>
      <c r="AV177" s="14" t="s">
        <v>83</v>
      </c>
      <c r="AW177" s="14" t="s">
        <v>30</v>
      </c>
      <c r="AX177" s="14" t="s">
        <v>73</v>
      </c>
      <c r="AY177" s="242" t="s">
        <v>185</v>
      </c>
    </row>
    <row r="178" spans="1:65" s="13" customFormat="1" ht="10.199999999999999">
      <c r="B178" s="222"/>
      <c r="C178" s="223"/>
      <c r="D178" s="217" t="s">
        <v>214</v>
      </c>
      <c r="E178" s="224" t="s">
        <v>1</v>
      </c>
      <c r="F178" s="225" t="s">
        <v>3800</v>
      </c>
      <c r="G178" s="223"/>
      <c r="H178" s="224" t="s">
        <v>1</v>
      </c>
      <c r="I178" s="226"/>
      <c r="J178" s="223"/>
      <c r="K178" s="223"/>
      <c r="L178" s="227"/>
      <c r="M178" s="228"/>
      <c r="N178" s="229"/>
      <c r="O178" s="229"/>
      <c r="P178" s="229"/>
      <c r="Q178" s="229"/>
      <c r="R178" s="229"/>
      <c r="S178" s="229"/>
      <c r="T178" s="230"/>
      <c r="AT178" s="231" t="s">
        <v>214</v>
      </c>
      <c r="AU178" s="231" t="s">
        <v>81</v>
      </c>
      <c r="AV178" s="13" t="s">
        <v>81</v>
      </c>
      <c r="AW178" s="13" t="s">
        <v>30</v>
      </c>
      <c r="AX178" s="13" t="s">
        <v>73</v>
      </c>
      <c r="AY178" s="231" t="s">
        <v>185</v>
      </c>
    </row>
    <row r="179" spans="1:65" s="14" customFormat="1" ht="10.199999999999999">
      <c r="B179" s="232"/>
      <c r="C179" s="233"/>
      <c r="D179" s="217" t="s">
        <v>214</v>
      </c>
      <c r="E179" s="234" t="s">
        <v>1</v>
      </c>
      <c r="F179" s="235" t="s">
        <v>3801</v>
      </c>
      <c r="G179" s="233"/>
      <c r="H179" s="236">
        <v>165</v>
      </c>
      <c r="I179" s="237"/>
      <c r="J179" s="233"/>
      <c r="K179" s="233"/>
      <c r="L179" s="238"/>
      <c r="M179" s="239"/>
      <c r="N179" s="240"/>
      <c r="O179" s="240"/>
      <c r="P179" s="240"/>
      <c r="Q179" s="240"/>
      <c r="R179" s="240"/>
      <c r="S179" s="240"/>
      <c r="T179" s="241"/>
      <c r="AT179" s="242" t="s">
        <v>214</v>
      </c>
      <c r="AU179" s="242" t="s">
        <v>81</v>
      </c>
      <c r="AV179" s="14" t="s">
        <v>83</v>
      </c>
      <c r="AW179" s="14" t="s">
        <v>30</v>
      </c>
      <c r="AX179" s="14" t="s">
        <v>73</v>
      </c>
      <c r="AY179" s="242" t="s">
        <v>185</v>
      </c>
    </row>
    <row r="180" spans="1:65" s="15" customFormat="1" ht="10.199999999999999">
      <c r="B180" s="243"/>
      <c r="C180" s="244"/>
      <c r="D180" s="217" t="s">
        <v>214</v>
      </c>
      <c r="E180" s="245" t="s">
        <v>1</v>
      </c>
      <c r="F180" s="246" t="s">
        <v>219</v>
      </c>
      <c r="G180" s="244"/>
      <c r="H180" s="247">
        <v>184</v>
      </c>
      <c r="I180" s="248"/>
      <c r="J180" s="244"/>
      <c r="K180" s="244"/>
      <c r="L180" s="249"/>
      <c r="M180" s="250"/>
      <c r="N180" s="251"/>
      <c r="O180" s="251"/>
      <c r="P180" s="251"/>
      <c r="Q180" s="251"/>
      <c r="R180" s="251"/>
      <c r="S180" s="251"/>
      <c r="T180" s="252"/>
      <c r="AT180" s="253" t="s">
        <v>214</v>
      </c>
      <c r="AU180" s="253" t="s">
        <v>81</v>
      </c>
      <c r="AV180" s="15" t="s">
        <v>192</v>
      </c>
      <c r="AW180" s="15" t="s">
        <v>30</v>
      </c>
      <c r="AX180" s="15" t="s">
        <v>81</v>
      </c>
      <c r="AY180" s="253" t="s">
        <v>185</v>
      </c>
    </row>
    <row r="181" spans="1:65" s="2" customFormat="1" ht="33" customHeight="1">
      <c r="A181" s="35"/>
      <c r="B181" s="36"/>
      <c r="C181" s="204" t="s">
        <v>268</v>
      </c>
      <c r="D181" s="204" t="s">
        <v>187</v>
      </c>
      <c r="E181" s="205" t="s">
        <v>3802</v>
      </c>
      <c r="F181" s="206" t="s">
        <v>3803</v>
      </c>
      <c r="G181" s="207" t="s">
        <v>190</v>
      </c>
      <c r="H181" s="208">
        <v>2</v>
      </c>
      <c r="I181" s="209"/>
      <c r="J181" s="210">
        <f>ROUND(I181*H181,2)</f>
        <v>0</v>
      </c>
      <c r="K181" s="206" t="s">
        <v>1</v>
      </c>
      <c r="L181" s="40"/>
      <c r="M181" s="211" t="s">
        <v>1</v>
      </c>
      <c r="N181" s="212" t="s">
        <v>38</v>
      </c>
      <c r="O181" s="72"/>
      <c r="P181" s="213">
        <f>O181*H181</f>
        <v>0</v>
      </c>
      <c r="Q181" s="213">
        <v>0</v>
      </c>
      <c r="R181" s="213">
        <f>Q181*H181</f>
        <v>0</v>
      </c>
      <c r="S181" s="213">
        <v>0</v>
      </c>
      <c r="T181" s="214">
        <f>S181*H181</f>
        <v>0</v>
      </c>
      <c r="U181" s="35"/>
      <c r="V181" s="35"/>
      <c r="W181" s="35"/>
      <c r="X181" s="35"/>
      <c r="Y181" s="35"/>
      <c r="Z181" s="35"/>
      <c r="AA181" s="35"/>
      <c r="AB181" s="35"/>
      <c r="AC181" s="35"/>
      <c r="AD181" s="35"/>
      <c r="AE181" s="35"/>
      <c r="AR181" s="215" t="s">
        <v>192</v>
      </c>
      <c r="AT181" s="215" t="s">
        <v>187</v>
      </c>
      <c r="AU181" s="215" t="s">
        <v>81</v>
      </c>
      <c r="AY181" s="18" t="s">
        <v>185</v>
      </c>
      <c r="BE181" s="216">
        <f>IF(N181="základní",J181,0)</f>
        <v>0</v>
      </c>
      <c r="BF181" s="216">
        <f>IF(N181="snížená",J181,0)</f>
        <v>0</v>
      </c>
      <c r="BG181" s="216">
        <f>IF(N181="zákl. přenesená",J181,0)</f>
        <v>0</v>
      </c>
      <c r="BH181" s="216">
        <f>IF(N181="sníž. přenesená",J181,0)</f>
        <v>0</v>
      </c>
      <c r="BI181" s="216">
        <f>IF(N181="nulová",J181,0)</f>
        <v>0</v>
      </c>
      <c r="BJ181" s="18" t="s">
        <v>81</v>
      </c>
      <c r="BK181" s="216">
        <f>ROUND(I181*H181,2)</f>
        <v>0</v>
      </c>
      <c r="BL181" s="18" t="s">
        <v>192</v>
      </c>
      <c r="BM181" s="215" t="s">
        <v>3804</v>
      </c>
    </row>
    <row r="182" spans="1:65" s="2" customFormat="1" ht="28.8">
      <c r="A182" s="35"/>
      <c r="B182" s="36"/>
      <c r="C182" s="37"/>
      <c r="D182" s="217" t="s">
        <v>194</v>
      </c>
      <c r="E182" s="37"/>
      <c r="F182" s="218" t="s">
        <v>3803</v>
      </c>
      <c r="G182" s="37"/>
      <c r="H182" s="37"/>
      <c r="I182" s="116"/>
      <c r="J182" s="37"/>
      <c r="K182" s="37"/>
      <c r="L182" s="40"/>
      <c r="M182" s="219"/>
      <c r="N182" s="220"/>
      <c r="O182" s="72"/>
      <c r="P182" s="72"/>
      <c r="Q182" s="72"/>
      <c r="R182" s="72"/>
      <c r="S182" s="72"/>
      <c r="T182" s="73"/>
      <c r="U182" s="35"/>
      <c r="V182" s="35"/>
      <c r="W182" s="35"/>
      <c r="X182" s="35"/>
      <c r="Y182" s="35"/>
      <c r="Z182" s="35"/>
      <c r="AA182" s="35"/>
      <c r="AB182" s="35"/>
      <c r="AC182" s="35"/>
      <c r="AD182" s="35"/>
      <c r="AE182" s="35"/>
      <c r="AT182" s="18" t="s">
        <v>194</v>
      </c>
      <c r="AU182" s="18" t="s">
        <v>81</v>
      </c>
    </row>
    <row r="183" spans="1:65" s="13" customFormat="1" ht="10.199999999999999">
      <c r="B183" s="222"/>
      <c r="C183" s="223"/>
      <c r="D183" s="217" t="s">
        <v>214</v>
      </c>
      <c r="E183" s="224" t="s">
        <v>1</v>
      </c>
      <c r="F183" s="225" t="s">
        <v>3805</v>
      </c>
      <c r="G183" s="223"/>
      <c r="H183" s="224" t="s">
        <v>1</v>
      </c>
      <c r="I183" s="226"/>
      <c r="J183" s="223"/>
      <c r="K183" s="223"/>
      <c r="L183" s="227"/>
      <c r="M183" s="228"/>
      <c r="N183" s="229"/>
      <c r="O183" s="229"/>
      <c r="P183" s="229"/>
      <c r="Q183" s="229"/>
      <c r="R183" s="229"/>
      <c r="S183" s="229"/>
      <c r="T183" s="230"/>
      <c r="AT183" s="231" t="s">
        <v>214</v>
      </c>
      <c r="AU183" s="231" t="s">
        <v>81</v>
      </c>
      <c r="AV183" s="13" t="s">
        <v>81</v>
      </c>
      <c r="AW183" s="13" t="s">
        <v>30</v>
      </c>
      <c r="AX183" s="13" t="s">
        <v>73</v>
      </c>
      <c r="AY183" s="231" t="s">
        <v>185</v>
      </c>
    </row>
    <row r="184" spans="1:65" s="14" customFormat="1" ht="10.199999999999999">
      <c r="B184" s="232"/>
      <c r="C184" s="233"/>
      <c r="D184" s="217" t="s">
        <v>214</v>
      </c>
      <c r="E184" s="234" t="s">
        <v>1</v>
      </c>
      <c r="F184" s="235" t="s">
        <v>83</v>
      </c>
      <c r="G184" s="233"/>
      <c r="H184" s="236">
        <v>2</v>
      </c>
      <c r="I184" s="237"/>
      <c r="J184" s="233"/>
      <c r="K184" s="233"/>
      <c r="L184" s="238"/>
      <c r="M184" s="239"/>
      <c r="N184" s="240"/>
      <c r="O184" s="240"/>
      <c r="P184" s="240"/>
      <c r="Q184" s="240"/>
      <c r="R184" s="240"/>
      <c r="S184" s="240"/>
      <c r="T184" s="241"/>
      <c r="AT184" s="242" t="s">
        <v>214</v>
      </c>
      <c r="AU184" s="242" t="s">
        <v>81</v>
      </c>
      <c r="AV184" s="14" t="s">
        <v>83</v>
      </c>
      <c r="AW184" s="14" t="s">
        <v>30</v>
      </c>
      <c r="AX184" s="14" t="s">
        <v>81</v>
      </c>
      <c r="AY184" s="242" t="s">
        <v>185</v>
      </c>
    </row>
    <row r="185" spans="1:65" s="2" customFormat="1" ht="21.75" customHeight="1">
      <c r="A185" s="35"/>
      <c r="B185" s="36"/>
      <c r="C185" s="204" t="s">
        <v>274</v>
      </c>
      <c r="D185" s="204" t="s">
        <v>187</v>
      </c>
      <c r="E185" s="205" t="s">
        <v>3806</v>
      </c>
      <c r="F185" s="206" t="s">
        <v>3807</v>
      </c>
      <c r="G185" s="207" t="s">
        <v>190</v>
      </c>
      <c r="H185" s="208">
        <v>8</v>
      </c>
      <c r="I185" s="209"/>
      <c r="J185" s="210">
        <f>ROUND(I185*H185,2)</f>
        <v>0</v>
      </c>
      <c r="K185" s="206" t="s">
        <v>1</v>
      </c>
      <c r="L185" s="40"/>
      <c r="M185" s="211" t="s">
        <v>1</v>
      </c>
      <c r="N185" s="212" t="s">
        <v>38</v>
      </c>
      <c r="O185" s="72"/>
      <c r="P185" s="213">
        <f>O185*H185</f>
        <v>0</v>
      </c>
      <c r="Q185" s="213">
        <v>0</v>
      </c>
      <c r="R185" s="213">
        <f>Q185*H185</f>
        <v>0</v>
      </c>
      <c r="S185" s="213">
        <v>0</v>
      </c>
      <c r="T185" s="214">
        <f>S185*H185</f>
        <v>0</v>
      </c>
      <c r="U185" s="35"/>
      <c r="V185" s="35"/>
      <c r="W185" s="35"/>
      <c r="X185" s="35"/>
      <c r="Y185" s="35"/>
      <c r="Z185" s="35"/>
      <c r="AA185" s="35"/>
      <c r="AB185" s="35"/>
      <c r="AC185" s="35"/>
      <c r="AD185" s="35"/>
      <c r="AE185" s="35"/>
      <c r="AR185" s="215" t="s">
        <v>192</v>
      </c>
      <c r="AT185" s="215" t="s">
        <v>187</v>
      </c>
      <c r="AU185" s="215" t="s">
        <v>81</v>
      </c>
      <c r="AY185" s="18" t="s">
        <v>185</v>
      </c>
      <c r="BE185" s="216">
        <f>IF(N185="základní",J185,0)</f>
        <v>0</v>
      </c>
      <c r="BF185" s="216">
        <f>IF(N185="snížená",J185,0)</f>
        <v>0</v>
      </c>
      <c r="BG185" s="216">
        <f>IF(N185="zákl. přenesená",J185,0)</f>
        <v>0</v>
      </c>
      <c r="BH185" s="216">
        <f>IF(N185="sníž. přenesená",J185,0)</f>
        <v>0</v>
      </c>
      <c r="BI185" s="216">
        <f>IF(N185="nulová",J185,0)</f>
        <v>0</v>
      </c>
      <c r="BJ185" s="18" t="s">
        <v>81</v>
      </c>
      <c r="BK185" s="216">
        <f>ROUND(I185*H185,2)</f>
        <v>0</v>
      </c>
      <c r="BL185" s="18" t="s">
        <v>192</v>
      </c>
      <c r="BM185" s="215" t="s">
        <v>3808</v>
      </c>
    </row>
    <row r="186" spans="1:65" s="2" customFormat="1" ht="19.2">
      <c r="A186" s="35"/>
      <c r="B186" s="36"/>
      <c r="C186" s="37"/>
      <c r="D186" s="217" t="s">
        <v>194</v>
      </c>
      <c r="E186" s="37"/>
      <c r="F186" s="218" t="s">
        <v>3807</v>
      </c>
      <c r="G186" s="37"/>
      <c r="H186" s="37"/>
      <c r="I186" s="116"/>
      <c r="J186" s="37"/>
      <c r="K186" s="37"/>
      <c r="L186" s="40"/>
      <c r="M186" s="219"/>
      <c r="N186" s="220"/>
      <c r="O186" s="72"/>
      <c r="P186" s="72"/>
      <c r="Q186" s="72"/>
      <c r="R186" s="72"/>
      <c r="S186" s="72"/>
      <c r="T186" s="73"/>
      <c r="U186" s="35"/>
      <c r="V186" s="35"/>
      <c r="W186" s="35"/>
      <c r="X186" s="35"/>
      <c r="Y186" s="35"/>
      <c r="Z186" s="35"/>
      <c r="AA186" s="35"/>
      <c r="AB186" s="35"/>
      <c r="AC186" s="35"/>
      <c r="AD186" s="35"/>
      <c r="AE186" s="35"/>
      <c r="AT186" s="18" t="s">
        <v>194</v>
      </c>
      <c r="AU186" s="18" t="s">
        <v>81</v>
      </c>
    </row>
    <row r="187" spans="1:65" s="13" customFormat="1" ht="10.199999999999999">
      <c r="B187" s="222"/>
      <c r="C187" s="223"/>
      <c r="D187" s="217" t="s">
        <v>214</v>
      </c>
      <c r="E187" s="224" t="s">
        <v>1</v>
      </c>
      <c r="F187" s="225" t="s">
        <v>3770</v>
      </c>
      <c r="G187" s="223"/>
      <c r="H187" s="224" t="s">
        <v>1</v>
      </c>
      <c r="I187" s="226"/>
      <c r="J187" s="223"/>
      <c r="K187" s="223"/>
      <c r="L187" s="227"/>
      <c r="M187" s="228"/>
      <c r="N187" s="229"/>
      <c r="O187" s="229"/>
      <c r="P187" s="229"/>
      <c r="Q187" s="229"/>
      <c r="R187" s="229"/>
      <c r="S187" s="229"/>
      <c r="T187" s="230"/>
      <c r="AT187" s="231" t="s">
        <v>214</v>
      </c>
      <c r="AU187" s="231" t="s">
        <v>81</v>
      </c>
      <c r="AV187" s="13" t="s">
        <v>81</v>
      </c>
      <c r="AW187" s="13" t="s">
        <v>30</v>
      </c>
      <c r="AX187" s="13" t="s">
        <v>73</v>
      </c>
      <c r="AY187" s="231" t="s">
        <v>185</v>
      </c>
    </row>
    <row r="188" spans="1:65" s="14" customFormat="1" ht="10.199999999999999">
      <c r="B188" s="232"/>
      <c r="C188" s="233"/>
      <c r="D188" s="217" t="s">
        <v>214</v>
      </c>
      <c r="E188" s="234" t="s">
        <v>1</v>
      </c>
      <c r="F188" s="235" t="s">
        <v>226</v>
      </c>
      <c r="G188" s="233"/>
      <c r="H188" s="236">
        <v>8</v>
      </c>
      <c r="I188" s="237"/>
      <c r="J188" s="233"/>
      <c r="K188" s="233"/>
      <c r="L188" s="238"/>
      <c r="M188" s="239"/>
      <c r="N188" s="240"/>
      <c r="O188" s="240"/>
      <c r="P188" s="240"/>
      <c r="Q188" s="240"/>
      <c r="R188" s="240"/>
      <c r="S188" s="240"/>
      <c r="T188" s="241"/>
      <c r="AT188" s="242" t="s">
        <v>214</v>
      </c>
      <c r="AU188" s="242" t="s">
        <v>81</v>
      </c>
      <c r="AV188" s="14" t="s">
        <v>83</v>
      </c>
      <c r="AW188" s="14" t="s">
        <v>30</v>
      </c>
      <c r="AX188" s="14" t="s">
        <v>81</v>
      </c>
      <c r="AY188" s="242" t="s">
        <v>185</v>
      </c>
    </row>
    <row r="189" spans="1:65" s="2" customFormat="1" ht="16.5" customHeight="1">
      <c r="A189" s="35"/>
      <c r="B189" s="36"/>
      <c r="C189" s="204" t="s">
        <v>282</v>
      </c>
      <c r="D189" s="204" t="s">
        <v>187</v>
      </c>
      <c r="E189" s="205" t="s">
        <v>3809</v>
      </c>
      <c r="F189" s="206" t="s">
        <v>3810</v>
      </c>
      <c r="G189" s="207" t="s">
        <v>190</v>
      </c>
      <c r="H189" s="208">
        <v>165</v>
      </c>
      <c r="I189" s="209"/>
      <c r="J189" s="210">
        <f>ROUND(I189*H189,2)</f>
        <v>0</v>
      </c>
      <c r="K189" s="206" t="s">
        <v>1</v>
      </c>
      <c r="L189" s="40"/>
      <c r="M189" s="211" t="s">
        <v>1</v>
      </c>
      <c r="N189" s="212" t="s">
        <v>38</v>
      </c>
      <c r="O189" s="72"/>
      <c r="P189" s="213">
        <f>O189*H189</f>
        <v>0</v>
      </c>
      <c r="Q189" s="213">
        <v>0</v>
      </c>
      <c r="R189" s="213">
        <f>Q189*H189</f>
        <v>0</v>
      </c>
      <c r="S189" s="213">
        <v>0</v>
      </c>
      <c r="T189" s="214">
        <f>S189*H189</f>
        <v>0</v>
      </c>
      <c r="U189" s="35"/>
      <c r="V189" s="35"/>
      <c r="W189" s="35"/>
      <c r="X189" s="35"/>
      <c r="Y189" s="35"/>
      <c r="Z189" s="35"/>
      <c r="AA189" s="35"/>
      <c r="AB189" s="35"/>
      <c r="AC189" s="35"/>
      <c r="AD189" s="35"/>
      <c r="AE189" s="35"/>
      <c r="AR189" s="215" t="s">
        <v>192</v>
      </c>
      <c r="AT189" s="215" t="s">
        <v>187</v>
      </c>
      <c r="AU189" s="215" t="s">
        <v>81</v>
      </c>
      <c r="AY189" s="18" t="s">
        <v>185</v>
      </c>
      <c r="BE189" s="216">
        <f>IF(N189="základní",J189,0)</f>
        <v>0</v>
      </c>
      <c r="BF189" s="216">
        <f>IF(N189="snížená",J189,0)</f>
        <v>0</v>
      </c>
      <c r="BG189" s="216">
        <f>IF(N189="zákl. přenesená",J189,0)</f>
        <v>0</v>
      </c>
      <c r="BH189" s="216">
        <f>IF(N189="sníž. přenesená",J189,0)</f>
        <v>0</v>
      </c>
      <c r="BI189" s="216">
        <f>IF(N189="nulová",J189,0)</f>
        <v>0</v>
      </c>
      <c r="BJ189" s="18" t="s">
        <v>81</v>
      </c>
      <c r="BK189" s="216">
        <f>ROUND(I189*H189,2)</f>
        <v>0</v>
      </c>
      <c r="BL189" s="18" t="s">
        <v>192</v>
      </c>
      <c r="BM189" s="215" t="s">
        <v>3811</v>
      </c>
    </row>
    <row r="190" spans="1:65" s="2" customFormat="1" ht="10.199999999999999">
      <c r="A190" s="35"/>
      <c r="B190" s="36"/>
      <c r="C190" s="37"/>
      <c r="D190" s="217" t="s">
        <v>194</v>
      </c>
      <c r="E190" s="37"/>
      <c r="F190" s="218" t="s">
        <v>3810</v>
      </c>
      <c r="G190" s="37"/>
      <c r="H190" s="37"/>
      <c r="I190" s="116"/>
      <c r="J190" s="37"/>
      <c r="K190" s="37"/>
      <c r="L190" s="40"/>
      <c r="M190" s="219"/>
      <c r="N190" s="220"/>
      <c r="O190" s="72"/>
      <c r="P190" s="72"/>
      <c r="Q190" s="72"/>
      <c r="R190" s="72"/>
      <c r="S190" s="72"/>
      <c r="T190" s="73"/>
      <c r="U190" s="35"/>
      <c r="V190" s="35"/>
      <c r="W190" s="35"/>
      <c r="X190" s="35"/>
      <c r="Y190" s="35"/>
      <c r="Z190" s="35"/>
      <c r="AA190" s="35"/>
      <c r="AB190" s="35"/>
      <c r="AC190" s="35"/>
      <c r="AD190" s="35"/>
      <c r="AE190" s="35"/>
      <c r="AT190" s="18" t="s">
        <v>194</v>
      </c>
      <c r="AU190" s="18" t="s">
        <v>81</v>
      </c>
    </row>
    <row r="191" spans="1:65" s="13" customFormat="1" ht="10.199999999999999">
      <c r="B191" s="222"/>
      <c r="C191" s="223"/>
      <c r="D191" s="217" t="s">
        <v>214</v>
      </c>
      <c r="E191" s="224" t="s">
        <v>1</v>
      </c>
      <c r="F191" s="225" t="s">
        <v>3812</v>
      </c>
      <c r="G191" s="223"/>
      <c r="H191" s="224" t="s">
        <v>1</v>
      </c>
      <c r="I191" s="226"/>
      <c r="J191" s="223"/>
      <c r="K191" s="223"/>
      <c r="L191" s="227"/>
      <c r="M191" s="228"/>
      <c r="N191" s="229"/>
      <c r="O191" s="229"/>
      <c r="P191" s="229"/>
      <c r="Q191" s="229"/>
      <c r="R191" s="229"/>
      <c r="S191" s="229"/>
      <c r="T191" s="230"/>
      <c r="AT191" s="231" t="s">
        <v>214</v>
      </c>
      <c r="AU191" s="231" t="s">
        <v>81</v>
      </c>
      <c r="AV191" s="13" t="s">
        <v>81</v>
      </c>
      <c r="AW191" s="13" t="s">
        <v>30</v>
      </c>
      <c r="AX191" s="13" t="s">
        <v>73</v>
      </c>
      <c r="AY191" s="231" t="s">
        <v>185</v>
      </c>
    </row>
    <row r="192" spans="1:65" s="14" customFormat="1" ht="10.199999999999999">
      <c r="B192" s="232"/>
      <c r="C192" s="233"/>
      <c r="D192" s="217" t="s">
        <v>214</v>
      </c>
      <c r="E192" s="234" t="s">
        <v>1</v>
      </c>
      <c r="F192" s="235" t="s">
        <v>3801</v>
      </c>
      <c r="G192" s="233"/>
      <c r="H192" s="236">
        <v>165</v>
      </c>
      <c r="I192" s="237"/>
      <c r="J192" s="233"/>
      <c r="K192" s="233"/>
      <c r="L192" s="238"/>
      <c r="M192" s="239"/>
      <c r="N192" s="240"/>
      <c r="O192" s="240"/>
      <c r="P192" s="240"/>
      <c r="Q192" s="240"/>
      <c r="R192" s="240"/>
      <c r="S192" s="240"/>
      <c r="T192" s="241"/>
      <c r="AT192" s="242" t="s">
        <v>214</v>
      </c>
      <c r="AU192" s="242" t="s">
        <v>81</v>
      </c>
      <c r="AV192" s="14" t="s">
        <v>83</v>
      </c>
      <c r="AW192" s="14" t="s">
        <v>30</v>
      </c>
      <c r="AX192" s="14" t="s">
        <v>81</v>
      </c>
      <c r="AY192" s="242" t="s">
        <v>185</v>
      </c>
    </row>
    <row r="193" spans="1:65" s="2" customFormat="1" ht="21.75" customHeight="1">
      <c r="A193" s="35"/>
      <c r="B193" s="36"/>
      <c r="C193" s="204" t="s">
        <v>8</v>
      </c>
      <c r="D193" s="204" t="s">
        <v>187</v>
      </c>
      <c r="E193" s="205" t="s">
        <v>3813</v>
      </c>
      <c r="F193" s="206" t="s">
        <v>3814</v>
      </c>
      <c r="G193" s="207" t="s">
        <v>190</v>
      </c>
      <c r="H193" s="208">
        <v>1810</v>
      </c>
      <c r="I193" s="209"/>
      <c r="J193" s="210">
        <f>ROUND(I193*H193,2)</f>
        <v>0</v>
      </c>
      <c r="K193" s="206" t="s">
        <v>1</v>
      </c>
      <c r="L193" s="40"/>
      <c r="M193" s="211" t="s">
        <v>1</v>
      </c>
      <c r="N193" s="212" t="s">
        <v>38</v>
      </c>
      <c r="O193" s="72"/>
      <c r="P193" s="213">
        <f>O193*H193</f>
        <v>0</v>
      </c>
      <c r="Q193" s="213">
        <v>0</v>
      </c>
      <c r="R193" s="213">
        <f>Q193*H193</f>
        <v>0</v>
      </c>
      <c r="S193" s="213">
        <v>0</v>
      </c>
      <c r="T193" s="214">
        <f>S193*H193</f>
        <v>0</v>
      </c>
      <c r="U193" s="35"/>
      <c r="V193" s="35"/>
      <c r="W193" s="35"/>
      <c r="X193" s="35"/>
      <c r="Y193" s="35"/>
      <c r="Z193" s="35"/>
      <c r="AA193" s="35"/>
      <c r="AB193" s="35"/>
      <c r="AC193" s="35"/>
      <c r="AD193" s="35"/>
      <c r="AE193" s="35"/>
      <c r="AR193" s="215" t="s">
        <v>192</v>
      </c>
      <c r="AT193" s="215" t="s">
        <v>187</v>
      </c>
      <c r="AU193" s="215" t="s">
        <v>81</v>
      </c>
      <c r="AY193" s="18" t="s">
        <v>185</v>
      </c>
      <c r="BE193" s="216">
        <f>IF(N193="základní",J193,0)</f>
        <v>0</v>
      </c>
      <c r="BF193" s="216">
        <f>IF(N193="snížená",J193,0)</f>
        <v>0</v>
      </c>
      <c r="BG193" s="216">
        <f>IF(N193="zákl. přenesená",J193,0)</f>
        <v>0</v>
      </c>
      <c r="BH193" s="216">
        <f>IF(N193="sníž. přenesená",J193,0)</f>
        <v>0</v>
      </c>
      <c r="BI193" s="216">
        <f>IF(N193="nulová",J193,0)</f>
        <v>0</v>
      </c>
      <c r="BJ193" s="18" t="s">
        <v>81</v>
      </c>
      <c r="BK193" s="216">
        <f>ROUND(I193*H193,2)</f>
        <v>0</v>
      </c>
      <c r="BL193" s="18" t="s">
        <v>192</v>
      </c>
      <c r="BM193" s="215" t="s">
        <v>3815</v>
      </c>
    </row>
    <row r="194" spans="1:65" s="2" customFormat="1" ht="19.2">
      <c r="A194" s="35"/>
      <c r="B194" s="36"/>
      <c r="C194" s="37"/>
      <c r="D194" s="217" t="s">
        <v>194</v>
      </c>
      <c r="E194" s="37"/>
      <c r="F194" s="218" t="s">
        <v>3814</v>
      </c>
      <c r="G194" s="37"/>
      <c r="H194" s="37"/>
      <c r="I194" s="116"/>
      <c r="J194" s="37"/>
      <c r="K194" s="37"/>
      <c r="L194" s="40"/>
      <c r="M194" s="219"/>
      <c r="N194" s="220"/>
      <c r="O194" s="72"/>
      <c r="P194" s="72"/>
      <c r="Q194" s="72"/>
      <c r="R194" s="72"/>
      <c r="S194" s="72"/>
      <c r="T194" s="73"/>
      <c r="U194" s="35"/>
      <c r="V194" s="35"/>
      <c r="W194" s="35"/>
      <c r="X194" s="35"/>
      <c r="Y194" s="35"/>
      <c r="Z194" s="35"/>
      <c r="AA194" s="35"/>
      <c r="AB194" s="35"/>
      <c r="AC194" s="35"/>
      <c r="AD194" s="35"/>
      <c r="AE194" s="35"/>
      <c r="AT194" s="18" t="s">
        <v>194</v>
      </c>
      <c r="AU194" s="18" t="s">
        <v>81</v>
      </c>
    </row>
    <row r="195" spans="1:65" s="13" customFormat="1" ht="10.199999999999999">
      <c r="B195" s="222"/>
      <c r="C195" s="223"/>
      <c r="D195" s="217" t="s">
        <v>214</v>
      </c>
      <c r="E195" s="224" t="s">
        <v>1</v>
      </c>
      <c r="F195" s="225" t="s">
        <v>3816</v>
      </c>
      <c r="G195" s="223"/>
      <c r="H195" s="224" t="s">
        <v>1</v>
      </c>
      <c r="I195" s="226"/>
      <c r="J195" s="223"/>
      <c r="K195" s="223"/>
      <c r="L195" s="227"/>
      <c r="M195" s="228"/>
      <c r="N195" s="229"/>
      <c r="O195" s="229"/>
      <c r="P195" s="229"/>
      <c r="Q195" s="229"/>
      <c r="R195" s="229"/>
      <c r="S195" s="229"/>
      <c r="T195" s="230"/>
      <c r="AT195" s="231" t="s">
        <v>214</v>
      </c>
      <c r="AU195" s="231" t="s">
        <v>81</v>
      </c>
      <c r="AV195" s="13" t="s">
        <v>81</v>
      </c>
      <c r="AW195" s="13" t="s">
        <v>30</v>
      </c>
      <c r="AX195" s="13" t="s">
        <v>73</v>
      </c>
      <c r="AY195" s="231" t="s">
        <v>185</v>
      </c>
    </row>
    <row r="196" spans="1:65" s="14" customFormat="1" ht="10.199999999999999">
      <c r="B196" s="232"/>
      <c r="C196" s="233"/>
      <c r="D196" s="217" t="s">
        <v>214</v>
      </c>
      <c r="E196" s="234" t="s">
        <v>1</v>
      </c>
      <c r="F196" s="235" t="s">
        <v>3817</v>
      </c>
      <c r="G196" s="233"/>
      <c r="H196" s="236">
        <v>1810</v>
      </c>
      <c r="I196" s="237"/>
      <c r="J196" s="233"/>
      <c r="K196" s="233"/>
      <c r="L196" s="238"/>
      <c r="M196" s="239"/>
      <c r="N196" s="240"/>
      <c r="O196" s="240"/>
      <c r="P196" s="240"/>
      <c r="Q196" s="240"/>
      <c r="R196" s="240"/>
      <c r="S196" s="240"/>
      <c r="T196" s="241"/>
      <c r="AT196" s="242" t="s">
        <v>214</v>
      </c>
      <c r="AU196" s="242" t="s">
        <v>81</v>
      </c>
      <c r="AV196" s="14" t="s">
        <v>83</v>
      </c>
      <c r="AW196" s="14" t="s">
        <v>30</v>
      </c>
      <c r="AX196" s="14" t="s">
        <v>81</v>
      </c>
      <c r="AY196" s="242" t="s">
        <v>185</v>
      </c>
    </row>
    <row r="197" spans="1:65" s="2" customFormat="1" ht="21.75" customHeight="1">
      <c r="A197" s="35"/>
      <c r="B197" s="36"/>
      <c r="C197" s="204" t="s">
        <v>296</v>
      </c>
      <c r="D197" s="204" t="s">
        <v>187</v>
      </c>
      <c r="E197" s="205" t="s">
        <v>3818</v>
      </c>
      <c r="F197" s="206" t="s">
        <v>3819</v>
      </c>
      <c r="G197" s="207" t="s">
        <v>210</v>
      </c>
      <c r="H197" s="208">
        <v>50.8</v>
      </c>
      <c r="I197" s="209"/>
      <c r="J197" s="210">
        <f>ROUND(I197*H197,2)</f>
        <v>0</v>
      </c>
      <c r="K197" s="206" t="s">
        <v>1</v>
      </c>
      <c r="L197" s="40"/>
      <c r="M197" s="211" t="s">
        <v>1</v>
      </c>
      <c r="N197" s="212" t="s">
        <v>38</v>
      </c>
      <c r="O197" s="72"/>
      <c r="P197" s="213">
        <f>O197*H197</f>
        <v>0</v>
      </c>
      <c r="Q197" s="213">
        <v>0</v>
      </c>
      <c r="R197" s="213">
        <f>Q197*H197</f>
        <v>0</v>
      </c>
      <c r="S197" s="213">
        <v>0</v>
      </c>
      <c r="T197" s="214">
        <f>S197*H197</f>
        <v>0</v>
      </c>
      <c r="U197" s="35"/>
      <c r="V197" s="35"/>
      <c r="W197" s="35"/>
      <c r="X197" s="35"/>
      <c r="Y197" s="35"/>
      <c r="Z197" s="35"/>
      <c r="AA197" s="35"/>
      <c r="AB197" s="35"/>
      <c r="AC197" s="35"/>
      <c r="AD197" s="35"/>
      <c r="AE197" s="35"/>
      <c r="AR197" s="215" t="s">
        <v>192</v>
      </c>
      <c r="AT197" s="215" t="s">
        <v>187</v>
      </c>
      <c r="AU197" s="215" t="s">
        <v>81</v>
      </c>
      <c r="AY197" s="18" t="s">
        <v>185</v>
      </c>
      <c r="BE197" s="216">
        <f>IF(N197="základní",J197,0)</f>
        <v>0</v>
      </c>
      <c r="BF197" s="216">
        <f>IF(N197="snížená",J197,0)</f>
        <v>0</v>
      </c>
      <c r="BG197" s="216">
        <f>IF(N197="zákl. přenesená",J197,0)</f>
        <v>0</v>
      </c>
      <c r="BH197" s="216">
        <f>IF(N197="sníž. přenesená",J197,0)</f>
        <v>0</v>
      </c>
      <c r="BI197" s="216">
        <f>IF(N197="nulová",J197,0)</f>
        <v>0</v>
      </c>
      <c r="BJ197" s="18" t="s">
        <v>81</v>
      </c>
      <c r="BK197" s="216">
        <f>ROUND(I197*H197,2)</f>
        <v>0</v>
      </c>
      <c r="BL197" s="18" t="s">
        <v>192</v>
      </c>
      <c r="BM197" s="215" t="s">
        <v>3820</v>
      </c>
    </row>
    <row r="198" spans="1:65" s="2" customFormat="1" ht="19.2">
      <c r="A198" s="35"/>
      <c r="B198" s="36"/>
      <c r="C198" s="37"/>
      <c r="D198" s="217" t="s">
        <v>194</v>
      </c>
      <c r="E198" s="37"/>
      <c r="F198" s="218" t="s">
        <v>3819</v>
      </c>
      <c r="G198" s="37"/>
      <c r="H198" s="37"/>
      <c r="I198" s="116"/>
      <c r="J198" s="37"/>
      <c r="K198" s="37"/>
      <c r="L198" s="40"/>
      <c r="M198" s="219"/>
      <c r="N198" s="220"/>
      <c r="O198" s="72"/>
      <c r="P198" s="72"/>
      <c r="Q198" s="72"/>
      <c r="R198" s="72"/>
      <c r="S198" s="72"/>
      <c r="T198" s="73"/>
      <c r="U198" s="35"/>
      <c r="V198" s="35"/>
      <c r="W198" s="35"/>
      <c r="X198" s="35"/>
      <c r="Y198" s="35"/>
      <c r="Z198" s="35"/>
      <c r="AA198" s="35"/>
      <c r="AB198" s="35"/>
      <c r="AC198" s="35"/>
      <c r="AD198" s="35"/>
      <c r="AE198" s="35"/>
      <c r="AT198" s="18" t="s">
        <v>194</v>
      </c>
      <c r="AU198" s="18" t="s">
        <v>81</v>
      </c>
    </row>
    <row r="199" spans="1:65" s="13" customFormat="1" ht="10.199999999999999">
      <c r="B199" s="222"/>
      <c r="C199" s="223"/>
      <c r="D199" s="217" t="s">
        <v>214</v>
      </c>
      <c r="E199" s="224" t="s">
        <v>1</v>
      </c>
      <c r="F199" s="225" t="s">
        <v>3781</v>
      </c>
      <c r="G199" s="223"/>
      <c r="H199" s="224" t="s">
        <v>1</v>
      </c>
      <c r="I199" s="226"/>
      <c r="J199" s="223"/>
      <c r="K199" s="223"/>
      <c r="L199" s="227"/>
      <c r="M199" s="228"/>
      <c r="N199" s="229"/>
      <c r="O199" s="229"/>
      <c r="P199" s="229"/>
      <c r="Q199" s="229"/>
      <c r="R199" s="229"/>
      <c r="S199" s="229"/>
      <c r="T199" s="230"/>
      <c r="AT199" s="231" t="s">
        <v>214</v>
      </c>
      <c r="AU199" s="231" t="s">
        <v>81</v>
      </c>
      <c r="AV199" s="13" t="s">
        <v>81</v>
      </c>
      <c r="AW199" s="13" t="s">
        <v>30</v>
      </c>
      <c r="AX199" s="13" t="s">
        <v>73</v>
      </c>
      <c r="AY199" s="231" t="s">
        <v>185</v>
      </c>
    </row>
    <row r="200" spans="1:65" s="14" customFormat="1" ht="10.199999999999999">
      <c r="B200" s="232"/>
      <c r="C200" s="233"/>
      <c r="D200" s="217" t="s">
        <v>214</v>
      </c>
      <c r="E200" s="234" t="s">
        <v>1</v>
      </c>
      <c r="F200" s="235" t="s">
        <v>3782</v>
      </c>
      <c r="G200" s="233"/>
      <c r="H200" s="236">
        <v>22.6</v>
      </c>
      <c r="I200" s="237"/>
      <c r="J200" s="233"/>
      <c r="K200" s="233"/>
      <c r="L200" s="238"/>
      <c r="M200" s="239"/>
      <c r="N200" s="240"/>
      <c r="O200" s="240"/>
      <c r="P200" s="240"/>
      <c r="Q200" s="240"/>
      <c r="R200" s="240"/>
      <c r="S200" s="240"/>
      <c r="T200" s="241"/>
      <c r="AT200" s="242" t="s">
        <v>214</v>
      </c>
      <c r="AU200" s="242" t="s">
        <v>81</v>
      </c>
      <c r="AV200" s="14" t="s">
        <v>83</v>
      </c>
      <c r="AW200" s="14" t="s">
        <v>30</v>
      </c>
      <c r="AX200" s="14" t="s">
        <v>73</v>
      </c>
      <c r="AY200" s="242" t="s">
        <v>185</v>
      </c>
    </row>
    <row r="201" spans="1:65" s="13" customFormat="1" ht="10.199999999999999">
      <c r="B201" s="222"/>
      <c r="C201" s="223"/>
      <c r="D201" s="217" t="s">
        <v>214</v>
      </c>
      <c r="E201" s="224" t="s">
        <v>1</v>
      </c>
      <c r="F201" s="225" t="s">
        <v>3821</v>
      </c>
      <c r="G201" s="223"/>
      <c r="H201" s="224" t="s">
        <v>1</v>
      </c>
      <c r="I201" s="226"/>
      <c r="J201" s="223"/>
      <c r="K201" s="223"/>
      <c r="L201" s="227"/>
      <c r="M201" s="228"/>
      <c r="N201" s="229"/>
      <c r="O201" s="229"/>
      <c r="P201" s="229"/>
      <c r="Q201" s="229"/>
      <c r="R201" s="229"/>
      <c r="S201" s="229"/>
      <c r="T201" s="230"/>
      <c r="AT201" s="231" t="s">
        <v>214</v>
      </c>
      <c r="AU201" s="231" t="s">
        <v>81</v>
      </c>
      <c r="AV201" s="13" t="s">
        <v>81</v>
      </c>
      <c r="AW201" s="13" t="s">
        <v>30</v>
      </c>
      <c r="AX201" s="13" t="s">
        <v>73</v>
      </c>
      <c r="AY201" s="231" t="s">
        <v>185</v>
      </c>
    </row>
    <row r="202" spans="1:65" s="14" customFormat="1" ht="10.199999999999999">
      <c r="B202" s="232"/>
      <c r="C202" s="233"/>
      <c r="D202" s="217" t="s">
        <v>214</v>
      </c>
      <c r="E202" s="234" t="s">
        <v>1</v>
      </c>
      <c r="F202" s="235" t="s">
        <v>3784</v>
      </c>
      <c r="G202" s="233"/>
      <c r="H202" s="236">
        <v>28.2</v>
      </c>
      <c r="I202" s="237"/>
      <c r="J202" s="233"/>
      <c r="K202" s="233"/>
      <c r="L202" s="238"/>
      <c r="M202" s="239"/>
      <c r="N202" s="240"/>
      <c r="O202" s="240"/>
      <c r="P202" s="240"/>
      <c r="Q202" s="240"/>
      <c r="R202" s="240"/>
      <c r="S202" s="240"/>
      <c r="T202" s="241"/>
      <c r="AT202" s="242" t="s">
        <v>214</v>
      </c>
      <c r="AU202" s="242" t="s">
        <v>81</v>
      </c>
      <c r="AV202" s="14" t="s">
        <v>83</v>
      </c>
      <c r="AW202" s="14" t="s">
        <v>30</v>
      </c>
      <c r="AX202" s="14" t="s">
        <v>73</v>
      </c>
      <c r="AY202" s="242" t="s">
        <v>185</v>
      </c>
    </row>
    <row r="203" spans="1:65" s="15" customFormat="1" ht="10.199999999999999">
      <c r="B203" s="243"/>
      <c r="C203" s="244"/>
      <c r="D203" s="217" t="s">
        <v>214</v>
      </c>
      <c r="E203" s="245" t="s">
        <v>1</v>
      </c>
      <c r="F203" s="246" t="s">
        <v>219</v>
      </c>
      <c r="G203" s="244"/>
      <c r="H203" s="247">
        <v>50.8</v>
      </c>
      <c r="I203" s="248"/>
      <c r="J203" s="244"/>
      <c r="K203" s="244"/>
      <c r="L203" s="249"/>
      <c r="M203" s="250"/>
      <c r="N203" s="251"/>
      <c r="O203" s="251"/>
      <c r="P203" s="251"/>
      <c r="Q203" s="251"/>
      <c r="R203" s="251"/>
      <c r="S203" s="251"/>
      <c r="T203" s="252"/>
      <c r="AT203" s="253" t="s">
        <v>214</v>
      </c>
      <c r="AU203" s="253" t="s">
        <v>81</v>
      </c>
      <c r="AV203" s="15" t="s">
        <v>192</v>
      </c>
      <c r="AW203" s="15" t="s">
        <v>30</v>
      </c>
      <c r="AX203" s="15" t="s">
        <v>81</v>
      </c>
      <c r="AY203" s="253" t="s">
        <v>185</v>
      </c>
    </row>
    <row r="204" spans="1:65" s="2" customFormat="1" ht="21.75" customHeight="1">
      <c r="A204" s="35"/>
      <c r="B204" s="36"/>
      <c r="C204" s="204" t="s">
        <v>305</v>
      </c>
      <c r="D204" s="204" t="s">
        <v>187</v>
      </c>
      <c r="E204" s="205" t="s">
        <v>3822</v>
      </c>
      <c r="F204" s="206" t="s">
        <v>3823</v>
      </c>
      <c r="G204" s="207" t="s">
        <v>210</v>
      </c>
      <c r="H204" s="208">
        <v>332.17500000000001</v>
      </c>
      <c r="I204" s="209"/>
      <c r="J204" s="210">
        <f>ROUND(I204*H204,2)</f>
        <v>0</v>
      </c>
      <c r="K204" s="206" t="s">
        <v>1</v>
      </c>
      <c r="L204" s="40"/>
      <c r="M204" s="211" t="s">
        <v>1</v>
      </c>
      <c r="N204" s="212" t="s">
        <v>38</v>
      </c>
      <c r="O204" s="72"/>
      <c r="P204" s="213">
        <f>O204*H204</f>
        <v>0</v>
      </c>
      <c r="Q204" s="213">
        <v>0</v>
      </c>
      <c r="R204" s="213">
        <f>Q204*H204</f>
        <v>0</v>
      </c>
      <c r="S204" s="213">
        <v>0</v>
      </c>
      <c r="T204" s="214">
        <f>S204*H204</f>
        <v>0</v>
      </c>
      <c r="U204" s="35"/>
      <c r="V204" s="35"/>
      <c r="W204" s="35"/>
      <c r="X204" s="35"/>
      <c r="Y204" s="35"/>
      <c r="Z204" s="35"/>
      <c r="AA204" s="35"/>
      <c r="AB204" s="35"/>
      <c r="AC204" s="35"/>
      <c r="AD204" s="35"/>
      <c r="AE204" s="35"/>
      <c r="AR204" s="215" t="s">
        <v>192</v>
      </c>
      <c r="AT204" s="215" t="s">
        <v>187</v>
      </c>
      <c r="AU204" s="215" t="s">
        <v>81</v>
      </c>
      <c r="AY204" s="18" t="s">
        <v>185</v>
      </c>
      <c r="BE204" s="216">
        <f>IF(N204="základní",J204,0)</f>
        <v>0</v>
      </c>
      <c r="BF204" s="216">
        <f>IF(N204="snížená",J204,0)</f>
        <v>0</v>
      </c>
      <c r="BG204" s="216">
        <f>IF(N204="zákl. přenesená",J204,0)</f>
        <v>0</v>
      </c>
      <c r="BH204" s="216">
        <f>IF(N204="sníž. přenesená",J204,0)</f>
        <v>0</v>
      </c>
      <c r="BI204" s="216">
        <f>IF(N204="nulová",J204,0)</f>
        <v>0</v>
      </c>
      <c r="BJ204" s="18" t="s">
        <v>81</v>
      </c>
      <c r="BK204" s="216">
        <f>ROUND(I204*H204,2)</f>
        <v>0</v>
      </c>
      <c r="BL204" s="18" t="s">
        <v>192</v>
      </c>
      <c r="BM204" s="215" t="s">
        <v>3824</v>
      </c>
    </row>
    <row r="205" spans="1:65" s="2" customFormat="1" ht="19.2">
      <c r="A205" s="35"/>
      <c r="B205" s="36"/>
      <c r="C205" s="37"/>
      <c r="D205" s="217" t="s">
        <v>194</v>
      </c>
      <c r="E205" s="37"/>
      <c r="F205" s="218" t="s">
        <v>3823</v>
      </c>
      <c r="G205" s="37"/>
      <c r="H205" s="37"/>
      <c r="I205" s="116"/>
      <c r="J205" s="37"/>
      <c r="K205" s="37"/>
      <c r="L205" s="40"/>
      <c r="M205" s="219"/>
      <c r="N205" s="220"/>
      <c r="O205" s="72"/>
      <c r="P205" s="72"/>
      <c r="Q205" s="72"/>
      <c r="R205" s="72"/>
      <c r="S205" s="72"/>
      <c r="T205" s="73"/>
      <c r="U205" s="35"/>
      <c r="V205" s="35"/>
      <c r="W205" s="35"/>
      <c r="X205" s="35"/>
      <c r="Y205" s="35"/>
      <c r="Z205" s="35"/>
      <c r="AA205" s="35"/>
      <c r="AB205" s="35"/>
      <c r="AC205" s="35"/>
      <c r="AD205" s="35"/>
      <c r="AE205" s="35"/>
      <c r="AT205" s="18" t="s">
        <v>194</v>
      </c>
      <c r="AU205" s="18" t="s">
        <v>81</v>
      </c>
    </row>
    <row r="206" spans="1:65" s="13" customFormat="1" ht="10.199999999999999">
      <c r="B206" s="222"/>
      <c r="C206" s="223"/>
      <c r="D206" s="217" t="s">
        <v>214</v>
      </c>
      <c r="E206" s="224" t="s">
        <v>1</v>
      </c>
      <c r="F206" s="225" t="s">
        <v>3825</v>
      </c>
      <c r="G206" s="223"/>
      <c r="H206" s="224" t="s">
        <v>1</v>
      </c>
      <c r="I206" s="226"/>
      <c r="J206" s="223"/>
      <c r="K206" s="223"/>
      <c r="L206" s="227"/>
      <c r="M206" s="228"/>
      <c r="N206" s="229"/>
      <c r="O206" s="229"/>
      <c r="P206" s="229"/>
      <c r="Q206" s="229"/>
      <c r="R206" s="229"/>
      <c r="S206" s="229"/>
      <c r="T206" s="230"/>
      <c r="AT206" s="231" t="s">
        <v>214</v>
      </c>
      <c r="AU206" s="231" t="s">
        <v>81</v>
      </c>
      <c r="AV206" s="13" t="s">
        <v>81</v>
      </c>
      <c r="AW206" s="13" t="s">
        <v>30</v>
      </c>
      <c r="AX206" s="13" t="s">
        <v>73</v>
      </c>
      <c r="AY206" s="231" t="s">
        <v>185</v>
      </c>
    </row>
    <row r="207" spans="1:65" s="14" customFormat="1" ht="10.199999999999999">
      <c r="B207" s="232"/>
      <c r="C207" s="233"/>
      <c r="D207" s="217" t="s">
        <v>214</v>
      </c>
      <c r="E207" s="234" t="s">
        <v>1</v>
      </c>
      <c r="F207" s="235" t="s">
        <v>3789</v>
      </c>
      <c r="G207" s="233"/>
      <c r="H207" s="236">
        <v>336.1</v>
      </c>
      <c r="I207" s="237"/>
      <c r="J207" s="233"/>
      <c r="K207" s="233"/>
      <c r="L207" s="238"/>
      <c r="M207" s="239"/>
      <c r="N207" s="240"/>
      <c r="O207" s="240"/>
      <c r="P207" s="240"/>
      <c r="Q207" s="240"/>
      <c r="R207" s="240"/>
      <c r="S207" s="240"/>
      <c r="T207" s="241"/>
      <c r="AT207" s="242" t="s">
        <v>214</v>
      </c>
      <c r="AU207" s="242" t="s">
        <v>81</v>
      </c>
      <c r="AV207" s="14" t="s">
        <v>83</v>
      </c>
      <c r="AW207" s="14" t="s">
        <v>30</v>
      </c>
      <c r="AX207" s="14" t="s">
        <v>73</v>
      </c>
      <c r="AY207" s="242" t="s">
        <v>185</v>
      </c>
    </row>
    <row r="208" spans="1:65" s="13" customFormat="1" ht="10.199999999999999">
      <c r="B208" s="222"/>
      <c r="C208" s="223"/>
      <c r="D208" s="217" t="s">
        <v>214</v>
      </c>
      <c r="E208" s="224" t="s">
        <v>1</v>
      </c>
      <c r="F208" s="225" t="s">
        <v>3776</v>
      </c>
      <c r="G208" s="223"/>
      <c r="H208" s="224" t="s">
        <v>1</v>
      </c>
      <c r="I208" s="226"/>
      <c r="J208" s="223"/>
      <c r="K208" s="223"/>
      <c r="L208" s="227"/>
      <c r="M208" s="228"/>
      <c r="N208" s="229"/>
      <c r="O208" s="229"/>
      <c r="P208" s="229"/>
      <c r="Q208" s="229"/>
      <c r="R208" s="229"/>
      <c r="S208" s="229"/>
      <c r="T208" s="230"/>
      <c r="AT208" s="231" t="s">
        <v>214</v>
      </c>
      <c r="AU208" s="231" t="s">
        <v>81</v>
      </c>
      <c r="AV208" s="13" t="s">
        <v>81</v>
      </c>
      <c r="AW208" s="13" t="s">
        <v>30</v>
      </c>
      <c r="AX208" s="13" t="s">
        <v>73</v>
      </c>
      <c r="AY208" s="231" t="s">
        <v>185</v>
      </c>
    </row>
    <row r="209" spans="1:65" s="14" customFormat="1" ht="10.199999999999999">
      <c r="B209" s="232"/>
      <c r="C209" s="233"/>
      <c r="D209" s="217" t="s">
        <v>214</v>
      </c>
      <c r="E209" s="234" t="s">
        <v>1</v>
      </c>
      <c r="F209" s="235" t="s">
        <v>3791</v>
      </c>
      <c r="G209" s="233"/>
      <c r="H209" s="236">
        <v>-3.9249999999999998</v>
      </c>
      <c r="I209" s="237"/>
      <c r="J209" s="233"/>
      <c r="K209" s="233"/>
      <c r="L209" s="238"/>
      <c r="M209" s="239"/>
      <c r="N209" s="240"/>
      <c r="O209" s="240"/>
      <c r="P209" s="240"/>
      <c r="Q209" s="240"/>
      <c r="R209" s="240"/>
      <c r="S209" s="240"/>
      <c r="T209" s="241"/>
      <c r="AT209" s="242" t="s">
        <v>214</v>
      </c>
      <c r="AU209" s="242" t="s">
        <v>81</v>
      </c>
      <c r="AV209" s="14" t="s">
        <v>83</v>
      </c>
      <c r="AW209" s="14" t="s">
        <v>30</v>
      </c>
      <c r="AX209" s="14" t="s">
        <v>73</v>
      </c>
      <c r="AY209" s="242" t="s">
        <v>185</v>
      </c>
    </row>
    <row r="210" spans="1:65" s="15" customFormat="1" ht="10.199999999999999">
      <c r="B210" s="243"/>
      <c r="C210" s="244"/>
      <c r="D210" s="217" t="s">
        <v>214</v>
      </c>
      <c r="E210" s="245" t="s">
        <v>1</v>
      </c>
      <c r="F210" s="246" t="s">
        <v>219</v>
      </c>
      <c r="G210" s="244"/>
      <c r="H210" s="247">
        <v>332.17500000000001</v>
      </c>
      <c r="I210" s="248"/>
      <c r="J210" s="244"/>
      <c r="K210" s="244"/>
      <c r="L210" s="249"/>
      <c r="M210" s="250"/>
      <c r="N210" s="251"/>
      <c r="O210" s="251"/>
      <c r="P210" s="251"/>
      <c r="Q210" s="251"/>
      <c r="R210" s="251"/>
      <c r="S210" s="251"/>
      <c r="T210" s="252"/>
      <c r="AT210" s="253" t="s">
        <v>214</v>
      </c>
      <c r="AU210" s="253" t="s">
        <v>81</v>
      </c>
      <c r="AV210" s="15" t="s">
        <v>192</v>
      </c>
      <c r="AW210" s="15" t="s">
        <v>30</v>
      </c>
      <c r="AX210" s="15" t="s">
        <v>81</v>
      </c>
      <c r="AY210" s="253" t="s">
        <v>185</v>
      </c>
    </row>
    <row r="211" spans="1:65" s="2" customFormat="1" ht="16.5" customHeight="1">
      <c r="A211" s="35"/>
      <c r="B211" s="36"/>
      <c r="C211" s="204" t="s">
        <v>313</v>
      </c>
      <c r="D211" s="204" t="s">
        <v>187</v>
      </c>
      <c r="E211" s="205" t="s">
        <v>3826</v>
      </c>
      <c r="F211" s="206" t="s">
        <v>3827</v>
      </c>
      <c r="G211" s="207" t="s">
        <v>210</v>
      </c>
      <c r="H211" s="208">
        <v>336.1</v>
      </c>
      <c r="I211" s="209"/>
      <c r="J211" s="210">
        <f>ROUND(I211*H211,2)</f>
        <v>0</v>
      </c>
      <c r="K211" s="206" t="s">
        <v>1</v>
      </c>
      <c r="L211" s="40"/>
      <c r="M211" s="211" t="s">
        <v>1</v>
      </c>
      <c r="N211" s="212" t="s">
        <v>38</v>
      </c>
      <c r="O211" s="72"/>
      <c r="P211" s="213">
        <f>O211*H211</f>
        <v>0</v>
      </c>
      <c r="Q211" s="213">
        <v>0</v>
      </c>
      <c r="R211" s="213">
        <f>Q211*H211</f>
        <v>0</v>
      </c>
      <c r="S211" s="213">
        <v>0</v>
      </c>
      <c r="T211" s="214">
        <f>S211*H211</f>
        <v>0</v>
      </c>
      <c r="U211" s="35"/>
      <c r="V211" s="35"/>
      <c r="W211" s="35"/>
      <c r="X211" s="35"/>
      <c r="Y211" s="35"/>
      <c r="Z211" s="35"/>
      <c r="AA211" s="35"/>
      <c r="AB211" s="35"/>
      <c r="AC211" s="35"/>
      <c r="AD211" s="35"/>
      <c r="AE211" s="35"/>
      <c r="AR211" s="215" t="s">
        <v>192</v>
      </c>
      <c r="AT211" s="215" t="s">
        <v>187</v>
      </c>
      <c r="AU211" s="215" t="s">
        <v>81</v>
      </c>
      <c r="AY211" s="18" t="s">
        <v>185</v>
      </c>
      <c r="BE211" s="216">
        <f>IF(N211="základní",J211,0)</f>
        <v>0</v>
      </c>
      <c r="BF211" s="216">
        <f>IF(N211="snížená",J211,0)</f>
        <v>0</v>
      </c>
      <c r="BG211" s="216">
        <f>IF(N211="zákl. přenesená",J211,0)</f>
        <v>0</v>
      </c>
      <c r="BH211" s="216">
        <f>IF(N211="sníž. přenesená",J211,0)</f>
        <v>0</v>
      </c>
      <c r="BI211" s="216">
        <f>IF(N211="nulová",J211,0)</f>
        <v>0</v>
      </c>
      <c r="BJ211" s="18" t="s">
        <v>81</v>
      </c>
      <c r="BK211" s="216">
        <f>ROUND(I211*H211,2)</f>
        <v>0</v>
      </c>
      <c r="BL211" s="18" t="s">
        <v>192</v>
      </c>
      <c r="BM211" s="215" t="s">
        <v>3828</v>
      </c>
    </row>
    <row r="212" spans="1:65" s="2" customFormat="1" ht="10.199999999999999">
      <c r="A212" s="35"/>
      <c r="B212" s="36"/>
      <c r="C212" s="37"/>
      <c r="D212" s="217" t="s">
        <v>194</v>
      </c>
      <c r="E212" s="37"/>
      <c r="F212" s="218" t="s">
        <v>3827</v>
      </c>
      <c r="G212" s="37"/>
      <c r="H212" s="37"/>
      <c r="I212" s="116"/>
      <c r="J212" s="37"/>
      <c r="K212" s="37"/>
      <c r="L212" s="40"/>
      <c r="M212" s="219"/>
      <c r="N212" s="220"/>
      <c r="O212" s="72"/>
      <c r="P212" s="72"/>
      <c r="Q212" s="72"/>
      <c r="R212" s="72"/>
      <c r="S212" s="72"/>
      <c r="T212" s="73"/>
      <c r="U212" s="35"/>
      <c r="V212" s="35"/>
      <c r="W212" s="35"/>
      <c r="X212" s="35"/>
      <c r="Y212" s="35"/>
      <c r="Z212" s="35"/>
      <c r="AA212" s="35"/>
      <c r="AB212" s="35"/>
      <c r="AC212" s="35"/>
      <c r="AD212" s="35"/>
      <c r="AE212" s="35"/>
      <c r="AT212" s="18" t="s">
        <v>194</v>
      </c>
      <c r="AU212" s="18" t="s">
        <v>81</v>
      </c>
    </row>
    <row r="213" spans="1:65" s="13" customFormat="1" ht="10.199999999999999">
      <c r="B213" s="222"/>
      <c r="C213" s="223"/>
      <c r="D213" s="217" t="s">
        <v>214</v>
      </c>
      <c r="E213" s="224" t="s">
        <v>1</v>
      </c>
      <c r="F213" s="225" t="s">
        <v>3829</v>
      </c>
      <c r="G213" s="223"/>
      <c r="H213" s="224" t="s">
        <v>1</v>
      </c>
      <c r="I213" s="226"/>
      <c r="J213" s="223"/>
      <c r="K213" s="223"/>
      <c r="L213" s="227"/>
      <c r="M213" s="228"/>
      <c r="N213" s="229"/>
      <c r="O213" s="229"/>
      <c r="P213" s="229"/>
      <c r="Q213" s="229"/>
      <c r="R213" s="229"/>
      <c r="S213" s="229"/>
      <c r="T213" s="230"/>
      <c r="AT213" s="231" t="s">
        <v>214</v>
      </c>
      <c r="AU213" s="231" t="s">
        <v>81</v>
      </c>
      <c r="AV213" s="13" t="s">
        <v>81</v>
      </c>
      <c r="AW213" s="13" t="s">
        <v>30</v>
      </c>
      <c r="AX213" s="13" t="s">
        <v>73</v>
      </c>
      <c r="AY213" s="231" t="s">
        <v>185</v>
      </c>
    </row>
    <row r="214" spans="1:65" s="14" customFormat="1" ht="10.199999999999999">
      <c r="B214" s="232"/>
      <c r="C214" s="233"/>
      <c r="D214" s="217" t="s">
        <v>214</v>
      </c>
      <c r="E214" s="234" t="s">
        <v>1</v>
      </c>
      <c r="F214" s="235" t="s">
        <v>3789</v>
      </c>
      <c r="G214" s="233"/>
      <c r="H214" s="236">
        <v>336.1</v>
      </c>
      <c r="I214" s="237"/>
      <c r="J214" s="233"/>
      <c r="K214" s="233"/>
      <c r="L214" s="238"/>
      <c r="M214" s="239"/>
      <c r="N214" s="240"/>
      <c r="O214" s="240"/>
      <c r="P214" s="240"/>
      <c r="Q214" s="240"/>
      <c r="R214" s="240"/>
      <c r="S214" s="240"/>
      <c r="T214" s="241"/>
      <c r="AT214" s="242" t="s">
        <v>214</v>
      </c>
      <c r="AU214" s="242" t="s">
        <v>81</v>
      </c>
      <c r="AV214" s="14" t="s">
        <v>83</v>
      </c>
      <c r="AW214" s="14" t="s">
        <v>30</v>
      </c>
      <c r="AX214" s="14" t="s">
        <v>81</v>
      </c>
      <c r="AY214" s="242" t="s">
        <v>185</v>
      </c>
    </row>
    <row r="215" spans="1:65" s="2" customFormat="1" ht="16.5" customHeight="1">
      <c r="A215" s="35"/>
      <c r="B215" s="36"/>
      <c r="C215" s="204" t="s">
        <v>322</v>
      </c>
      <c r="D215" s="204" t="s">
        <v>187</v>
      </c>
      <c r="E215" s="205" t="s">
        <v>3830</v>
      </c>
      <c r="F215" s="206" t="s">
        <v>3831</v>
      </c>
      <c r="G215" s="207" t="s">
        <v>210</v>
      </c>
      <c r="H215" s="208">
        <v>570.6</v>
      </c>
      <c r="I215" s="209"/>
      <c r="J215" s="210">
        <f>ROUND(I215*H215,2)</f>
        <v>0</v>
      </c>
      <c r="K215" s="206" t="s">
        <v>1</v>
      </c>
      <c r="L215" s="40"/>
      <c r="M215" s="211" t="s">
        <v>1</v>
      </c>
      <c r="N215" s="212" t="s">
        <v>38</v>
      </c>
      <c r="O215" s="72"/>
      <c r="P215" s="213">
        <f>O215*H215</f>
        <v>0</v>
      </c>
      <c r="Q215" s="213">
        <v>0</v>
      </c>
      <c r="R215" s="213">
        <f>Q215*H215</f>
        <v>0</v>
      </c>
      <c r="S215" s="213">
        <v>0</v>
      </c>
      <c r="T215" s="214">
        <f>S215*H215</f>
        <v>0</v>
      </c>
      <c r="U215" s="35"/>
      <c r="V215" s="35"/>
      <c r="W215" s="35"/>
      <c r="X215" s="35"/>
      <c r="Y215" s="35"/>
      <c r="Z215" s="35"/>
      <c r="AA215" s="35"/>
      <c r="AB215" s="35"/>
      <c r="AC215" s="35"/>
      <c r="AD215" s="35"/>
      <c r="AE215" s="35"/>
      <c r="AR215" s="215" t="s">
        <v>192</v>
      </c>
      <c r="AT215" s="215" t="s">
        <v>187</v>
      </c>
      <c r="AU215" s="215" t="s">
        <v>81</v>
      </c>
      <c r="AY215" s="18" t="s">
        <v>185</v>
      </c>
      <c r="BE215" s="216">
        <f>IF(N215="základní",J215,0)</f>
        <v>0</v>
      </c>
      <c r="BF215" s="216">
        <f>IF(N215="snížená",J215,0)</f>
        <v>0</v>
      </c>
      <c r="BG215" s="216">
        <f>IF(N215="zákl. přenesená",J215,0)</f>
        <v>0</v>
      </c>
      <c r="BH215" s="216">
        <f>IF(N215="sníž. přenesená",J215,0)</f>
        <v>0</v>
      </c>
      <c r="BI215" s="216">
        <f>IF(N215="nulová",J215,0)</f>
        <v>0</v>
      </c>
      <c r="BJ215" s="18" t="s">
        <v>81</v>
      </c>
      <c r="BK215" s="216">
        <f>ROUND(I215*H215,2)</f>
        <v>0</v>
      </c>
      <c r="BL215" s="18" t="s">
        <v>192</v>
      </c>
      <c r="BM215" s="215" t="s">
        <v>3832</v>
      </c>
    </row>
    <row r="216" spans="1:65" s="2" customFormat="1" ht="10.199999999999999">
      <c r="A216" s="35"/>
      <c r="B216" s="36"/>
      <c r="C216" s="37"/>
      <c r="D216" s="217" t="s">
        <v>194</v>
      </c>
      <c r="E216" s="37"/>
      <c r="F216" s="218" t="s">
        <v>3831</v>
      </c>
      <c r="G216" s="37"/>
      <c r="H216" s="37"/>
      <c r="I216" s="116"/>
      <c r="J216" s="37"/>
      <c r="K216" s="37"/>
      <c r="L216" s="40"/>
      <c r="M216" s="219"/>
      <c r="N216" s="220"/>
      <c r="O216" s="72"/>
      <c r="P216" s="72"/>
      <c r="Q216" s="72"/>
      <c r="R216" s="72"/>
      <c r="S216" s="72"/>
      <c r="T216" s="73"/>
      <c r="U216" s="35"/>
      <c r="V216" s="35"/>
      <c r="W216" s="35"/>
      <c r="X216" s="35"/>
      <c r="Y216" s="35"/>
      <c r="Z216" s="35"/>
      <c r="AA216" s="35"/>
      <c r="AB216" s="35"/>
      <c r="AC216" s="35"/>
      <c r="AD216" s="35"/>
      <c r="AE216" s="35"/>
      <c r="AT216" s="18" t="s">
        <v>194</v>
      </c>
      <c r="AU216" s="18" t="s">
        <v>81</v>
      </c>
    </row>
    <row r="217" spans="1:65" s="13" customFormat="1" ht="10.199999999999999">
      <c r="B217" s="222"/>
      <c r="C217" s="223"/>
      <c r="D217" s="217" t="s">
        <v>214</v>
      </c>
      <c r="E217" s="224" t="s">
        <v>1</v>
      </c>
      <c r="F217" s="225" t="s">
        <v>3833</v>
      </c>
      <c r="G217" s="223"/>
      <c r="H217" s="224" t="s">
        <v>1</v>
      </c>
      <c r="I217" s="226"/>
      <c r="J217" s="223"/>
      <c r="K217" s="223"/>
      <c r="L217" s="227"/>
      <c r="M217" s="228"/>
      <c r="N217" s="229"/>
      <c r="O217" s="229"/>
      <c r="P217" s="229"/>
      <c r="Q217" s="229"/>
      <c r="R217" s="229"/>
      <c r="S217" s="229"/>
      <c r="T217" s="230"/>
      <c r="AT217" s="231" t="s">
        <v>214</v>
      </c>
      <c r="AU217" s="231" t="s">
        <v>81</v>
      </c>
      <c r="AV217" s="13" t="s">
        <v>81</v>
      </c>
      <c r="AW217" s="13" t="s">
        <v>30</v>
      </c>
      <c r="AX217" s="13" t="s">
        <v>73</v>
      </c>
      <c r="AY217" s="231" t="s">
        <v>185</v>
      </c>
    </row>
    <row r="218" spans="1:65" s="14" customFormat="1" ht="10.199999999999999">
      <c r="B218" s="232"/>
      <c r="C218" s="233"/>
      <c r="D218" s="217" t="s">
        <v>214</v>
      </c>
      <c r="E218" s="234" t="s">
        <v>1</v>
      </c>
      <c r="F218" s="235" t="s">
        <v>3834</v>
      </c>
      <c r="G218" s="233"/>
      <c r="H218" s="236">
        <v>570.6</v>
      </c>
      <c r="I218" s="237"/>
      <c r="J218" s="233"/>
      <c r="K218" s="233"/>
      <c r="L218" s="238"/>
      <c r="M218" s="239"/>
      <c r="N218" s="240"/>
      <c r="O218" s="240"/>
      <c r="P218" s="240"/>
      <c r="Q218" s="240"/>
      <c r="R218" s="240"/>
      <c r="S218" s="240"/>
      <c r="T218" s="241"/>
      <c r="AT218" s="242" t="s">
        <v>214</v>
      </c>
      <c r="AU218" s="242" t="s">
        <v>81</v>
      </c>
      <c r="AV218" s="14" t="s">
        <v>83</v>
      </c>
      <c r="AW218" s="14" t="s">
        <v>30</v>
      </c>
      <c r="AX218" s="14" t="s">
        <v>81</v>
      </c>
      <c r="AY218" s="242" t="s">
        <v>185</v>
      </c>
    </row>
    <row r="219" spans="1:65" s="2" customFormat="1" ht="16.5" customHeight="1">
      <c r="A219" s="35"/>
      <c r="B219" s="36"/>
      <c r="C219" s="204" t="s">
        <v>335</v>
      </c>
      <c r="D219" s="204" t="s">
        <v>187</v>
      </c>
      <c r="E219" s="205" t="s">
        <v>3835</v>
      </c>
      <c r="F219" s="206" t="s">
        <v>3836</v>
      </c>
      <c r="G219" s="207" t="s">
        <v>210</v>
      </c>
      <c r="H219" s="208">
        <v>285.3</v>
      </c>
      <c r="I219" s="209"/>
      <c r="J219" s="210">
        <f>ROUND(I219*H219,2)</f>
        <v>0</v>
      </c>
      <c r="K219" s="206" t="s">
        <v>1</v>
      </c>
      <c r="L219" s="40"/>
      <c r="M219" s="211" t="s">
        <v>1</v>
      </c>
      <c r="N219" s="212" t="s">
        <v>38</v>
      </c>
      <c r="O219" s="72"/>
      <c r="P219" s="213">
        <f>O219*H219</f>
        <v>0</v>
      </c>
      <c r="Q219" s="213">
        <v>0</v>
      </c>
      <c r="R219" s="213">
        <f>Q219*H219</f>
        <v>0</v>
      </c>
      <c r="S219" s="213">
        <v>0</v>
      </c>
      <c r="T219" s="214">
        <f>S219*H219</f>
        <v>0</v>
      </c>
      <c r="U219" s="35"/>
      <c r="V219" s="35"/>
      <c r="W219" s="35"/>
      <c r="X219" s="35"/>
      <c r="Y219" s="35"/>
      <c r="Z219" s="35"/>
      <c r="AA219" s="35"/>
      <c r="AB219" s="35"/>
      <c r="AC219" s="35"/>
      <c r="AD219" s="35"/>
      <c r="AE219" s="35"/>
      <c r="AR219" s="215" t="s">
        <v>192</v>
      </c>
      <c r="AT219" s="215" t="s">
        <v>187</v>
      </c>
      <c r="AU219" s="215" t="s">
        <v>81</v>
      </c>
      <c r="AY219" s="18" t="s">
        <v>185</v>
      </c>
      <c r="BE219" s="216">
        <f>IF(N219="základní",J219,0)</f>
        <v>0</v>
      </c>
      <c r="BF219" s="216">
        <f>IF(N219="snížená",J219,0)</f>
        <v>0</v>
      </c>
      <c r="BG219" s="216">
        <f>IF(N219="zákl. přenesená",J219,0)</f>
        <v>0</v>
      </c>
      <c r="BH219" s="216">
        <f>IF(N219="sníž. přenesená",J219,0)</f>
        <v>0</v>
      </c>
      <c r="BI219" s="216">
        <f>IF(N219="nulová",J219,0)</f>
        <v>0</v>
      </c>
      <c r="BJ219" s="18" t="s">
        <v>81</v>
      </c>
      <c r="BK219" s="216">
        <f>ROUND(I219*H219,2)</f>
        <v>0</v>
      </c>
      <c r="BL219" s="18" t="s">
        <v>192</v>
      </c>
      <c r="BM219" s="215" t="s">
        <v>3837</v>
      </c>
    </row>
    <row r="220" spans="1:65" s="2" customFormat="1" ht="10.199999999999999">
      <c r="A220" s="35"/>
      <c r="B220" s="36"/>
      <c r="C220" s="37"/>
      <c r="D220" s="217" t="s">
        <v>194</v>
      </c>
      <c r="E220" s="37"/>
      <c r="F220" s="218" t="s">
        <v>3836</v>
      </c>
      <c r="G220" s="37"/>
      <c r="H220" s="37"/>
      <c r="I220" s="116"/>
      <c r="J220" s="37"/>
      <c r="K220" s="37"/>
      <c r="L220" s="40"/>
      <c r="M220" s="219"/>
      <c r="N220" s="220"/>
      <c r="O220" s="72"/>
      <c r="P220" s="72"/>
      <c r="Q220" s="72"/>
      <c r="R220" s="72"/>
      <c r="S220" s="72"/>
      <c r="T220" s="73"/>
      <c r="U220" s="35"/>
      <c r="V220" s="35"/>
      <c r="W220" s="35"/>
      <c r="X220" s="35"/>
      <c r="Y220" s="35"/>
      <c r="Z220" s="35"/>
      <c r="AA220" s="35"/>
      <c r="AB220" s="35"/>
      <c r="AC220" s="35"/>
      <c r="AD220" s="35"/>
      <c r="AE220" s="35"/>
      <c r="AT220" s="18" t="s">
        <v>194</v>
      </c>
      <c r="AU220" s="18" t="s">
        <v>81</v>
      </c>
    </row>
    <row r="221" spans="1:65" s="13" customFormat="1" ht="10.199999999999999">
      <c r="B221" s="222"/>
      <c r="C221" s="223"/>
      <c r="D221" s="217" t="s">
        <v>214</v>
      </c>
      <c r="E221" s="224" t="s">
        <v>1</v>
      </c>
      <c r="F221" s="225" t="s">
        <v>3838</v>
      </c>
      <c r="G221" s="223"/>
      <c r="H221" s="224" t="s">
        <v>1</v>
      </c>
      <c r="I221" s="226"/>
      <c r="J221" s="223"/>
      <c r="K221" s="223"/>
      <c r="L221" s="227"/>
      <c r="M221" s="228"/>
      <c r="N221" s="229"/>
      <c r="O221" s="229"/>
      <c r="P221" s="229"/>
      <c r="Q221" s="229"/>
      <c r="R221" s="229"/>
      <c r="S221" s="229"/>
      <c r="T221" s="230"/>
      <c r="AT221" s="231" t="s">
        <v>214</v>
      </c>
      <c r="AU221" s="231" t="s">
        <v>81</v>
      </c>
      <c r="AV221" s="13" t="s">
        <v>81</v>
      </c>
      <c r="AW221" s="13" t="s">
        <v>30</v>
      </c>
      <c r="AX221" s="13" t="s">
        <v>73</v>
      </c>
      <c r="AY221" s="231" t="s">
        <v>185</v>
      </c>
    </row>
    <row r="222" spans="1:65" s="14" customFormat="1" ht="10.199999999999999">
      <c r="B222" s="232"/>
      <c r="C222" s="233"/>
      <c r="D222" s="217" t="s">
        <v>214</v>
      </c>
      <c r="E222" s="234" t="s">
        <v>1</v>
      </c>
      <c r="F222" s="235" t="s">
        <v>3744</v>
      </c>
      <c r="G222" s="233"/>
      <c r="H222" s="236">
        <v>285.3</v>
      </c>
      <c r="I222" s="237"/>
      <c r="J222" s="233"/>
      <c r="K222" s="233"/>
      <c r="L222" s="238"/>
      <c r="M222" s="239"/>
      <c r="N222" s="240"/>
      <c r="O222" s="240"/>
      <c r="P222" s="240"/>
      <c r="Q222" s="240"/>
      <c r="R222" s="240"/>
      <c r="S222" s="240"/>
      <c r="T222" s="241"/>
      <c r="AT222" s="242" t="s">
        <v>214</v>
      </c>
      <c r="AU222" s="242" t="s">
        <v>81</v>
      </c>
      <c r="AV222" s="14" t="s">
        <v>83</v>
      </c>
      <c r="AW222" s="14" t="s">
        <v>30</v>
      </c>
      <c r="AX222" s="14" t="s">
        <v>81</v>
      </c>
      <c r="AY222" s="242" t="s">
        <v>185</v>
      </c>
    </row>
    <row r="223" spans="1:65" s="2" customFormat="1" ht="33" customHeight="1">
      <c r="A223" s="35"/>
      <c r="B223" s="36"/>
      <c r="C223" s="204" t="s">
        <v>7</v>
      </c>
      <c r="D223" s="204" t="s">
        <v>187</v>
      </c>
      <c r="E223" s="205" t="s">
        <v>3839</v>
      </c>
      <c r="F223" s="206" t="s">
        <v>3840</v>
      </c>
      <c r="G223" s="207" t="s">
        <v>190</v>
      </c>
      <c r="H223" s="208">
        <v>19</v>
      </c>
      <c r="I223" s="209"/>
      <c r="J223" s="210">
        <f>ROUND(I223*H223,2)</f>
        <v>0</v>
      </c>
      <c r="K223" s="206" t="s">
        <v>1</v>
      </c>
      <c r="L223" s="40"/>
      <c r="M223" s="211" t="s">
        <v>1</v>
      </c>
      <c r="N223" s="212" t="s">
        <v>38</v>
      </c>
      <c r="O223" s="72"/>
      <c r="P223" s="213">
        <f>O223*H223</f>
        <v>0</v>
      </c>
      <c r="Q223" s="213">
        <v>0</v>
      </c>
      <c r="R223" s="213">
        <f>Q223*H223</f>
        <v>0</v>
      </c>
      <c r="S223" s="213">
        <v>0</v>
      </c>
      <c r="T223" s="214">
        <f>S223*H223</f>
        <v>0</v>
      </c>
      <c r="U223" s="35"/>
      <c r="V223" s="35"/>
      <c r="W223" s="35"/>
      <c r="X223" s="35"/>
      <c r="Y223" s="35"/>
      <c r="Z223" s="35"/>
      <c r="AA223" s="35"/>
      <c r="AB223" s="35"/>
      <c r="AC223" s="35"/>
      <c r="AD223" s="35"/>
      <c r="AE223" s="35"/>
      <c r="AR223" s="215" t="s">
        <v>192</v>
      </c>
      <c r="AT223" s="215" t="s">
        <v>187</v>
      </c>
      <c r="AU223" s="215" t="s">
        <v>81</v>
      </c>
      <c r="AY223" s="18" t="s">
        <v>185</v>
      </c>
      <c r="BE223" s="216">
        <f>IF(N223="základní",J223,0)</f>
        <v>0</v>
      </c>
      <c r="BF223" s="216">
        <f>IF(N223="snížená",J223,0)</f>
        <v>0</v>
      </c>
      <c r="BG223" s="216">
        <f>IF(N223="zákl. přenesená",J223,0)</f>
        <v>0</v>
      </c>
      <c r="BH223" s="216">
        <f>IF(N223="sníž. přenesená",J223,0)</f>
        <v>0</v>
      </c>
      <c r="BI223" s="216">
        <f>IF(N223="nulová",J223,0)</f>
        <v>0</v>
      </c>
      <c r="BJ223" s="18" t="s">
        <v>81</v>
      </c>
      <c r="BK223" s="216">
        <f>ROUND(I223*H223,2)</f>
        <v>0</v>
      </c>
      <c r="BL223" s="18" t="s">
        <v>192</v>
      </c>
      <c r="BM223" s="215" t="s">
        <v>3841</v>
      </c>
    </row>
    <row r="224" spans="1:65" s="2" customFormat="1" ht="19.2">
      <c r="A224" s="35"/>
      <c r="B224" s="36"/>
      <c r="C224" s="37"/>
      <c r="D224" s="217" t="s">
        <v>194</v>
      </c>
      <c r="E224" s="37"/>
      <c r="F224" s="218" t="s">
        <v>3842</v>
      </c>
      <c r="G224" s="37"/>
      <c r="H224" s="37"/>
      <c r="I224" s="116"/>
      <c r="J224" s="37"/>
      <c r="K224" s="37"/>
      <c r="L224" s="40"/>
      <c r="M224" s="219"/>
      <c r="N224" s="220"/>
      <c r="O224" s="72"/>
      <c r="P224" s="72"/>
      <c r="Q224" s="72"/>
      <c r="R224" s="72"/>
      <c r="S224" s="72"/>
      <c r="T224" s="73"/>
      <c r="U224" s="35"/>
      <c r="V224" s="35"/>
      <c r="W224" s="35"/>
      <c r="X224" s="35"/>
      <c r="Y224" s="35"/>
      <c r="Z224" s="35"/>
      <c r="AA224" s="35"/>
      <c r="AB224" s="35"/>
      <c r="AC224" s="35"/>
      <c r="AD224" s="35"/>
      <c r="AE224" s="35"/>
      <c r="AT224" s="18" t="s">
        <v>194</v>
      </c>
      <c r="AU224" s="18" t="s">
        <v>81</v>
      </c>
    </row>
    <row r="225" spans="1:65" s="13" customFormat="1" ht="10.199999999999999">
      <c r="B225" s="222"/>
      <c r="C225" s="223"/>
      <c r="D225" s="217" t="s">
        <v>214</v>
      </c>
      <c r="E225" s="224" t="s">
        <v>1</v>
      </c>
      <c r="F225" s="225" t="s">
        <v>3843</v>
      </c>
      <c r="G225" s="223"/>
      <c r="H225" s="224" t="s">
        <v>1</v>
      </c>
      <c r="I225" s="226"/>
      <c r="J225" s="223"/>
      <c r="K225" s="223"/>
      <c r="L225" s="227"/>
      <c r="M225" s="228"/>
      <c r="N225" s="229"/>
      <c r="O225" s="229"/>
      <c r="P225" s="229"/>
      <c r="Q225" s="229"/>
      <c r="R225" s="229"/>
      <c r="S225" s="229"/>
      <c r="T225" s="230"/>
      <c r="AT225" s="231" t="s">
        <v>214</v>
      </c>
      <c r="AU225" s="231" t="s">
        <v>81</v>
      </c>
      <c r="AV225" s="13" t="s">
        <v>81</v>
      </c>
      <c r="AW225" s="13" t="s">
        <v>30</v>
      </c>
      <c r="AX225" s="13" t="s">
        <v>73</v>
      </c>
      <c r="AY225" s="231" t="s">
        <v>185</v>
      </c>
    </row>
    <row r="226" spans="1:65" s="14" customFormat="1" ht="10.199999999999999">
      <c r="B226" s="232"/>
      <c r="C226" s="233"/>
      <c r="D226" s="217" t="s">
        <v>214</v>
      </c>
      <c r="E226" s="234" t="s">
        <v>1</v>
      </c>
      <c r="F226" s="235" t="s">
        <v>322</v>
      </c>
      <c r="G226" s="233"/>
      <c r="H226" s="236">
        <v>19</v>
      </c>
      <c r="I226" s="237"/>
      <c r="J226" s="233"/>
      <c r="K226" s="233"/>
      <c r="L226" s="238"/>
      <c r="M226" s="239"/>
      <c r="N226" s="240"/>
      <c r="O226" s="240"/>
      <c r="P226" s="240"/>
      <c r="Q226" s="240"/>
      <c r="R226" s="240"/>
      <c r="S226" s="240"/>
      <c r="T226" s="241"/>
      <c r="AT226" s="242" t="s">
        <v>214</v>
      </c>
      <c r="AU226" s="242" t="s">
        <v>81</v>
      </c>
      <c r="AV226" s="14" t="s">
        <v>83</v>
      </c>
      <c r="AW226" s="14" t="s">
        <v>30</v>
      </c>
      <c r="AX226" s="14" t="s">
        <v>81</v>
      </c>
      <c r="AY226" s="242" t="s">
        <v>185</v>
      </c>
    </row>
    <row r="227" spans="1:65" s="2" customFormat="1" ht="21.75" customHeight="1">
      <c r="A227" s="35"/>
      <c r="B227" s="36"/>
      <c r="C227" s="204" t="s">
        <v>347</v>
      </c>
      <c r="D227" s="204" t="s">
        <v>187</v>
      </c>
      <c r="E227" s="205" t="s">
        <v>3844</v>
      </c>
      <c r="F227" s="206" t="s">
        <v>3845</v>
      </c>
      <c r="G227" s="207" t="s">
        <v>190</v>
      </c>
      <c r="H227" s="208">
        <v>8</v>
      </c>
      <c r="I227" s="209"/>
      <c r="J227" s="210">
        <f>ROUND(I227*H227,2)</f>
        <v>0</v>
      </c>
      <c r="K227" s="206" t="s">
        <v>1</v>
      </c>
      <c r="L227" s="40"/>
      <c r="M227" s="211" t="s">
        <v>1</v>
      </c>
      <c r="N227" s="212" t="s">
        <v>38</v>
      </c>
      <c r="O227" s="72"/>
      <c r="P227" s="213">
        <f>O227*H227</f>
        <v>0</v>
      </c>
      <c r="Q227" s="213">
        <v>0</v>
      </c>
      <c r="R227" s="213">
        <f>Q227*H227</f>
        <v>0</v>
      </c>
      <c r="S227" s="213">
        <v>0</v>
      </c>
      <c r="T227" s="214">
        <f>S227*H227</f>
        <v>0</v>
      </c>
      <c r="U227" s="35"/>
      <c r="V227" s="35"/>
      <c r="W227" s="35"/>
      <c r="X227" s="35"/>
      <c r="Y227" s="35"/>
      <c r="Z227" s="35"/>
      <c r="AA227" s="35"/>
      <c r="AB227" s="35"/>
      <c r="AC227" s="35"/>
      <c r="AD227" s="35"/>
      <c r="AE227" s="35"/>
      <c r="AR227" s="215" t="s">
        <v>192</v>
      </c>
      <c r="AT227" s="215" t="s">
        <v>187</v>
      </c>
      <c r="AU227" s="215" t="s">
        <v>81</v>
      </c>
      <c r="AY227" s="18" t="s">
        <v>185</v>
      </c>
      <c r="BE227" s="216">
        <f>IF(N227="základní",J227,0)</f>
        <v>0</v>
      </c>
      <c r="BF227" s="216">
        <f>IF(N227="snížená",J227,0)</f>
        <v>0</v>
      </c>
      <c r="BG227" s="216">
        <f>IF(N227="zákl. přenesená",J227,0)</f>
        <v>0</v>
      </c>
      <c r="BH227" s="216">
        <f>IF(N227="sníž. přenesená",J227,0)</f>
        <v>0</v>
      </c>
      <c r="BI227" s="216">
        <f>IF(N227="nulová",J227,0)</f>
        <v>0</v>
      </c>
      <c r="BJ227" s="18" t="s">
        <v>81</v>
      </c>
      <c r="BK227" s="216">
        <f>ROUND(I227*H227,2)</f>
        <v>0</v>
      </c>
      <c r="BL227" s="18" t="s">
        <v>192</v>
      </c>
      <c r="BM227" s="215" t="s">
        <v>3846</v>
      </c>
    </row>
    <row r="228" spans="1:65" s="2" customFormat="1" ht="19.2">
      <c r="A228" s="35"/>
      <c r="B228" s="36"/>
      <c r="C228" s="37"/>
      <c r="D228" s="217" t="s">
        <v>194</v>
      </c>
      <c r="E228" s="37"/>
      <c r="F228" s="218" t="s">
        <v>3845</v>
      </c>
      <c r="G228" s="37"/>
      <c r="H228" s="37"/>
      <c r="I228" s="116"/>
      <c r="J228" s="37"/>
      <c r="K228" s="37"/>
      <c r="L228" s="40"/>
      <c r="M228" s="219"/>
      <c r="N228" s="220"/>
      <c r="O228" s="72"/>
      <c r="P228" s="72"/>
      <c r="Q228" s="72"/>
      <c r="R228" s="72"/>
      <c r="S228" s="72"/>
      <c r="T228" s="73"/>
      <c r="U228" s="35"/>
      <c r="V228" s="35"/>
      <c r="W228" s="35"/>
      <c r="X228" s="35"/>
      <c r="Y228" s="35"/>
      <c r="Z228" s="35"/>
      <c r="AA228" s="35"/>
      <c r="AB228" s="35"/>
      <c r="AC228" s="35"/>
      <c r="AD228" s="35"/>
      <c r="AE228" s="35"/>
      <c r="AT228" s="18" t="s">
        <v>194</v>
      </c>
      <c r="AU228" s="18" t="s">
        <v>81</v>
      </c>
    </row>
    <row r="229" spans="1:65" s="13" customFormat="1" ht="10.199999999999999">
      <c r="B229" s="222"/>
      <c r="C229" s="223"/>
      <c r="D229" s="217" t="s">
        <v>214</v>
      </c>
      <c r="E229" s="224" t="s">
        <v>1</v>
      </c>
      <c r="F229" s="225" t="s">
        <v>3847</v>
      </c>
      <c r="G229" s="223"/>
      <c r="H229" s="224" t="s">
        <v>1</v>
      </c>
      <c r="I229" s="226"/>
      <c r="J229" s="223"/>
      <c r="K229" s="223"/>
      <c r="L229" s="227"/>
      <c r="M229" s="228"/>
      <c r="N229" s="229"/>
      <c r="O229" s="229"/>
      <c r="P229" s="229"/>
      <c r="Q229" s="229"/>
      <c r="R229" s="229"/>
      <c r="S229" s="229"/>
      <c r="T229" s="230"/>
      <c r="AT229" s="231" t="s">
        <v>214</v>
      </c>
      <c r="AU229" s="231" t="s">
        <v>81</v>
      </c>
      <c r="AV229" s="13" t="s">
        <v>81</v>
      </c>
      <c r="AW229" s="13" t="s">
        <v>30</v>
      </c>
      <c r="AX229" s="13" t="s">
        <v>73</v>
      </c>
      <c r="AY229" s="231" t="s">
        <v>185</v>
      </c>
    </row>
    <row r="230" spans="1:65" s="14" customFormat="1" ht="10.199999999999999">
      <c r="B230" s="232"/>
      <c r="C230" s="233"/>
      <c r="D230" s="217" t="s">
        <v>214</v>
      </c>
      <c r="E230" s="234" t="s">
        <v>1</v>
      </c>
      <c r="F230" s="235" t="s">
        <v>226</v>
      </c>
      <c r="G230" s="233"/>
      <c r="H230" s="236">
        <v>8</v>
      </c>
      <c r="I230" s="237"/>
      <c r="J230" s="233"/>
      <c r="K230" s="233"/>
      <c r="L230" s="238"/>
      <c r="M230" s="239"/>
      <c r="N230" s="240"/>
      <c r="O230" s="240"/>
      <c r="P230" s="240"/>
      <c r="Q230" s="240"/>
      <c r="R230" s="240"/>
      <c r="S230" s="240"/>
      <c r="T230" s="241"/>
      <c r="AT230" s="242" t="s">
        <v>214</v>
      </c>
      <c r="AU230" s="242" t="s">
        <v>81</v>
      </c>
      <c r="AV230" s="14" t="s">
        <v>83</v>
      </c>
      <c r="AW230" s="14" t="s">
        <v>30</v>
      </c>
      <c r="AX230" s="14" t="s">
        <v>81</v>
      </c>
      <c r="AY230" s="242" t="s">
        <v>185</v>
      </c>
    </row>
    <row r="231" spans="1:65" s="2" customFormat="1" ht="21.75" customHeight="1">
      <c r="A231" s="35"/>
      <c r="B231" s="36"/>
      <c r="C231" s="204" t="s">
        <v>355</v>
      </c>
      <c r="D231" s="204" t="s">
        <v>187</v>
      </c>
      <c r="E231" s="205" t="s">
        <v>3848</v>
      </c>
      <c r="F231" s="206" t="s">
        <v>3849</v>
      </c>
      <c r="G231" s="207" t="s">
        <v>190</v>
      </c>
      <c r="H231" s="208">
        <v>2</v>
      </c>
      <c r="I231" s="209"/>
      <c r="J231" s="210">
        <f>ROUND(I231*H231,2)</f>
        <v>0</v>
      </c>
      <c r="K231" s="206" t="s">
        <v>1</v>
      </c>
      <c r="L231" s="40"/>
      <c r="M231" s="211" t="s">
        <v>1</v>
      </c>
      <c r="N231" s="212" t="s">
        <v>38</v>
      </c>
      <c r="O231" s="72"/>
      <c r="P231" s="213">
        <f>O231*H231</f>
        <v>0</v>
      </c>
      <c r="Q231" s="213">
        <v>0</v>
      </c>
      <c r="R231" s="213">
        <f>Q231*H231</f>
        <v>0</v>
      </c>
      <c r="S231" s="213">
        <v>0</v>
      </c>
      <c r="T231" s="214">
        <f>S231*H231</f>
        <v>0</v>
      </c>
      <c r="U231" s="35"/>
      <c r="V231" s="35"/>
      <c r="W231" s="35"/>
      <c r="X231" s="35"/>
      <c r="Y231" s="35"/>
      <c r="Z231" s="35"/>
      <c r="AA231" s="35"/>
      <c r="AB231" s="35"/>
      <c r="AC231" s="35"/>
      <c r="AD231" s="35"/>
      <c r="AE231" s="35"/>
      <c r="AR231" s="215" t="s">
        <v>192</v>
      </c>
      <c r="AT231" s="215" t="s">
        <v>187</v>
      </c>
      <c r="AU231" s="215" t="s">
        <v>81</v>
      </c>
      <c r="AY231" s="18" t="s">
        <v>185</v>
      </c>
      <c r="BE231" s="216">
        <f>IF(N231="základní",J231,0)</f>
        <v>0</v>
      </c>
      <c r="BF231" s="216">
        <f>IF(N231="snížená",J231,0)</f>
        <v>0</v>
      </c>
      <c r="BG231" s="216">
        <f>IF(N231="zákl. přenesená",J231,0)</f>
        <v>0</v>
      </c>
      <c r="BH231" s="216">
        <f>IF(N231="sníž. přenesená",J231,0)</f>
        <v>0</v>
      </c>
      <c r="BI231" s="216">
        <f>IF(N231="nulová",J231,0)</f>
        <v>0</v>
      </c>
      <c r="BJ231" s="18" t="s">
        <v>81</v>
      </c>
      <c r="BK231" s="216">
        <f>ROUND(I231*H231,2)</f>
        <v>0</v>
      </c>
      <c r="BL231" s="18" t="s">
        <v>192</v>
      </c>
      <c r="BM231" s="215" t="s">
        <v>3850</v>
      </c>
    </row>
    <row r="232" spans="1:65" s="2" customFormat="1" ht="19.2">
      <c r="A232" s="35"/>
      <c r="B232" s="36"/>
      <c r="C232" s="37"/>
      <c r="D232" s="217" t="s">
        <v>194</v>
      </c>
      <c r="E232" s="37"/>
      <c r="F232" s="218" t="s">
        <v>3849</v>
      </c>
      <c r="G232" s="37"/>
      <c r="H232" s="37"/>
      <c r="I232" s="116"/>
      <c r="J232" s="37"/>
      <c r="K232" s="37"/>
      <c r="L232" s="40"/>
      <c r="M232" s="219"/>
      <c r="N232" s="220"/>
      <c r="O232" s="72"/>
      <c r="P232" s="72"/>
      <c r="Q232" s="72"/>
      <c r="R232" s="72"/>
      <c r="S232" s="72"/>
      <c r="T232" s="73"/>
      <c r="U232" s="35"/>
      <c r="V232" s="35"/>
      <c r="W232" s="35"/>
      <c r="X232" s="35"/>
      <c r="Y232" s="35"/>
      <c r="Z232" s="35"/>
      <c r="AA232" s="35"/>
      <c r="AB232" s="35"/>
      <c r="AC232" s="35"/>
      <c r="AD232" s="35"/>
      <c r="AE232" s="35"/>
      <c r="AT232" s="18" t="s">
        <v>194</v>
      </c>
      <c r="AU232" s="18" t="s">
        <v>81</v>
      </c>
    </row>
    <row r="233" spans="1:65" s="13" customFormat="1" ht="10.199999999999999">
      <c r="B233" s="222"/>
      <c r="C233" s="223"/>
      <c r="D233" s="217" t="s">
        <v>214</v>
      </c>
      <c r="E233" s="224" t="s">
        <v>1</v>
      </c>
      <c r="F233" s="225" t="s">
        <v>3851</v>
      </c>
      <c r="G233" s="223"/>
      <c r="H233" s="224" t="s">
        <v>1</v>
      </c>
      <c r="I233" s="226"/>
      <c r="J233" s="223"/>
      <c r="K233" s="223"/>
      <c r="L233" s="227"/>
      <c r="M233" s="228"/>
      <c r="N233" s="229"/>
      <c r="O233" s="229"/>
      <c r="P233" s="229"/>
      <c r="Q233" s="229"/>
      <c r="R233" s="229"/>
      <c r="S233" s="229"/>
      <c r="T233" s="230"/>
      <c r="AT233" s="231" t="s">
        <v>214</v>
      </c>
      <c r="AU233" s="231" t="s">
        <v>81</v>
      </c>
      <c r="AV233" s="13" t="s">
        <v>81</v>
      </c>
      <c r="AW233" s="13" t="s">
        <v>30</v>
      </c>
      <c r="AX233" s="13" t="s">
        <v>73</v>
      </c>
      <c r="AY233" s="231" t="s">
        <v>185</v>
      </c>
    </row>
    <row r="234" spans="1:65" s="14" customFormat="1" ht="10.199999999999999">
      <c r="B234" s="232"/>
      <c r="C234" s="233"/>
      <c r="D234" s="217" t="s">
        <v>214</v>
      </c>
      <c r="E234" s="234" t="s">
        <v>1</v>
      </c>
      <c r="F234" s="235" t="s">
        <v>83</v>
      </c>
      <c r="G234" s="233"/>
      <c r="H234" s="236">
        <v>2</v>
      </c>
      <c r="I234" s="237"/>
      <c r="J234" s="233"/>
      <c r="K234" s="233"/>
      <c r="L234" s="238"/>
      <c r="M234" s="239"/>
      <c r="N234" s="240"/>
      <c r="O234" s="240"/>
      <c r="P234" s="240"/>
      <c r="Q234" s="240"/>
      <c r="R234" s="240"/>
      <c r="S234" s="240"/>
      <c r="T234" s="241"/>
      <c r="AT234" s="242" t="s">
        <v>214</v>
      </c>
      <c r="AU234" s="242" t="s">
        <v>81</v>
      </c>
      <c r="AV234" s="14" t="s">
        <v>83</v>
      </c>
      <c r="AW234" s="14" t="s">
        <v>30</v>
      </c>
      <c r="AX234" s="14" t="s">
        <v>81</v>
      </c>
      <c r="AY234" s="242" t="s">
        <v>185</v>
      </c>
    </row>
    <row r="235" spans="1:65" s="2" customFormat="1" ht="16.5" customHeight="1">
      <c r="A235" s="35"/>
      <c r="B235" s="36"/>
      <c r="C235" s="204" t="s">
        <v>363</v>
      </c>
      <c r="D235" s="204" t="s">
        <v>187</v>
      </c>
      <c r="E235" s="205" t="s">
        <v>3852</v>
      </c>
      <c r="F235" s="206" t="s">
        <v>3853</v>
      </c>
      <c r="G235" s="207" t="s">
        <v>190</v>
      </c>
      <c r="H235" s="208">
        <v>8</v>
      </c>
      <c r="I235" s="209"/>
      <c r="J235" s="210">
        <f>ROUND(I235*H235,2)</f>
        <v>0</v>
      </c>
      <c r="K235" s="206" t="s">
        <v>1</v>
      </c>
      <c r="L235" s="40"/>
      <c r="M235" s="211" t="s">
        <v>1</v>
      </c>
      <c r="N235" s="212" t="s">
        <v>38</v>
      </c>
      <c r="O235" s="72"/>
      <c r="P235" s="213">
        <f>O235*H235</f>
        <v>0</v>
      </c>
      <c r="Q235" s="213">
        <v>0</v>
      </c>
      <c r="R235" s="213">
        <f>Q235*H235</f>
        <v>0</v>
      </c>
      <c r="S235" s="213">
        <v>0</v>
      </c>
      <c r="T235" s="214">
        <f>S235*H235</f>
        <v>0</v>
      </c>
      <c r="U235" s="35"/>
      <c r="V235" s="35"/>
      <c r="W235" s="35"/>
      <c r="X235" s="35"/>
      <c r="Y235" s="35"/>
      <c r="Z235" s="35"/>
      <c r="AA235" s="35"/>
      <c r="AB235" s="35"/>
      <c r="AC235" s="35"/>
      <c r="AD235" s="35"/>
      <c r="AE235" s="35"/>
      <c r="AR235" s="215" t="s">
        <v>192</v>
      </c>
      <c r="AT235" s="215" t="s">
        <v>187</v>
      </c>
      <c r="AU235" s="215" t="s">
        <v>81</v>
      </c>
      <c r="AY235" s="18" t="s">
        <v>185</v>
      </c>
      <c r="BE235" s="216">
        <f>IF(N235="základní",J235,0)</f>
        <v>0</v>
      </c>
      <c r="BF235" s="216">
        <f>IF(N235="snížená",J235,0)</f>
        <v>0</v>
      </c>
      <c r="BG235" s="216">
        <f>IF(N235="zákl. přenesená",J235,0)</f>
        <v>0</v>
      </c>
      <c r="BH235" s="216">
        <f>IF(N235="sníž. přenesená",J235,0)</f>
        <v>0</v>
      </c>
      <c r="BI235" s="216">
        <f>IF(N235="nulová",J235,0)</f>
        <v>0</v>
      </c>
      <c r="BJ235" s="18" t="s">
        <v>81</v>
      </c>
      <c r="BK235" s="216">
        <f>ROUND(I235*H235,2)</f>
        <v>0</v>
      </c>
      <c r="BL235" s="18" t="s">
        <v>192</v>
      </c>
      <c r="BM235" s="215" t="s">
        <v>3854</v>
      </c>
    </row>
    <row r="236" spans="1:65" s="2" customFormat="1" ht="10.199999999999999">
      <c r="A236" s="35"/>
      <c r="B236" s="36"/>
      <c r="C236" s="37"/>
      <c r="D236" s="217" t="s">
        <v>194</v>
      </c>
      <c r="E236" s="37"/>
      <c r="F236" s="218" t="s">
        <v>3853</v>
      </c>
      <c r="G236" s="37"/>
      <c r="H236" s="37"/>
      <c r="I236" s="116"/>
      <c r="J236" s="37"/>
      <c r="K236" s="37"/>
      <c r="L236" s="40"/>
      <c r="M236" s="219"/>
      <c r="N236" s="220"/>
      <c r="O236" s="72"/>
      <c r="P236" s="72"/>
      <c r="Q236" s="72"/>
      <c r="R236" s="72"/>
      <c r="S236" s="72"/>
      <c r="T236" s="73"/>
      <c r="U236" s="35"/>
      <c r="V236" s="35"/>
      <c r="W236" s="35"/>
      <c r="X236" s="35"/>
      <c r="Y236" s="35"/>
      <c r="Z236" s="35"/>
      <c r="AA236" s="35"/>
      <c r="AB236" s="35"/>
      <c r="AC236" s="35"/>
      <c r="AD236" s="35"/>
      <c r="AE236" s="35"/>
      <c r="AT236" s="18" t="s">
        <v>194</v>
      </c>
      <c r="AU236" s="18" t="s">
        <v>81</v>
      </c>
    </row>
    <row r="237" spans="1:65" s="13" customFormat="1" ht="10.199999999999999">
      <c r="B237" s="222"/>
      <c r="C237" s="223"/>
      <c r="D237" s="217" t="s">
        <v>214</v>
      </c>
      <c r="E237" s="224" t="s">
        <v>1</v>
      </c>
      <c r="F237" s="225" t="s">
        <v>3770</v>
      </c>
      <c r="G237" s="223"/>
      <c r="H237" s="224" t="s">
        <v>1</v>
      </c>
      <c r="I237" s="226"/>
      <c r="J237" s="223"/>
      <c r="K237" s="223"/>
      <c r="L237" s="227"/>
      <c r="M237" s="228"/>
      <c r="N237" s="229"/>
      <c r="O237" s="229"/>
      <c r="P237" s="229"/>
      <c r="Q237" s="229"/>
      <c r="R237" s="229"/>
      <c r="S237" s="229"/>
      <c r="T237" s="230"/>
      <c r="AT237" s="231" t="s">
        <v>214</v>
      </c>
      <c r="AU237" s="231" t="s">
        <v>81</v>
      </c>
      <c r="AV237" s="13" t="s">
        <v>81</v>
      </c>
      <c r="AW237" s="13" t="s">
        <v>30</v>
      </c>
      <c r="AX237" s="13" t="s">
        <v>73</v>
      </c>
      <c r="AY237" s="231" t="s">
        <v>185</v>
      </c>
    </row>
    <row r="238" spans="1:65" s="14" customFormat="1" ht="10.199999999999999">
      <c r="B238" s="232"/>
      <c r="C238" s="233"/>
      <c r="D238" s="217" t="s">
        <v>214</v>
      </c>
      <c r="E238" s="234" t="s">
        <v>1</v>
      </c>
      <c r="F238" s="235" t="s">
        <v>226</v>
      </c>
      <c r="G238" s="233"/>
      <c r="H238" s="236">
        <v>8</v>
      </c>
      <c r="I238" s="237"/>
      <c r="J238" s="233"/>
      <c r="K238" s="233"/>
      <c r="L238" s="238"/>
      <c r="M238" s="239"/>
      <c r="N238" s="240"/>
      <c r="O238" s="240"/>
      <c r="P238" s="240"/>
      <c r="Q238" s="240"/>
      <c r="R238" s="240"/>
      <c r="S238" s="240"/>
      <c r="T238" s="241"/>
      <c r="AT238" s="242" t="s">
        <v>214</v>
      </c>
      <c r="AU238" s="242" t="s">
        <v>81</v>
      </c>
      <c r="AV238" s="14" t="s">
        <v>83</v>
      </c>
      <c r="AW238" s="14" t="s">
        <v>30</v>
      </c>
      <c r="AX238" s="14" t="s">
        <v>81</v>
      </c>
      <c r="AY238" s="242" t="s">
        <v>185</v>
      </c>
    </row>
    <row r="239" spans="1:65" s="2" customFormat="1" ht="33" customHeight="1">
      <c r="A239" s="35"/>
      <c r="B239" s="36"/>
      <c r="C239" s="204" t="s">
        <v>378</v>
      </c>
      <c r="D239" s="204" t="s">
        <v>187</v>
      </c>
      <c r="E239" s="205" t="s">
        <v>3855</v>
      </c>
      <c r="F239" s="206" t="s">
        <v>3856</v>
      </c>
      <c r="G239" s="207" t="s">
        <v>190</v>
      </c>
      <c r="H239" s="208">
        <v>2</v>
      </c>
      <c r="I239" s="209"/>
      <c r="J239" s="210">
        <f>ROUND(I239*H239,2)</f>
        <v>0</v>
      </c>
      <c r="K239" s="206" t="s">
        <v>1</v>
      </c>
      <c r="L239" s="40"/>
      <c r="M239" s="211" t="s">
        <v>1</v>
      </c>
      <c r="N239" s="212" t="s">
        <v>38</v>
      </c>
      <c r="O239" s="72"/>
      <c r="P239" s="213">
        <f>O239*H239</f>
        <v>0</v>
      </c>
      <c r="Q239" s="213">
        <v>0</v>
      </c>
      <c r="R239" s="213">
        <f>Q239*H239</f>
        <v>0</v>
      </c>
      <c r="S239" s="213">
        <v>0</v>
      </c>
      <c r="T239" s="214">
        <f>S239*H239</f>
        <v>0</v>
      </c>
      <c r="U239" s="35"/>
      <c r="V239" s="35"/>
      <c r="W239" s="35"/>
      <c r="X239" s="35"/>
      <c r="Y239" s="35"/>
      <c r="Z239" s="35"/>
      <c r="AA239" s="35"/>
      <c r="AB239" s="35"/>
      <c r="AC239" s="35"/>
      <c r="AD239" s="35"/>
      <c r="AE239" s="35"/>
      <c r="AR239" s="215" t="s">
        <v>192</v>
      </c>
      <c r="AT239" s="215" t="s">
        <v>187</v>
      </c>
      <c r="AU239" s="215" t="s">
        <v>81</v>
      </c>
      <c r="AY239" s="18" t="s">
        <v>185</v>
      </c>
      <c r="BE239" s="216">
        <f>IF(N239="základní",J239,0)</f>
        <v>0</v>
      </c>
      <c r="BF239" s="216">
        <f>IF(N239="snížená",J239,0)</f>
        <v>0</v>
      </c>
      <c r="BG239" s="216">
        <f>IF(N239="zákl. přenesená",J239,0)</f>
        <v>0</v>
      </c>
      <c r="BH239" s="216">
        <f>IF(N239="sníž. přenesená",J239,0)</f>
        <v>0</v>
      </c>
      <c r="BI239" s="216">
        <f>IF(N239="nulová",J239,0)</f>
        <v>0</v>
      </c>
      <c r="BJ239" s="18" t="s">
        <v>81</v>
      </c>
      <c r="BK239" s="216">
        <f>ROUND(I239*H239,2)</f>
        <v>0</v>
      </c>
      <c r="BL239" s="18" t="s">
        <v>192</v>
      </c>
      <c r="BM239" s="215" t="s">
        <v>3857</v>
      </c>
    </row>
    <row r="240" spans="1:65" s="2" customFormat="1" ht="28.8">
      <c r="A240" s="35"/>
      <c r="B240" s="36"/>
      <c r="C240" s="37"/>
      <c r="D240" s="217" t="s">
        <v>194</v>
      </c>
      <c r="E240" s="37"/>
      <c r="F240" s="218" t="s">
        <v>3856</v>
      </c>
      <c r="G240" s="37"/>
      <c r="H240" s="37"/>
      <c r="I240" s="116"/>
      <c r="J240" s="37"/>
      <c r="K240" s="37"/>
      <c r="L240" s="40"/>
      <c r="M240" s="219"/>
      <c r="N240" s="220"/>
      <c r="O240" s="72"/>
      <c r="P240" s="72"/>
      <c r="Q240" s="72"/>
      <c r="R240" s="72"/>
      <c r="S240" s="72"/>
      <c r="T240" s="73"/>
      <c r="U240" s="35"/>
      <c r="V240" s="35"/>
      <c r="W240" s="35"/>
      <c r="X240" s="35"/>
      <c r="Y240" s="35"/>
      <c r="Z240" s="35"/>
      <c r="AA240" s="35"/>
      <c r="AB240" s="35"/>
      <c r="AC240" s="35"/>
      <c r="AD240" s="35"/>
      <c r="AE240" s="35"/>
      <c r="AT240" s="18" t="s">
        <v>194</v>
      </c>
      <c r="AU240" s="18" t="s">
        <v>81</v>
      </c>
    </row>
    <row r="241" spans="1:65" s="13" customFormat="1" ht="10.199999999999999">
      <c r="B241" s="222"/>
      <c r="C241" s="223"/>
      <c r="D241" s="217" t="s">
        <v>214</v>
      </c>
      <c r="E241" s="224" t="s">
        <v>1</v>
      </c>
      <c r="F241" s="225" t="s">
        <v>3858</v>
      </c>
      <c r="G241" s="223"/>
      <c r="H241" s="224" t="s">
        <v>1</v>
      </c>
      <c r="I241" s="226"/>
      <c r="J241" s="223"/>
      <c r="K241" s="223"/>
      <c r="L241" s="227"/>
      <c r="M241" s="228"/>
      <c r="N241" s="229"/>
      <c r="O241" s="229"/>
      <c r="P241" s="229"/>
      <c r="Q241" s="229"/>
      <c r="R241" s="229"/>
      <c r="S241" s="229"/>
      <c r="T241" s="230"/>
      <c r="AT241" s="231" t="s">
        <v>214</v>
      </c>
      <c r="AU241" s="231" t="s">
        <v>81</v>
      </c>
      <c r="AV241" s="13" t="s">
        <v>81</v>
      </c>
      <c r="AW241" s="13" t="s">
        <v>30</v>
      </c>
      <c r="AX241" s="13" t="s">
        <v>73</v>
      </c>
      <c r="AY241" s="231" t="s">
        <v>185</v>
      </c>
    </row>
    <row r="242" spans="1:65" s="14" customFormat="1" ht="10.199999999999999">
      <c r="B242" s="232"/>
      <c r="C242" s="233"/>
      <c r="D242" s="217" t="s">
        <v>214</v>
      </c>
      <c r="E242" s="234" t="s">
        <v>1</v>
      </c>
      <c r="F242" s="235" t="s">
        <v>83</v>
      </c>
      <c r="G242" s="233"/>
      <c r="H242" s="236">
        <v>2</v>
      </c>
      <c r="I242" s="237"/>
      <c r="J242" s="233"/>
      <c r="K242" s="233"/>
      <c r="L242" s="238"/>
      <c r="M242" s="239"/>
      <c r="N242" s="240"/>
      <c r="O242" s="240"/>
      <c r="P242" s="240"/>
      <c r="Q242" s="240"/>
      <c r="R242" s="240"/>
      <c r="S242" s="240"/>
      <c r="T242" s="241"/>
      <c r="AT242" s="242" t="s">
        <v>214</v>
      </c>
      <c r="AU242" s="242" t="s">
        <v>81</v>
      </c>
      <c r="AV242" s="14" t="s">
        <v>83</v>
      </c>
      <c r="AW242" s="14" t="s">
        <v>30</v>
      </c>
      <c r="AX242" s="14" t="s">
        <v>81</v>
      </c>
      <c r="AY242" s="242" t="s">
        <v>185</v>
      </c>
    </row>
    <row r="243" spans="1:65" s="2" customFormat="1" ht="44.25" customHeight="1">
      <c r="A243" s="35"/>
      <c r="B243" s="36"/>
      <c r="C243" s="204" t="s">
        <v>384</v>
      </c>
      <c r="D243" s="204" t="s">
        <v>187</v>
      </c>
      <c r="E243" s="205" t="s">
        <v>3859</v>
      </c>
      <c r="F243" s="206" t="s">
        <v>3860</v>
      </c>
      <c r="G243" s="207" t="s">
        <v>190</v>
      </c>
      <c r="H243" s="208">
        <v>10</v>
      </c>
      <c r="I243" s="209"/>
      <c r="J243" s="210">
        <f>ROUND(I243*H243,2)</f>
        <v>0</v>
      </c>
      <c r="K243" s="206" t="s">
        <v>1</v>
      </c>
      <c r="L243" s="40"/>
      <c r="M243" s="211" t="s">
        <v>1</v>
      </c>
      <c r="N243" s="212" t="s">
        <v>38</v>
      </c>
      <c r="O243" s="72"/>
      <c r="P243" s="213">
        <f>O243*H243</f>
        <v>0</v>
      </c>
      <c r="Q243" s="213">
        <v>0</v>
      </c>
      <c r="R243" s="213">
        <f>Q243*H243</f>
        <v>0</v>
      </c>
      <c r="S243" s="213">
        <v>0</v>
      </c>
      <c r="T243" s="214">
        <f>S243*H243</f>
        <v>0</v>
      </c>
      <c r="U243" s="35"/>
      <c r="V243" s="35"/>
      <c r="W243" s="35"/>
      <c r="X243" s="35"/>
      <c r="Y243" s="35"/>
      <c r="Z243" s="35"/>
      <c r="AA243" s="35"/>
      <c r="AB243" s="35"/>
      <c r="AC243" s="35"/>
      <c r="AD243" s="35"/>
      <c r="AE243" s="35"/>
      <c r="AR243" s="215" t="s">
        <v>192</v>
      </c>
      <c r="AT243" s="215" t="s">
        <v>187</v>
      </c>
      <c r="AU243" s="215" t="s">
        <v>81</v>
      </c>
      <c r="AY243" s="18" t="s">
        <v>185</v>
      </c>
      <c r="BE243" s="216">
        <f>IF(N243="základní",J243,0)</f>
        <v>0</v>
      </c>
      <c r="BF243" s="216">
        <f>IF(N243="snížená",J243,0)</f>
        <v>0</v>
      </c>
      <c r="BG243" s="216">
        <f>IF(N243="zákl. přenesená",J243,0)</f>
        <v>0</v>
      </c>
      <c r="BH243" s="216">
        <f>IF(N243="sníž. přenesená",J243,0)</f>
        <v>0</v>
      </c>
      <c r="BI243" s="216">
        <f>IF(N243="nulová",J243,0)</f>
        <v>0</v>
      </c>
      <c r="BJ243" s="18" t="s">
        <v>81</v>
      </c>
      <c r="BK243" s="216">
        <f>ROUND(I243*H243,2)</f>
        <v>0</v>
      </c>
      <c r="BL243" s="18" t="s">
        <v>192</v>
      </c>
      <c r="BM243" s="215" t="s">
        <v>3861</v>
      </c>
    </row>
    <row r="244" spans="1:65" s="2" customFormat="1" ht="28.8">
      <c r="A244" s="35"/>
      <c r="B244" s="36"/>
      <c r="C244" s="37"/>
      <c r="D244" s="217" t="s">
        <v>194</v>
      </c>
      <c r="E244" s="37"/>
      <c r="F244" s="218" t="s">
        <v>3860</v>
      </c>
      <c r="G244" s="37"/>
      <c r="H244" s="37"/>
      <c r="I244" s="116"/>
      <c r="J244" s="37"/>
      <c r="K244" s="37"/>
      <c r="L244" s="40"/>
      <c r="M244" s="219"/>
      <c r="N244" s="220"/>
      <c r="O244" s="72"/>
      <c r="P244" s="72"/>
      <c r="Q244" s="72"/>
      <c r="R244" s="72"/>
      <c r="S244" s="72"/>
      <c r="T244" s="73"/>
      <c r="U244" s="35"/>
      <c r="V244" s="35"/>
      <c r="W244" s="35"/>
      <c r="X244" s="35"/>
      <c r="Y244" s="35"/>
      <c r="Z244" s="35"/>
      <c r="AA244" s="35"/>
      <c r="AB244" s="35"/>
      <c r="AC244" s="35"/>
      <c r="AD244" s="35"/>
      <c r="AE244" s="35"/>
      <c r="AT244" s="18" t="s">
        <v>194</v>
      </c>
      <c r="AU244" s="18" t="s">
        <v>81</v>
      </c>
    </row>
    <row r="245" spans="1:65" s="13" customFormat="1" ht="10.199999999999999">
      <c r="B245" s="222"/>
      <c r="C245" s="223"/>
      <c r="D245" s="217" t="s">
        <v>214</v>
      </c>
      <c r="E245" s="224" t="s">
        <v>1</v>
      </c>
      <c r="F245" s="225" t="s">
        <v>3862</v>
      </c>
      <c r="G245" s="223"/>
      <c r="H245" s="224" t="s">
        <v>1</v>
      </c>
      <c r="I245" s="226"/>
      <c r="J245" s="223"/>
      <c r="K245" s="223"/>
      <c r="L245" s="227"/>
      <c r="M245" s="228"/>
      <c r="N245" s="229"/>
      <c r="O245" s="229"/>
      <c r="P245" s="229"/>
      <c r="Q245" s="229"/>
      <c r="R245" s="229"/>
      <c r="S245" s="229"/>
      <c r="T245" s="230"/>
      <c r="AT245" s="231" t="s">
        <v>214</v>
      </c>
      <c r="AU245" s="231" t="s">
        <v>81</v>
      </c>
      <c r="AV245" s="13" t="s">
        <v>81</v>
      </c>
      <c r="AW245" s="13" t="s">
        <v>30</v>
      </c>
      <c r="AX245" s="13" t="s">
        <v>73</v>
      </c>
      <c r="AY245" s="231" t="s">
        <v>185</v>
      </c>
    </row>
    <row r="246" spans="1:65" s="14" customFormat="1" ht="10.199999999999999">
      <c r="B246" s="232"/>
      <c r="C246" s="233"/>
      <c r="D246" s="217" t="s">
        <v>214</v>
      </c>
      <c r="E246" s="234" t="s">
        <v>1</v>
      </c>
      <c r="F246" s="235" t="s">
        <v>254</v>
      </c>
      <c r="G246" s="233"/>
      <c r="H246" s="236">
        <v>10</v>
      </c>
      <c r="I246" s="237"/>
      <c r="J246" s="233"/>
      <c r="K246" s="233"/>
      <c r="L246" s="238"/>
      <c r="M246" s="239"/>
      <c r="N246" s="240"/>
      <c r="O246" s="240"/>
      <c r="P246" s="240"/>
      <c r="Q246" s="240"/>
      <c r="R246" s="240"/>
      <c r="S246" s="240"/>
      <c r="T246" s="241"/>
      <c r="AT246" s="242" t="s">
        <v>214</v>
      </c>
      <c r="AU246" s="242" t="s">
        <v>81</v>
      </c>
      <c r="AV246" s="14" t="s">
        <v>83</v>
      </c>
      <c r="AW246" s="14" t="s">
        <v>30</v>
      </c>
      <c r="AX246" s="14" t="s">
        <v>81</v>
      </c>
      <c r="AY246" s="242" t="s">
        <v>185</v>
      </c>
    </row>
    <row r="247" spans="1:65" s="2" customFormat="1" ht="33" customHeight="1">
      <c r="A247" s="35"/>
      <c r="B247" s="36"/>
      <c r="C247" s="204" t="s">
        <v>389</v>
      </c>
      <c r="D247" s="204" t="s">
        <v>187</v>
      </c>
      <c r="E247" s="205" t="s">
        <v>3863</v>
      </c>
      <c r="F247" s="206" t="s">
        <v>3864</v>
      </c>
      <c r="G247" s="207" t="s">
        <v>210</v>
      </c>
      <c r="H247" s="208">
        <v>336.1</v>
      </c>
      <c r="I247" s="209"/>
      <c r="J247" s="210">
        <f>ROUND(I247*H247,2)</f>
        <v>0</v>
      </c>
      <c r="K247" s="206" t="s">
        <v>1</v>
      </c>
      <c r="L247" s="40"/>
      <c r="M247" s="211" t="s">
        <v>1</v>
      </c>
      <c r="N247" s="212" t="s">
        <v>38</v>
      </c>
      <c r="O247" s="72"/>
      <c r="P247" s="213">
        <f>O247*H247</f>
        <v>0</v>
      </c>
      <c r="Q247" s="213">
        <v>0</v>
      </c>
      <c r="R247" s="213">
        <f>Q247*H247</f>
        <v>0</v>
      </c>
      <c r="S247" s="213">
        <v>0</v>
      </c>
      <c r="T247" s="214">
        <f>S247*H247</f>
        <v>0</v>
      </c>
      <c r="U247" s="35"/>
      <c r="V247" s="35"/>
      <c r="W247" s="35"/>
      <c r="X247" s="35"/>
      <c r="Y247" s="35"/>
      <c r="Z247" s="35"/>
      <c r="AA247" s="35"/>
      <c r="AB247" s="35"/>
      <c r="AC247" s="35"/>
      <c r="AD247" s="35"/>
      <c r="AE247" s="35"/>
      <c r="AR247" s="215" t="s">
        <v>192</v>
      </c>
      <c r="AT247" s="215" t="s">
        <v>187</v>
      </c>
      <c r="AU247" s="215" t="s">
        <v>81</v>
      </c>
      <c r="AY247" s="18" t="s">
        <v>185</v>
      </c>
      <c r="BE247" s="216">
        <f>IF(N247="základní",J247,0)</f>
        <v>0</v>
      </c>
      <c r="BF247" s="216">
        <f>IF(N247="snížená",J247,0)</f>
        <v>0</v>
      </c>
      <c r="BG247" s="216">
        <f>IF(N247="zákl. přenesená",J247,0)</f>
        <v>0</v>
      </c>
      <c r="BH247" s="216">
        <f>IF(N247="sníž. přenesená",J247,0)</f>
        <v>0</v>
      </c>
      <c r="BI247" s="216">
        <f>IF(N247="nulová",J247,0)</f>
        <v>0</v>
      </c>
      <c r="BJ247" s="18" t="s">
        <v>81</v>
      </c>
      <c r="BK247" s="216">
        <f>ROUND(I247*H247,2)</f>
        <v>0</v>
      </c>
      <c r="BL247" s="18" t="s">
        <v>192</v>
      </c>
      <c r="BM247" s="215" t="s">
        <v>3865</v>
      </c>
    </row>
    <row r="248" spans="1:65" s="2" customFormat="1" ht="28.8">
      <c r="A248" s="35"/>
      <c r="B248" s="36"/>
      <c r="C248" s="37"/>
      <c r="D248" s="217" t="s">
        <v>194</v>
      </c>
      <c r="E248" s="37"/>
      <c r="F248" s="218" t="s">
        <v>3864</v>
      </c>
      <c r="G248" s="37"/>
      <c r="H248" s="37"/>
      <c r="I248" s="116"/>
      <c r="J248" s="37"/>
      <c r="K248" s="37"/>
      <c r="L248" s="40"/>
      <c r="M248" s="219"/>
      <c r="N248" s="220"/>
      <c r="O248" s="72"/>
      <c r="P248" s="72"/>
      <c r="Q248" s="72"/>
      <c r="R248" s="72"/>
      <c r="S248" s="72"/>
      <c r="T248" s="73"/>
      <c r="U248" s="35"/>
      <c r="V248" s="35"/>
      <c r="W248" s="35"/>
      <c r="X248" s="35"/>
      <c r="Y248" s="35"/>
      <c r="Z248" s="35"/>
      <c r="AA248" s="35"/>
      <c r="AB248" s="35"/>
      <c r="AC248" s="35"/>
      <c r="AD248" s="35"/>
      <c r="AE248" s="35"/>
      <c r="AT248" s="18" t="s">
        <v>194</v>
      </c>
      <c r="AU248" s="18" t="s">
        <v>81</v>
      </c>
    </row>
    <row r="249" spans="1:65" s="13" customFormat="1" ht="10.199999999999999">
      <c r="B249" s="222"/>
      <c r="C249" s="223"/>
      <c r="D249" s="217" t="s">
        <v>214</v>
      </c>
      <c r="E249" s="224" t="s">
        <v>1</v>
      </c>
      <c r="F249" s="225" t="s">
        <v>3760</v>
      </c>
      <c r="G249" s="223"/>
      <c r="H249" s="224" t="s">
        <v>1</v>
      </c>
      <c r="I249" s="226"/>
      <c r="J249" s="223"/>
      <c r="K249" s="223"/>
      <c r="L249" s="227"/>
      <c r="M249" s="228"/>
      <c r="N249" s="229"/>
      <c r="O249" s="229"/>
      <c r="P249" s="229"/>
      <c r="Q249" s="229"/>
      <c r="R249" s="229"/>
      <c r="S249" s="229"/>
      <c r="T249" s="230"/>
      <c r="AT249" s="231" t="s">
        <v>214</v>
      </c>
      <c r="AU249" s="231" t="s">
        <v>81</v>
      </c>
      <c r="AV249" s="13" t="s">
        <v>81</v>
      </c>
      <c r="AW249" s="13" t="s">
        <v>30</v>
      </c>
      <c r="AX249" s="13" t="s">
        <v>73</v>
      </c>
      <c r="AY249" s="231" t="s">
        <v>185</v>
      </c>
    </row>
    <row r="250" spans="1:65" s="14" customFormat="1" ht="10.199999999999999">
      <c r="B250" s="232"/>
      <c r="C250" s="233"/>
      <c r="D250" s="217" t="s">
        <v>214</v>
      </c>
      <c r="E250" s="234" t="s">
        <v>1</v>
      </c>
      <c r="F250" s="235" t="s">
        <v>3866</v>
      </c>
      <c r="G250" s="233"/>
      <c r="H250" s="236">
        <v>82.5</v>
      </c>
      <c r="I250" s="237"/>
      <c r="J250" s="233"/>
      <c r="K250" s="233"/>
      <c r="L250" s="238"/>
      <c r="M250" s="239"/>
      <c r="N250" s="240"/>
      <c r="O250" s="240"/>
      <c r="P250" s="240"/>
      <c r="Q250" s="240"/>
      <c r="R250" s="240"/>
      <c r="S250" s="240"/>
      <c r="T250" s="241"/>
      <c r="AT250" s="242" t="s">
        <v>214</v>
      </c>
      <c r="AU250" s="242" t="s">
        <v>81</v>
      </c>
      <c r="AV250" s="14" t="s">
        <v>83</v>
      </c>
      <c r="AW250" s="14" t="s">
        <v>30</v>
      </c>
      <c r="AX250" s="14" t="s">
        <v>73</v>
      </c>
      <c r="AY250" s="242" t="s">
        <v>185</v>
      </c>
    </row>
    <row r="251" spans="1:65" s="13" customFormat="1" ht="10.199999999999999">
      <c r="B251" s="222"/>
      <c r="C251" s="223"/>
      <c r="D251" s="217" t="s">
        <v>214</v>
      </c>
      <c r="E251" s="224" t="s">
        <v>1</v>
      </c>
      <c r="F251" s="225" t="s">
        <v>3762</v>
      </c>
      <c r="G251" s="223"/>
      <c r="H251" s="224" t="s">
        <v>1</v>
      </c>
      <c r="I251" s="226"/>
      <c r="J251" s="223"/>
      <c r="K251" s="223"/>
      <c r="L251" s="227"/>
      <c r="M251" s="228"/>
      <c r="N251" s="229"/>
      <c r="O251" s="229"/>
      <c r="P251" s="229"/>
      <c r="Q251" s="229"/>
      <c r="R251" s="229"/>
      <c r="S251" s="229"/>
      <c r="T251" s="230"/>
      <c r="AT251" s="231" t="s">
        <v>214</v>
      </c>
      <c r="AU251" s="231" t="s">
        <v>81</v>
      </c>
      <c r="AV251" s="13" t="s">
        <v>81</v>
      </c>
      <c r="AW251" s="13" t="s">
        <v>30</v>
      </c>
      <c r="AX251" s="13" t="s">
        <v>73</v>
      </c>
      <c r="AY251" s="231" t="s">
        <v>185</v>
      </c>
    </row>
    <row r="252" spans="1:65" s="14" customFormat="1" ht="10.199999999999999">
      <c r="B252" s="232"/>
      <c r="C252" s="233"/>
      <c r="D252" s="217" t="s">
        <v>214</v>
      </c>
      <c r="E252" s="234" t="s">
        <v>1</v>
      </c>
      <c r="F252" s="235" t="s">
        <v>3867</v>
      </c>
      <c r="G252" s="233"/>
      <c r="H252" s="236">
        <v>91.1</v>
      </c>
      <c r="I252" s="237"/>
      <c r="J252" s="233"/>
      <c r="K252" s="233"/>
      <c r="L252" s="238"/>
      <c r="M252" s="239"/>
      <c r="N252" s="240"/>
      <c r="O252" s="240"/>
      <c r="P252" s="240"/>
      <c r="Q252" s="240"/>
      <c r="R252" s="240"/>
      <c r="S252" s="240"/>
      <c r="T252" s="241"/>
      <c r="AT252" s="242" t="s">
        <v>214</v>
      </c>
      <c r="AU252" s="242" t="s">
        <v>81</v>
      </c>
      <c r="AV252" s="14" t="s">
        <v>83</v>
      </c>
      <c r="AW252" s="14" t="s">
        <v>30</v>
      </c>
      <c r="AX252" s="14" t="s">
        <v>73</v>
      </c>
      <c r="AY252" s="242" t="s">
        <v>185</v>
      </c>
    </row>
    <row r="253" spans="1:65" s="13" customFormat="1" ht="10.199999999999999">
      <c r="B253" s="222"/>
      <c r="C253" s="223"/>
      <c r="D253" s="217" t="s">
        <v>214</v>
      </c>
      <c r="E253" s="224" t="s">
        <v>1</v>
      </c>
      <c r="F253" s="225" t="s">
        <v>3764</v>
      </c>
      <c r="G253" s="223"/>
      <c r="H253" s="224" t="s">
        <v>1</v>
      </c>
      <c r="I253" s="226"/>
      <c r="J253" s="223"/>
      <c r="K253" s="223"/>
      <c r="L253" s="227"/>
      <c r="M253" s="228"/>
      <c r="N253" s="229"/>
      <c r="O253" s="229"/>
      <c r="P253" s="229"/>
      <c r="Q253" s="229"/>
      <c r="R253" s="229"/>
      <c r="S253" s="229"/>
      <c r="T253" s="230"/>
      <c r="AT253" s="231" t="s">
        <v>214</v>
      </c>
      <c r="AU253" s="231" t="s">
        <v>81</v>
      </c>
      <c r="AV253" s="13" t="s">
        <v>81</v>
      </c>
      <c r="AW253" s="13" t="s">
        <v>30</v>
      </c>
      <c r="AX253" s="13" t="s">
        <v>73</v>
      </c>
      <c r="AY253" s="231" t="s">
        <v>185</v>
      </c>
    </row>
    <row r="254" spans="1:65" s="14" customFormat="1" ht="10.199999999999999">
      <c r="B254" s="232"/>
      <c r="C254" s="233"/>
      <c r="D254" s="217" t="s">
        <v>214</v>
      </c>
      <c r="E254" s="234" t="s">
        <v>1</v>
      </c>
      <c r="F254" s="235" t="s">
        <v>3765</v>
      </c>
      <c r="G254" s="233"/>
      <c r="H254" s="236">
        <v>76.7</v>
      </c>
      <c r="I254" s="237"/>
      <c r="J254" s="233"/>
      <c r="K254" s="233"/>
      <c r="L254" s="238"/>
      <c r="M254" s="239"/>
      <c r="N254" s="240"/>
      <c r="O254" s="240"/>
      <c r="P254" s="240"/>
      <c r="Q254" s="240"/>
      <c r="R254" s="240"/>
      <c r="S254" s="240"/>
      <c r="T254" s="241"/>
      <c r="AT254" s="242" t="s">
        <v>214</v>
      </c>
      <c r="AU254" s="242" t="s">
        <v>81</v>
      </c>
      <c r="AV254" s="14" t="s">
        <v>83</v>
      </c>
      <c r="AW254" s="14" t="s">
        <v>30</v>
      </c>
      <c r="AX254" s="14" t="s">
        <v>73</v>
      </c>
      <c r="AY254" s="242" t="s">
        <v>185</v>
      </c>
    </row>
    <row r="255" spans="1:65" s="14" customFormat="1" ht="10.199999999999999">
      <c r="B255" s="232"/>
      <c r="C255" s="233"/>
      <c r="D255" s="217" t="s">
        <v>214</v>
      </c>
      <c r="E255" s="234" t="s">
        <v>1</v>
      </c>
      <c r="F255" s="235" t="s">
        <v>3766</v>
      </c>
      <c r="G255" s="233"/>
      <c r="H255" s="236">
        <v>85.8</v>
      </c>
      <c r="I255" s="237"/>
      <c r="J255" s="233"/>
      <c r="K255" s="233"/>
      <c r="L255" s="238"/>
      <c r="M255" s="239"/>
      <c r="N255" s="240"/>
      <c r="O255" s="240"/>
      <c r="P255" s="240"/>
      <c r="Q255" s="240"/>
      <c r="R255" s="240"/>
      <c r="S255" s="240"/>
      <c r="T255" s="241"/>
      <c r="AT255" s="242" t="s">
        <v>214</v>
      </c>
      <c r="AU255" s="242" t="s">
        <v>81</v>
      </c>
      <c r="AV255" s="14" t="s">
        <v>83</v>
      </c>
      <c r="AW255" s="14" t="s">
        <v>30</v>
      </c>
      <c r="AX255" s="14" t="s">
        <v>73</v>
      </c>
      <c r="AY255" s="242" t="s">
        <v>185</v>
      </c>
    </row>
    <row r="256" spans="1:65" s="15" customFormat="1" ht="10.199999999999999">
      <c r="B256" s="243"/>
      <c r="C256" s="244"/>
      <c r="D256" s="217" t="s">
        <v>214</v>
      </c>
      <c r="E256" s="245" t="s">
        <v>1</v>
      </c>
      <c r="F256" s="246" t="s">
        <v>219</v>
      </c>
      <c r="G256" s="244"/>
      <c r="H256" s="247">
        <v>336.1</v>
      </c>
      <c r="I256" s="248"/>
      <c r="J256" s="244"/>
      <c r="K256" s="244"/>
      <c r="L256" s="249"/>
      <c r="M256" s="250"/>
      <c r="N256" s="251"/>
      <c r="O256" s="251"/>
      <c r="P256" s="251"/>
      <c r="Q256" s="251"/>
      <c r="R256" s="251"/>
      <c r="S256" s="251"/>
      <c r="T256" s="252"/>
      <c r="AT256" s="253" t="s">
        <v>214</v>
      </c>
      <c r="AU256" s="253" t="s">
        <v>81</v>
      </c>
      <c r="AV256" s="15" t="s">
        <v>192</v>
      </c>
      <c r="AW256" s="15" t="s">
        <v>30</v>
      </c>
      <c r="AX256" s="15" t="s">
        <v>81</v>
      </c>
      <c r="AY256" s="253" t="s">
        <v>185</v>
      </c>
    </row>
    <row r="257" spans="1:65" s="2" customFormat="1" ht="21.75" customHeight="1">
      <c r="A257" s="35"/>
      <c r="B257" s="36"/>
      <c r="C257" s="204" t="s">
        <v>394</v>
      </c>
      <c r="D257" s="204" t="s">
        <v>187</v>
      </c>
      <c r="E257" s="205" t="s">
        <v>3868</v>
      </c>
      <c r="F257" s="206" t="s">
        <v>3869</v>
      </c>
      <c r="G257" s="207" t="s">
        <v>190</v>
      </c>
      <c r="H257" s="208">
        <v>10</v>
      </c>
      <c r="I257" s="209"/>
      <c r="J257" s="210">
        <f>ROUND(I257*H257,2)</f>
        <v>0</v>
      </c>
      <c r="K257" s="206" t="s">
        <v>1</v>
      </c>
      <c r="L257" s="40"/>
      <c r="M257" s="211" t="s">
        <v>1</v>
      </c>
      <c r="N257" s="212" t="s">
        <v>38</v>
      </c>
      <c r="O257" s="72"/>
      <c r="P257" s="213">
        <f>O257*H257</f>
        <v>0</v>
      </c>
      <c r="Q257" s="213">
        <v>0</v>
      </c>
      <c r="R257" s="213">
        <f>Q257*H257</f>
        <v>0</v>
      </c>
      <c r="S257" s="213">
        <v>0</v>
      </c>
      <c r="T257" s="214">
        <f>S257*H257</f>
        <v>0</v>
      </c>
      <c r="U257" s="35"/>
      <c r="V257" s="35"/>
      <c r="W257" s="35"/>
      <c r="X257" s="35"/>
      <c r="Y257" s="35"/>
      <c r="Z257" s="35"/>
      <c r="AA257" s="35"/>
      <c r="AB257" s="35"/>
      <c r="AC257" s="35"/>
      <c r="AD257" s="35"/>
      <c r="AE257" s="35"/>
      <c r="AR257" s="215" t="s">
        <v>192</v>
      </c>
      <c r="AT257" s="215" t="s">
        <v>187</v>
      </c>
      <c r="AU257" s="215" t="s">
        <v>81</v>
      </c>
      <c r="AY257" s="18" t="s">
        <v>185</v>
      </c>
      <c r="BE257" s="216">
        <f>IF(N257="základní",J257,0)</f>
        <v>0</v>
      </c>
      <c r="BF257" s="216">
        <f>IF(N257="snížená",J257,0)</f>
        <v>0</v>
      </c>
      <c r="BG257" s="216">
        <f>IF(N257="zákl. přenesená",J257,0)</f>
        <v>0</v>
      </c>
      <c r="BH257" s="216">
        <f>IF(N257="sníž. přenesená",J257,0)</f>
        <v>0</v>
      </c>
      <c r="BI257" s="216">
        <f>IF(N257="nulová",J257,0)</f>
        <v>0</v>
      </c>
      <c r="BJ257" s="18" t="s">
        <v>81</v>
      </c>
      <c r="BK257" s="216">
        <f>ROUND(I257*H257,2)</f>
        <v>0</v>
      </c>
      <c r="BL257" s="18" t="s">
        <v>192</v>
      </c>
      <c r="BM257" s="215" t="s">
        <v>3870</v>
      </c>
    </row>
    <row r="258" spans="1:65" s="2" customFormat="1" ht="19.2">
      <c r="A258" s="35"/>
      <c r="B258" s="36"/>
      <c r="C258" s="37"/>
      <c r="D258" s="217" t="s">
        <v>194</v>
      </c>
      <c r="E258" s="37"/>
      <c r="F258" s="218" t="s">
        <v>3869</v>
      </c>
      <c r="G258" s="37"/>
      <c r="H258" s="37"/>
      <c r="I258" s="116"/>
      <c r="J258" s="37"/>
      <c r="K258" s="37"/>
      <c r="L258" s="40"/>
      <c r="M258" s="219"/>
      <c r="N258" s="220"/>
      <c r="O258" s="72"/>
      <c r="P258" s="72"/>
      <c r="Q258" s="72"/>
      <c r="R258" s="72"/>
      <c r="S258" s="72"/>
      <c r="T258" s="73"/>
      <c r="U258" s="35"/>
      <c r="V258" s="35"/>
      <c r="W258" s="35"/>
      <c r="X258" s="35"/>
      <c r="Y258" s="35"/>
      <c r="Z258" s="35"/>
      <c r="AA258" s="35"/>
      <c r="AB258" s="35"/>
      <c r="AC258" s="35"/>
      <c r="AD258" s="35"/>
      <c r="AE258" s="35"/>
      <c r="AT258" s="18" t="s">
        <v>194</v>
      </c>
      <c r="AU258" s="18" t="s">
        <v>81</v>
      </c>
    </row>
    <row r="259" spans="1:65" s="13" customFormat="1" ht="10.199999999999999">
      <c r="B259" s="222"/>
      <c r="C259" s="223"/>
      <c r="D259" s="217" t="s">
        <v>214</v>
      </c>
      <c r="E259" s="224" t="s">
        <v>1</v>
      </c>
      <c r="F259" s="225" t="s">
        <v>774</v>
      </c>
      <c r="G259" s="223"/>
      <c r="H259" s="224" t="s">
        <v>1</v>
      </c>
      <c r="I259" s="226"/>
      <c r="J259" s="223"/>
      <c r="K259" s="223"/>
      <c r="L259" s="227"/>
      <c r="M259" s="228"/>
      <c r="N259" s="229"/>
      <c r="O259" s="229"/>
      <c r="P259" s="229"/>
      <c r="Q259" s="229"/>
      <c r="R259" s="229"/>
      <c r="S259" s="229"/>
      <c r="T259" s="230"/>
      <c r="AT259" s="231" t="s">
        <v>214</v>
      </c>
      <c r="AU259" s="231" t="s">
        <v>81</v>
      </c>
      <c r="AV259" s="13" t="s">
        <v>81</v>
      </c>
      <c r="AW259" s="13" t="s">
        <v>30</v>
      </c>
      <c r="AX259" s="13" t="s">
        <v>73</v>
      </c>
      <c r="AY259" s="231" t="s">
        <v>185</v>
      </c>
    </row>
    <row r="260" spans="1:65" s="14" customFormat="1" ht="10.199999999999999">
      <c r="B260" s="232"/>
      <c r="C260" s="233"/>
      <c r="D260" s="217" t="s">
        <v>214</v>
      </c>
      <c r="E260" s="234" t="s">
        <v>1</v>
      </c>
      <c r="F260" s="235" t="s">
        <v>254</v>
      </c>
      <c r="G260" s="233"/>
      <c r="H260" s="236">
        <v>10</v>
      </c>
      <c r="I260" s="237"/>
      <c r="J260" s="233"/>
      <c r="K260" s="233"/>
      <c r="L260" s="238"/>
      <c r="M260" s="239"/>
      <c r="N260" s="240"/>
      <c r="O260" s="240"/>
      <c r="P260" s="240"/>
      <c r="Q260" s="240"/>
      <c r="R260" s="240"/>
      <c r="S260" s="240"/>
      <c r="T260" s="241"/>
      <c r="AT260" s="242" t="s">
        <v>214</v>
      </c>
      <c r="AU260" s="242" t="s">
        <v>81</v>
      </c>
      <c r="AV260" s="14" t="s">
        <v>83</v>
      </c>
      <c r="AW260" s="14" t="s">
        <v>30</v>
      </c>
      <c r="AX260" s="14" t="s">
        <v>81</v>
      </c>
      <c r="AY260" s="242" t="s">
        <v>185</v>
      </c>
    </row>
    <row r="261" spans="1:65" s="2" customFormat="1" ht="16.5" customHeight="1">
      <c r="A261" s="35"/>
      <c r="B261" s="36"/>
      <c r="C261" s="204" t="s">
        <v>399</v>
      </c>
      <c r="D261" s="204" t="s">
        <v>187</v>
      </c>
      <c r="E261" s="205" t="s">
        <v>3871</v>
      </c>
      <c r="F261" s="206" t="s">
        <v>3872</v>
      </c>
      <c r="G261" s="207" t="s">
        <v>190</v>
      </c>
      <c r="H261" s="208">
        <v>4</v>
      </c>
      <c r="I261" s="209"/>
      <c r="J261" s="210">
        <f>ROUND(I261*H261,2)</f>
        <v>0</v>
      </c>
      <c r="K261" s="206" t="s">
        <v>1</v>
      </c>
      <c r="L261" s="40"/>
      <c r="M261" s="211" t="s">
        <v>1</v>
      </c>
      <c r="N261" s="212" t="s">
        <v>38</v>
      </c>
      <c r="O261" s="72"/>
      <c r="P261" s="213">
        <f>O261*H261</f>
        <v>0</v>
      </c>
      <c r="Q261" s="213">
        <v>0</v>
      </c>
      <c r="R261" s="213">
        <f>Q261*H261</f>
        <v>0</v>
      </c>
      <c r="S261" s="213">
        <v>0</v>
      </c>
      <c r="T261" s="214">
        <f>S261*H261</f>
        <v>0</v>
      </c>
      <c r="U261" s="35"/>
      <c r="V261" s="35"/>
      <c r="W261" s="35"/>
      <c r="X261" s="35"/>
      <c r="Y261" s="35"/>
      <c r="Z261" s="35"/>
      <c r="AA261" s="35"/>
      <c r="AB261" s="35"/>
      <c r="AC261" s="35"/>
      <c r="AD261" s="35"/>
      <c r="AE261" s="35"/>
      <c r="AR261" s="215" t="s">
        <v>192</v>
      </c>
      <c r="AT261" s="215" t="s">
        <v>187</v>
      </c>
      <c r="AU261" s="215" t="s">
        <v>81</v>
      </c>
      <c r="AY261" s="18" t="s">
        <v>185</v>
      </c>
      <c r="BE261" s="216">
        <f>IF(N261="základní",J261,0)</f>
        <v>0</v>
      </c>
      <c r="BF261" s="216">
        <f>IF(N261="snížená",J261,0)</f>
        <v>0</v>
      </c>
      <c r="BG261" s="216">
        <f>IF(N261="zákl. přenesená",J261,0)</f>
        <v>0</v>
      </c>
      <c r="BH261" s="216">
        <f>IF(N261="sníž. přenesená",J261,0)</f>
        <v>0</v>
      </c>
      <c r="BI261" s="216">
        <f>IF(N261="nulová",J261,0)</f>
        <v>0</v>
      </c>
      <c r="BJ261" s="18" t="s">
        <v>81</v>
      </c>
      <c r="BK261" s="216">
        <f>ROUND(I261*H261,2)</f>
        <v>0</v>
      </c>
      <c r="BL261" s="18" t="s">
        <v>192</v>
      </c>
      <c r="BM261" s="215" t="s">
        <v>3873</v>
      </c>
    </row>
    <row r="262" spans="1:65" s="2" customFormat="1" ht="10.199999999999999">
      <c r="A262" s="35"/>
      <c r="B262" s="36"/>
      <c r="C262" s="37"/>
      <c r="D262" s="217" t="s">
        <v>194</v>
      </c>
      <c r="E262" s="37"/>
      <c r="F262" s="218" t="s">
        <v>3872</v>
      </c>
      <c r="G262" s="37"/>
      <c r="H262" s="37"/>
      <c r="I262" s="116"/>
      <c r="J262" s="37"/>
      <c r="K262" s="37"/>
      <c r="L262" s="40"/>
      <c r="M262" s="219"/>
      <c r="N262" s="220"/>
      <c r="O262" s="72"/>
      <c r="P262" s="72"/>
      <c r="Q262" s="72"/>
      <c r="R262" s="72"/>
      <c r="S262" s="72"/>
      <c r="T262" s="73"/>
      <c r="U262" s="35"/>
      <c r="V262" s="35"/>
      <c r="W262" s="35"/>
      <c r="X262" s="35"/>
      <c r="Y262" s="35"/>
      <c r="Z262" s="35"/>
      <c r="AA262" s="35"/>
      <c r="AB262" s="35"/>
      <c r="AC262" s="35"/>
      <c r="AD262" s="35"/>
      <c r="AE262" s="35"/>
      <c r="AT262" s="18" t="s">
        <v>194</v>
      </c>
      <c r="AU262" s="18" t="s">
        <v>81</v>
      </c>
    </row>
    <row r="263" spans="1:65" s="13" customFormat="1" ht="10.199999999999999">
      <c r="B263" s="222"/>
      <c r="C263" s="223"/>
      <c r="D263" s="217" t="s">
        <v>214</v>
      </c>
      <c r="E263" s="224" t="s">
        <v>1</v>
      </c>
      <c r="F263" s="225" t="s">
        <v>3874</v>
      </c>
      <c r="G263" s="223"/>
      <c r="H263" s="224" t="s">
        <v>1</v>
      </c>
      <c r="I263" s="226"/>
      <c r="J263" s="223"/>
      <c r="K263" s="223"/>
      <c r="L263" s="227"/>
      <c r="M263" s="228"/>
      <c r="N263" s="229"/>
      <c r="O263" s="229"/>
      <c r="P263" s="229"/>
      <c r="Q263" s="229"/>
      <c r="R263" s="229"/>
      <c r="S263" s="229"/>
      <c r="T263" s="230"/>
      <c r="AT263" s="231" t="s">
        <v>214</v>
      </c>
      <c r="AU263" s="231" t="s">
        <v>81</v>
      </c>
      <c r="AV263" s="13" t="s">
        <v>81</v>
      </c>
      <c r="AW263" s="13" t="s">
        <v>30</v>
      </c>
      <c r="AX263" s="13" t="s">
        <v>73</v>
      </c>
      <c r="AY263" s="231" t="s">
        <v>185</v>
      </c>
    </row>
    <row r="264" spans="1:65" s="14" customFormat="1" ht="10.199999999999999">
      <c r="B264" s="232"/>
      <c r="C264" s="233"/>
      <c r="D264" s="217" t="s">
        <v>214</v>
      </c>
      <c r="E264" s="234" t="s">
        <v>1</v>
      </c>
      <c r="F264" s="235" t="s">
        <v>192</v>
      </c>
      <c r="G264" s="233"/>
      <c r="H264" s="236">
        <v>4</v>
      </c>
      <c r="I264" s="237"/>
      <c r="J264" s="233"/>
      <c r="K264" s="233"/>
      <c r="L264" s="238"/>
      <c r="M264" s="239"/>
      <c r="N264" s="240"/>
      <c r="O264" s="240"/>
      <c r="P264" s="240"/>
      <c r="Q264" s="240"/>
      <c r="R264" s="240"/>
      <c r="S264" s="240"/>
      <c r="T264" s="241"/>
      <c r="AT264" s="242" t="s">
        <v>214</v>
      </c>
      <c r="AU264" s="242" t="s">
        <v>81</v>
      </c>
      <c r="AV264" s="14" t="s">
        <v>83</v>
      </c>
      <c r="AW264" s="14" t="s">
        <v>30</v>
      </c>
      <c r="AX264" s="14" t="s">
        <v>81</v>
      </c>
      <c r="AY264" s="242" t="s">
        <v>185</v>
      </c>
    </row>
    <row r="265" spans="1:65" s="2" customFormat="1" ht="16.5" customHeight="1">
      <c r="A265" s="35"/>
      <c r="B265" s="36"/>
      <c r="C265" s="258" t="s">
        <v>404</v>
      </c>
      <c r="D265" s="258" t="s">
        <v>521</v>
      </c>
      <c r="E265" s="259" t="s">
        <v>3875</v>
      </c>
      <c r="F265" s="260" t="s">
        <v>3876</v>
      </c>
      <c r="G265" s="261" t="s">
        <v>1359</v>
      </c>
      <c r="H265" s="262">
        <v>8.8160000000000007</v>
      </c>
      <c r="I265" s="263"/>
      <c r="J265" s="264">
        <f>ROUND(I265*H265,2)</f>
        <v>0</v>
      </c>
      <c r="K265" s="260" t="s">
        <v>1</v>
      </c>
      <c r="L265" s="265"/>
      <c r="M265" s="266" t="s">
        <v>1</v>
      </c>
      <c r="N265" s="267" t="s">
        <v>38</v>
      </c>
      <c r="O265" s="72"/>
      <c r="P265" s="213">
        <f>O265*H265</f>
        <v>0</v>
      </c>
      <c r="Q265" s="213">
        <v>0</v>
      </c>
      <c r="R265" s="213">
        <f>Q265*H265</f>
        <v>0</v>
      </c>
      <c r="S265" s="213">
        <v>0</v>
      </c>
      <c r="T265" s="214">
        <f>S265*H265</f>
        <v>0</v>
      </c>
      <c r="U265" s="35"/>
      <c r="V265" s="35"/>
      <c r="W265" s="35"/>
      <c r="X265" s="35"/>
      <c r="Y265" s="35"/>
      <c r="Z265" s="35"/>
      <c r="AA265" s="35"/>
      <c r="AB265" s="35"/>
      <c r="AC265" s="35"/>
      <c r="AD265" s="35"/>
      <c r="AE265" s="35"/>
      <c r="AR265" s="215" t="s">
        <v>226</v>
      </c>
      <c r="AT265" s="215" t="s">
        <v>521</v>
      </c>
      <c r="AU265" s="215" t="s">
        <v>81</v>
      </c>
      <c r="AY265" s="18" t="s">
        <v>185</v>
      </c>
      <c r="BE265" s="216">
        <f>IF(N265="základní",J265,0)</f>
        <v>0</v>
      </c>
      <c r="BF265" s="216">
        <f>IF(N265="snížená",J265,0)</f>
        <v>0</v>
      </c>
      <c r="BG265" s="216">
        <f>IF(N265="zákl. přenesená",J265,0)</f>
        <v>0</v>
      </c>
      <c r="BH265" s="216">
        <f>IF(N265="sníž. přenesená",J265,0)</f>
        <v>0</v>
      </c>
      <c r="BI265" s="216">
        <f>IF(N265="nulová",J265,0)</f>
        <v>0</v>
      </c>
      <c r="BJ265" s="18" t="s">
        <v>81</v>
      </c>
      <c r="BK265" s="216">
        <f>ROUND(I265*H265,2)</f>
        <v>0</v>
      </c>
      <c r="BL265" s="18" t="s">
        <v>192</v>
      </c>
      <c r="BM265" s="215" t="s">
        <v>3877</v>
      </c>
    </row>
    <row r="266" spans="1:65" s="2" customFormat="1" ht="10.199999999999999">
      <c r="A266" s="35"/>
      <c r="B266" s="36"/>
      <c r="C266" s="37"/>
      <c r="D266" s="217" t="s">
        <v>194</v>
      </c>
      <c r="E266" s="37"/>
      <c r="F266" s="218" t="s">
        <v>3876</v>
      </c>
      <c r="G266" s="37"/>
      <c r="H266" s="37"/>
      <c r="I266" s="116"/>
      <c r="J266" s="37"/>
      <c r="K266" s="37"/>
      <c r="L266" s="40"/>
      <c r="M266" s="219"/>
      <c r="N266" s="220"/>
      <c r="O266" s="72"/>
      <c r="P266" s="72"/>
      <c r="Q266" s="72"/>
      <c r="R266" s="72"/>
      <c r="S266" s="72"/>
      <c r="T266" s="73"/>
      <c r="U266" s="35"/>
      <c r="V266" s="35"/>
      <c r="W266" s="35"/>
      <c r="X266" s="35"/>
      <c r="Y266" s="35"/>
      <c r="Z266" s="35"/>
      <c r="AA266" s="35"/>
      <c r="AB266" s="35"/>
      <c r="AC266" s="35"/>
      <c r="AD266" s="35"/>
      <c r="AE266" s="35"/>
      <c r="AT266" s="18" t="s">
        <v>194</v>
      </c>
      <c r="AU266" s="18" t="s">
        <v>81</v>
      </c>
    </row>
    <row r="267" spans="1:65" s="14" customFormat="1" ht="10.199999999999999">
      <c r="B267" s="232"/>
      <c r="C267" s="233"/>
      <c r="D267" s="217" t="s">
        <v>214</v>
      </c>
      <c r="E267" s="234" t="s">
        <v>1</v>
      </c>
      <c r="F267" s="235" t="s">
        <v>3878</v>
      </c>
      <c r="G267" s="233"/>
      <c r="H267" s="236">
        <v>8.8160000000000007</v>
      </c>
      <c r="I267" s="237"/>
      <c r="J267" s="233"/>
      <c r="K267" s="233"/>
      <c r="L267" s="238"/>
      <c r="M267" s="239"/>
      <c r="N267" s="240"/>
      <c r="O267" s="240"/>
      <c r="P267" s="240"/>
      <c r="Q267" s="240"/>
      <c r="R267" s="240"/>
      <c r="S267" s="240"/>
      <c r="T267" s="241"/>
      <c r="AT267" s="242" t="s">
        <v>214</v>
      </c>
      <c r="AU267" s="242" t="s">
        <v>81</v>
      </c>
      <c r="AV267" s="14" t="s">
        <v>83</v>
      </c>
      <c r="AW267" s="14" t="s">
        <v>30</v>
      </c>
      <c r="AX267" s="14" t="s">
        <v>81</v>
      </c>
      <c r="AY267" s="242" t="s">
        <v>185</v>
      </c>
    </row>
    <row r="268" spans="1:65" s="2" customFormat="1" ht="21.75" customHeight="1">
      <c r="A268" s="35"/>
      <c r="B268" s="36"/>
      <c r="C268" s="258" t="s">
        <v>410</v>
      </c>
      <c r="D268" s="258" t="s">
        <v>521</v>
      </c>
      <c r="E268" s="259" t="s">
        <v>3879</v>
      </c>
      <c r="F268" s="260" t="s">
        <v>3880</v>
      </c>
      <c r="G268" s="261" t="s">
        <v>190</v>
      </c>
      <c r="H268" s="262">
        <v>2</v>
      </c>
      <c r="I268" s="263"/>
      <c r="J268" s="264">
        <f>ROUND(I268*H268,2)</f>
        <v>0</v>
      </c>
      <c r="K268" s="260" t="s">
        <v>1</v>
      </c>
      <c r="L268" s="265"/>
      <c r="M268" s="266" t="s">
        <v>1</v>
      </c>
      <c r="N268" s="267" t="s">
        <v>38</v>
      </c>
      <c r="O268" s="72"/>
      <c r="P268" s="213">
        <f>O268*H268</f>
        <v>0</v>
      </c>
      <c r="Q268" s="213">
        <v>0</v>
      </c>
      <c r="R268" s="213">
        <f>Q268*H268</f>
        <v>0</v>
      </c>
      <c r="S268" s="213">
        <v>0</v>
      </c>
      <c r="T268" s="214">
        <f>S268*H268</f>
        <v>0</v>
      </c>
      <c r="U268" s="35"/>
      <c r="V268" s="35"/>
      <c r="W268" s="35"/>
      <c r="X268" s="35"/>
      <c r="Y268" s="35"/>
      <c r="Z268" s="35"/>
      <c r="AA268" s="35"/>
      <c r="AB268" s="35"/>
      <c r="AC268" s="35"/>
      <c r="AD268" s="35"/>
      <c r="AE268" s="35"/>
      <c r="AR268" s="215" t="s">
        <v>226</v>
      </c>
      <c r="AT268" s="215" t="s">
        <v>521</v>
      </c>
      <c r="AU268" s="215" t="s">
        <v>81</v>
      </c>
      <c r="AY268" s="18" t="s">
        <v>185</v>
      </c>
      <c r="BE268" s="216">
        <f>IF(N268="základní",J268,0)</f>
        <v>0</v>
      </c>
      <c r="BF268" s="216">
        <f>IF(N268="snížená",J268,0)</f>
        <v>0</v>
      </c>
      <c r="BG268" s="216">
        <f>IF(N268="zákl. přenesená",J268,0)</f>
        <v>0</v>
      </c>
      <c r="BH268" s="216">
        <f>IF(N268="sníž. přenesená",J268,0)</f>
        <v>0</v>
      </c>
      <c r="BI268" s="216">
        <f>IF(N268="nulová",J268,0)</f>
        <v>0</v>
      </c>
      <c r="BJ268" s="18" t="s">
        <v>81</v>
      </c>
      <c r="BK268" s="216">
        <f>ROUND(I268*H268,2)</f>
        <v>0</v>
      </c>
      <c r="BL268" s="18" t="s">
        <v>192</v>
      </c>
      <c r="BM268" s="215" t="s">
        <v>3881</v>
      </c>
    </row>
    <row r="269" spans="1:65" s="2" customFormat="1" ht="10.199999999999999">
      <c r="A269" s="35"/>
      <c r="B269" s="36"/>
      <c r="C269" s="37"/>
      <c r="D269" s="217" t="s">
        <v>194</v>
      </c>
      <c r="E269" s="37"/>
      <c r="F269" s="218" t="s">
        <v>3880</v>
      </c>
      <c r="G269" s="37"/>
      <c r="H269" s="37"/>
      <c r="I269" s="116"/>
      <c r="J269" s="37"/>
      <c r="K269" s="37"/>
      <c r="L269" s="40"/>
      <c r="M269" s="219"/>
      <c r="N269" s="220"/>
      <c r="O269" s="72"/>
      <c r="P269" s="72"/>
      <c r="Q269" s="72"/>
      <c r="R269" s="72"/>
      <c r="S269" s="72"/>
      <c r="T269" s="73"/>
      <c r="U269" s="35"/>
      <c r="V269" s="35"/>
      <c r="W269" s="35"/>
      <c r="X269" s="35"/>
      <c r="Y269" s="35"/>
      <c r="Z269" s="35"/>
      <c r="AA269" s="35"/>
      <c r="AB269" s="35"/>
      <c r="AC269" s="35"/>
      <c r="AD269" s="35"/>
      <c r="AE269" s="35"/>
      <c r="AT269" s="18" t="s">
        <v>194</v>
      </c>
      <c r="AU269" s="18" t="s">
        <v>81</v>
      </c>
    </row>
    <row r="270" spans="1:65" s="13" customFormat="1" ht="10.199999999999999">
      <c r="B270" s="222"/>
      <c r="C270" s="223"/>
      <c r="D270" s="217" t="s">
        <v>214</v>
      </c>
      <c r="E270" s="224" t="s">
        <v>1</v>
      </c>
      <c r="F270" s="225" t="s">
        <v>3882</v>
      </c>
      <c r="G270" s="223"/>
      <c r="H270" s="224" t="s">
        <v>1</v>
      </c>
      <c r="I270" s="226"/>
      <c r="J270" s="223"/>
      <c r="K270" s="223"/>
      <c r="L270" s="227"/>
      <c r="M270" s="228"/>
      <c r="N270" s="229"/>
      <c r="O270" s="229"/>
      <c r="P270" s="229"/>
      <c r="Q270" s="229"/>
      <c r="R270" s="229"/>
      <c r="S270" s="229"/>
      <c r="T270" s="230"/>
      <c r="AT270" s="231" t="s">
        <v>214</v>
      </c>
      <c r="AU270" s="231" t="s">
        <v>81</v>
      </c>
      <c r="AV270" s="13" t="s">
        <v>81</v>
      </c>
      <c r="AW270" s="13" t="s">
        <v>30</v>
      </c>
      <c r="AX270" s="13" t="s">
        <v>73</v>
      </c>
      <c r="AY270" s="231" t="s">
        <v>185</v>
      </c>
    </row>
    <row r="271" spans="1:65" s="14" customFormat="1" ht="10.199999999999999">
      <c r="B271" s="232"/>
      <c r="C271" s="233"/>
      <c r="D271" s="217" t="s">
        <v>214</v>
      </c>
      <c r="E271" s="234" t="s">
        <v>1</v>
      </c>
      <c r="F271" s="235" t="s">
        <v>83</v>
      </c>
      <c r="G271" s="233"/>
      <c r="H271" s="236">
        <v>2</v>
      </c>
      <c r="I271" s="237"/>
      <c r="J271" s="233"/>
      <c r="K271" s="233"/>
      <c r="L271" s="238"/>
      <c r="M271" s="239"/>
      <c r="N271" s="240"/>
      <c r="O271" s="240"/>
      <c r="P271" s="240"/>
      <c r="Q271" s="240"/>
      <c r="R271" s="240"/>
      <c r="S271" s="240"/>
      <c r="T271" s="241"/>
      <c r="AT271" s="242" t="s">
        <v>214</v>
      </c>
      <c r="AU271" s="242" t="s">
        <v>81</v>
      </c>
      <c r="AV271" s="14" t="s">
        <v>83</v>
      </c>
      <c r="AW271" s="14" t="s">
        <v>30</v>
      </c>
      <c r="AX271" s="14" t="s">
        <v>81</v>
      </c>
      <c r="AY271" s="242" t="s">
        <v>185</v>
      </c>
    </row>
    <row r="272" spans="1:65" s="2" customFormat="1" ht="21.75" customHeight="1">
      <c r="A272" s="35"/>
      <c r="B272" s="36"/>
      <c r="C272" s="258" t="s">
        <v>416</v>
      </c>
      <c r="D272" s="258" t="s">
        <v>521</v>
      </c>
      <c r="E272" s="259" t="s">
        <v>3883</v>
      </c>
      <c r="F272" s="260" t="s">
        <v>3884</v>
      </c>
      <c r="G272" s="261" t="s">
        <v>190</v>
      </c>
      <c r="H272" s="262">
        <v>8</v>
      </c>
      <c r="I272" s="263"/>
      <c r="J272" s="264">
        <f>ROUND(I272*H272,2)</f>
        <v>0</v>
      </c>
      <c r="K272" s="260" t="s">
        <v>1</v>
      </c>
      <c r="L272" s="265"/>
      <c r="M272" s="266" t="s">
        <v>1</v>
      </c>
      <c r="N272" s="267" t="s">
        <v>38</v>
      </c>
      <c r="O272" s="72"/>
      <c r="P272" s="213">
        <f>O272*H272</f>
        <v>0</v>
      </c>
      <c r="Q272" s="213">
        <v>0</v>
      </c>
      <c r="R272" s="213">
        <f>Q272*H272</f>
        <v>0</v>
      </c>
      <c r="S272" s="213">
        <v>0</v>
      </c>
      <c r="T272" s="214">
        <f>S272*H272</f>
        <v>0</v>
      </c>
      <c r="U272" s="35"/>
      <c r="V272" s="35"/>
      <c r="W272" s="35"/>
      <c r="X272" s="35"/>
      <c r="Y272" s="35"/>
      <c r="Z272" s="35"/>
      <c r="AA272" s="35"/>
      <c r="AB272" s="35"/>
      <c r="AC272" s="35"/>
      <c r="AD272" s="35"/>
      <c r="AE272" s="35"/>
      <c r="AR272" s="215" t="s">
        <v>226</v>
      </c>
      <c r="AT272" s="215" t="s">
        <v>521</v>
      </c>
      <c r="AU272" s="215" t="s">
        <v>81</v>
      </c>
      <c r="AY272" s="18" t="s">
        <v>185</v>
      </c>
      <c r="BE272" s="216">
        <f>IF(N272="základní",J272,0)</f>
        <v>0</v>
      </c>
      <c r="BF272" s="216">
        <f>IF(N272="snížená",J272,0)</f>
        <v>0</v>
      </c>
      <c r="BG272" s="216">
        <f>IF(N272="zákl. přenesená",J272,0)</f>
        <v>0</v>
      </c>
      <c r="BH272" s="216">
        <f>IF(N272="sníž. přenesená",J272,0)</f>
        <v>0</v>
      </c>
      <c r="BI272" s="216">
        <f>IF(N272="nulová",J272,0)</f>
        <v>0</v>
      </c>
      <c r="BJ272" s="18" t="s">
        <v>81</v>
      </c>
      <c r="BK272" s="216">
        <f>ROUND(I272*H272,2)</f>
        <v>0</v>
      </c>
      <c r="BL272" s="18" t="s">
        <v>192</v>
      </c>
      <c r="BM272" s="215" t="s">
        <v>3885</v>
      </c>
    </row>
    <row r="273" spans="1:65" s="2" customFormat="1" ht="19.2">
      <c r="A273" s="35"/>
      <c r="B273" s="36"/>
      <c r="C273" s="37"/>
      <c r="D273" s="217" t="s">
        <v>194</v>
      </c>
      <c r="E273" s="37"/>
      <c r="F273" s="218" t="s">
        <v>3884</v>
      </c>
      <c r="G273" s="37"/>
      <c r="H273" s="37"/>
      <c r="I273" s="116"/>
      <c r="J273" s="37"/>
      <c r="K273" s="37"/>
      <c r="L273" s="40"/>
      <c r="M273" s="219"/>
      <c r="N273" s="220"/>
      <c r="O273" s="72"/>
      <c r="P273" s="72"/>
      <c r="Q273" s="72"/>
      <c r="R273" s="72"/>
      <c r="S273" s="72"/>
      <c r="T273" s="73"/>
      <c r="U273" s="35"/>
      <c r="V273" s="35"/>
      <c r="W273" s="35"/>
      <c r="X273" s="35"/>
      <c r="Y273" s="35"/>
      <c r="Z273" s="35"/>
      <c r="AA273" s="35"/>
      <c r="AB273" s="35"/>
      <c r="AC273" s="35"/>
      <c r="AD273" s="35"/>
      <c r="AE273" s="35"/>
      <c r="AT273" s="18" t="s">
        <v>194</v>
      </c>
      <c r="AU273" s="18" t="s">
        <v>81</v>
      </c>
    </row>
    <row r="274" spans="1:65" s="13" customFormat="1" ht="10.199999999999999">
      <c r="B274" s="222"/>
      <c r="C274" s="223"/>
      <c r="D274" s="217" t="s">
        <v>214</v>
      </c>
      <c r="E274" s="224" t="s">
        <v>1</v>
      </c>
      <c r="F274" s="225" t="s">
        <v>3886</v>
      </c>
      <c r="G274" s="223"/>
      <c r="H274" s="224" t="s">
        <v>1</v>
      </c>
      <c r="I274" s="226"/>
      <c r="J274" s="223"/>
      <c r="K274" s="223"/>
      <c r="L274" s="227"/>
      <c r="M274" s="228"/>
      <c r="N274" s="229"/>
      <c r="O274" s="229"/>
      <c r="P274" s="229"/>
      <c r="Q274" s="229"/>
      <c r="R274" s="229"/>
      <c r="S274" s="229"/>
      <c r="T274" s="230"/>
      <c r="AT274" s="231" t="s">
        <v>214</v>
      </c>
      <c r="AU274" s="231" t="s">
        <v>81</v>
      </c>
      <c r="AV274" s="13" t="s">
        <v>81</v>
      </c>
      <c r="AW274" s="13" t="s">
        <v>30</v>
      </c>
      <c r="AX274" s="13" t="s">
        <v>73</v>
      </c>
      <c r="AY274" s="231" t="s">
        <v>185</v>
      </c>
    </row>
    <row r="275" spans="1:65" s="14" customFormat="1" ht="10.199999999999999">
      <c r="B275" s="232"/>
      <c r="C275" s="233"/>
      <c r="D275" s="217" t="s">
        <v>214</v>
      </c>
      <c r="E275" s="234" t="s">
        <v>1</v>
      </c>
      <c r="F275" s="235" t="s">
        <v>226</v>
      </c>
      <c r="G275" s="233"/>
      <c r="H275" s="236">
        <v>8</v>
      </c>
      <c r="I275" s="237"/>
      <c r="J275" s="233"/>
      <c r="K275" s="233"/>
      <c r="L275" s="238"/>
      <c r="M275" s="239"/>
      <c r="N275" s="240"/>
      <c r="O275" s="240"/>
      <c r="P275" s="240"/>
      <c r="Q275" s="240"/>
      <c r="R275" s="240"/>
      <c r="S275" s="240"/>
      <c r="T275" s="241"/>
      <c r="AT275" s="242" t="s">
        <v>214</v>
      </c>
      <c r="AU275" s="242" t="s">
        <v>81</v>
      </c>
      <c r="AV275" s="14" t="s">
        <v>83</v>
      </c>
      <c r="AW275" s="14" t="s">
        <v>30</v>
      </c>
      <c r="AX275" s="14" t="s">
        <v>81</v>
      </c>
      <c r="AY275" s="242" t="s">
        <v>185</v>
      </c>
    </row>
    <row r="276" spans="1:65" s="2" customFormat="1" ht="16.5" customHeight="1">
      <c r="A276" s="35"/>
      <c r="B276" s="36"/>
      <c r="C276" s="258" t="s">
        <v>422</v>
      </c>
      <c r="D276" s="258" t="s">
        <v>521</v>
      </c>
      <c r="E276" s="259" t="s">
        <v>3887</v>
      </c>
      <c r="F276" s="260" t="s">
        <v>3888</v>
      </c>
      <c r="G276" s="261" t="s">
        <v>190</v>
      </c>
      <c r="H276" s="262">
        <v>19</v>
      </c>
      <c r="I276" s="263"/>
      <c r="J276" s="264">
        <f>ROUND(I276*H276,2)</f>
        <v>0</v>
      </c>
      <c r="K276" s="260" t="s">
        <v>1</v>
      </c>
      <c r="L276" s="265"/>
      <c r="M276" s="266" t="s">
        <v>1</v>
      </c>
      <c r="N276" s="267" t="s">
        <v>38</v>
      </c>
      <c r="O276" s="72"/>
      <c r="P276" s="213">
        <f>O276*H276</f>
        <v>0</v>
      </c>
      <c r="Q276" s="213">
        <v>0</v>
      </c>
      <c r="R276" s="213">
        <f>Q276*H276</f>
        <v>0</v>
      </c>
      <c r="S276" s="213">
        <v>0</v>
      </c>
      <c r="T276" s="214">
        <f>S276*H276</f>
        <v>0</v>
      </c>
      <c r="U276" s="35"/>
      <c r="V276" s="35"/>
      <c r="W276" s="35"/>
      <c r="X276" s="35"/>
      <c r="Y276" s="35"/>
      <c r="Z276" s="35"/>
      <c r="AA276" s="35"/>
      <c r="AB276" s="35"/>
      <c r="AC276" s="35"/>
      <c r="AD276" s="35"/>
      <c r="AE276" s="35"/>
      <c r="AR276" s="215" t="s">
        <v>226</v>
      </c>
      <c r="AT276" s="215" t="s">
        <v>521</v>
      </c>
      <c r="AU276" s="215" t="s">
        <v>81</v>
      </c>
      <c r="AY276" s="18" t="s">
        <v>185</v>
      </c>
      <c r="BE276" s="216">
        <f>IF(N276="základní",J276,0)</f>
        <v>0</v>
      </c>
      <c r="BF276" s="216">
        <f>IF(N276="snížená",J276,0)</f>
        <v>0</v>
      </c>
      <c r="BG276" s="216">
        <f>IF(N276="zákl. přenesená",J276,0)</f>
        <v>0</v>
      </c>
      <c r="BH276" s="216">
        <f>IF(N276="sníž. přenesená",J276,0)</f>
        <v>0</v>
      </c>
      <c r="BI276" s="216">
        <f>IF(N276="nulová",J276,0)</f>
        <v>0</v>
      </c>
      <c r="BJ276" s="18" t="s">
        <v>81</v>
      </c>
      <c r="BK276" s="216">
        <f>ROUND(I276*H276,2)</f>
        <v>0</v>
      </c>
      <c r="BL276" s="18" t="s">
        <v>192</v>
      </c>
      <c r="BM276" s="215" t="s">
        <v>3889</v>
      </c>
    </row>
    <row r="277" spans="1:65" s="2" customFormat="1" ht="10.199999999999999">
      <c r="A277" s="35"/>
      <c r="B277" s="36"/>
      <c r="C277" s="37"/>
      <c r="D277" s="217" t="s">
        <v>194</v>
      </c>
      <c r="E277" s="37"/>
      <c r="F277" s="218" t="s">
        <v>3888</v>
      </c>
      <c r="G277" s="37"/>
      <c r="H277" s="37"/>
      <c r="I277" s="116"/>
      <c r="J277" s="37"/>
      <c r="K277" s="37"/>
      <c r="L277" s="40"/>
      <c r="M277" s="219"/>
      <c r="N277" s="220"/>
      <c r="O277" s="72"/>
      <c r="P277" s="72"/>
      <c r="Q277" s="72"/>
      <c r="R277" s="72"/>
      <c r="S277" s="72"/>
      <c r="T277" s="73"/>
      <c r="U277" s="35"/>
      <c r="V277" s="35"/>
      <c r="W277" s="35"/>
      <c r="X277" s="35"/>
      <c r="Y277" s="35"/>
      <c r="Z277" s="35"/>
      <c r="AA277" s="35"/>
      <c r="AB277" s="35"/>
      <c r="AC277" s="35"/>
      <c r="AD277" s="35"/>
      <c r="AE277" s="35"/>
      <c r="AT277" s="18" t="s">
        <v>194</v>
      </c>
      <c r="AU277" s="18" t="s">
        <v>81</v>
      </c>
    </row>
    <row r="278" spans="1:65" s="13" customFormat="1" ht="10.199999999999999">
      <c r="B278" s="222"/>
      <c r="C278" s="223"/>
      <c r="D278" s="217" t="s">
        <v>214</v>
      </c>
      <c r="E278" s="224" t="s">
        <v>1</v>
      </c>
      <c r="F278" s="225" t="s">
        <v>3882</v>
      </c>
      <c r="G278" s="223"/>
      <c r="H278" s="224" t="s">
        <v>1</v>
      </c>
      <c r="I278" s="226"/>
      <c r="J278" s="223"/>
      <c r="K278" s="223"/>
      <c r="L278" s="227"/>
      <c r="M278" s="228"/>
      <c r="N278" s="229"/>
      <c r="O278" s="229"/>
      <c r="P278" s="229"/>
      <c r="Q278" s="229"/>
      <c r="R278" s="229"/>
      <c r="S278" s="229"/>
      <c r="T278" s="230"/>
      <c r="AT278" s="231" t="s">
        <v>214</v>
      </c>
      <c r="AU278" s="231" t="s">
        <v>81</v>
      </c>
      <c r="AV278" s="13" t="s">
        <v>81</v>
      </c>
      <c r="AW278" s="13" t="s">
        <v>30</v>
      </c>
      <c r="AX278" s="13" t="s">
        <v>73</v>
      </c>
      <c r="AY278" s="231" t="s">
        <v>185</v>
      </c>
    </row>
    <row r="279" spans="1:65" s="14" customFormat="1" ht="10.199999999999999">
      <c r="B279" s="232"/>
      <c r="C279" s="233"/>
      <c r="D279" s="217" t="s">
        <v>214</v>
      </c>
      <c r="E279" s="234" t="s">
        <v>1</v>
      </c>
      <c r="F279" s="235" t="s">
        <v>322</v>
      </c>
      <c r="G279" s="233"/>
      <c r="H279" s="236">
        <v>19</v>
      </c>
      <c r="I279" s="237"/>
      <c r="J279" s="233"/>
      <c r="K279" s="233"/>
      <c r="L279" s="238"/>
      <c r="M279" s="239"/>
      <c r="N279" s="240"/>
      <c r="O279" s="240"/>
      <c r="P279" s="240"/>
      <c r="Q279" s="240"/>
      <c r="R279" s="240"/>
      <c r="S279" s="240"/>
      <c r="T279" s="241"/>
      <c r="AT279" s="242" t="s">
        <v>214</v>
      </c>
      <c r="AU279" s="242" t="s">
        <v>81</v>
      </c>
      <c r="AV279" s="14" t="s">
        <v>83</v>
      </c>
      <c r="AW279" s="14" t="s">
        <v>30</v>
      </c>
      <c r="AX279" s="14" t="s">
        <v>81</v>
      </c>
      <c r="AY279" s="242" t="s">
        <v>185</v>
      </c>
    </row>
    <row r="280" spans="1:65" s="2" customFormat="1" ht="21.75" customHeight="1">
      <c r="A280" s="35"/>
      <c r="B280" s="36"/>
      <c r="C280" s="258" t="s">
        <v>427</v>
      </c>
      <c r="D280" s="258" t="s">
        <v>521</v>
      </c>
      <c r="E280" s="259" t="s">
        <v>3890</v>
      </c>
      <c r="F280" s="260" t="s">
        <v>3891</v>
      </c>
      <c r="G280" s="261" t="s">
        <v>190</v>
      </c>
      <c r="H280" s="262">
        <v>25</v>
      </c>
      <c r="I280" s="263"/>
      <c r="J280" s="264">
        <f>ROUND(I280*H280,2)</f>
        <v>0</v>
      </c>
      <c r="K280" s="260" t="s">
        <v>1</v>
      </c>
      <c r="L280" s="265"/>
      <c r="M280" s="266" t="s">
        <v>1</v>
      </c>
      <c r="N280" s="267" t="s">
        <v>38</v>
      </c>
      <c r="O280" s="72"/>
      <c r="P280" s="213">
        <f>O280*H280</f>
        <v>0</v>
      </c>
      <c r="Q280" s="213">
        <v>0</v>
      </c>
      <c r="R280" s="213">
        <f>Q280*H280</f>
        <v>0</v>
      </c>
      <c r="S280" s="213">
        <v>0</v>
      </c>
      <c r="T280" s="214">
        <f>S280*H280</f>
        <v>0</v>
      </c>
      <c r="U280" s="35"/>
      <c r="V280" s="35"/>
      <c r="W280" s="35"/>
      <c r="X280" s="35"/>
      <c r="Y280" s="35"/>
      <c r="Z280" s="35"/>
      <c r="AA280" s="35"/>
      <c r="AB280" s="35"/>
      <c r="AC280" s="35"/>
      <c r="AD280" s="35"/>
      <c r="AE280" s="35"/>
      <c r="AR280" s="215" t="s">
        <v>226</v>
      </c>
      <c r="AT280" s="215" t="s">
        <v>521</v>
      </c>
      <c r="AU280" s="215" t="s">
        <v>81</v>
      </c>
      <c r="AY280" s="18" t="s">
        <v>185</v>
      </c>
      <c r="BE280" s="216">
        <f>IF(N280="základní",J280,0)</f>
        <v>0</v>
      </c>
      <c r="BF280" s="216">
        <f>IF(N280="snížená",J280,0)</f>
        <v>0</v>
      </c>
      <c r="BG280" s="216">
        <f>IF(N280="zákl. přenesená",J280,0)</f>
        <v>0</v>
      </c>
      <c r="BH280" s="216">
        <f>IF(N280="sníž. přenesená",J280,0)</f>
        <v>0</v>
      </c>
      <c r="BI280" s="216">
        <f>IF(N280="nulová",J280,0)</f>
        <v>0</v>
      </c>
      <c r="BJ280" s="18" t="s">
        <v>81</v>
      </c>
      <c r="BK280" s="216">
        <f>ROUND(I280*H280,2)</f>
        <v>0</v>
      </c>
      <c r="BL280" s="18" t="s">
        <v>192</v>
      </c>
      <c r="BM280" s="215" t="s">
        <v>3892</v>
      </c>
    </row>
    <row r="281" spans="1:65" s="2" customFormat="1" ht="10.199999999999999">
      <c r="A281" s="35"/>
      <c r="B281" s="36"/>
      <c r="C281" s="37"/>
      <c r="D281" s="217" t="s">
        <v>194</v>
      </c>
      <c r="E281" s="37"/>
      <c r="F281" s="218" t="s">
        <v>3891</v>
      </c>
      <c r="G281" s="37"/>
      <c r="H281" s="37"/>
      <c r="I281" s="116"/>
      <c r="J281" s="37"/>
      <c r="K281" s="37"/>
      <c r="L281" s="40"/>
      <c r="M281" s="219"/>
      <c r="N281" s="220"/>
      <c r="O281" s="72"/>
      <c r="P281" s="72"/>
      <c r="Q281" s="72"/>
      <c r="R281" s="72"/>
      <c r="S281" s="72"/>
      <c r="T281" s="73"/>
      <c r="U281" s="35"/>
      <c r="V281" s="35"/>
      <c r="W281" s="35"/>
      <c r="X281" s="35"/>
      <c r="Y281" s="35"/>
      <c r="Z281" s="35"/>
      <c r="AA281" s="35"/>
      <c r="AB281" s="35"/>
      <c r="AC281" s="35"/>
      <c r="AD281" s="35"/>
      <c r="AE281" s="35"/>
      <c r="AT281" s="18" t="s">
        <v>194</v>
      </c>
      <c r="AU281" s="18" t="s">
        <v>81</v>
      </c>
    </row>
    <row r="282" spans="1:65" s="13" customFormat="1" ht="10.199999999999999">
      <c r="B282" s="222"/>
      <c r="C282" s="223"/>
      <c r="D282" s="217" t="s">
        <v>214</v>
      </c>
      <c r="E282" s="224" t="s">
        <v>1</v>
      </c>
      <c r="F282" s="225" t="s">
        <v>3882</v>
      </c>
      <c r="G282" s="223"/>
      <c r="H282" s="224" t="s">
        <v>1</v>
      </c>
      <c r="I282" s="226"/>
      <c r="J282" s="223"/>
      <c r="K282" s="223"/>
      <c r="L282" s="227"/>
      <c r="M282" s="228"/>
      <c r="N282" s="229"/>
      <c r="O282" s="229"/>
      <c r="P282" s="229"/>
      <c r="Q282" s="229"/>
      <c r="R282" s="229"/>
      <c r="S282" s="229"/>
      <c r="T282" s="230"/>
      <c r="AT282" s="231" t="s">
        <v>214</v>
      </c>
      <c r="AU282" s="231" t="s">
        <v>81</v>
      </c>
      <c r="AV282" s="13" t="s">
        <v>81</v>
      </c>
      <c r="AW282" s="13" t="s">
        <v>30</v>
      </c>
      <c r="AX282" s="13" t="s">
        <v>73</v>
      </c>
      <c r="AY282" s="231" t="s">
        <v>185</v>
      </c>
    </row>
    <row r="283" spans="1:65" s="14" customFormat="1" ht="10.199999999999999">
      <c r="B283" s="232"/>
      <c r="C283" s="233"/>
      <c r="D283" s="217" t="s">
        <v>214</v>
      </c>
      <c r="E283" s="234" t="s">
        <v>1</v>
      </c>
      <c r="F283" s="235" t="s">
        <v>378</v>
      </c>
      <c r="G283" s="233"/>
      <c r="H283" s="236">
        <v>25</v>
      </c>
      <c r="I283" s="237"/>
      <c r="J283" s="233"/>
      <c r="K283" s="233"/>
      <c r="L283" s="238"/>
      <c r="M283" s="239"/>
      <c r="N283" s="240"/>
      <c r="O283" s="240"/>
      <c r="P283" s="240"/>
      <c r="Q283" s="240"/>
      <c r="R283" s="240"/>
      <c r="S283" s="240"/>
      <c r="T283" s="241"/>
      <c r="AT283" s="242" t="s">
        <v>214</v>
      </c>
      <c r="AU283" s="242" t="s">
        <v>81</v>
      </c>
      <c r="AV283" s="14" t="s">
        <v>83</v>
      </c>
      <c r="AW283" s="14" t="s">
        <v>30</v>
      </c>
      <c r="AX283" s="14" t="s">
        <v>81</v>
      </c>
      <c r="AY283" s="242" t="s">
        <v>185</v>
      </c>
    </row>
    <row r="284" spans="1:65" s="2" customFormat="1" ht="16.5" customHeight="1">
      <c r="A284" s="35"/>
      <c r="B284" s="36"/>
      <c r="C284" s="258" t="s">
        <v>432</v>
      </c>
      <c r="D284" s="258" t="s">
        <v>521</v>
      </c>
      <c r="E284" s="259" t="s">
        <v>3893</v>
      </c>
      <c r="F284" s="260" t="s">
        <v>3894</v>
      </c>
      <c r="G284" s="261" t="s">
        <v>190</v>
      </c>
      <c r="H284" s="262">
        <v>25</v>
      </c>
      <c r="I284" s="263"/>
      <c r="J284" s="264">
        <f>ROUND(I284*H284,2)</f>
        <v>0</v>
      </c>
      <c r="K284" s="260" t="s">
        <v>1</v>
      </c>
      <c r="L284" s="265"/>
      <c r="M284" s="266" t="s">
        <v>1</v>
      </c>
      <c r="N284" s="267" t="s">
        <v>38</v>
      </c>
      <c r="O284" s="72"/>
      <c r="P284" s="213">
        <f>O284*H284</f>
        <v>0</v>
      </c>
      <c r="Q284" s="213">
        <v>0</v>
      </c>
      <c r="R284" s="213">
        <f>Q284*H284</f>
        <v>0</v>
      </c>
      <c r="S284" s="213">
        <v>0</v>
      </c>
      <c r="T284" s="214">
        <f>S284*H284</f>
        <v>0</v>
      </c>
      <c r="U284" s="35"/>
      <c r="V284" s="35"/>
      <c r="W284" s="35"/>
      <c r="X284" s="35"/>
      <c r="Y284" s="35"/>
      <c r="Z284" s="35"/>
      <c r="AA284" s="35"/>
      <c r="AB284" s="35"/>
      <c r="AC284" s="35"/>
      <c r="AD284" s="35"/>
      <c r="AE284" s="35"/>
      <c r="AR284" s="215" t="s">
        <v>226</v>
      </c>
      <c r="AT284" s="215" t="s">
        <v>521</v>
      </c>
      <c r="AU284" s="215" t="s">
        <v>81</v>
      </c>
      <c r="AY284" s="18" t="s">
        <v>185</v>
      </c>
      <c r="BE284" s="216">
        <f>IF(N284="základní",J284,0)</f>
        <v>0</v>
      </c>
      <c r="BF284" s="216">
        <f>IF(N284="snížená",J284,0)</f>
        <v>0</v>
      </c>
      <c r="BG284" s="216">
        <f>IF(N284="zákl. přenesená",J284,0)</f>
        <v>0</v>
      </c>
      <c r="BH284" s="216">
        <f>IF(N284="sníž. přenesená",J284,0)</f>
        <v>0</v>
      </c>
      <c r="BI284" s="216">
        <f>IF(N284="nulová",J284,0)</f>
        <v>0</v>
      </c>
      <c r="BJ284" s="18" t="s">
        <v>81</v>
      </c>
      <c r="BK284" s="216">
        <f>ROUND(I284*H284,2)</f>
        <v>0</v>
      </c>
      <c r="BL284" s="18" t="s">
        <v>192</v>
      </c>
      <c r="BM284" s="215" t="s">
        <v>3895</v>
      </c>
    </row>
    <row r="285" spans="1:65" s="2" customFormat="1" ht="10.199999999999999">
      <c r="A285" s="35"/>
      <c r="B285" s="36"/>
      <c r="C285" s="37"/>
      <c r="D285" s="217" t="s">
        <v>194</v>
      </c>
      <c r="E285" s="37"/>
      <c r="F285" s="218" t="s">
        <v>3894</v>
      </c>
      <c r="G285" s="37"/>
      <c r="H285" s="37"/>
      <c r="I285" s="116"/>
      <c r="J285" s="37"/>
      <c r="K285" s="37"/>
      <c r="L285" s="40"/>
      <c r="M285" s="219"/>
      <c r="N285" s="220"/>
      <c r="O285" s="72"/>
      <c r="P285" s="72"/>
      <c r="Q285" s="72"/>
      <c r="R285" s="72"/>
      <c r="S285" s="72"/>
      <c r="T285" s="73"/>
      <c r="U285" s="35"/>
      <c r="V285" s="35"/>
      <c r="W285" s="35"/>
      <c r="X285" s="35"/>
      <c r="Y285" s="35"/>
      <c r="Z285" s="35"/>
      <c r="AA285" s="35"/>
      <c r="AB285" s="35"/>
      <c r="AC285" s="35"/>
      <c r="AD285" s="35"/>
      <c r="AE285" s="35"/>
      <c r="AT285" s="18" t="s">
        <v>194</v>
      </c>
      <c r="AU285" s="18" t="s">
        <v>81</v>
      </c>
    </row>
    <row r="286" spans="1:65" s="13" customFormat="1" ht="10.199999999999999">
      <c r="B286" s="222"/>
      <c r="C286" s="223"/>
      <c r="D286" s="217" t="s">
        <v>214</v>
      </c>
      <c r="E286" s="224" t="s">
        <v>1</v>
      </c>
      <c r="F286" s="225" t="s">
        <v>3882</v>
      </c>
      <c r="G286" s="223"/>
      <c r="H286" s="224" t="s">
        <v>1</v>
      </c>
      <c r="I286" s="226"/>
      <c r="J286" s="223"/>
      <c r="K286" s="223"/>
      <c r="L286" s="227"/>
      <c r="M286" s="228"/>
      <c r="N286" s="229"/>
      <c r="O286" s="229"/>
      <c r="P286" s="229"/>
      <c r="Q286" s="229"/>
      <c r="R286" s="229"/>
      <c r="S286" s="229"/>
      <c r="T286" s="230"/>
      <c r="AT286" s="231" t="s">
        <v>214</v>
      </c>
      <c r="AU286" s="231" t="s">
        <v>81</v>
      </c>
      <c r="AV286" s="13" t="s">
        <v>81</v>
      </c>
      <c r="AW286" s="13" t="s">
        <v>30</v>
      </c>
      <c r="AX286" s="13" t="s">
        <v>73</v>
      </c>
      <c r="AY286" s="231" t="s">
        <v>185</v>
      </c>
    </row>
    <row r="287" spans="1:65" s="14" customFormat="1" ht="10.199999999999999">
      <c r="B287" s="232"/>
      <c r="C287" s="233"/>
      <c r="D287" s="217" t="s">
        <v>214</v>
      </c>
      <c r="E287" s="234" t="s">
        <v>1</v>
      </c>
      <c r="F287" s="235" t="s">
        <v>378</v>
      </c>
      <c r="G287" s="233"/>
      <c r="H287" s="236">
        <v>25</v>
      </c>
      <c r="I287" s="237"/>
      <c r="J287" s="233"/>
      <c r="K287" s="233"/>
      <c r="L287" s="238"/>
      <c r="M287" s="239"/>
      <c r="N287" s="240"/>
      <c r="O287" s="240"/>
      <c r="P287" s="240"/>
      <c r="Q287" s="240"/>
      <c r="R287" s="240"/>
      <c r="S287" s="240"/>
      <c r="T287" s="241"/>
      <c r="AT287" s="242" t="s">
        <v>214</v>
      </c>
      <c r="AU287" s="242" t="s">
        <v>81</v>
      </c>
      <c r="AV287" s="14" t="s">
        <v>83</v>
      </c>
      <c r="AW287" s="14" t="s">
        <v>30</v>
      </c>
      <c r="AX287" s="14" t="s">
        <v>81</v>
      </c>
      <c r="AY287" s="242" t="s">
        <v>185</v>
      </c>
    </row>
    <row r="288" spans="1:65" s="2" customFormat="1" ht="21.75" customHeight="1">
      <c r="A288" s="35"/>
      <c r="B288" s="36"/>
      <c r="C288" s="258" t="s">
        <v>438</v>
      </c>
      <c r="D288" s="258" t="s">
        <v>521</v>
      </c>
      <c r="E288" s="259" t="s">
        <v>3896</v>
      </c>
      <c r="F288" s="260" t="s">
        <v>3897</v>
      </c>
      <c r="G288" s="261" t="s">
        <v>190</v>
      </c>
      <c r="H288" s="262">
        <v>35</v>
      </c>
      <c r="I288" s="263"/>
      <c r="J288" s="264">
        <f>ROUND(I288*H288,2)</f>
        <v>0</v>
      </c>
      <c r="K288" s="260" t="s">
        <v>1</v>
      </c>
      <c r="L288" s="265"/>
      <c r="M288" s="266" t="s">
        <v>1</v>
      </c>
      <c r="N288" s="267" t="s">
        <v>38</v>
      </c>
      <c r="O288" s="72"/>
      <c r="P288" s="213">
        <f>O288*H288</f>
        <v>0</v>
      </c>
      <c r="Q288" s="213">
        <v>0</v>
      </c>
      <c r="R288" s="213">
        <f>Q288*H288</f>
        <v>0</v>
      </c>
      <c r="S288" s="213">
        <v>0</v>
      </c>
      <c r="T288" s="214">
        <f>S288*H288</f>
        <v>0</v>
      </c>
      <c r="U288" s="35"/>
      <c r="V288" s="35"/>
      <c r="W288" s="35"/>
      <c r="X288" s="35"/>
      <c r="Y288" s="35"/>
      <c r="Z288" s="35"/>
      <c r="AA288" s="35"/>
      <c r="AB288" s="35"/>
      <c r="AC288" s="35"/>
      <c r="AD288" s="35"/>
      <c r="AE288" s="35"/>
      <c r="AR288" s="215" t="s">
        <v>226</v>
      </c>
      <c r="AT288" s="215" t="s">
        <v>521</v>
      </c>
      <c r="AU288" s="215" t="s">
        <v>81</v>
      </c>
      <c r="AY288" s="18" t="s">
        <v>185</v>
      </c>
      <c r="BE288" s="216">
        <f>IF(N288="základní",J288,0)</f>
        <v>0</v>
      </c>
      <c r="BF288" s="216">
        <f>IF(N288="snížená",J288,0)</f>
        <v>0</v>
      </c>
      <c r="BG288" s="216">
        <f>IF(N288="zákl. přenesená",J288,0)</f>
        <v>0</v>
      </c>
      <c r="BH288" s="216">
        <f>IF(N288="sníž. přenesená",J288,0)</f>
        <v>0</v>
      </c>
      <c r="BI288" s="216">
        <f>IF(N288="nulová",J288,0)</f>
        <v>0</v>
      </c>
      <c r="BJ288" s="18" t="s">
        <v>81</v>
      </c>
      <c r="BK288" s="216">
        <f>ROUND(I288*H288,2)</f>
        <v>0</v>
      </c>
      <c r="BL288" s="18" t="s">
        <v>192</v>
      </c>
      <c r="BM288" s="215" t="s">
        <v>3898</v>
      </c>
    </row>
    <row r="289" spans="1:65" s="2" customFormat="1" ht="19.2">
      <c r="A289" s="35"/>
      <c r="B289" s="36"/>
      <c r="C289" s="37"/>
      <c r="D289" s="217" t="s">
        <v>194</v>
      </c>
      <c r="E289" s="37"/>
      <c r="F289" s="218" t="s">
        <v>3897</v>
      </c>
      <c r="G289" s="37"/>
      <c r="H289" s="37"/>
      <c r="I289" s="116"/>
      <c r="J289" s="37"/>
      <c r="K289" s="37"/>
      <c r="L289" s="40"/>
      <c r="M289" s="219"/>
      <c r="N289" s="220"/>
      <c r="O289" s="72"/>
      <c r="P289" s="72"/>
      <c r="Q289" s="72"/>
      <c r="R289" s="72"/>
      <c r="S289" s="72"/>
      <c r="T289" s="73"/>
      <c r="U289" s="35"/>
      <c r="V289" s="35"/>
      <c r="W289" s="35"/>
      <c r="X289" s="35"/>
      <c r="Y289" s="35"/>
      <c r="Z289" s="35"/>
      <c r="AA289" s="35"/>
      <c r="AB289" s="35"/>
      <c r="AC289" s="35"/>
      <c r="AD289" s="35"/>
      <c r="AE289" s="35"/>
      <c r="AT289" s="18" t="s">
        <v>194</v>
      </c>
      <c r="AU289" s="18" t="s">
        <v>81</v>
      </c>
    </row>
    <row r="290" spans="1:65" s="13" customFormat="1" ht="10.199999999999999">
      <c r="B290" s="222"/>
      <c r="C290" s="223"/>
      <c r="D290" s="217" t="s">
        <v>214</v>
      </c>
      <c r="E290" s="224" t="s">
        <v>1</v>
      </c>
      <c r="F290" s="225" t="s">
        <v>3882</v>
      </c>
      <c r="G290" s="223"/>
      <c r="H290" s="224" t="s">
        <v>1</v>
      </c>
      <c r="I290" s="226"/>
      <c r="J290" s="223"/>
      <c r="K290" s="223"/>
      <c r="L290" s="227"/>
      <c r="M290" s="228"/>
      <c r="N290" s="229"/>
      <c r="O290" s="229"/>
      <c r="P290" s="229"/>
      <c r="Q290" s="229"/>
      <c r="R290" s="229"/>
      <c r="S290" s="229"/>
      <c r="T290" s="230"/>
      <c r="AT290" s="231" t="s">
        <v>214</v>
      </c>
      <c r="AU290" s="231" t="s">
        <v>81</v>
      </c>
      <c r="AV290" s="13" t="s">
        <v>81</v>
      </c>
      <c r="AW290" s="13" t="s">
        <v>30</v>
      </c>
      <c r="AX290" s="13" t="s">
        <v>73</v>
      </c>
      <c r="AY290" s="231" t="s">
        <v>185</v>
      </c>
    </row>
    <row r="291" spans="1:65" s="14" customFormat="1" ht="10.199999999999999">
      <c r="B291" s="232"/>
      <c r="C291" s="233"/>
      <c r="D291" s="217" t="s">
        <v>214</v>
      </c>
      <c r="E291" s="234" t="s">
        <v>1</v>
      </c>
      <c r="F291" s="235" t="s">
        <v>432</v>
      </c>
      <c r="G291" s="233"/>
      <c r="H291" s="236">
        <v>35</v>
      </c>
      <c r="I291" s="237"/>
      <c r="J291" s="233"/>
      <c r="K291" s="233"/>
      <c r="L291" s="238"/>
      <c r="M291" s="239"/>
      <c r="N291" s="240"/>
      <c r="O291" s="240"/>
      <c r="P291" s="240"/>
      <c r="Q291" s="240"/>
      <c r="R291" s="240"/>
      <c r="S291" s="240"/>
      <c r="T291" s="241"/>
      <c r="AT291" s="242" t="s">
        <v>214</v>
      </c>
      <c r="AU291" s="242" t="s">
        <v>81</v>
      </c>
      <c r="AV291" s="14" t="s">
        <v>83</v>
      </c>
      <c r="AW291" s="14" t="s">
        <v>30</v>
      </c>
      <c r="AX291" s="14" t="s">
        <v>81</v>
      </c>
      <c r="AY291" s="242" t="s">
        <v>185</v>
      </c>
    </row>
    <row r="292" spans="1:65" s="2" customFormat="1" ht="21.75" customHeight="1">
      <c r="A292" s="35"/>
      <c r="B292" s="36"/>
      <c r="C292" s="258" t="s">
        <v>446</v>
      </c>
      <c r="D292" s="258" t="s">
        <v>521</v>
      </c>
      <c r="E292" s="259" t="s">
        <v>3899</v>
      </c>
      <c r="F292" s="260" t="s">
        <v>3900</v>
      </c>
      <c r="G292" s="261" t="s">
        <v>190</v>
      </c>
      <c r="H292" s="262">
        <v>33</v>
      </c>
      <c r="I292" s="263"/>
      <c r="J292" s="264">
        <f>ROUND(I292*H292,2)</f>
        <v>0</v>
      </c>
      <c r="K292" s="260" t="s">
        <v>1</v>
      </c>
      <c r="L292" s="265"/>
      <c r="M292" s="266" t="s">
        <v>1</v>
      </c>
      <c r="N292" s="267" t="s">
        <v>38</v>
      </c>
      <c r="O292" s="72"/>
      <c r="P292" s="213">
        <f>O292*H292</f>
        <v>0</v>
      </c>
      <c r="Q292" s="213">
        <v>0</v>
      </c>
      <c r="R292" s="213">
        <f>Q292*H292</f>
        <v>0</v>
      </c>
      <c r="S292" s="213">
        <v>0</v>
      </c>
      <c r="T292" s="214">
        <f>S292*H292</f>
        <v>0</v>
      </c>
      <c r="U292" s="35"/>
      <c r="V292" s="35"/>
      <c r="W292" s="35"/>
      <c r="X292" s="35"/>
      <c r="Y292" s="35"/>
      <c r="Z292" s="35"/>
      <c r="AA292" s="35"/>
      <c r="AB292" s="35"/>
      <c r="AC292" s="35"/>
      <c r="AD292" s="35"/>
      <c r="AE292" s="35"/>
      <c r="AR292" s="215" t="s">
        <v>226</v>
      </c>
      <c r="AT292" s="215" t="s">
        <v>521</v>
      </c>
      <c r="AU292" s="215" t="s">
        <v>81</v>
      </c>
      <c r="AY292" s="18" t="s">
        <v>185</v>
      </c>
      <c r="BE292" s="216">
        <f>IF(N292="základní",J292,0)</f>
        <v>0</v>
      </c>
      <c r="BF292" s="216">
        <f>IF(N292="snížená",J292,0)</f>
        <v>0</v>
      </c>
      <c r="BG292" s="216">
        <f>IF(N292="zákl. přenesená",J292,0)</f>
        <v>0</v>
      </c>
      <c r="BH292" s="216">
        <f>IF(N292="sníž. přenesená",J292,0)</f>
        <v>0</v>
      </c>
      <c r="BI292" s="216">
        <f>IF(N292="nulová",J292,0)</f>
        <v>0</v>
      </c>
      <c r="BJ292" s="18" t="s">
        <v>81</v>
      </c>
      <c r="BK292" s="216">
        <f>ROUND(I292*H292,2)</f>
        <v>0</v>
      </c>
      <c r="BL292" s="18" t="s">
        <v>192</v>
      </c>
      <c r="BM292" s="215" t="s">
        <v>3901</v>
      </c>
    </row>
    <row r="293" spans="1:65" s="2" customFormat="1" ht="19.2">
      <c r="A293" s="35"/>
      <c r="B293" s="36"/>
      <c r="C293" s="37"/>
      <c r="D293" s="217" t="s">
        <v>194</v>
      </c>
      <c r="E293" s="37"/>
      <c r="F293" s="218" t="s">
        <v>3900</v>
      </c>
      <c r="G293" s="37"/>
      <c r="H293" s="37"/>
      <c r="I293" s="116"/>
      <c r="J293" s="37"/>
      <c r="K293" s="37"/>
      <c r="L293" s="40"/>
      <c r="M293" s="219"/>
      <c r="N293" s="220"/>
      <c r="O293" s="72"/>
      <c r="P293" s="72"/>
      <c r="Q293" s="72"/>
      <c r="R293" s="72"/>
      <c r="S293" s="72"/>
      <c r="T293" s="73"/>
      <c r="U293" s="35"/>
      <c r="V293" s="35"/>
      <c r="W293" s="35"/>
      <c r="X293" s="35"/>
      <c r="Y293" s="35"/>
      <c r="Z293" s="35"/>
      <c r="AA293" s="35"/>
      <c r="AB293" s="35"/>
      <c r="AC293" s="35"/>
      <c r="AD293" s="35"/>
      <c r="AE293" s="35"/>
      <c r="AT293" s="18" t="s">
        <v>194</v>
      </c>
      <c r="AU293" s="18" t="s">
        <v>81</v>
      </c>
    </row>
    <row r="294" spans="1:65" s="13" customFormat="1" ht="10.199999999999999">
      <c r="B294" s="222"/>
      <c r="C294" s="223"/>
      <c r="D294" s="217" t="s">
        <v>214</v>
      </c>
      <c r="E294" s="224" t="s">
        <v>1</v>
      </c>
      <c r="F294" s="225" t="s">
        <v>3902</v>
      </c>
      <c r="G294" s="223"/>
      <c r="H294" s="224" t="s">
        <v>1</v>
      </c>
      <c r="I294" s="226"/>
      <c r="J294" s="223"/>
      <c r="K294" s="223"/>
      <c r="L294" s="227"/>
      <c r="M294" s="228"/>
      <c r="N294" s="229"/>
      <c r="O294" s="229"/>
      <c r="P294" s="229"/>
      <c r="Q294" s="229"/>
      <c r="R294" s="229"/>
      <c r="S294" s="229"/>
      <c r="T294" s="230"/>
      <c r="AT294" s="231" t="s">
        <v>214</v>
      </c>
      <c r="AU294" s="231" t="s">
        <v>81</v>
      </c>
      <c r="AV294" s="13" t="s">
        <v>81</v>
      </c>
      <c r="AW294" s="13" t="s">
        <v>30</v>
      </c>
      <c r="AX294" s="13" t="s">
        <v>73</v>
      </c>
      <c r="AY294" s="231" t="s">
        <v>185</v>
      </c>
    </row>
    <row r="295" spans="1:65" s="14" customFormat="1" ht="10.199999999999999">
      <c r="B295" s="232"/>
      <c r="C295" s="233"/>
      <c r="D295" s="217" t="s">
        <v>214</v>
      </c>
      <c r="E295" s="234" t="s">
        <v>1</v>
      </c>
      <c r="F295" s="235" t="s">
        <v>422</v>
      </c>
      <c r="G295" s="233"/>
      <c r="H295" s="236">
        <v>33</v>
      </c>
      <c r="I295" s="237"/>
      <c r="J295" s="233"/>
      <c r="K295" s="233"/>
      <c r="L295" s="238"/>
      <c r="M295" s="239"/>
      <c r="N295" s="240"/>
      <c r="O295" s="240"/>
      <c r="P295" s="240"/>
      <c r="Q295" s="240"/>
      <c r="R295" s="240"/>
      <c r="S295" s="240"/>
      <c r="T295" s="241"/>
      <c r="AT295" s="242" t="s">
        <v>214</v>
      </c>
      <c r="AU295" s="242" t="s">
        <v>81</v>
      </c>
      <c r="AV295" s="14" t="s">
        <v>83</v>
      </c>
      <c r="AW295" s="14" t="s">
        <v>30</v>
      </c>
      <c r="AX295" s="14" t="s">
        <v>81</v>
      </c>
      <c r="AY295" s="242" t="s">
        <v>185</v>
      </c>
    </row>
    <row r="296" spans="1:65" s="2" customFormat="1" ht="21.75" customHeight="1">
      <c r="A296" s="35"/>
      <c r="B296" s="36"/>
      <c r="C296" s="258" t="s">
        <v>458</v>
      </c>
      <c r="D296" s="258" t="s">
        <v>521</v>
      </c>
      <c r="E296" s="259" t="s">
        <v>3903</v>
      </c>
      <c r="F296" s="260" t="s">
        <v>3904</v>
      </c>
      <c r="G296" s="261" t="s">
        <v>190</v>
      </c>
      <c r="H296" s="262">
        <v>25</v>
      </c>
      <c r="I296" s="263"/>
      <c r="J296" s="264">
        <f>ROUND(I296*H296,2)</f>
        <v>0</v>
      </c>
      <c r="K296" s="260" t="s">
        <v>1</v>
      </c>
      <c r="L296" s="265"/>
      <c r="M296" s="266" t="s">
        <v>1</v>
      </c>
      <c r="N296" s="267" t="s">
        <v>38</v>
      </c>
      <c r="O296" s="72"/>
      <c r="P296" s="213">
        <f>O296*H296</f>
        <v>0</v>
      </c>
      <c r="Q296" s="213">
        <v>0</v>
      </c>
      <c r="R296" s="213">
        <f>Q296*H296</f>
        <v>0</v>
      </c>
      <c r="S296" s="213">
        <v>0</v>
      </c>
      <c r="T296" s="214">
        <f>S296*H296</f>
        <v>0</v>
      </c>
      <c r="U296" s="35"/>
      <c r="V296" s="35"/>
      <c r="W296" s="35"/>
      <c r="X296" s="35"/>
      <c r="Y296" s="35"/>
      <c r="Z296" s="35"/>
      <c r="AA296" s="35"/>
      <c r="AB296" s="35"/>
      <c r="AC296" s="35"/>
      <c r="AD296" s="35"/>
      <c r="AE296" s="35"/>
      <c r="AR296" s="215" t="s">
        <v>226</v>
      </c>
      <c r="AT296" s="215" t="s">
        <v>521</v>
      </c>
      <c r="AU296" s="215" t="s">
        <v>81</v>
      </c>
      <c r="AY296" s="18" t="s">
        <v>185</v>
      </c>
      <c r="BE296" s="216">
        <f>IF(N296="základní",J296,0)</f>
        <v>0</v>
      </c>
      <c r="BF296" s="216">
        <f>IF(N296="snížená",J296,0)</f>
        <v>0</v>
      </c>
      <c r="BG296" s="216">
        <f>IF(N296="zákl. přenesená",J296,0)</f>
        <v>0</v>
      </c>
      <c r="BH296" s="216">
        <f>IF(N296="sníž. přenesená",J296,0)</f>
        <v>0</v>
      </c>
      <c r="BI296" s="216">
        <f>IF(N296="nulová",J296,0)</f>
        <v>0</v>
      </c>
      <c r="BJ296" s="18" t="s">
        <v>81</v>
      </c>
      <c r="BK296" s="216">
        <f>ROUND(I296*H296,2)</f>
        <v>0</v>
      </c>
      <c r="BL296" s="18" t="s">
        <v>192</v>
      </c>
      <c r="BM296" s="215" t="s">
        <v>3905</v>
      </c>
    </row>
    <row r="297" spans="1:65" s="2" customFormat="1" ht="19.2">
      <c r="A297" s="35"/>
      <c r="B297" s="36"/>
      <c r="C297" s="37"/>
      <c r="D297" s="217" t="s">
        <v>194</v>
      </c>
      <c r="E297" s="37"/>
      <c r="F297" s="218" t="s">
        <v>3904</v>
      </c>
      <c r="G297" s="37"/>
      <c r="H297" s="37"/>
      <c r="I297" s="116"/>
      <c r="J297" s="37"/>
      <c r="K297" s="37"/>
      <c r="L297" s="40"/>
      <c r="M297" s="219"/>
      <c r="N297" s="220"/>
      <c r="O297" s="72"/>
      <c r="P297" s="72"/>
      <c r="Q297" s="72"/>
      <c r="R297" s="72"/>
      <c r="S297" s="72"/>
      <c r="T297" s="73"/>
      <c r="U297" s="35"/>
      <c r="V297" s="35"/>
      <c r="W297" s="35"/>
      <c r="X297" s="35"/>
      <c r="Y297" s="35"/>
      <c r="Z297" s="35"/>
      <c r="AA297" s="35"/>
      <c r="AB297" s="35"/>
      <c r="AC297" s="35"/>
      <c r="AD297" s="35"/>
      <c r="AE297" s="35"/>
      <c r="AT297" s="18" t="s">
        <v>194</v>
      </c>
      <c r="AU297" s="18" t="s">
        <v>81</v>
      </c>
    </row>
    <row r="298" spans="1:65" s="13" customFormat="1" ht="10.199999999999999">
      <c r="B298" s="222"/>
      <c r="C298" s="223"/>
      <c r="D298" s="217" t="s">
        <v>214</v>
      </c>
      <c r="E298" s="224" t="s">
        <v>1</v>
      </c>
      <c r="F298" s="225" t="s">
        <v>3882</v>
      </c>
      <c r="G298" s="223"/>
      <c r="H298" s="224" t="s">
        <v>1</v>
      </c>
      <c r="I298" s="226"/>
      <c r="J298" s="223"/>
      <c r="K298" s="223"/>
      <c r="L298" s="227"/>
      <c r="M298" s="228"/>
      <c r="N298" s="229"/>
      <c r="O298" s="229"/>
      <c r="P298" s="229"/>
      <c r="Q298" s="229"/>
      <c r="R298" s="229"/>
      <c r="S298" s="229"/>
      <c r="T298" s="230"/>
      <c r="AT298" s="231" t="s">
        <v>214</v>
      </c>
      <c r="AU298" s="231" t="s">
        <v>81</v>
      </c>
      <c r="AV298" s="13" t="s">
        <v>81</v>
      </c>
      <c r="AW298" s="13" t="s">
        <v>30</v>
      </c>
      <c r="AX298" s="13" t="s">
        <v>73</v>
      </c>
      <c r="AY298" s="231" t="s">
        <v>185</v>
      </c>
    </row>
    <row r="299" spans="1:65" s="14" customFormat="1" ht="10.199999999999999">
      <c r="B299" s="232"/>
      <c r="C299" s="233"/>
      <c r="D299" s="217" t="s">
        <v>214</v>
      </c>
      <c r="E299" s="234" t="s">
        <v>1</v>
      </c>
      <c r="F299" s="235" t="s">
        <v>378</v>
      </c>
      <c r="G299" s="233"/>
      <c r="H299" s="236">
        <v>25</v>
      </c>
      <c r="I299" s="237"/>
      <c r="J299" s="233"/>
      <c r="K299" s="233"/>
      <c r="L299" s="238"/>
      <c r="M299" s="239"/>
      <c r="N299" s="240"/>
      <c r="O299" s="240"/>
      <c r="P299" s="240"/>
      <c r="Q299" s="240"/>
      <c r="R299" s="240"/>
      <c r="S299" s="240"/>
      <c r="T299" s="241"/>
      <c r="AT299" s="242" t="s">
        <v>214</v>
      </c>
      <c r="AU299" s="242" t="s">
        <v>81</v>
      </c>
      <c r="AV299" s="14" t="s">
        <v>83</v>
      </c>
      <c r="AW299" s="14" t="s">
        <v>30</v>
      </c>
      <c r="AX299" s="14" t="s">
        <v>81</v>
      </c>
      <c r="AY299" s="242" t="s">
        <v>185</v>
      </c>
    </row>
    <row r="300" spans="1:65" s="2" customFormat="1" ht="21.75" customHeight="1">
      <c r="A300" s="35"/>
      <c r="B300" s="36"/>
      <c r="C300" s="258" t="s">
        <v>466</v>
      </c>
      <c r="D300" s="258" t="s">
        <v>521</v>
      </c>
      <c r="E300" s="259" t="s">
        <v>3906</v>
      </c>
      <c r="F300" s="260" t="s">
        <v>3907</v>
      </c>
      <c r="G300" s="261" t="s">
        <v>190</v>
      </c>
      <c r="H300" s="262">
        <v>22</v>
      </c>
      <c r="I300" s="263"/>
      <c r="J300" s="264">
        <f>ROUND(I300*H300,2)</f>
        <v>0</v>
      </c>
      <c r="K300" s="260" t="s">
        <v>1</v>
      </c>
      <c r="L300" s="265"/>
      <c r="M300" s="266" t="s">
        <v>1</v>
      </c>
      <c r="N300" s="267" t="s">
        <v>38</v>
      </c>
      <c r="O300" s="72"/>
      <c r="P300" s="213">
        <f>O300*H300</f>
        <v>0</v>
      </c>
      <c r="Q300" s="213">
        <v>0</v>
      </c>
      <c r="R300" s="213">
        <f>Q300*H300</f>
        <v>0</v>
      </c>
      <c r="S300" s="213">
        <v>0</v>
      </c>
      <c r="T300" s="214">
        <f>S300*H300</f>
        <v>0</v>
      </c>
      <c r="U300" s="35"/>
      <c r="V300" s="35"/>
      <c r="W300" s="35"/>
      <c r="X300" s="35"/>
      <c r="Y300" s="35"/>
      <c r="Z300" s="35"/>
      <c r="AA300" s="35"/>
      <c r="AB300" s="35"/>
      <c r="AC300" s="35"/>
      <c r="AD300" s="35"/>
      <c r="AE300" s="35"/>
      <c r="AR300" s="215" t="s">
        <v>226</v>
      </c>
      <c r="AT300" s="215" t="s">
        <v>521</v>
      </c>
      <c r="AU300" s="215" t="s">
        <v>81</v>
      </c>
      <c r="AY300" s="18" t="s">
        <v>185</v>
      </c>
      <c r="BE300" s="216">
        <f>IF(N300="základní",J300,0)</f>
        <v>0</v>
      </c>
      <c r="BF300" s="216">
        <f>IF(N300="snížená",J300,0)</f>
        <v>0</v>
      </c>
      <c r="BG300" s="216">
        <f>IF(N300="zákl. přenesená",J300,0)</f>
        <v>0</v>
      </c>
      <c r="BH300" s="216">
        <f>IF(N300="sníž. přenesená",J300,0)</f>
        <v>0</v>
      </c>
      <c r="BI300" s="216">
        <f>IF(N300="nulová",J300,0)</f>
        <v>0</v>
      </c>
      <c r="BJ300" s="18" t="s">
        <v>81</v>
      </c>
      <c r="BK300" s="216">
        <f>ROUND(I300*H300,2)</f>
        <v>0</v>
      </c>
      <c r="BL300" s="18" t="s">
        <v>192</v>
      </c>
      <c r="BM300" s="215" t="s">
        <v>3908</v>
      </c>
    </row>
    <row r="301" spans="1:65" s="2" customFormat="1" ht="19.2">
      <c r="A301" s="35"/>
      <c r="B301" s="36"/>
      <c r="C301" s="37"/>
      <c r="D301" s="217" t="s">
        <v>194</v>
      </c>
      <c r="E301" s="37"/>
      <c r="F301" s="218" t="s">
        <v>3907</v>
      </c>
      <c r="G301" s="37"/>
      <c r="H301" s="37"/>
      <c r="I301" s="116"/>
      <c r="J301" s="37"/>
      <c r="K301" s="37"/>
      <c r="L301" s="40"/>
      <c r="M301" s="219"/>
      <c r="N301" s="220"/>
      <c r="O301" s="72"/>
      <c r="P301" s="72"/>
      <c r="Q301" s="72"/>
      <c r="R301" s="72"/>
      <c r="S301" s="72"/>
      <c r="T301" s="73"/>
      <c r="U301" s="35"/>
      <c r="V301" s="35"/>
      <c r="W301" s="35"/>
      <c r="X301" s="35"/>
      <c r="Y301" s="35"/>
      <c r="Z301" s="35"/>
      <c r="AA301" s="35"/>
      <c r="AB301" s="35"/>
      <c r="AC301" s="35"/>
      <c r="AD301" s="35"/>
      <c r="AE301" s="35"/>
      <c r="AT301" s="18" t="s">
        <v>194</v>
      </c>
      <c r="AU301" s="18" t="s">
        <v>81</v>
      </c>
    </row>
    <row r="302" spans="1:65" s="13" customFormat="1" ht="10.199999999999999">
      <c r="B302" s="222"/>
      <c r="C302" s="223"/>
      <c r="D302" s="217" t="s">
        <v>214</v>
      </c>
      <c r="E302" s="224" t="s">
        <v>1</v>
      </c>
      <c r="F302" s="225" t="s">
        <v>3882</v>
      </c>
      <c r="G302" s="223"/>
      <c r="H302" s="224" t="s">
        <v>1</v>
      </c>
      <c r="I302" s="226"/>
      <c r="J302" s="223"/>
      <c r="K302" s="223"/>
      <c r="L302" s="227"/>
      <c r="M302" s="228"/>
      <c r="N302" s="229"/>
      <c r="O302" s="229"/>
      <c r="P302" s="229"/>
      <c r="Q302" s="229"/>
      <c r="R302" s="229"/>
      <c r="S302" s="229"/>
      <c r="T302" s="230"/>
      <c r="AT302" s="231" t="s">
        <v>214</v>
      </c>
      <c r="AU302" s="231" t="s">
        <v>81</v>
      </c>
      <c r="AV302" s="13" t="s">
        <v>81</v>
      </c>
      <c r="AW302" s="13" t="s">
        <v>30</v>
      </c>
      <c r="AX302" s="13" t="s">
        <v>73</v>
      </c>
      <c r="AY302" s="231" t="s">
        <v>185</v>
      </c>
    </row>
    <row r="303" spans="1:65" s="14" customFormat="1" ht="10.199999999999999">
      <c r="B303" s="232"/>
      <c r="C303" s="233"/>
      <c r="D303" s="217" t="s">
        <v>214</v>
      </c>
      <c r="E303" s="234" t="s">
        <v>1</v>
      </c>
      <c r="F303" s="235" t="s">
        <v>347</v>
      </c>
      <c r="G303" s="233"/>
      <c r="H303" s="236">
        <v>22</v>
      </c>
      <c r="I303" s="237"/>
      <c r="J303" s="233"/>
      <c r="K303" s="233"/>
      <c r="L303" s="238"/>
      <c r="M303" s="239"/>
      <c r="N303" s="240"/>
      <c r="O303" s="240"/>
      <c r="P303" s="240"/>
      <c r="Q303" s="240"/>
      <c r="R303" s="240"/>
      <c r="S303" s="240"/>
      <c r="T303" s="241"/>
      <c r="AT303" s="242" t="s">
        <v>214</v>
      </c>
      <c r="AU303" s="242" t="s">
        <v>81</v>
      </c>
      <c r="AV303" s="14" t="s">
        <v>83</v>
      </c>
      <c r="AW303" s="14" t="s">
        <v>30</v>
      </c>
      <c r="AX303" s="14" t="s">
        <v>81</v>
      </c>
      <c r="AY303" s="242" t="s">
        <v>185</v>
      </c>
    </row>
    <row r="304" spans="1:65" s="2" customFormat="1" ht="21.75" customHeight="1">
      <c r="A304" s="35"/>
      <c r="B304" s="36"/>
      <c r="C304" s="258" t="s">
        <v>234</v>
      </c>
      <c r="D304" s="258" t="s">
        <v>521</v>
      </c>
      <c r="E304" s="259" t="s">
        <v>3909</v>
      </c>
      <c r="F304" s="260" t="s">
        <v>3910</v>
      </c>
      <c r="G304" s="261" t="s">
        <v>190</v>
      </c>
      <c r="H304" s="262">
        <v>120</v>
      </c>
      <c r="I304" s="263"/>
      <c r="J304" s="264">
        <f>ROUND(I304*H304,2)</f>
        <v>0</v>
      </c>
      <c r="K304" s="260" t="s">
        <v>1</v>
      </c>
      <c r="L304" s="265"/>
      <c r="M304" s="266" t="s">
        <v>1</v>
      </c>
      <c r="N304" s="267" t="s">
        <v>38</v>
      </c>
      <c r="O304" s="72"/>
      <c r="P304" s="213">
        <f>O304*H304</f>
        <v>0</v>
      </c>
      <c r="Q304" s="213">
        <v>0</v>
      </c>
      <c r="R304" s="213">
        <f>Q304*H304</f>
        <v>0</v>
      </c>
      <c r="S304" s="213">
        <v>0</v>
      </c>
      <c r="T304" s="214">
        <f>S304*H304</f>
        <v>0</v>
      </c>
      <c r="U304" s="35"/>
      <c r="V304" s="35"/>
      <c r="W304" s="35"/>
      <c r="X304" s="35"/>
      <c r="Y304" s="35"/>
      <c r="Z304" s="35"/>
      <c r="AA304" s="35"/>
      <c r="AB304" s="35"/>
      <c r="AC304" s="35"/>
      <c r="AD304" s="35"/>
      <c r="AE304" s="35"/>
      <c r="AR304" s="215" t="s">
        <v>226</v>
      </c>
      <c r="AT304" s="215" t="s">
        <v>521</v>
      </c>
      <c r="AU304" s="215" t="s">
        <v>81</v>
      </c>
      <c r="AY304" s="18" t="s">
        <v>185</v>
      </c>
      <c r="BE304" s="216">
        <f>IF(N304="základní",J304,0)</f>
        <v>0</v>
      </c>
      <c r="BF304" s="216">
        <f>IF(N304="snížená",J304,0)</f>
        <v>0</v>
      </c>
      <c r="BG304" s="216">
        <f>IF(N304="zákl. přenesená",J304,0)</f>
        <v>0</v>
      </c>
      <c r="BH304" s="216">
        <f>IF(N304="sníž. přenesená",J304,0)</f>
        <v>0</v>
      </c>
      <c r="BI304" s="216">
        <f>IF(N304="nulová",J304,0)</f>
        <v>0</v>
      </c>
      <c r="BJ304" s="18" t="s">
        <v>81</v>
      </c>
      <c r="BK304" s="216">
        <f>ROUND(I304*H304,2)</f>
        <v>0</v>
      </c>
      <c r="BL304" s="18" t="s">
        <v>192</v>
      </c>
      <c r="BM304" s="215" t="s">
        <v>3911</v>
      </c>
    </row>
    <row r="305" spans="1:65" s="2" customFormat="1" ht="10.199999999999999">
      <c r="A305" s="35"/>
      <c r="B305" s="36"/>
      <c r="C305" s="37"/>
      <c r="D305" s="217" t="s">
        <v>194</v>
      </c>
      <c r="E305" s="37"/>
      <c r="F305" s="218" t="s">
        <v>3910</v>
      </c>
      <c r="G305" s="37"/>
      <c r="H305" s="37"/>
      <c r="I305" s="116"/>
      <c r="J305" s="37"/>
      <c r="K305" s="37"/>
      <c r="L305" s="40"/>
      <c r="M305" s="219"/>
      <c r="N305" s="220"/>
      <c r="O305" s="72"/>
      <c r="P305" s="72"/>
      <c r="Q305" s="72"/>
      <c r="R305" s="72"/>
      <c r="S305" s="72"/>
      <c r="T305" s="73"/>
      <c r="U305" s="35"/>
      <c r="V305" s="35"/>
      <c r="W305" s="35"/>
      <c r="X305" s="35"/>
      <c r="Y305" s="35"/>
      <c r="Z305" s="35"/>
      <c r="AA305" s="35"/>
      <c r="AB305" s="35"/>
      <c r="AC305" s="35"/>
      <c r="AD305" s="35"/>
      <c r="AE305" s="35"/>
      <c r="AT305" s="18" t="s">
        <v>194</v>
      </c>
      <c r="AU305" s="18" t="s">
        <v>81</v>
      </c>
    </row>
    <row r="306" spans="1:65" s="13" customFormat="1" ht="10.199999999999999">
      <c r="B306" s="222"/>
      <c r="C306" s="223"/>
      <c r="D306" s="217" t="s">
        <v>214</v>
      </c>
      <c r="E306" s="224" t="s">
        <v>1</v>
      </c>
      <c r="F306" s="225" t="s">
        <v>3882</v>
      </c>
      <c r="G306" s="223"/>
      <c r="H306" s="224" t="s">
        <v>1</v>
      </c>
      <c r="I306" s="226"/>
      <c r="J306" s="223"/>
      <c r="K306" s="223"/>
      <c r="L306" s="227"/>
      <c r="M306" s="228"/>
      <c r="N306" s="229"/>
      <c r="O306" s="229"/>
      <c r="P306" s="229"/>
      <c r="Q306" s="229"/>
      <c r="R306" s="229"/>
      <c r="S306" s="229"/>
      <c r="T306" s="230"/>
      <c r="AT306" s="231" t="s">
        <v>214</v>
      </c>
      <c r="AU306" s="231" t="s">
        <v>81</v>
      </c>
      <c r="AV306" s="13" t="s">
        <v>81</v>
      </c>
      <c r="AW306" s="13" t="s">
        <v>30</v>
      </c>
      <c r="AX306" s="13" t="s">
        <v>73</v>
      </c>
      <c r="AY306" s="231" t="s">
        <v>185</v>
      </c>
    </row>
    <row r="307" spans="1:65" s="14" customFormat="1" ht="10.199999999999999">
      <c r="B307" s="232"/>
      <c r="C307" s="233"/>
      <c r="D307" s="217" t="s">
        <v>214</v>
      </c>
      <c r="E307" s="234" t="s">
        <v>1</v>
      </c>
      <c r="F307" s="235" t="s">
        <v>2140</v>
      </c>
      <c r="G307" s="233"/>
      <c r="H307" s="236">
        <v>120</v>
      </c>
      <c r="I307" s="237"/>
      <c r="J307" s="233"/>
      <c r="K307" s="233"/>
      <c r="L307" s="238"/>
      <c r="M307" s="239"/>
      <c r="N307" s="240"/>
      <c r="O307" s="240"/>
      <c r="P307" s="240"/>
      <c r="Q307" s="240"/>
      <c r="R307" s="240"/>
      <c r="S307" s="240"/>
      <c r="T307" s="241"/>
      <c r="AT307" s="242" t="s">
        <v>214</v>
      </c>
      <c r="AU307" s="242" t="s">
        <v>81</v>
      </c>
      <c r="AV307" s="14" t="s">
        <v>83</v>
      </c>
      <c r="AW307" s="14" t="s">
        <v>30</v>
      </c>
      <c r="AX307" s="14" t="s">
        <v>81</v>
      </c>
      <c r="AY307" s="242" t="s">
        <v>185</v>
      </c>
    </row>
    <row r="308" spans="1:65" s="2" customFormat="1" ht="16.5" customHeight="1">
      <c r="A308" s="35"/>
      <c r="B308" s="36"/>
      <c r="C308" s="258" t="s">
        <v>476</v>
      </c>
      <c r="D308" s="258" t="s">
        <v>521</v>
      </c>
      <c r="E308" s="259" t="s">
        <v>3912</v>
      </c>
      <c r="F308" s="260" t="s">
        <v>3913</v>
      </c>
      <c r="G308" s="261" t="s">
        <v>190</v>
      </c>
      <c r="H308" s="262">
        <v>230</v>
      </c>
      <c r="I308" s="263"/>
      <c r="J308" s="264">
        <f>ROUND(I308*H308,2)</f>
        <v>0</v>
      </c>
      <c r="K308" s="260" t="s">
        <v>1</v>
      </c>
      <c r="L308" s="265"/>
      <c r="M308" s="266" t="s">
        <v>1</v>
      </c>
      <c r="N308" s="267" t="s">
        <v>38</v>
      </c>
      <c r="O308" s="72"/>
      <c r="P308" s="213">
        <f>O308*H308</f>
        <v>0</v>
      </c>
      <c r="Q308" s="213">
        <v>0</v>
      </c>
      <c r="R308" s="213">
        <f>Q308*H308</f>
        <v>0</v>
      </c>
      <c r="S308" s="213">
        <v>0</v>
      </c>
      <c r="T308" s="214">
        <f>S308*H308</f>
        <v>0</v>
      </c>
      <c r="U308" s="35"/>
      <c r="V308" s="35"/>
      <c r="W308" s="35"/>
      <c r="X308" s="35"/>
      <c r="Y308" s="35"/>
      <c r="Z308" s="35"/>
      <c r="AA308" s="35"/>
      <c r="AB308" s="35"/>
      <c r="AC308" s="35"/>
      <c r="AD308" s="35"/>
      <c r="AE308" s="35"/>
      <c r="AR308" s="215" t="s">
        <v>226</v>
      </c>
      <c r="AT308" s="215" t="s">
        <v>521</v>
      </c>
      <c r="AU308" s="215" t="s">
        <v>81</v>
      </c>
      <c r="AY308" s="18" t="s">
        <v>185</v>
      </c>
      <c r="BE308" s="216">
        <f>IF(N308="základní",J308,0)</f>
        <v>0</v>
      </c>
      <c r="BF308" s="216">
        <f>IF(N308="snížená",J308,0)</f>
        <v>0</v>
      </c>
      <c r="BG308" s="216">
        <f>IF(N308="zákl. přenesená",J308,0)</f>
        <v>0</v>
      </c>
      <c r="BH308" s="216">
        <f>IF(N308="sníž. přenesená",J308,0)</f>
        <v>0</v>
      </c>
      <c r="BI308" s="216">
        <f>IF(N308="nulová",J308,0)</f>
        <v>0</v>
      </c>
      <c r="BJ308" s="18" t="s">
        <v>81</v>
      </c>
      <c r="BK308" s="216">
        <f>ROUND(I308*H308,2)</f>
        <v>0</v>
      </c>
      <c r="BL308" s="18" t="s">
        <v>192</v>
      </c>
      <c r="BM308" s="215" t="s">
        <v>3914</v>
      </c>
    </row>
    <row r="309" spans="1:65" s="2" customFormat="1" ht="10.199999999999999">
      <c r="A309" s="35"/>
      <c r="B309" s="36"/>
      <c r="C309" s="37"/>
      <c r="D309" s="217" t="s">
        <v>194</v>
      </c>
      <c r="E309" s="37"/>
      <c r="F309" s="218" t="s">
        <v>3913</v>
      </c>
      <c r="G309" s="37"/>
      <c r="H309" s="37"/>
      <c r="I309" s="116"/>
      <c r="J309" s="37"/>
      <c r="K309" s="37"/>
      <c r="L309" s="40"/>
      <c r="M309" s="219"/>
      <c r="N309" s="220"/>
      <c r="O309" s="72"/>
      <c r="P309" s="72"/>
      <c r="Q309" s="72"/>
      <c r="R309" s="72"/>
      <c r="S309" s="72"/>
      <c r="T309" s="73"/>
      <c r="U309" s="35"/>
      <c r="V309" s="35"/>
      <c r="W309" s="35"/>
      <c r="X309" s="35"/>
      <c r="Y309" s="35"/>
      <c r="Z309" s="35"/>
      <c r="AA309" s="35"/>
      <c r="AB309" s="35"/>
      <c r="AC309" s="35"/>
      <c r="AD309" s="35"/>
      <c r="AE309" s="35"/>
      <c r="AT309" s="18" t="s">
        <v>194</v>
      </c>
      <c r="AU309" s="18" t="s">
        <v>81</v>
      </c>
    </row>
    <row r="310" spans="1:65" s="13" customFormat="1" ht="10.199999999999999">
      <c r="B310" s="222"/>
      <c r="C310" s="223"/>
      <c r="D310" s="217" t="s">
        <v>214</v>
      </c>
      <c r="E310" s="224" t="s">
        <v>1</v>
      </c>
      <c r="F310" s="225" t="s">
        <v>3882</v>
      </c>
      <c r="G310" s="223"/>
      <c r="H310" s="224" t="s">
        <v>1</v>
      </c>
      <c r="I310" s="226"/>
      <c r="J310" s="223"/>
      <c r="K310" s="223"/>
      <c r="L310" s="227"/>
      <c r="M310" s="228"/>
      <c r="N310" s="229"/>
      <c r="O310" s="229"/>
      <c r="P310" s="229"/>
      <c r="Q310" s="229"/>
      <c r="R310" s="229"/>
      <c r="S310" s="229"/>
      <c r="T310" s="230"/>
      <c r="AT310" s="231" t="s">
        <v>214</v>
      </c>
      <c r="AU310" s="231" t="s">
        <v>81</v>
      </c>
      <c r="AV310" s="13" t="s">
        <v>81</v>
      </c>
      <c r="AW310" s="13" t="s">
        <v>30</v>
      </c>
      <c r="AX310" s="13" t="s">
        <v>73</v>
      </c>
      <c r="AY310" s="231" t="s">
        <v>185</v>
      </c>
    </row>
    <row r="311" spans="1:65" s="14" customFormat="1" ht="10.199999999999999">
      <c r="B311" s="232"/>
      <c r="C311" s="233"/>
      <c r="D311" s="217" t="s">
        <v>214</v>
      </c>
      <c r="E311" s="234" t="s">
        <v>1</v>
      </c>
      <c r="F311" s="235" t="s">
        <v>3915</v>
      </c>
      <c r="G311" s="233"/>
      <c r="H311" s="236">
        <v>230</v>
      </c>
      <c r="I311" s="237"/>
      <c r="J311" s="233"/>
      <c r="K311" s="233"/>
      <c r="L311" s="238"/>
      <c r="M311" s="239"/>
      <c r="N311" s="240"/>
      <c r="O311" s="240"/>
      <c r="P311" s="240"/>
      <c r="Q311" s="240"/>
      <c r="R311" s="240"/>
      <c r="S311" s="240"/>
      <c r="T311" s="241"/>
      <c r="AT311" s="242" t="s">
        <v>214</v>
      </c>
      <c r="AU311" s="242" t="s">
        <v>81</v>
      </c>
      <c r="AV311" s="14" t="s">
        <v>83</v>
      </c>
      <c r="AW311" s="14" t="s">
        <v>30</v>
      </c>
      <c r="AX311" s="14" t="s">
        <v>81</v>
      </c>
      <c r="AY311" s="242" t="s">
        <v>185</v>
      </c>
    </row>
    <row r="312" spans="1:65" s="2" customFormat="1" ht="21.75" customHeight="1">
      <c r="A312" s="35"/>
      <c r="B312" s="36"/>
      <c r="C312" s="258" t="s">
        <v>480</v>
      </c>
      <c r="D312" s="258" t="s">
        <v>521</v>
      </c>
      <c r="E312" s="259" t="s">
        <v>3916</v>
      </c>
      <c r="F312" s="260" t="s">
        <v>3917</v>
      </c>
      <c r="G312" s="261" t="s">
        <v>190</v>
      </c>
      <c r="H312" s="262">
        <v>230</v>
      </c>
      <c r="I312" s="263"/>
      <c r="J312" s="264">
        <f>ROUND(I312*H312,2)</f>
        <v>0</v>
      </c>
      <c r="K312" s="260" t="s">
        <v>1</v>
      </c>
      <c r="L312" s="265"/>
      <c r="M312" s="266" t="s">
        <v>1</v>
      </c>
      <c r="N312" s="267" t="s">
        <v>38</v>
      </c>
      <c r="O312" s="72"/>
      <c r="P312" s="213">
        <f>O312*H312</f>
        <v>0</v>
      </c>
      <c r="Q312" s="213">
        <v>0</v>
      </c>
      <c r="R312" s="213">
        <f>Q312*H312</f>
        <v>0</v>
      </c>
      <c r="S312" s="213">
        <v>0</v>
      </c>
      <c r="T312" s="214">
        <f>S312*H312</f>
        <v>0</v>
      </c>
      <c r="U312" s="35"/>
      <c r="V312" s="35"/>
      <c r="W312" s="35"/>
      <c r="X312" s="35"/>
      <c r="Y312" s="35"/>
      <c r="Z312" s="35"/>
      <c r="AA312" s="35"/>
      <c r="AB312" s="35"/>
      <c r="AC312" s="35"/>
      <c r="AD312" s="35"/>
      <c r="AE312" s="35"/>
      <c r="AR312" s="215" t="s">
        <v>226</v>
      </c>
      <c r="AT312" s="215" t="s">
        <v>521</v>
      </c>
      <c r="AU312" s="215" t="s">
        <v>81</v>
      </c>
      <c r="AY312" s="18" t="s">
        <v>185</v>
      </c>
      <c r="BE312" s="216">
        <f>IF(N312="základní",J312,0)</f>
        <v>0</v>
      </c>
      <c r="BF312" s="216">
        <f>IF(N312="snížená",J312,0)</f>
        <v>0</v>
      </c>
      <c r="BG312" s="216">
        <f>IF(N312="zákl. přenesená",J312,0)</f>
        <v>0</v>
      </c>
      <c r="BH312" s="216">
        <f>IF(N312="sníž. přenesená",J312,0)</f>
        <v>0</v>
      </c>
      <c r="BI312" s="216">
        <f>IF(N312="nulová",J312,0)</f>
        <v>0</v>
      </c>
      <c r="BJ312" s="18" t="s">
        <v>81</v>
      </c>
      <c r="BK312" s="216">
        <f>ROUND(I312*H312,2)</f>
        <v>0</v>
      </c>
      <c r="BL312" s="18" t="s">
        <v>192</v>
      </c>
      <c r="BM312" s="215" t="s">
        <v>3918</v>
      </c>
    </row>
    <row r="313" spans="1:65" s="2" customFormat="1" ht="19.2">
      <c r="A313" s="35"/>
      <c r="B313" s="36"/>
      <c r="C313" s="37"/>
      <c r="D313" s="217" t="s">
        <v>194</v>
      </c>
      <c r="E313" s="37"/>
      <c r="F313" s="218" t="s">
        <v>3917</v>
      </c>
      <c r="G313" s="37"/>
      <c r="H313" s="37"/>
      <c r="I313" s="116"/>
      <c r="J313" s="37"/>
      <c r="K313" s="37"/>
      <c r="L313" s="40"/>
      <c r="M313" s="219"/>
      <c r="N313" s="220"/>
      <c r="O313" s="72"/>
      <c r="P313" s="72"/>
      <c r="Q313" s="72"/>
      <c r="R313" s="72"/>
      <c r="S313" s="72"/>
      <c r="T313" s="73"/>
      <c r="U313" s="35"/>
      <c r="V313" s="35"/>
      <c r="W313" s="35"/>
      <c r="X313" s="35"/>
      <c r="Y313" s="35"/>
      <c r="Z313" s="35"/>
      <c r="AA313" s="35"/>
      <c r="AB313" s="35"/>
      <c r="AC313" s="35"/>
      <c r="AD313" s="35"/>
      <c r="AE313" s="35"/>
      <c r="AT313" s="18" t="s">
        <v>194</v>
      </c>
      <c r="AU313" s="18" t="s">
        <v>81</v>
      </c>
    </row>
    <row r="314" spans="1:65" s="13" customFormat="1" ht="10.199999999999999">
      <c r="B314" s="222"/>
      <c r="C314" s="223"/>
      <c r="D314" s="217" t="s">
        <v>214</v>
      </c>
      <c r="E314" s="224" t="s">
        <v>1</v>
      </c>
      <c r="F314" s="225" t="s">
        <v>3882</v>
      </c>
      <c r="G314" s="223"/>
      <c r="H314" s="224" t="s">
        <v>1</v>
      </c>
      <c r="I314" s="226"/>
      <c r="J314" s="223"/>
      <c r="K314" s="223"/>
      <c r="L314" s="227"/>
      <c r="M314" s="228"/>
      <c r="N314" s="229"/>
      <c r="O314" s="229"/>
      <c r="P314" s="229"/>
      <c r="Q314" s="229"/>
      <c r="R314" s="229"/>
      <c r="S314" s="229"/>
      <c r="T314" s="230"/>
      <c r="AT314" s="231" t="s">
        <v>214</v>
      </c>
      <c r="AU314" s="231" t="s">
        <v>81</v>
      </c>
      <c r="AV314" s="13" t="s">
        <v>81</v>
      </c>
      <c r="AW314" s="13" t="s">
        <v>30</v>
      </c>
      <c r="AX314" s="13" t="s">
        <v>73</v>
      </c>
      <c r="AY314" s="231" t="s">
        <v>185</v>
      </c>
    </row>
    <row r="315" spans="1:65" s="14" customFormat="1" ht="10.199999999999999">
      <c r="B315" s="232"/>
      <c r="C315" s="233"/>
      <c r="D315" s="217" t="s">
        <v>214</v>
      </c>
      <c r="E315" s="234" t="s">
        <v>1</v>
      </c>
      <c r="F315" s="235" t="s">
        <v>3915</v>
      </c>
      <c r="G315" s="233"/>
      <c r="H315" s="236">
        <v>230</v>
      </c>
      <c r="I315" s="237"/>
      <c r="J315" s="233"/>
      <c r="K315" s="233"/>
      <c r="L315" s="238"/>
      <c r="M315" s="239"/>
      <c r="N315" s="240"/>
      <c r="O315" s="240"/>
      <c r="P315" s="240"/>
      <c r="Q315" s="240"/>
      <c r="R315" s="240"/>
      <c r="S315" s="240"/>
      <c r="T315" s="241"/>
      <c r="AT315" s="242" t="s">
        <v>214</v>
      </c>
      <c r="AU315" s="242" t="s">
        <v>81</v>
      </c>
      <c r="AV315" s="14" t="s">
        <v>83</v>
      </c>
      <c r="AW315" s="14" t="s">
        <v>30</v>
      </c>
      <c r="AX315" s="14" t="s">
        <v>81</v>
      </c>
      <c r="AY315" s="242" t="s">
        <v>185</v>
      </c>
    </row>
    <row r="316" spans="1:65" s="2" customFormat="1" ht="16.5" customHeight="1">
      <c r="A316" s="35"/>
      <c r="B316" s="36"/>
      <c r="C316" s="258" t="s">
        <v>484</v>
      </c>
      <c r="D316" s="258" t="s">
        <v>521</v>
      </c>
      <c r="E316" s="259" t="s">
        <v>3919</v>
      </c>
      <c r="F316" s="260" t="s">
        <v>3920</v>
      </c>
      <c r="G316" s="261" t="s">
        <v>190</v>
      </c>
      <c r="H316" s="262">
        <v>500</v>
      </c>
      <c r="I316" s="263"/>
      <c r="J316" s="264">
        <f>ROUND(I316*H316,2)</f>
        <v>0</v>
      </c>
      <c r="K316" s="260" t="s">
        <v>1</v>
      </c>
      <c r="L316" s="265"/>
      <c r="M316" s="266" t="s">
        <v>1</v>
      </c>
      <c r="N316" s="267" t="s">
        <v>38</v>
      </c>
      <c r="O316" s="72"/>
      <c r="P316" s="213">
        <f>O316*H316</f>
        <v>0</v>
      </c>
      <c r="Q316" s="213">
        <v>0</v>
      </c>
      <c r="R316" s="213">
        <f>Q316*H316</f>
        <v>0</v>
      </c>
      <c r="S316" s="213">
        <v>0</v>
      </c>
      <c r="T316" s="214">
        <f>S316*H316</f>
        <v>0</v>
      </c>
      <c r="U316" s="35"/>
      <c r="V316" s="35"/>
      <c r="W316" s="35"/>
      <c r="X316" s="35"/>
      <c r="Y316" s="35"/>
      <c r="Z316" s="35"/>
      <c r="AA316" s="35"/>
      <c r="AB316" s="35"/>
      <c r="AC316" s="35"/>
      <c r="AD316" s="35"/>
      <c r="AE316" s="35"/>
      <c r="AR316" s="215" t="s">
        <v>226</v>
      </c>
      <c r="AT316" s="215" t="s">
        <v>521</v>
      </c>
      <c r="AU316" s="215" t="s">
        <v>81</v>
      </c>
      <c r="AY316" s="18" t="s">
        <v>185</v>
      </c>
      <c r="BE316" s="216">
        <f>IF(N316="základní",J316,0)</f>
        <v>0</v>
      </c>
      <c r="BF316" s="216">
        <f>IF(N316="snížená",J316,0)</f>
        <v>0</v>
      </c>
      <c r="BG316" s="216">
        <f>IF(N316="zákl. přenesená",J316,0)</f>
        <v>0</v>
      </c>
      <c r="BH316" s="216">
        <f>IF(N316="sníž. přenesená",J316,0)</f>
        <v>0</v>
      </c>
      <c r="BI316" s="216">
        <f>IF(N316="nulová",J316,0)</f>
        <v>0</v>
      </c>
      <c r="BJ316" s="18" t="s">
        <v>81</v>
      </c>
      <c r="BK316" s="216">
        <f>ROUND(I316*H316,2)</f>
        <v>0</v>
      </c>
      <c r="BL316" s="18" t="s">
        <v>192</v>
      </c>
      <c r="BM316" s="215" t="s">
        <v>3921</v>
      </c>
    </row>
    <row r="317" spans="1:65" s="2" customFormat="1" ht="10.199999999999999">
      <c r="A317" s="35"/>
      <c r="B317" s="36"/>
      <c r="C317" s="37"/>
      <c r="D317" s="217" t="s">
        <v>194</v>
      </c>
      <c r="E317" s="37"/>
      <c r="F317" s="218" t="s">
        <v>3920</v>
      </c>
      <c r="G317" s="37"/>
      <c r="H317" s="37"/>
      <c r="I317" s="116"/>
      <c r="J317" s="37"/>
      <c r="K317" s="37"/>
      <c r="L317" s="40"/>
      <c r="M317" s="219"/>
      <c r="N317" s="220"/>
      <c r="O317" s="72"/>
      <c r="P317" s="72"/>
      <c r="Q317" s="72"/>
      <c r="R317" s="72"/>
      <c r="S317" s="72"/>
      <c r="T317" s="73"/>
      <c r="U317" s="35"/>
      <c r="V317" s="35"/>
      <c r="W317" s="35"/>
      <c r="X317" s="35"/>
      <c r="Y317" s="35"/>
      <c r="Z317" s="35"/>
      <c r="AA317" s="35"/>
      <c r="AB317" s="35"/>
      <c r="AC317" s="35"/>
      <c r="AD317" s="35"/>
      <c r="AE317" s="35"/>
      <c r="AT317" s="18" t="s">
        <v>194</v>
      </c>
      <c r="AU317" s="18" t="s">
        <v>81</v>
      </c>
    </row>
    <row r="318" spans="1:65" s="13" customFormat="1" ht="10.199999999999999">
      <c r="B318" s="222"/>
      <c r="C318" s="223"/>
      <c r="D318" s="217" t="s">
        <v>214</v>
      </c>
      <c r="E318" s="224" t="s">
        <v>1</v>
      </c>
      <c r="F318" s="225" t="s">
        <v>3882</v>
      </c>
      <c r="G318" s="223"/>
      <c r="H318" s="224" t="s">
        <v>1</v>
      </c>
      <c r="I318" s="226"/>
      <c r="J318" s="223"/>
      <c r="K318" s="223"/>
      <c r="L318" s="227"/>
      <c r="M318" s="228"/>
      <c r="N318" s="229"/>
      <c r="O318" s="229"/>
      <c r="P318" s="229"/>
      <c r="Q318" s="229"/>
      <c r="R318" s="229"/>
      <c r="S318" s="229"/>
      <c r="T318" s="230"/>
      <c r="AT318" s="231" t="s">
        <v>214</v>
      </c>
      <c r="AU318" s="231" t="s">
        <v>81</v>
      </c>
      <c r="AV318" s="13" t="s">
        <v>81</v>
      </c>
      <c r="AW318" s="13" t="s">
        <v>30</v>
      </c>
      <c r="AX318" s="13" t="s">
        <v>73</v>
      </c>
      <c r="AY318" s="231" t="s">
        <v>185</v>
      </c>
    </row>
    <row r="319" spans="1:65" s="14" customFormat="1" ht="10.199999999999999">
      <c r="B319" s="232"/>
      <c r="C319" s="233"/>
      <c r="D319" s="217" t="s">
        <v>214</v>
      </c>
      <c r="E319" s="234" t="s">
        <v>1</v>
      </c>
      <c r="F319" s="235" t="s">
        <v>3922</v>
      </c>
      <c r="G319" s="233"/>
      <c r="H319" s="236">
        <v>500</v>
      </c>
      <c r="I319" s="237"/>
      <c r="J319" s="233"/>
      <c r="K319" s="233"/>
      <c r="L319" s="238"/>
      <c r="M319" s="239"/>
      <c r="N319" s="240"/>
      <c r="O319" s="240"/>
      <c r="P319" s="240"/>
      <c r="Q319" s="240"/>
      <c r="R319" s="240"/>
      <c r="S319" s="240"/>
      <c r="T319" s="241"/>
      <c r="AT319" s="242" t="s">
        <v>214</v>
      </c>
      <c r="AU319" s="242" t="s">
        <v>81</v>
      </c>
      <c r="AV319" s="14" t="s">
        <v>83</v>
      </c>
      <c r="AW319" s="14" t="s">
        <v>30</v>
      </c>
      <c r="AX319" s="14" t="s">
        <v>81</v>
      </c>
      <c r="AY319" s="242" t="s">
        <v>185</v>
      </c>
    </row>
    <row r="320" spans="1:65" s="2" customFormat="1" ht="21.75" customHeight="1">
      <c r="A320" s="35"/>
      <c r="B320" s="36"/>
      <c r="C320" s="258" t="s">
        <v>490</v>
      </c>
      <c r="D320" s="258" t="s">
        <v>521</v>
      </c>
      <c r="E320" s="259" t="s">
        <v>3923</v>
      </c>
      <c r="F320" s="260" t="s">
        <v>3924</v>
      </c>
      <c r="G320" s="261" t="s">
        <v>190</v>
      </c>
      <c r="H320" s="262">
        <v>330</v>
      </c>
      <c r="I320" s="263"/>
      <c r="J320" s="264">
        <f>ROUND(I320*H320,2)</f>
        <v>0</v>
      </c>
      <c r="K320" s="260" t="s">
        <v>1</v>
      </c>
      <c r="L320" s="265"/>
      <c r="M320" s="266" t="s">
        <v>1</v>
      </c>
      <c r="N320" s="267" t="s">
        <v>38</v>
      </c>
      <c r="O320" s="72"/>
      <c r="P320" s="213">
        <f>O320*H320</f>
        <v>0</v>
      </c>
      <c r="Q320" s="213">
        <v>0</v>
      </c>
      <c r="R320" s="213">
        <f>Q320*H320</f>
        <v>0</v>
      </c>
      <c r="S320" s="213">
        <v>0</v>
      </c>
      <c r="T320" s="214">
        <f>S320*H320</f>
        <v>0</v>
      </c>
      <c r="U320" s="35"/>
      <c r="V320" s="35"/>
      <c r="W320" s="35"/>
      <c r="X320" s="35"/>
      <c r="Y320" s="35"/>
      <c r="Z320" s="35"/>
      <c r="AA320" s="35"/>
      <c r="AB320" s="35"/>
      <c r="AC320" s="35"/>
      <c r="AD320" s="35"/>
      <c r="AE320" s="35"/>
      <c r="AR320" s="215" t="s">
        <v>226</v>
      </c>
      <c r="AT320" s="215" t="s">
        <v>521</v>
      </c>
      <c r="AU320" s="215" t="s">
        <v>81</v>
      </c>
      <c r="AY320" s="18" t="s">
        <v>185</v>
      </c>
      <c r="BE320" s="216">
        <f>IF(N320="základní",J320,0)</f>
        <v>0</v>
      </c>
      <c r="BF320" s="216">
        <f>IF(N320="snížená",J320,0)</f>
        <v>0</v>
      </c>
      <c r="BG320" s="216">
        <f>IF(N320="zákl. přenesená",J320,0)</f>
        <v>0</v>
      </c>
      <c r="BH320" s="216">
        <f>IF(N320="sníž. přenesená",J320,0)</f>
        <v>0</v>
      </c>
      <c r="BI320" s="216">
        <f>IF(N320="nulová",J320,0)</f>
        <v>0</v>
      </c>
      <c r="BJ320" s="18" t="s">
        <v>81</v>
      </c>
      <c r="BK320" s="216">
        <f>ROUND(I320*H320,2)</f>
        <v>0</v>
      </c>
      <c r="BL320" s="18" t="s">
        <v>192</v>
      </c>
      <c r="BM320" s="215" t="s">
        <v>3925</v>
      </c>
    </row>
    <row r="321" spans="1:65" s="2" customFormat="1" ht="10.199999999999999">
      <c r="A321" s="35"/>
      <c r="B321" s="36"/>
      <c r="C321" s="37"/>
      <c r="D321" s="217" t="s">
        <v>194</v>
      </c>
      <c r="E321" s="37"/>
      <c r="F321" s="218" t="s">
        <v>3924</v>
      </c>
      <c r="G321" s="37"/>
      <c r="H321" s="37"/>
      <c r="I321" s="116"/>
      <c r="J321" s="37"/>
      <c r="K321" s="37"/>
      <c r="L321" s="40"/>
      <c r="M321" s="219"/>
      <c r="N321" s="220"/>
      <c r="O321" s="72"/>
      <c r="P321" s="72"/>
      <c r="Q321" s="72"/>
      <c r="R321" s="72"/>
      <c r="S321" s="72"/>
      <c r="T321" s="73"/>
      <c r="U321" s="35"/>
      <c r="V321" s="35"/>
      <c r="W321" s="35"/>
      <c r="X321" s="35"/>
      <c r="Y321" s="35"/>
      <c r="Z321" s="35"/>
      <c r="AA321" s="35"/>
      <c r="AB321" s="35"/>
      <c r="AC321" s="35"/>
      <c r="AD321" s="35"/>
      <c r="AE321" s="35"/>
      <c r="AT321" s="18" t="s">
        <v>194</v>
      </c>
      <c r="AU321" s="18" t="s">
        <v>81</v>
      </c>
    </row>
    <row r="322" spans="1:65" s="13" customFormat="1" ht="10.199999999999999">
      <c r="B322" s="222"/>
      <c r="C322" s="223"/>
      <c r="D322" s="217" t="s">
        <v>214</v>
      </c>
      <c r="E322" s="224" t="s">
        <v>1</v>
      </c>
      <c r="F322" s="225" t="s">
        <v>3882</v>
      </c>
      <c r="G322" s="223"/>
      <c r="H322" s="224" t="s">
        <v>1</v>
      </c>
      <c r="I322" s="226"/>
      <c r="J322" s="223"/>
      <c r="K322" s="223"/>
      <c r="L322" s="227"/>
      <c r="M322" s="228"/>
      <c r="N322" s="229"/>
      <c r="O322" s="229"/>
      <c r="P322" s="229"/>
      <c r="Q322" s="229"/>
      <c r="R322" s="229"/>
      <c r="S322" s="229"/>
      <c r="T322" s="230"/>
      <c r="AT322" s="231" t="s">
        <v>214</v>
      </c>
      <c r="AU322" s="231" t="s">
        <v>81</v>
      </c>
      <c r="AV322" s="13" t="s">
        <v>81</v>
      </c>
      <c r="AW322" s="13" t="s">
        <v>30</v>
      </c>
      <c r="AX322" s="13" t="s">
        <v>73</v>
      </c>
      <c r="AY322" s="231" t="s">
        <v>185</v>
      </c>
    </row>
    <row r="323" spans="1:65" s="14" customFormat="1" ht="10.199999999999999">
      <c r="B323" s="232"/>
      <c r="C323" s="233"/>
      <c r="D323" s="217" t="s">
        <v>214</v>
      </c>
      <c r="E323" s="234" t="s">
        <v>1</v>
      </c>
      <c r="F323" s="235" t="s">
        <v>3926</v>
      </c>
      <c r="G323" s="233"/>
      <c r="H323" s="236">
        <v>330</v>
      </c>
      <c r="I323" s="237"/>
      <c r="J323" s="233"/>
      <c r="K323" s="233"/>
      <c r="L323" s="238"/>
      <c r="M323" s="239"/>
      <c r="N323" s="240"/>
      <c r="O323" s="240"/>
      <c r="P323" s="240"/>
      <c r="Q323" s="240"/>
      <c r="R323" s="240"/>
      <c r="S323" s="240"/>
      <c r="T323" s="241"/>
      <c r="AT323" s="242" t="s">
        <v>214</v>
      </c>
      <c r="AU323" s="242" t="s">
        <v>81</v>
      </c>
      <c r="AV323" s="14" t="s">
        <v>83</v>
      </c>
      <c r="AW323" s="14" t="s">
        <v>30</v>
      </c>
      <c r="AX323" s="14" t="s">
        <v>81</v>
      </c>
      <c r="AY323" s="242" t="s">
        <v>185</v>
      </c>
    </row>
    <row r="324" spans="1:65" s="2" customFormat="1" ht="16.5" customHeight="1">
      <c r="A324" s="35"/>
      <c r="B324" s="36"/>
      <c r="C324" s="258" t="s">
        <v>494</v>
      </c>
      <c r="D324" s="258" t="s">
        <v>521</v>
      </c>
      <c r="E324" s="259" t="s">
        <v>3927</v>
      </c>
      <c r="F324" s="260" t="s">
        <v>3928</v>
      </c>
      <c r="G324" s="261" t="s">
        <v>190</v>
      </c>
      <c r="H324" s="262">
        <v>400</v>
      </c>
      <c r="I324" s="263"/>
      <c r="J324" s="264">
        <f>ROUND(I324*H324,2)</f>
        <v>0</v>
      </c>
      <c r="K324" s="260" t="s">
        <v>1</v>
      </c>
      <c r="L324" s="265"/>
      <c r="M324" s="266" t="s">
        <v>1</v>
      </c>
      <c r="N324" s="267" t="s">
        <v>38</v>
      </c>
      <c r="O324" s="72"/>
      <c r="P324" s="213">
        <f>O324*H324</f>
        <v>0</v>
      </c>
      <c r="Q324" s="213">
        <v>0</v>
      </c>
      <c r="R324" s="213">
        <f>Q324*H324</f>
        <v>0</v>
      </c>
      <c r="S324" s="213">
        <v>0</v>
      </c>
      <c r="T324" s="214">
        <f>S324*H324</f>
        <v>0</v>
      </c>
      <c r="U324" s="35"/>
      <c r="V324" s="35"/>
      <c r="W324" s="35"/>
      <c r="X324" s="35"/>
      <c r="Y324" s="35"/>
      <c r="Z324" s="35"/>
      <c r="AA324" s="35"/>
      <c r="AB324" s="35"/>
      <c r="AC324" s="35"/>
      <c r="AD324" s="35"/>
      <c r="AE324" s="35"/>
      <c r="AR324" s="215" t="s">
        <v>226</v>
      </c>
      <c r="AT324" s="215" t="s">
        <v>521</v>
      </c>
      <c r="AU324" s="215" t="s">
        <v>81</v>
      </c>
      <c r="AY324" s="18" t="s">
        <v>185</v>
      </c>
      <c r="BE324" s="216">
        <f>IF(N324="základní",J324,0)</f>
        <v>0</v>
      </c>
      <c r="BF324" s="216">
        <f>IF(N324="snížená",J324,0)</f>
        <v>0</v>
      </c>
      <c r="BG324" s="216">
        <f>IF(N324="zákl. přenesená",J324,0)</f>
        <v>0</v>
      </c>
      <c r="BH324" s="216">
        <f>IF(N324="sníž. přenesená",J324,0)</f>
        <v>0</v>
      </c>
      <c r="BI324" s="216">
        <f>IF(N324="nulová",J324,0)</f>
        <v>0</v>
      </c>
      <c r="BJ324" s="18" t="s">
        <v>81</v>
      </c>
      <c r="BK324" s="216">
        <f>ROUND(I324*H324,2)</f>
        <v>0</v>
      </c>
      <c r="BL324" s="18" t="s">
        <v>192</v>
      </c>
      <c r="BM324" s="215" t="s">
        <v>3929</v>
      </c>
    </row>
    <row r="325" spans="1:65" s="2" customFormat="1" ht="10.199999999999999">
      <c r="A325" s="35"/>
      <c r="B325" s="36"/>
      <c r="C325" s="37"/>
      <c r="D325" s="217" t="s">
        <v>194</v>
      </c>
      <c r="E325" s="37"/>
      <c r="F325" s="218" t="s">
        <v>3928</v>
      </c>
      <c r="G325" s="37"/>
      <c r="H325" s="37"/>
      <c r="I325" s="116"/>
      <c r="J325" s="37"/>
      <c r="K325" s="37"/>
      <c r="L325" s="40"/>
      <c r="M325" s="219"/>
      <c r="N325" s="220"/>
      <c r="O325" s="72"/>
      <c r="P325" s="72"/>
      <c r="Q325" s="72"/>
      <c r="R325" s="72"/>
      <c r="S325" s="72"/>
      <c r="T325" s="73"/>
      <c r="U325" s="35"/>
      <c r="V325" s="35"/>
      <c r="W325" s="35"/>
      <c r="X325" s="35"/>
      <c r="Y325" s="35"/>
      <c r="Z325" s="35"/>
      <c r="AA325" s="35"/>
      <c r="AB325" s="35"/>
      <c r="AC325" s="35"/>
      <c r="AD325" s="35"/>
      <c r="AE325" s="35"/>
      <c r="AT325" s="18" t="s">
        <v>194</v>
      </c>
      <c r="AU325" s="18" t="s">
        <v>81</v>
      </c>
    </row>
    <row r="326" spans="1:65" s="13" customFormat="1" ht="10.199999999999999">
      <c r="B326" s="222"/>
      <c r="C326" s="223"/>
      <c r="D326" s="217" t="s">
        <v>214</v>
      </c>
      <c r="E326" s="224" t="s">
        <v>1</v>
      </c>
      <c r="F326" s="225" t="s">
        <v>3882</v>
      </c>
      <c r="G326" s="223"/>
      <c r="H326" s="224" t="s">
        <v>1</v>
      </c>
      <c r="I326" s="226"/>
      <c r="J326" s="223"/>
      <c r="K326" s="223"/>
      <c r="L326" s="227"/>
      <c r="M326" s="228"/>
      <c r="N326" s="229"/>
      <c r="O326" s="229"/>
      <c r="P326" s="229"/>
      <c r="Q326" s="229"/>
      <c r="R326" s="229"/>
      <c r="S326" s="229"/>
      <c r="T326" s="230"/>
      <c r="AT326" s="231" t="s">
        <v>214</v>
      </c>
      <c r="AU326" s="231" t="s">
        <v>81</v>
      </c>
      <c r="AV326" s="13" t="s">
        <v>81</v>
      </c>
      <c r="AW326" s="13" t="s">
        <v>30</v>
      </c>
      <c r="AX326" s="13" t="s">
        <v>73</v>
      </c>
      <c r="AY326" s="231" t="s">
        <v>185</v>
      </c>
    </row>
    <row r="327" spans="1:65" s="14" customFormat="1" ht="10.199999999999999">
      <c r="B327" s="232"/>
      <c r="C327" s="233"/>
      <c r="D327" s="217" t="s">
        <v>214</v>
      </c>
      <c r="E327" s="234" t="s">
        <v>1</v>
      </c>
      <c r="F327" s="235" t="s">
        <v>3930</v>
      </c>
      <c r="G327" s="233"/>
      <c r="H327" s="236">
        <v>400</v>
      </c>
      <c r="I327" s="237"/>
      <c r="J327" s="233"/>
      <c r="K327" s="233"/>
      <c r="L327" s="238"/>
      <c r="M327" s="239"/>
      <c r="N327" s="240"/>
      <c r="O327" s="240"/>
      <c r="P327" s="240"/>
      <c r="Q327" s="240"/>
      <c r="R327" s="240"/>
      <c r="S327" s="240"/>
      <c r="T327" s="241"/>
      <c r="AT327" s="242" t="s">
        <v>214</v>
      </c>
      <c r="AU327" s="242" t="s">
        <v>81</v>
      </c>
      <c r="AV327" s="14" t="s">
        <v>83</v>
      </c>
      <c r="AW327" s="14" t="s">
        <v>30</v>
      </c>
      <c r="AX327" s="14" t="s">
        <v>81</v>
      </c>
      <c r="AY327" s="242" t="s">
        <v>185</v>
      </c>
    </row>
    <row r="328" spans="1:65" s="2" customFormat="1" ht="16.5" customHeight="1">
      <c r="A328" s="35"/>
      <c r="B328" s="36"/>
      <c r="C328" s="258" t="s">
        <v>500</v>
      </c>
      <c r="D328" s="258" t="s">
        <v>521</v>
      </c>
      <c r="E328" s="259" t="s">
        <v>3931</v>
      </c>
      <c r="F328" s="260" t="s">
        <v>3932</v>
      </c>
      <c r="G328" s="261" t="s">
        <v>325</v>
      </c>
      <c r="H328" s="262">
        <v>0.16200000000000001</v>
      </c>
      <c r="I328" s="263"/>
      <c r="J328" s="264">
        <f>ROUND(I328*H328,2)</f>
        <v>0</v>
      </c>
      <c r="K328" s="260" t="s">
        <v>1</v>
      </c>
      <c r="L328" s="265"/>
      <c r="M328" s="266" t="s">
        <v>1</v>
      </c>
      <c r="N328" s="267" t="s">
        <v>38</v>
      </c>
      <c r="O328" s="72"/>
      <c r="P328" s="213">
        <f>O328*H328</f>
        <v>0</v>
      </c>
      <c r="Q328" s="213">
        <v>0</v>
      </c>
      <c r="R328" s="213">
        <f>Q328*H328</f>
        <v>0</v>
      </c>
      <c r="S328" s="213">
        <v>0</v>
      </c>
      <c r="T328" s="214">
        <f>S328*H328</f>
        <v>0</v>
      </c>
      <c r="U328" s="35"/>
      <c r="V328" s="35"/>
      <c r="W328" s="35"/>
      <c r="X328" s="35"/>
      <c r="Y328" s="35"/>
      <c r="Z328" s="35"/>
      <c r="AA328" s="35"/>
      <c r="AB328" s="35"/>
      <c r="AC328" s="35"/>
      <c r="AD328" s="35"/>
      <c r="AE328" s="35"/>
      <c r="AR328" s="215" t="s">
        <v>226</v>
      </c>
      <c r="AT328" s="215" t="s">
        <v>521</v>
      </c>
      <c r="AU328" s="215" t="s">
        <v>81</v>
      </c>
      <c r="AY328" s="18" t="s">
        <v>185</v>
      </c>
      <c r="BE328" s="216">
        <f>IF(N328="základní",J328,0)</f>
        <v>0</v>
      </c>
      <c r="BF328" s="216">
        <f>IF(N328="snížená",J328,0)</f>
        <v>0</v>
      </c>
      <c r="BG328" s="216">
        <f>IF(N328="zákl. přenesená",J328,0)</f>
        <v>0</v>
      </c>
      <c r="BH328" s="216">
        <f>IF(N328="sníž. přenesená",J328,0)</f>
        <v>0</v>
      </c>
      <c r="BI328" s="216">
        <f>IF(N328="nulová",J328,0)</f>
        <v>0</v>
      </c>
      <c r="BJ328" s="18" t="s">
        <v>81</v>
      </c>
      <c r="BK328" s="216">
        <f>ROUND(I328*H328,2)</f>
        <v>0</v>
      </c>
      <c r="BL328" s="18" t="s">
        <v>192</v>
      </c>
      <c r="BM328" s="215" t="s">
        <v>3933</v>
      </c>
    </row>
    <row r="329" spans="1:65" s="2" customFormat="1" ht="10.199999999999999">
      <c r="A329" s="35"/>
      <c r="B329" s="36"/>
      <c r="C329" s="37"/>
      <c r="D329" s="217" t="s">
        <v>194</v>
      </c>
      <c r="E329" s="37"/>
      <c r="F329" s="218" t="s">
        <v>3932</v>
      </c>
      <c r="G329" s="37"/>
      <c r="H329" s="37"/>
      <c r="I329" s="116"/>
      <c r="J329" s="37"/>
      <c r="K329" s="37"/>
      <c r="L329" s="40"/>
      <c r="M329" s="219"/>
      <c r="N329" s="220"/>
      <c r="O329" s="72"/>
      <c r="P329" s="72"/>
      <c r="Q329" s="72"/>
      <c r="R329" s="72"/>
      <c r="S329" s="72"/>
      <c r="T329" s="73"/>
      <c r="U329" s="35"/>
      <c r="V329" s="35"/>
      <c r="W329" s="35"/>
      <c r="X329" s="35"/>
      <c r="Y329" s="35"/>
      <c r="Z329" s="35"/>
      <c r="AA329" s="35"/>
      <c r="AB329" s="35"/>
      <c r="AC329" s="35"/>
      <c r="AD329" s="35"/>
      <c r="AE329" s="35"/>
      <c r="AT329" s="18" t="s">
        <v>194</v>
      </c>
      <c r="AU329" s="18" t="s">
        <v>81</v>
      </c>
    </row>
    <row r="330" spans="1:65" s="13" customFormat="1" ht="10.199999999999999">
      <c r="B330" s="222"/>
      <c r="C330" s="223"/>
      <c r="D330" s="217" t="s">
        <v>214</v>
      </c>
      <c r="E330" s="224" t="s">
        <v>1</v>
      </c>
      <c r="F330" s="225" t="s">
        <v>3934</v>
      </c>
      <c r="G330" s="223"/>
      <c r="H330" s="224" t="s">
        <v>1</v>
      </c>
      <c r="I330" s="226"/>
      <c r="J330" s="223"/>
      <c r="K330" s="223"/>
      <c r="L330" s="227"/>
      <c r="M330" s="228"/>
      <c r="N330" s="229"/>
      <c r="O330" s="229"/>
      <c r="P330" s="229"/>
      <c r="Q330" s="229"/>
      <c r="R330" s="229"/>
      <c r="S330" s="229"/>
      <c r="T330" s="230"/>
      <c r="AT330" s="231" t="s">
        <v>214</v>
      </c>
      <c r="AU330" s="231" t="s">
        <v>81</v>
      </c>
      <c r="AV330" s="13" t="s">
        <v>81</v>
      </c>
      <c r="AW330" s="13" t="s">
        <v>30</v>
      </c>
      <c r="AX330" s="13" t="s">
        <v>73</v>
      </c>
      <c r="AY330" s="231" t="s">
        <v>185</v>
      </c>
    </row>
    <row r="331" spans="1:65" s="14" customFormat="1" ht="10.199999999999999">
      <c r="B331" s="232"/>
      <c r="C331" s="233"/>
      <c r="D331" s="217" t="s">
        <v>214</v>
      </c>
      <c r="E331" s="234" t="s">
        <v>1</v>
      </c>
      <c r="F331" s="235" t="s">
        <v>3935</v>
      </c>
      <c r="G331" s="233"/>
      <c r="H331" s="236">
        <v>0.14299999999999999</v>
      </c>
      <c r="I331" s="237"/>
      <c r="J331" s="233"/>
      <c r="K331" s="233"/>
      <c r="L331" s="238"/>
      <c r="M331" s="239"/>
      <c r="N331" s="240"/>
      <c r="O331" s="240"/>
      <c r="P331" s="240"/>
      <c r="Q331" s="240"/>
      <c r="R331" s="240"/>
      <c r="S331" s="240"/>
      <c r="T331" s="241"/>
      <c r="AT331" s="242" t="s">
        <v>214</v>
      </c>
      <c r="AU331" s="242" t="s">
        <v>81</v>
      </c>
      <c r="AV331" s="14" t="s">
        <v>83</v>
      </c>
      <c r="AW331" s="14" t="s">
        <v>30</v>
      </c>
      <c r="AX331" s="14" t="s">
        <v>73</v>
      </c>
      <c r="AY331" s="242" t="s">
        <v>185</v>
      </c>
    </row>
    <row r="332" spans="1:65" s="13" customFormat="1" ht="10.199999999999999">
      <c r="B332" s="222"/>
      <c r="C332" s="223"/>
      <c r="D332" s="217" t="s">
        <v>214</v>
      </c>
      <c r="E332" s="224" t="s">
        <v>1</v>
      </c>
      <c r="F332" s="225" t="s">
        <v>3936</v>
      </c>
      <c r="G332" s="223"/>
      <c r="H332" s="224" t="s">
        <v>1</v>
      </c>
      <c r="I332" s="226"/>
      <c r="J332" s="223"/>
      <c r="K332" s="223"/>
      <c r="L332" s="227"/>
      <c r="M332" s="228"/>
      <c r="N332" s="229"/>
      <c r="O332" s="229"/>
      <c r="P332" s="229"/>
      <c r="Q332" s="229"/>
      <c r="R332" s="229"/>
      <c r="S332" s="229"/>
      <c r="T332" s="230"/>
      <c r="AT332" s="231" t="s">
        <v>214</v>
      </c>
      <c r="AU332" s="231" t="s">
        <v>81</v>
      </c>
      <c r="AV332" s="13" t="s">
        <v>81</v>
      </c>
      <c r="AW332" s="13" t="s">
        <v>30</v>
      </c>
      <c r="AX332" s="13" t="s">
        <v>73</v>
      </c>
      <c r="AY332" s="231" t="s">
        <v>185</v>
      </c>
    </row>
    <row r="333" spans="1:65" s="14" customFormat="1" ht="10.199999999999999">
      <c r="B333" s="232"/>
      <c r="C333" s="233"/>
      <c r="D333" s="217" t="s">
        <v>214</v>
      </c>
      <c r="E333" s="234" t="s">
        <v>1</v>
      </c>
      <c r="F333" s="235" t="s">
        <v>3937</v>
      </c>
      <c r="G333" s="233"/>
      <c r="H333" s="236">
        <v>1.9E-2</v>
      </c>
      <c r="I333" s="237"/>
      <c r="J333" s="233"/>
      <c r="K333" s="233"/>
      <c r="L333" s="238"/>
      <c r="M333" s="239"/>
      <c r="N333" s="240"/>
      <c r="O333" s="240"/>
      <c r="P333" s="240"/>
      <c r="Q333" s="240"/>
      <c r="R333" s="240"/>
      <c r="S333" s="240"/>
      <c r="T333" s="241"/>
      <c r="AT333" s="242" t="s">
        <v>214</v>
      </c>
      <c r="AU333" s="242" t="s">
        <v>81</v>
      </c>
      <c r="AV333" s="14" t="s">
        <v>83</v>
      </c>
      <c r="AW333" s="14" t="s">
        <v>30</v>
      </c>
      <c r="AX333" s="14" t="s">
        <v>73</v>
      </c>
      <c r="AY333" s="242" t="s">
        <v>185</v>
      </c>
    </row>
    <row r="334" spans="1:65" s="15" customFormat="1" ht="10.199999999999999">
      <c r="B334" s="243"/>
      <c r="C334" s="244"/>
      <c r="D334" s="217" t="s">
        <v>214</v>
      </c>
      <c r="E334" s="245" t="s">
        <v>1</v>
      </c>
      <c r="F334" s="246" t="s">
        <v>219</v>
      </c>
      <c r="G334" s="244"/>
      <c r="H334" s="247">
        <v>0.16200000000000001</v>
      </c>
      <c r="I334" s="248"/>
      <c r="J334" s="244"/>
      <c r="K334" s="244"/>
      <c r="L334" s="249"/>
      <c r="M334" s="250"/>
      <c r="N334" s="251"/>
      <c r="O334" s="251"/>
      <c r="P334" s="251"/>
      <c r="Q334" s="251"/>
      <c r="R334" s="251"/>
      <c r="S334" s="251"/>
      <c r="T334" s="252"/>
      <c r="AT334" s="253" t="s">
        <v>214</v>
      </c>
      <c r="AU334" s="253" t="s">
        <v>81</v>
      </c>
      <c r="AV334" s="15" t="s">
        <v>192</v>
      </c>
      <c r="AW334" s="15" t="s">
        <v>30</v>
      </c>
      <c r="AX334" s="15" t="s">
        <v>81</v>
      </c>
      <c r="AY334" s="253" t="s">
        <v>185</v>
      </c>
    </row>
    <row r="335" spans="1:65" s="2" customFormat="1" ht="16.5" customHeight="1">
      <c r="A335" s="35"/>
      <c r="B335" s="36"/>
      <c r="C335" s="258" t="s">
        <v>506</v>
      </c>
      <c r="D335" s="258" t="s">
        <v>521</v>
      </c>
      <c r="E335" s="259" t="s">
        <v>3938</v>
      </c>
      <c r="F335" s="260" t="s">
        <v>3939</v>
      </c>
      <c r="G335" s="261" t="s">
        <v>325</v>
      </c>
      <c r="H335" s="262">
        <v>22.241</v>
      </c>
      <c r="I335" s="263"/>
      <c r="J335" s="264">
        <f>ROUND(I335*H335,2)</f>
        <v>0</v>
      </c>
      <c r="K335" s="260" t="s">
        <v>1</v>
      </c>
      <c r="L335" s="265"/>
      <c r="M335" s="266" t="s">
        <v>1</v>
      </c>
      <c r="N335" s="267" t="s">
        <v>38</v>
      </c>
      <c r="O335" s="72"/>
      <c r="P335" s="213">
        <f>O335*H335</f>
        <v>0</v>
      </c>
      <c r="Q335" s="213">
        <v>0</v>
      </c>
      <c r="R335" s="213">
        <f>Q335*H335</f>
        <v>0</v>
      </c>
      <c r="S335" s="213">
        <v>0</v>
      </c>
      <c r="T335" s="214">
        <f>S335*H335</f>
        <v>0</v>
      </c>
      <c r="U335" s="35"/>
      <c r="V335" s="35"/>
      <c r="W335" s="35"/>
      <c r="X335" s="35"/>
      <c r="Y335" s="35"/>
      <c r="Z335" s="35"/>
      <c r="AA335" s="35"/>
      <c r="AB335" s="35"/>
      <c r="AC335" s="35"/>
      <c r="AD335" s="35"/>
      <c r="AE335" s="35"/>
      <c r="AR335" s="215" t="s">
        <v>226</v>
      </c>
      <c r="AT335" s="215" t="s">
        <v>521</v>
      </c>
      <c r="AU335" s="215" t="s">
        <v>81</v>
      </c>
      <c r="AY335" s="18" t="s">
        <v>185</v>
      </c>
      <c r="BE335" s="216">
        <f>IF(N335="základní",J335,0)</f>
        <v>0</v>
      </c>
      <c r="BF335" s="216">
        <f>IF(N335="snížená",J335,0)</f>
        <v>0</v>
      </c>
      <c r="BG335" s="216">
        <f>IF(N335="zákl. přenesená",J335,0)</f>
        <v>0</v>
      </c>
      <c r="BH335" s="216">
        <f>IF(N335="sníž. přenesená",J335,0)</f>
        <v>0</v>
      </c>
      <c r="BI335" s="216">
        <f>IF(N335="nulová",J335,0)</f>
        <v>0</v>
      </c>
      <c r="BJ335" s="18" t="s">
        <v>81</v>
      </c>
      <c r="BK335" s="216">
        <f>ROUND(I335*H335,2)</f>
        <v>0</v>
      </c>
      <c r="BL335" s="18" t="s">
        <v>192</v>
      </c>
      <c r="BM335" s="215" t="s">
        <v>3940</v>
      </c>
    </row>
    <row r="336" spans="1:65" s="2" customFormat="1" ht="10.199999999999999">
      <c r="A336" s="35"/>
      <c r="B336" s="36"/>
      <c r="C336" s="37"/>
      <c r="D336" s="217" t="s">
        <v>194</v>
      </c>
      <c r="E336" s="37"/>
      <c r="F336" s="218" t="s">
        <v>3939</v>
      </c>
      <c r="G336" s="37"/>
      <c r="H336" s="37"/>
      <c r="I336" s="116"/>
      <c r="J336" s="37"/>
      <c r="K336" s="37"/>
      <c r="L336" s="40"/>
      <c r="M336" s="219"/>
      <c r="N336" s="220"/>
      <c r="O336" s="72"/>
      <c r="P336" s="72"/>
      <c r="Q336" s="72"/>
      <c r="R336" s="72"/>
      <c r="S336" s="72"/>
      <c r="T336" s="73"/>
      <c r="U336" s="35"/>
      <c r="V336" s="35"/>
      <c r="W336" s="35"/>
      <c r="X336" s="35"/>
      <c r="Y336" s="35"/>
      <c r="Z336" s="35"/>
      <c r="AA336" s="35"/>
      <c r="AB336" s="35"/>
      <c r="AC336" s="35"/>
      <c r="AD336" s="35"/>
      <c r="AE336" s="35"/>
      <c r="AT336" s="18" t="s">
        <v>194</v>
      </c>
      <c r="AU336" s="18" t="s">
        <v>81</v>
      </c>
    </row>
    <row r="337" spans="1:65" s="13" customFormat="1" ht="10.199999999999999">
      <c r="B337" s="222"/>
      <c r="C337" s="223"/>
      <c r="D337" s="217" t="s">
        <v>214</v>
      </c>
      <c r="E337" s="224" t="s">
        <v>1</v>
      </c>
      <c r="F337" s="225" t="s">
        <v>3941</v>
      </c>
      <c r="G337" s="223"/>
      <c r="H337" s="224" t="s">
        <v>1</v>
      </c>
      <c r="I337" s="226"/>
      <c r="J337" s="223"/>
      <c r="K337" s="223"/>
      <c r="L337" s="227"/>
      <c r="M337" s="228"/>
      <c r="N337" s="229"/>
      <c r="O337" s="229"/>
      <c r="P337" s="229"/>
      <c r="Q337" s="229"/>
      <c r="R337" s="229"/>
      <c r="S337" s="229"/>
      <c r="T337" s="230"/>
      <c r="AT337" s="231" t="s">
        <v>214</v>
      </c>
      <c r="AU337" s="231" t="s">
        <v>81</v>
      </c>
      <c r="AV337" s="13" t="s">
        <v>81</v>
      </c>
      <c r="AW337" s="13" t="s">
        <v>30</v>
      </c>
      <c r="AX337" s="13" t="s">
        <v>73</v>
      </c>
      <c r="AY337" s="231" t="s">
        <v>185</v>
      </c>
    </row>
    <row r="338" spans="1:65" s="14" customFormat="1" ht="10.199999999999999">
      <c r="B338" s="232"/>
      <c r="C338" s="233"/>
      <c r="D338" s="217" t="s">
        <v>214</v>
      </c>
      <c r="E338" s="234" t="s">
        <v>1</v>
      </c>
      <c r="F338" s="235" t="s">
        <v>3942</v>
      </c>
      <c r="G338" s="233"/>
      <c r="H338" s="236">
        <v>22.039000000000001</v>
      </c>
      <c r="I338" s="237"/>
      <c r="J338" s="233"/>
      <c r="K338" s="233"/>
      <c r="L338" s="238"/>
      <c r="M338" s="239"/>
      <c r="N338" s="240"/>
      <c r="O338" s="240"/>
      <c r="P338" s="240"/>
      <c r="Q338" s="240"/>
      <c r="R338" s="240"/>
      <c r="S338" s="240"/>
      <c r="T338" s="241"/>
      <c r="AT338" s="242" t="s">
        <v>214</v>
      </c>
      <c r="AU338" s="242" t="s">
        <v>81</v>
      </c>
      <c r="AV338" s="14" t="s">
        <v>83</v>
      </c>
      <c r="AW338" s="14" t="s">
        <v>30</v>
      </c>
      <c r="AX338" s="14" t="s">
        <v>73</v>
      </c>
      <c r="AY338" s="242" t="s">
        <v>185</v>
      </c>
    </row>
    <row r="339" spans="1:65" s="13" customFormat="1" ht="10.199999999999999">
      <c r="B339" s="222"/>
      <c r="C339" s="223"/>
      <c r="D339" s="217" t="s">
        <v>214</v>
      </c>
      <c r="E339" s="224" t="s">
        <v>1</v>
      </c>
      <c r="F339" s="225" t="s">
        <v>3943</v>
      </c>
      <c r="G339" s="223"/>
      <c r="H339" s="224" t="s">
        <v>1</v>
      </c>
      <c r="I339" s="226"/>
      <c r="J339" s="223"/>
      <c r="K339" s="223"/>
      <c r="L339" s="227"/>
      <c r="M339" s="228"/>
      <c r="N339" s="229"/>
      <c r="O339" s="229"/>
      <c r="P339" s="229"/>
      <c r="Q339" s="229"/>
      <c r="R339" s="229"/>
      <c r="S339" s="229"/>
      <c r="T339" s="230"/>
      <c r="AT339" s="231" t="s">
        <v>214</v>
      </c>
      <c r="AU339" s="231" t="s">
        <v>81</v>
      </c>
      <c r="AV339" s="13" t="s">
        <v>81</v>
      </c>
      <c r="AW339" s="13" t="s">
        <v>30</v>
      </c>
      <c r="AX339" s="13" t="s">
        <v>73</v>
      </c>
      <c r="AY339" s="231" t="s">
        <v>185</v>
      </c>
    </row>
    <row r="340" spans="1:65" s="14" customFormat="1" ht="10.199999999999999">
      <c r="B340" s="232"/>
      <c r="C340" s="233"/>
      <c r="D340" s="217" t="s">
        <v>214</v>
      </c>
      <c r="E340" s="234" t="s">
        <v>1</v>
      </c>
      <c r="F340" s="235" t="s">
        <v>3944</v>
      </c>
      <c r="G340" s="233"/>
      <c r="H340" s="236">
        <v>0.20200000000000001</v>
      </c>
      <c r="I340" s="237"/>
      <c r="J340" s="233"/>
      <c r="K340" s="233"/>
      <c r="L340" s="238"/>
      <c r="M340" s="239"/>
      <c r="N340" s="240"/>
      <c r="O340" s="240"/>
      <c r="P340" s="240"/>
      <c r="Q340" s="240"/>
      <c r="R340" s="240"/>
      <c r="S340" s="240"/>
      <c r="T340" s="241"/>
      <c r="AT340" s="242" t="s">
        <v>214</v>
      </c>
      <c r="AU340" s="242" t="s">
        <v>81</v>
      </c>
      <c r="AV340" s="14" t="s">
        <v>83</v>
      </c>
      <c r="AW340" s="14" t="s">
        <v>30</v>
      </c>
      <c r="AX340" s="14" t="s">
        <v>73</v>
      </c>
      <c r="AY340" s="242" t="s">
        <v>185</v>
      </c>
    </row>
    <row r="341" spans="1:65" s="15" customFormat="1" ht="10.199999999999999">
      <c r="B341" s="243"/>
      <c r="C341" s="244"/>
      <c r="D341" s="217" t="s">
        <v>214</v>
      </c>
      <c r="E341" s="245" t="s">
        <v>1</v>
      </c>
      <c r="F341" s="246" t="s">
        <v>219</v>
      </c>
      <c r="G341" s="244"/>
      <c r="H341" s="247">
        <v>22.241000000000003</v>
      </c>
      <c r="I341" s="248"/>
      <c r="J341" s="244"/>
      <c r="K341" s="244"/>
      <c r="L341" s="249"/>
      <c r="M341" s="250"/>
      <c r="N341" s="251"/>
      <c r="O341" s="251"/>
      <c r="P341" s="251"/>
      <c r="Q341" s="251"/>
      <c r="R341" s="251"/>
      <c r="S341" s="251"/>
      <c r="T341" s="252"/>
      <c r="AT341" s="253" t="s">
        <v>214</v>
      </c>
      <c r="AU341" s="253" t="s">
        <v>81</v>
      </c>
      <c r="AV341" s="15" t="s">
        <v>192</v>
      </c>
      <c r="AW341" s="15" t="s">
        <v>30</v>
      </c>
      <c r="AX341" s="15" t="s">
        <v>81</v>
      </c>
      <c r="AY341" s="253" t="s">
        <v>185</v>
      </c>
    </row>
    <row r="342" spans="1:65" s="2" customFormat="1" ht="16.5" customHeight="1">
      <c r="A342" s="35"/>
      <c r="B342" s="36"/>
      <c r="C342" s="258" t="s">
        <v>516</v>
      </c>
      <c r="D342" s="258" t="s">
        <v>521</v>
      </c>
      <c r="E342" s="259" t="s">
        <v>3945</v>
      </c>
      <c r="F342" s="260" t="s">
        <v>3946</v>
      </c>
      <c r="G342" s="261" t="s">
        <v>325</v>
      </c>
      <c r="H342" s="262">
        <v>16.591999999999999</v>
      </c>
      <c r="I342" s="263"/>
      <c r="J342" s="264">
        <f>ROUND(I342*H342,2)</f>
        <v>0</v>
      </c>
      <c r="K342" s="260" t="s">
        <v>1</v>
      </c>
      <c r="L342" s="265"/>
      <c r="M342" s="266" t="s">
        <v>1</v>
      </c>
      <c r="N342" s="267" t="s">
        <v>38</v>
      </c>
      <c r="O342" s="72"/>
      <c r="P342" s="213">
        <f>O342*H342</f>
        <v>0</v>
      </c>
      <c r="Q342" s="213">
        <v>0</v>
      </c>
      <c r="R342" s="213">
        <f>Q342*H342</f>
        <v>0</v>
      </c>
      <c r="S342" s="213">
        <v>0</v>
      </c>
      <c r="T342" s="214">
        <f>S342*H342</f>
        <v>0</v>
      </c>
      <c r="U342" s="35"/>
      <c r="V342" s="35"/>
      <c r="W342" s="35"/>
      <c r="X342" s="35"/>
      <c r="Y342" s="35"/>
      <c r="Z342" s="35"/>
      <c r="AA342" s="35"/>
      <c r="AB342" s="35"/>
      <c r="AC342" s="35"/>
      <c r="AD342" s="35"/>
      <c r="AE342" s="35"/>
      <c r="AR342" s="215" t="s">
        <v>226</v>
      </c>
      <c r="AT342" s="215" t="s">
        <v>521</v>
      </c>
      <c r="AU342" s="215" t="s">
        <v>81</v>
      </c>
      <c r="AY342" s="18" t="s">
        <v>185</v>
      </c>
      <c r="BE342" s="216">
        <f>IF(N342="základní",J342,0)</f>
        <v>0</v>
      </c>
      <c r="BF342" s="216">
        <f>IF(N342="snížená",J342,0)</f>
        <v>0</v>
      </c>
      <c r="BG342" s="216">
        <f>IF(N342="zákl. přenesená",J342,0)</f>
        <v>0</v>
      </c>
      <c r="BH342" s="216">
        <f>IF(N342="sníž. přenesená",J342,0)</f>
        <v>0</v>
      </c>
      <c r="BI342" s="216">
        <f>IF(N342="nulová",J342,0)</f>
        <v>0</v>
      </c>
      <c r="BJ342" s="18" t="s">
        <v>81</v>
      </c>
      <c r="BK342" s="216">
        <f>ROUND(I342*H342,2)</f>
        <v>0</v>
      </c>
      <c r="BL342" s="18" t="s">
        <v>192</v>
      </c>
      <c r="BM342" s="215" t="s">
        <v>3947</v>
      </c>
    </row>
    <row r="343" spans="1:65" s="2" customFormat="1" ht="10.199999999999999">
      <c r="A343" s="35"/>
      <c r="B343" s="36"/>
      <c r="C343" s="37"/>
      <c r="D343" s="217" t="s">
        <v>194</v>
      </c>
      <c r="E343" s="37"/>
      <c r="F343" s="218" t="s">
        <v>3946</v>
      </c>
      <c r="G343" s="37"/>
      <c r="H343" s="37"/>
      <c r="I343" s="116"/>
      <c r="J343" s="37"/>
      <c r="K343" s="37"/>
      <c r="L343" s="40"/>
      <c r="M343" s="219"/>
      <c r="N343" s="220"/>
      <c r="O343" s="72"/>
      <c r="P343" s="72"/>
      <c r="Q343" s="72"/>
      <c r="R343" s="72"/>
      <c r="S343" s="72"/>
      <c r="T343" s="73"/>
      <c r="U343" s="35"/>
      <c r="V343" s="35"/>
      <c r="W343" s="35"/>
      <c r="X343" s="35"/>
      <c r="Y343" s="35"/>
      <c r="Z343" s="35"/>
      <c r="AA343" s="35"/>
      <c r="AB343" s="35"/>
      <c r="AC343" s="35"/>
      <c r="AD343" s="35"/>
      <c r="AE343" s="35"/>
      <c r="AT343" s="18" t="s">
        <v>194</v>
      </c>
      <c r="AU343" s="18" t="s">
        <v>81</v>
      </c>
    </row>
    <row r="344" spans="1:65" s="13" customFormat="1" ht="10.199999999999999">
      <c r="B344" s="222"/>
      <c r="C344" s="223"/>
      <c r="D344" s="217" t="s">
        <v>214</v>
      </c>
      <c r="E344" s="224" t="s">
        <v>1</v>
      </c>
      <c r="F344" s="225" t="s">
        <v>3948</v>
      </c>
      <c r="G344" s="223"/>
      <c r="H344" s="224" t="s">
        <v>1</v>
      </c>
      <c r="I344" s="226"/>
      <c r="J344" s="223"/>
      <c r="K344" s="223"/>
      <c r="L344" s="227"/>
      <c r="M344" s="228"/>
      <c r="N344" s="229"/>
      <c r="O344" s="229"/>
      <c r="P344" s="229"/>
      <c r="Q344" s="229"/>
      <c r="R344" s="229"/>
      <c r="S344" s="229"/>
      <c r="T344" s="230"/>
      <c r="AT344" s="231" t="s">
        <v>214</v>
      </c>
      <c r="AU344" s="231" t="s">
        <v>81</v>
      </c>
      <c r="AV344" s="13" t="s">
        <v>81</v>
      </c>
      <c r="AW344" s="13" t="s">
        <v>30</v>
      </c>
      <c r="AX344" s="13" t="s">
        <v>73</v>
      </c>
      <c r="AY344" s="231" t="s">
        <v>185</v>
      </c>
    </row>
    <row r="345" spans="1:65" s="14" customFormat="1" ht="10.199999999999999">
      <c r="B345" s="232"/>
      <c r="C345" s="233"/>
      <c r="D345" s="217" t="s">
        <v>214</v>
      </c>
      <c r="E345" s="234" t="s">
        <v>1</v>
      </c>
      <c r="F345" s="235" t="s">
        <v>3949</v>
      </c>
      <c r="G345" s="233"/>
      <c r="H345" s="236">
        <v>1.03</v>
      </c>
      <c r="I345" s="237"/>
      <c r="J345" s="233"/>
      <c r="K345" s="233"/>
      <c r="L345" s="238"/>
      <c r="M345" s="239"/>
      <c r="N345" s="240"/>
      <c r="O345" s="240"/>
      <c r="P345" s="240"/>
      <c r="Q345" s="240"/>
      <c r="R345" s="240"/>
      <c r="S345" s="240"/>
      <c r="T345" s="241"/>
      <c r="AT345" s="242" t="s">
        <v>214</v>
      </c>
      <c r="AU345" s="242" t="s">
        <v>81</v>
      </c>
      <c r="AV345" s="14" t="s">
        <v>83</v>
      </c>
      <c r="AW345" s="14" t="s">
        <v>30</v>
      </c>
      <c r="AX345" s="14" t="s">
        <v>73</v>
      </c>
      <c r="AY345" s="242" t="s">
        <v>185</v>
      </c>
    </row>
    <row r="346" spans="1:65" s="13" customFormat="1" ht="10.199999999999999">
      <c r="B346" s="222"/>
      <c r="C346" s="223"/>
      <c r="D346" s="217" t="s">
        <v>214</v>
      </c>
      <c r="E346" s="224" t="s">
        <v>1</v>
      </c>
      <c r="F346" s="225" t="s">
        <v>3770</v>
      </c>
      <c r="G346" s="223"/>
      <c r="H346" s="224" t="s">
        <v>1</v>
      </c>
      <c r="I346" s="226"/>
      <c r="J346" s="223"/>
      <c r="K346" s="223"/>
      <c r="L346" s="227"/>
      <c r="M346" s="228"/>
      <c r="N346" s="229"/>
      <c r="O346" s="229"/>
      <c r="P346" s="229"/>
      <c r="Q346" s="229"/>
      <c r="R346" s="229"/>
      <c r="S346" s="229"/>
      <c r="T346" s="230"/>
      <c r="AT346" s="231" t="s">
        <v>214</v>
      </c>
      <c r="AU346" s="231" t="s">
        <v>81</v>
      </c>
      <c r="AV346" s="13" t="s">
        <v>81</v>
      </c>
      <c r="AW346" s="13" t="s">
        <v>30</v>
      </c>
      <c r="AX346" s="13" t="s">
        <v>73</v>
      </c>
      <c r="AY346" s="231" t="s">
        <v>185</v>
      </c>
    </row>
    <row r="347" spans="1:65" s="14" customFormat="1" ht="10.199999999999999">
      <c r="B347" s="232"/>
      <c r="C347" s="233"/>
      <c r="D347" s="217" t="s">
        <v>214</v>
      </c>
      <c r="E347" s="234" t="s">
        <v>1</v>
      </c>
      <c r="F347" s="235" t="s">
        <v>3950</v>
      </c>
      <c r="G347" s="233"/>
      <c r="H347" s="236">
        <v>7.7130000000000001</v>
      </c>
      <c r="I347" s="237"/>
      <c r="J347" s="233"/>
      <c r="K347" s="233"/>
      <c r="L347" s="238"/>
      <c r="M347" s="239"/>
      <c r="N347" s="240"/>
      <c r="O347" s="240"/>
      <c r="P347" s="240"/>
      <c r="Q347" s="240"/>
      <c r="R347" s="240"/>
      <c r="S347" s="240"/>
      <c r="T347" s="241"/>
      <c r="AT347" s="242" t="s">
        <v>214</v>
      </c>
      <c r="AU347" s="242" t="s">
        <v>81</v>
      </c>
      <c r="AV347" s="14" t="s">
        <v>83</v>
      </c>
      <c r="AW347" s="14" t="s">
        <v>30</v>
      </c>
      <c r="AX347" s="14" t="s">
        <v>73</v>
      </c>
      <c r="AY347" s="242" t="s">
        <v>185</v>
      </c>
    </row>
    <row r="348" spans="1:65" s="13" customFormat="1" ht="10.199999999999999">
      <c r="B348" s="222"/>
      <c r="C348" s="223"/>
      <c r="D348" s="217" t="s">
        <v>214</v>
      </c>
      <c r="E348" s="224" t="s">
        <v>1</v>
      </c>
      <c r="F348" s="225" t="s">
        <v>3951</v>
      </c>
      <c r="G348" s="223"/>
      <c r="H348" s="224" t="s">
        <v>1</v>
      </c>
      <c r="I348" s="226"/>
      <c r="J348" s="223"/>
      <c r="K348" s="223"/>
      <c r="L348" s="227"/>
      <c r="M348" s="228"/>
      <c r="N348" s="229"/>
      <c r="O348" s="229"/>
      <c r="P348" s="229"/>
      <c r="Q348" s="229"/>
      <c r="R348" s="229"/>
      <c r="S348" s="229"/>
      <c r="T348" s="230"/>
      <c r="AT348" s="231" t="s">
        <v>214</v>
      </c>
      <c r="AU348" s="231" t="s">
        <v>81</v>
      </c>
      <c r="AV348" s="13" t="s">
        <v>81</v>
      </c>
      <c r="AW348" s="13" t="s">
        <v>30</v>
      </c>
      <c r="AX348" s="13" t="s">
        <v>73</v>
      </c>
      <c r="AY348" s="231" t="s">
        <v>185</v>
      </c>
    </row>
    <row r="349" spans="1:65" s="14" customFormat="1" ht="10.199999999999999">
      <c r="B349" s="232"/>
      <c r="C349" s="233"/>
      <c r="D349" s="217" t="s">
        <v>214</v>
      </c>
      <c r="E349" s="234" t="s">
        <v>1</v>
      </c>
      <c r="F349" s="235" t="s">
        <v>3952</v>
      </c>
      <c r="G349" s="233"/>
      <c r="H349" s="236">
        <v>7.8490000000000002</v>
      </c>
      <c r="I349" s="237"/>
      <c r="J349" s="233"/>
      <c r="K349" s="233"/>
      <c r="L349" s="238"/>
      <c r="M349" s="239"/>
      <c r="N349" s="240"/>
      <c r="O349" s="240"/>
      <c r="P349" s="240"/>
      <c r="Q349" s="240"/>
      <c r="R349" s="240"/>
      <c r="S349" s="240"/>
      <c r="T349" s="241"/>
      <c r="AT349" s="242" t="s">
        <v>214</v>
      </c>
      <c r="AU349" s="242" t="s">
        <v>81</v>
      </c>
      <c r="AV349" s="14" t="s">
        <v>83</v>
      </c>
      <c r="AW349" s="14" t="s">
        <v>30</v>
      </c>
      <c r="AX349" s="14" t="s">
        <v>73</v>
      </c>
      <c r="AY349" s="242" t="s">
        <v>185</v>
      </c>
    </row>
    <row r="350" spans="1:65" s="15" customFormat="1" ht="10.199999999999999">
      <c r="B350" s="243"/>
      <c r="C350" s="244"/>
      <c r="D350" s="217" t="s">
        <v>214</v>
      </c>
      <c r="E350" s="245" t="s">
        <v>1</v>
      </c>
      <c r="F350" s="246" t="s">
        <v>219</v>
      </c>
      <c r="G350" s="244"/>
      <c r="H350" s="247">
        <v>16.591999999999999</v>
      </c>
      <c r="I350" s="248"/>
      <c r="J350" s="244"/>
      <c r="K350" s="244"/>
      <c r="L350" s="249"/>
      <c r="M350" s="250"/>
      <c r="N350" s="251"/>
      <c r="O350" s="251"/>
      <c r="P350" s="251"/>
      <c r="Q350" s="251"/>
      <c r="R350" s="251"/>
      <c r="S350" s="251"/>
      <c r="T350" s="252"/>
      <c r="AT350" s="253" t="s">
        <v>214</v>
      </c>
      <c r="AU350" s="253" t="s">
        <v>81</v>
      </c>
      <c r="AV350" s="15" t="s">
        <v>192</v>
      </c>
      <c r="AW350" s="15" t="s">
        <v>30</v>
      </c>
      <c r="AX350" s="15" t="s">
        <v>81</v>
      </c>
      <c r="AY350" s="253" t="s">
        <v>185</v>
      </c>
    </row>
    <row r="351" spans="1:65" s="2" customFormat="1" ht="16.5" customHeight="1">
      <c r="A351" s="35"/>
      <c r="B351" s="36"/>
      <c r="C351" s="258" t="s">
        <v>525</v>
      </c>
      <c r="D351" s="258" t="s">
        <v>521</v>
      </c>
      <c r="E351" s="259" t="s">
        <v>3953</v>
      </c>
      <c r="F351" s="260" t="s">
        <v>3954</v>
      </c>
      <c r="G351" s="261" t="s">
        <v>325</v>
      </c>
      <c r="H351" s="262">
        <v>0.20599999999999999</v>
      </c>
      <c r="I351" s="263"/>
      <c r="J351" s="264">
        <f>ROUND(I351*H351,2)</f>
        <v>0</v>
      </c>
      <c r="K351" s="260" t="s">
        <v>1</v>
      </c>
      <c r="L351" s="265"/>
      <c r="M351" s="266" t="s">
        <v>1</v>
      </c>
      <c r="N351" s="267" t="s">
        <v>38</v>
      </c>
      <c r="O351" s="72"/>
      <c r="P351" s="213">
        <f>O351*H351</f>
        <v>0</v>
      </c>
      <c r="Q351" s="213">
        <v>0</v>
      </c>
      <c r="R351" s="213">
        <f>Q351*H351</f>
        <v>0</v>
      </c>
      <c r="S351" s="213">
        <v>0</v>
      </c>
      <c r="T351" s="214">
        <f>S351*H351</f>
        <v>0</v>
      </c>
      <c r="U351" s="35"/>
      <c r="V351" s="35"/>
      <c r="W351" s="35"/>
      <c r="X351" s="35"/>
      <c r="Y351" s="35"/>
      <c r="Z351" s="35"/>
      <c r="AA351" s="35"/>
      <c r="AB351" s="35"/>
      <c r="AC351" s="35"/>
      <c r="AD351" s="35"/>
      <c r="AE351" s="35"/>
      <c r="AR351" s="215" t="s">
        <v>226</v>
      </c>
      <c r="AT351" s="215" t="s">
        <v>521</v>
      </c>
      <c r="AU351" s="215" t="s">
        <v>81</v>
      </c>
      <c r="AY351" s="18" t="s">
        <v>185</v>
      </c>
      <c r="BE351" s="216">
        <f>IF(N351="základní",J351,0)</f>
        <v>0</v>
      </c>
      <c r="BF351" s="216">
        <f>IF(N351="snížená",J351,0)</f>
        <v>0</v>
      </c>
      <c r="BG351" s="216">
        <f>IF(N351="zákl. přenesená",J351,0)</f>
        <v>0</v>
      </c>
      <c r="BH351" s="216">
        <f>IF(N351="sníž. přenesená",J351,0)</f>
        <v>0</v>
      </c>
      <c r="BI351" s="216">
        <f>IF(N351="nulová",J351,0)</f>
        <v>0</v>
      </c>
      <c r="BJ351" s="18" t="s">
        <v>81</v>
      </c>
      <c r="BK351" s="216">
        <f>ROUND(I351*H351,2)</f>
        <v>0</v>
      </c>
      <c r="BL351" s="18" t="s">
        <v>192</v>
      </c>
      <c r="BM351" s="215" t="s">
        <v>3955</v>
      </c>
    </row>
    <row r="352" spans="1:65" s="2" customFormat="1" ht="10.199999999999999">
      <c r="A352" s="35"/>
      <c r="B352" s="36"/>
      <c r="C352" s="37"/>
      <c r="D352" s="217" t="s">
        <v>194</v>
      </c>
      <c r="E352" s="37"/>
      <c r="F352" s="218" t="s">
        <v>3954</v>
      </c>
      <c r="G352" s="37"/>
      <c r="H352" s="37"/>
      <c r="I352" s="116"/>
      <c r="J352" s="37"/>
      <c r="K352" s="37"/>
      <c r="L352" s="40"/>
      <c r="M352" s="219"/>
      <c r="N352" s="220"/>
      <c r="O352" s="72"/>
      <c r="P352" s="72"/>
      <c r="Q352" s="72"/>
      <c r="R352" s="72"/>
      <c r="S352" s="72"/>
      <c r="T352" s="73"/>
      <c r="U352" s="35"/>
      <c r="V352" s="35"/>
      <c r="W352" s="35"/>
      <c r="X352" s="35"/>
      <c r="Y352" s="35"/>
      <c r="Z352" s="35"/>
      <c r="AA352" s="35"/>
      <c r="AB352" s="35"/>
      <c r="AC352" s="35"/>
      <c r="AD352" s="35"/>
      <c r="AE352" s="35"/>
      <c r="AT352" s="18" t="s">
        <v>194</v>
      </c>
      <c r="AU352" s="18" t="s">
        <v>81</v>
      </c>
    </row>
    <row r="353" spans="1:65" s="13" customFormat="1" ht="10.199999999999999">
      <c r="B353" s="222"/>
      <c r="C353" s="223"/>
      <c r="D353" s="217" t="s">
        <v>214</v>
      </c>
      <c r="E353" s="224" t="s">
        <v>1</v>
      </c>
      <c r="F353" s="225" t="s">
        <v>3805</v>
      </c>
      <c r="G353" s="223"/>
      <c r="H353" s="224" t="s">
        <v>1</v>
      </c>
      <c r="I353" s="226"/>
      <c r="J353" s="223"/>
      <c r="K353" s="223"/>
      <c r="L353" s="227"/>
      <c r="M353" s="228"/>
      <c r="N353" s="229"/>
      <c r="O353" s="229"/>
      <c r="P353" s="229"/>
      <c r="Q353" s="229"/>
      <c r="R353" s="229"/>
      <c r="S353" s="229"/>
      <c r="T353" s="230"/>
      <c r="AT353" s="231" t="s">
        <v>214</v>
      </c>
      <c r="AU353" s="231" t="s">
        <v>81</v>
      </c>
      <c r="AV353" s="13" t="s">
        <v>81</v>
      </c>
      <c r="AW353" s="13" t="s">
        <v>30</v>
      </c>
      <c r="AX353" s="13" t="s">
        <v>73</v>
      </c>
      <c r="AY353" s="231" t="s">
        <v>185</v>
      </c>
    </row>
    <row r="354" spans="1:65" s="14" customFormat="1" ht="10.199999999999999">
      <c r="B354" s="232"/>
      <c r="C354" s="233"/>
      <c r="D354" s="217" t="s">
        <v>214</v>
      </c>
      <c r="E354" s="234" t="s">
        <v>1</v>
      </c>
      <c r="F354" s="235" t="s">
        <v>3956</v>
      </c>
      <c r="G354" s="233"/>
      <c r="H354" s="236">
        <v>0.20599999999999999</v>
      </c>
      <c r="I354" s="237"/>
      <c r="J354" s="233"/>
      <c r="K354" s="233"/>
      <c r="L354" s="238"/>
      <c r="M354" s="239"/>
      <c r="N354" s="240"/>
      <c r="O354" s="240"/>
      <c r="P354" s="240"/>
      <c r="Q354" s="240"/>
      <c r="R354" s="240"/>
      <c r="S354" s="240"/>
      <c r="T354" s="241"/>
      <c r="AT354" s="242" t="s">
        <v>214</v>
      </c>
      <c r="AU354" s="242" t="s">
        <v>81</v>
      </c>
      <c r="AV354" s="14" t="s">
        <v>83</v>
      </c>
      <c r="AW354" s="14" t="s">
        <v>30</v>
      </c>
      <c r="AX354" s="14" t="s">
        <v>81</v>
      </c>
      <c r="AY354" s="242" t="s">
        <v>185</v>
      </c>
    </row>
    <row r="355" spans="1:65" s="2" customFormat="1" ht="44.25" customHeight="1">
      <c r="A355" s="35"/>
      <c r="B355" s="36"/>
      <c r="C355" s="258" t="s">
        <v>870</v>
      </c>
      <c r="D355" s="258" t="s">
        <v>521</v>
      </c>
      <c r="E355" s="259" t="s">
        <v>3957</v>
      </c>
      <c r="F355" s="260" t="s">
        <v>3958</v>
      </c>
      <c r="G355" s="261" t="s">
        <v>1359</v>
      </c>
      <c r="H355" s="262">
        <v>5.15</v>
      </c>
      <c r="I355" s="263"/>
      <c r="J355" s="264">
        <f>ROUND(I355*H355,2)</f>
        <v>0</v>
      </c>
      <c r="K355" s="260" t="s">
        <v>1</v>
      </c>
      <c r="L355" s="265"/>
      <c r="M355" s="266" t="s">
        <v>1</v>
      </c>
      <c r="N355" s="267" t="s">
        <v>38</v>
      </c>
      <c r="O355" s="72"/>
      <c r="P355" s="213">
        <f>O355*H355</f>
        <v>0</v>
      </c>
      <c r="Q355" s="213">
        <v>0</v>
      </c>
      <c r="R355" s="213">
        <f>Q355*H355</f>
        <v>0</v>
      </c>
      <c r="S355" s="213">
        <v>0</v>
      </c>
      <c r="T355" s="214">
        <f>S355*H355</f>
        <v>0</v>
      </c>
      <c r="U355" s="35"/>
      <c r="V355" s="35"/>
      <c r="W355" s="35"/>
      <c r="X355" s="35"/>
      <c r="Y355" s="35"/>
      <c r="Z355" s="35"/>
      <c r="AA355" s="35"/>
      <c r="AB355" s="35"/>
      <c r="AC355" s="35"/>
      <c r="AD355" s="35"/>
      <c r="AE355" s="35"/>
      <c r="AR355" s="215" t="s">
        <v>226</v>
      </c>
      <c r="AT355" s="215" t="s">
        <v>521</v>
      </c>
      <c r="AU355" s="215" t="s">
        <v>81</v>
      </c>
      <c r="AY355" s="18" t="s">
        <v>185</v>
      </c>
      <c r="BE355" s="216">
        <f>IF(N355="základní",J355,0)</f>
        <v>0</v>
      </c>
      <c r="BF355" s="216">
        <f>IF(N355="snížená",J355,0)</f>
        <v>0</v>
      </c>
      <c r="BG355" s="216">
        <f>IF(N355="zákl. přenesená",J355,0)</f>
        <v>0</v>
      </c>
      <c r="BH355" s="216">
        <f>IF(N355="sníž. přenesená",J355,0)</f>
        <v>0</v>
      </c>
      <c r="BI355" s="216">
        <f>IF(N355="nulová",J355,0)</f>
        <v>0</v>
      </c>
      <c r="BJ355" s="18" t="s">
        <v>81</v>
      </c>
      <c r="BK355" s="216">
        <f>ROUND(I355*H355,2)</f>
        <v>0</v>
      </c>
      <c r="BL355" s="18" t="s">
        <v>192</v>
      </c>
      <c r="BM355" s="215" t="s">
        <v>3959</v>
      </c>
    </row>
    <row r="356" spans="1:65" s="2" customFormat="1" ht="28.8">
      <c r="A356" s="35"/>
      <c r="B356" s="36"/>
      <c r="C356" s="37"/>
      <c r="D356" s="217" t="s">
        <v>194</v>
      </c>
      <c r="E356" s="37"/>
      <c r="F356" s="218" t="s">
        <v>3958</v>
      </c>
      <c r="G356" s="37"/>
      <c r="H356" s="37"/>
      <c r="I356" s="116"/>
      <c r="J356" s="37"/>
      <c r="K356" s="37"/>
      <c r="L356" s="40"/>
      <c r="M356" s="219"/>
      <c r="N356" s="220"/>
      <c r="O356" s="72"/>
      <c r="P356" s="72"/>
      <c r="Q356" s="72"/>
      <c r="R356" s="72"/>
      <c r="S356" s="72"/>
      <c r="T356" s="73"/>
      <c r="U356" s="35"/>
      <c r="V356" s="35"/>
      <c r="W356" s="35"/>
      <c r="X356" s="35"/>
      <c r="Y356" s="35"/>
      <c r="Z356" s="35"/>
      <c r="AA356" s="35"/>
      <c r="AB356" s="35"/>
      <c r="AC356" s="35"/>
      <c r="AD356" s="35"/>
      <c r="AE356" s="35"/>
      <c r="AT356" s="18" t="s">
        <v>194</v>
      </c>
      <c r="AU356" s="18" t="s">
        <v>81</v>
      </c>
    </row>
    <row r="357" spans="1:65" s="13" customFormat="1" ht="10.199999999999999">
      <c r="B357" s="222"/>
      <c r="C357" s="223"/>
      <c r="D357" s="217" t="s">
        <v>214</v>
      </c>
      <c r="E357" s="224" t="s">
        <v>1</v>
      </c>
      <c r="F357" s="225" t="s">
        <v>774</v>
      </c>
      <c r="G357" s="223"/>
      <c r="H357" s="224" t="s">
        <v>1</v>
      </c>
      <c r="I357" s="226"/>
      <c r="J357" s="223"/>
      <c r="K357" s="223"/>
      <c r="L357" s="227"/>
      <c r="M357" s="228"/>
      <c r="N357" s="229"/>
      <c r="O357" s="229"/>
      <c r="P357" s="229"/>
      <c r="Q357" s="229"/>
      <c r="R357" s="229"/>
      <c r="S357" s="229"/>
      <c r="T357" s="230"/>
      <c r="AT357" s="231" t="s">
        <v>214</v>
      </c>
      <c r="AU357" s="231" t="s">
        <v>81</v>
      </c>
      <c r="AV357" s="13" t="s">
        <v>81</v>
      </c>
      <c r="AW357" s="13" t="s">
        <v>30</v>
      </c>
      <c r="AX357" s="13" t="s">
        <v>73</v>
      </c>
      <c r="AY357" s="231" t="s">
        <v>185</v>
      </c>
    </row>
    <row r="358" spans="1:65" s="14" customFormat="1" ht="10.199999999999999">
      <c r="B358" s="232"/>
      <c r="C358" s="233"/>
      <c r="D358" s="217" t="s">
        <v>214</v>
      </c>
      <c r="E358" s="234" t="s">
        <v>1</v>
      </c>
      <c r="F358" s="235" t="s">
        <v>3960</v>
      </c>
      <c r="G358" s="233"/>
      <c r="H358" s="236">
        <v>5.15</v>
      </c>
      <c r="I358" s="237"/>
      <c r="J358" s="233"/>
      <c r="K358" s="233"/>
      <c r="L358" s="238"/>
      <c r="M358" s="239"/>
      <c r="N358" s="240"/>
      <c r="O358" s="240"/>
      <c r="P358" s="240"/>
      <c r="Q358" s="240"/>
      <c r="R358" s="240"/>
      <c r="S358" s="240"/>
      <c r="T358" s="241"/>
      <c r="AT358" s="242" t="s">
        <v>214</v>
      </c>
      <c r="AU358" s="242" t="s">
        <v>81</v>
      </c>
      <c r="AV358" s="14" t="s">
        <v>83</v>
      </c>
      <c r="AW358" s="14" t="s">
        <v>30</v>
      </c>
      <c r="AX358" s="14" t="s">
        <v>81</v>
      </c>
      <c r="AY358" s="242" t="s">
        <v>185</v>
      </c>
    </row>
    <row r="359" spans="1:65" s="2" customFormat="1" ht="16.5" customHeight="1">
      <c r="A359" s="35"/>
      <c r="B359" s="36"/>
      <c r="C359" s="258" t="s">
        <v>876</v>
      </c>
      <c r="D359" s="258" t="s">
        <v>521</v>
      </c>
      <c r="E359" s="259" t="s">
        <v>3961</v>
      </c>
      <c r="F359" s="260" t="s">
        <v>3962</v>
      </c>
      <c r="G359" s="261" t="s">
        <v>190</v>
      </c>
      <c r="H359" s="262">
        <v>174.07</v>
      </c>
      <c r="I359" s="263"/>
      <c r="J359" s="264">
        <f>ROUND(I359*H359,2)</f>
        <v>0</v>
      </c>
      <c r="K359" s="260" t="s">
        <v>1</v>
      </c>
      <c r="L359" s="265"/>
      <c r="M359" s="266" t="s">
        <v>1</v>
      </c>
      <c r="N359" s="267" t="s">
        <v>38</v>
      </c>
      <c r="O359" s="72"/>
      <c r="P359" s="213">
        <f>O359*H359</f>
        <v>0</v>
      </c>
      <c r="Q359" s="213">
        <v>0</v>
      </c>
      <c r="R359" s="213">
        <f>Q359*H359</f>
        <v>0</v>
      </c>
      <c r="S359" s="213">
        <v>0</v>
      </c>
      <c r="T359" s="214">
        <f>S359*H359</f>
        <v>0</v>
      </c>
      <c r="U359" s="35"/>
      <c r="V359" s="35"/>
      <c r="W359" s="35"/>
      <c r="X359" s="35"/>
      <c r="Y359" s="35"/>
      <c r="Z359" s="35"/>
      <c r="AA359" s="35"/>
      <c r="AB359" s="35"/>
      <c r="AC359" s="35"/>
      <c r="AD359" s="35"/>
      <c r="AE359" s="35"/>
      <c r="AR359" s="215" t="s">
        <v>226</v>
      </c>
      <c r="AT359" s="215" t="s">
        <v>521</v>
      </c>
      <c r="AU359" s="215" t="s">
        <v>81</v>
      </c>
      <c r="AY359" s="18" t="s">
        <v>185</v>
      </c>
      <c r="BE359" s="216">
        <f>IF(N359="základní",J359,0)</f>
        <v>0</v>
      </c>
      <c r="BF359" s="216">
        <f>IF(N359="snížená",J359,0)</f>
        <v>0</v>
      </c>
      <c r="BG359" s="216">
        <f>IF(N359="zákl. přenesená",J359,0)</f>
        <v>0</v>
      </c>
      <c r="BH359" s="216">
        <f>IF(N359="sníž. přenesená",J359,0)</f>
        <v>0</v>
      </c>
      <c r="BI359" s="216">
        <f>IF(N359="nulová",J359,0)</f>
        <v>0</v>
      </c>
      <c r="BJ359" s="18" t="s">
        <v>81</v>
      </c>
      <c r="BK359" s="216">
        <f>ROUND(I359*H359,2)</f>
        <v>0</v>
      </c>
      <c r="BL359" s="18" t="s">
        <v>192</v>
      </c>
      <c r="BM359" s="215" t="s">
        <v>3963</v>
      </c>
    </row>
    <row r="360" spans="1:65" s="2" customFormat="1" ht="10.199999999999999">
      <c r="A360" s="35"/>
      <c r="B360" s="36"/>
      <c r="C360" s="37"/>
      <c r="D360" s="217" t="s">
        <v>194</v>
      </c>
      <c r="E360" s="37"/>
      <c r="F360" s="218" t="s">
        <v>3962</v>
      </c>
      <c r="G360" s="37"/>
      <c r="H360" s="37"/>
      <c r="I360" s="116"/>
      <c r="J360" s="37"/>
      <c r="K360" s="37"/>
      <c r="L360" s="40"/>
      <c r="M360" s="219"/>
      <c r="N360" s="220"/>
      <c r="O360" s="72"/>
      <c r="P360" s="72"/>
      <c r="Q360" s="72"/>
      <c r="R360" s="72"/>
      <c r="S360" s="72"/>
      <c r="T360" s="73"/>
      <c r="U360" s="35"/>
      <c r="V360" s="35"/>
      <c r="W360" s="35"/>
      <c r="X360" s="35"/>
      <c r="Y360" s="35"/>
      <c r="Z360" s="35"/>
      <c r="AA360" s="35"/>
      <c r="AB360" s="35"/>
      <c r="AC360" s="35"/>
      <c r="AD360" s="35"/>
      <c r="AE360" s="35"/>
      <c r="AT360" s="18" t="s">
        <v>194</v>
      </c>
      <c r="AU360" s="18" t="s">
        <v>81</v>
      </c>
    </row>
    <row r="361" spans="1:65" s="13" customFormat="1" ht="20.399999999999999">
      <c r="B361" s="222"/>
      <c r="C361" s="223"/>
      <c r="D361" s="217" t="s">
        <v>214</v>
      </c>
      <c r="E361" s="224" t="s">
        <v>1</v>
      </c>
      <c r="F361" s="225" t="s">
        <v>3964</v>
      </c>
      <c r="G361" s="223"/>
      <c r="H361" s="224" t="s">
        <v>1</v>
      </c>
      <c r="I361" s="226"/>
      <c r="J361" s="223"/>
      <c r="K361" s="223"/>
      <c r="L361" s="227"/>
      <c r="M361" s="228"/>
      <c r="N361" s="229"/>
      <c r="O361" s="229"/>
      <c r="P361" s="229"/>
      <c r="Q361" s="229"/>
      <c r="R361" s="229"/>
      <c r="S361" s="229"/>
      <c r="T361" s="230"/>
      <c r="AT361" s="231" t="s">
        <v>214</v>
      </c>
      <c r="AU361" s="231" t="s">
        <v>81</v>
      </c>
      <c r="AV361" s="13" t="s">
        <v>81</v>
      </c>
      <c r="AW361" s="13" t="s">
        <v>30</v>
      </c>
      <c r="AX361" s="13" t="s">
        <v>73</v>
      </c>
      <c r="AY361" s="231" t="s">
        <v>185</v>
      </c>
    </row>
    <row r="362" spans="1:65" s="13" customFormat="1" ht="10.199999999999999">
      <c r="B362" s="222"/>
      <c r="C362" s="223"/>
      <c r="D362" s="217" t="s">
        <v>214</v>
      </c>
      <c r="E362" s="224" t="s">
        <v>1</v>
      </c>
      <c r="F362" s="225" t="s">
        <v>3965</v>
      </c>
      <c r="G362" s="223"/>
      <c r="H362" s="224" t="s">
        <v>1</v>
      </c>
      <c r="I362" s="226"/>
      <c r="J362" s="223"/>
      <c r="K362" s="223"/>
      <c r="L362" s="227"/>
      <c r="M362" s="228"/>
      <c r="N362" s="229"/>
      <c r="O362" s="229"/>
      <c r="P362" s="229"/>
      <c r="Q362" s="229"/>
      <c r="R362" s="229"/>
      <c r="S362" s="229"/>
      <c r="T362" s="230"/>
      <c r="AT362" s="231" t="s">
        <v>214</v>
      </c>
      <c r="AU362" s="231" t="s">
        <v>81</v>
      </c>
      <c r="AV362" s="13" t="s">
        <v>81</v>
      </c>
      <c r="AW362" s="13" t="s">
        <v>30</v>
      </c>
      <c r="AX362" s="13" t="s">
        <v>73</v>
      </c>
      <c r="AY362" s="231" t="s">
        <v>185</v>
      </c>
    </row>
    <row r="363" spans="1:65" s="14" customFormat="1" ht="10.199999999999999">
      <c r="B363" s="232"/>
      <c r="C363" s="233"/>
      <c r="D363" s="217" t="s">
        <v>214</v>
      </c>
      <c r="E363" s="234" t="s">
        <v>1</v>
      </c>
      <c r="F363" s="235" t="s">
        <v>3966</v>
      </c>
      <c r="G363" s="233"/>
      <c r="H363" s="236">
        <v>154.5</v>
      </c>
      <c r="I363" s="237"/>
      <c r="J363" s="233"/>
      <c r="K363" s="233"/>
      <c r="L363" s="238"/>
      <c r="M363" s="239"/>
      <c r="N363" s="240"/>
      <c r="O363" s="240"/>
      <c r="P363" s="240"/>
      <c r="Q363" s="240"/>
      <c r="R363" s="240"/>
      <c r="S363" s="240"/>
      <c r="T363" s="241"/>
      <c r="AT363" s="242" t="s">
        <v>214</v>
      </c>
      <c r="AU363" s="242" t="s">
        <v>81</v>
      </c>
      <c r="AV363" s="14" t="s">
        <v>83</v>
      </c>
      <c r="AW363" s="14" t="s">
        <v>30</v>
      </c>
      <c r="AX363" s="14" t="s">
        <v>73</v>
      </c>
      <c r="AY363" s="242" t="s">
        <v>185</v>
      </c>
    </row>
    <row r="364" spans="1:65" s="13" customFormat="1" ht="10.199999999999999">
      <c r="B364" s="222"/>
      <c r="C364" s="223"/>
      <c r="D364" s="217" t="s">
        <v>214</v>
      </c>
      <c r="E364" s="224" t="s">
        <v>1</v>
      </c>
      <c r="F364" s="225" t="s">
        <v>3967</v>
      </c>
      <c r="G364" s="223"/>
      <c r="H364" s="224" t="s">
        <v>1</v>
      </c>
      <c r="I364" s="226"/>
      <c r="J364" s="223"/>
      <c r="K364" s="223"/>
      <c r="L364" s="227"/>
      <c r="M364" s="228"/>
      <c r="N364" s="229"/>
      <c r="O364" s="229"/>
      <c r="P364" s="229"/>
      <c r="Q364" s="229"/>
      <c r="R364" s="229"/>
      <c r="S364" s="229"/>
      <c r="T364" s="230"/>
      <c r="AT364" s="231" t="s">
        <v>214</v>
      </c>
      <c r="AU364" s="231" t="s">
        <v>81</v>
      </c>
      <c r="AV364" s="13" t="s">
        <v>81</v>
      </c>
      <c r="AW364" s="13" t="s">
        <v>30</v>
      </c>
      <c r="AX364" s="13" t="s">
        <v>73</v>
      </c>
      <c r="AY364" s="231" t="s">
        <v>185</v>
      </c>
    </row>
    <row r="365" spans="1:65" s="14" customFormat="1" ht="10.199999999999999">
      <c r="B365" s="232"/>
      <c r="C365" s="233"/>
      <c r="D365" s="217" t="s">
        <v>214</v>
      </c>
      <c r="E365" s="234" t="s">
        <v>1</v>
      </c>
      <c r="F365" s="235" t="s">
        <v>3968</v>
      </c>
      <c r="G365" s="233"/>
      <c r="H365" s="236">
        <v>19.57</v>
      </c>
      <c r="I365" s="237"/>
      <c r="J365" s="233"/>
      <c r="K365" s="233"/>
      <c r="L365" s="238"/>
      <c r="M365" s="239"/>
      <c r="N365" s="240"/>
      <c r="O365" s="240"/>
      <c r="P365" s="240"/>
      <c r="Q365" s="240"/>
      <c r="R365" s="240"/>
      <c r="S365" s="240"/>
      <c r="T365" s="241"/>
      <c r="AT365" s="242" t="s">
        <v>214</v>
      </c>
      <c r="AU365" s="242" t="s">
        <v>81</v>
      </c>
      <c r="AV365" s="14" t="s">
        <v>83</v>
      </c>
      <c r="AW365" s="14" t="s">
        <v>30</v>
      </c>
      <c r="AX365" s="14" t="s">
        <v>73</v>
      </c>
      <c r="AY365" s="242" t="s">
        <v>185</v>
      </c>
    </row>
    <row r="366" spans="1:65" s="15" customFormat="1" ht="10.199999999999999">
      <c r="B366" s="243"/>
      <c r="C366" s="244"/>
      <c r="D366" s="217" t="s">
        <v>214</v>
      </c>
      <c r="E366" s="245" t="s">
        <v>1</v>
      </c>
      <c r="F366" s="246" t="s">
        <v>219</v>
      </c>
      <c r="G366" s="244"/>
      <c r="H366" s="247">
        <v>174.07</v>
      </c>
      <c r="I366" s="248"/>
      <c r="J366" s="244"/>
      <c r="K366" s="244"/>
      <c r="L366" s="249"/>
      <c r="M366" s="250"/>
      <c r="N366" s="251"/>
      <c r="O366" s="251"/>
      <c r="P366" s="251"/>
      <c r="Q366" s="251"/>
      <c r="R366" s="251"/>
      <c r="S366" s="251"/>
      <c r="T366" s="252"/>
      <c r="AT366" s="253" t="s">
        <v>214</v>
      </c>
      <c r="AU366" s="253" t="s">
        <v>81</v>
      </c>
      <c r="AV366" s="15" t="s">
        <v>192</v>
      </c>
      <c r="AW366" s="15" t="s">
        <v>30</v>
      </c>
      <c r="AX366" s="15" t="s">
        <v>81</v>
      </c>
      <c r="AY366" s="253" t="s">
        <v>185</v>
      </c>
    </row>
    <row r="367" spans="1:65" s="2" customFormat="1" ht="21.75" customHeight="1">
      <c r="A367" s="35"/>
      <c r="B367" s="36"/>
      <c r="C367" s="258" t="s">
        <v>880</v>
      </c>
      <c r="D367" s="258" t="s">
        <v>521</v>
      </c>
      <c r="E367" s="259" t="s">
        <v>3969</v>
      </c>
      <c r="F367" s="260" t="s">
        <v>3970</v>
      </c>
      <c r="G367" s="261" t="s">
        <v>1207</v>
      </c>
      <c r="H367" s="262">
        <v>0.13800000000000001</v>
      </c>
      <c r="I367" s="263"/>
      <c r="J367" s="264">
        <f>ROUND(I367*H367,2)</f>
        <v>0</v>
      </c>
      <c r="K367" s="260" t="s">
        <v>1</v>
      </c>
      <c r="L367" s="265"/>
      <c r="M367" s="266" t="s">
        <v>1</v>
      </c>
      <c r="N367" s="267" t="s">
        <v>38</v>
      </c>
      <c r="O367" s="72"/>
      <c r="P367" s="213">
        <f>O367*H367</f>
        <v>0</v>
      </c>
      <c r="Q367" s="213">
        <v>0</v>
      </c>
      <c r="R367" s="213">
        <f>Q367*H367</f>
        <v>0</v>
      </c>
      <c r="S367" s="213">
        <v>0</v>
      </c>
      <c r="T367" s="214">
        <f>S367*H367</f>
        <v>0</v>
      </c>
      <c r="U367" s="35"/>
      <c r="V367" s="35"/>
      <c r="W367" s="35"/>
      <c r="X367" s="35"/>
      <c r="Y367" s="35"/>
      <c r="Z367" s="35"/>
      <c r="AA367" s="35"/>
      <c r="AB367" s="35"/>
      <c r="AC367" s="35"/>
      <c r="AD367" s="35"/>
      <c r="AE367" s="35"/>
      <c r="AR367" s="215" t="s">
        <v>226</v>
      </c>
      <c r="AT367" s="215" t="s">
        <v>521</v>
      </c>
      <c r="AU367" s="215" t="s">
        <v>81</v>
      </c>
      <c r="AY367" s="18" t="s">
        <v>185</v>
      </c>
      <c r="BE367" s="216">
        <f>IF(N367="základní",J367,0)</f>
        <v>0</v>
      </c>
      <c r="BF367" s="216">
        <f>IF(N367="snížená",J367,0)</f>
        <v>0</v>
      </c>
      <c r="BG367" s="216">
        <f>IF(N367="zákl. přenesená",J367,0)</f>
        <v>0</v>
      </c>
      <c r="BH367" s="216">
        <f>IF(N367="sníž. přenesená",J367,0)</f>
        <v>0</v>
      </c>
      <c r="BI367" s="216">
        <f>IF(N367="nulová",J367,0)</f>
        <v>0</v>
      </c>
      <c r="BJ367" s="18" t="s">
        <v>81</v>
      </c>
      <c r="BK367" s="216">
        <f>ROUND(I367*H367,2)</f>
        <v>0</v>
      </c>
      <c r="BL367" s="18" t="s">
        <v>192</v>
      </c>
      <c r="BM367" s="215" t="s">
        <v>3971</v>
      </c>
    </row>
    <row r="368" spans="1:65" s="2" customFormat="1" ht="19.2">
      <c r="A368" s="35"/>
      <c r="B368" s="36"/>
      <c r="C368" s="37"/>
      <c r="D368" s="217" t="s">
        <v>194</v>
      </c>
      <c r="E368" s="37"/>
      <c r="F368" s="218" t="s">
        <v>3970</v>
      </c>
      <c r="G368" s="37"/>
      <c r="H368" s="37"/>
      <c r="I368" s="116"/>
      <c r="J368" s="37"/>
      <c r="K368" s="37"/>
      <c r="L368" s="40"/>
      <c r="M368" s="219"/>
      <c r="N368" s="220"/>
      <c r="O368" s="72"/>
      <c r="P368" s="72"/>
      <c r="Q368" s="72"/>
      <c r="R368" s="72"/>
      <c r="S368" s="72"/>
      <c r="T368" s="73"/>
      <c r="U368" s="35"/>
      <c r="V368" s="35"/>
      <c r="W368" s="35"/>
      <c r="X368" s="35"/>
      <c r="Y368" s="35"/>
      <c r="Z368" s="35"/>
      <c r="AA368" s="35"/>
      <c r="AB368" s="35"/>
      <c r="AC368" s="35"/>
      <c r="AD368" s="35"/>
      <c r="AE368" s="35"/>
      <c r="AT368" s="18" t="s">
        <v>194</v>
      </c>
      <c r="AU368" s="18" t="s">
        <v>81</v>
      </c>
    </row>
    <row r="369" spans="1:65" s="13" customFormat="1" ht="10.199999999999999">
      <c r="B369" s="222"/>
      <c r="C369" s="223"/>
      <c r="D369" s="217" t="s">
        <v>214</v>
      </c>
      <c r="E369" s="224" t="s">
        <v>1</v>
      </c>
      <c r="F369" s="225" t="s">
        <v>3972</v>
      </c>
      <c r="G369" s="223"/>
      <c r="H369" s="224" t="s">
        <v>1</v>
      </c>
      <c r="I369" s="226"/>
      <c r="J369" s="223"/>
      <c r="K369" s="223"/>
      <c r="L369" s="227"/>
      <c r="M369" s="228"/>
      <c r="N369" s="229"/>
      <c r="O369" s="229"/>
      <c r="P369" s="229"/>
      <c r="Q369" s="229"/>
      <c r="R369" s="229"/>
      <c r="S369" s="229"/>
      <c r="T369" s="230"/>
      <c r="AT369" s="231" t="s">
        <v>214</v>
      </c>
      <c r="AU369" s="231" t="s">
        <v>81</v>
      </c>
      <c r="AV369" s="13" t="s">
        <v>81</v>
      </c>
      <c r="AW369" s="13" t="s">
        <v>30</v>
      </c>
      <c r="AX369" s="13" t="s">
        <v>73</v>
      </c>
      <c r="AY369" s="231" t="s">
        <v>185</v>
      </c>
    </row>
    <row r="370" spans="1:65" s="14" customFormat="1" ht="10.199999999999999">
      <c r="B370" s="232"/>
      <c r="C370" s="233"/>
      <c r="D370" s="217" t="s">
        <v>214</v>
      </c>
      <c r="E370" s="234" t="s">
        <v>1</v>
      </c>
      <c r="F370" s="235" t="s">
        <v>3973</v>
      </c>
      <c r="G370" s="233"/>
      <c r="H370" s="236">
        <v>0.13800000000000001</v>
      </c>
      <c r="I370" s="237"/>
      <c r="J370" s="233"/>
      <c r="K370" s="233"/>
      <c r="L370" s="238"/>
      <c r="M370" s="239"/>
      <c r="N370" s="240"/>
      <c r="O370" s="240"/>
      <c r="P370" s="240"/>
      <c r="Q370" s="240"/>
      <c r="R370" s="240"/>
      <c r="S370" s="240"/>
      <c r="T370" s="241"/>
      <c r="AT370" s="242" t="s">
        <v>214</v>
      </c>
      <c r="AU370" s="242" t="s">
        <v>81</v>
      </c>
      <c r="AV370" s="14" t="s">
        <v>83</v>
      </c>
      <c r="AW370" s="14" t="s">
        <v>30</v>
      </c>
      <c r="AX370" s="14" t="s">
        <v>81</v>
      </c>
      <c r="AY370" s="242" t="s">
        <v>185</v>
      </c>
    </row>
    <row r="371" spans="1:65" s="2" customFormat="1" ht="16.5" customHeight="1">
      <c r="A371" s="35"/>
      <c r="B371" s="36"/>
      <c r="C371" s="258" t="s">
        <v>884</v>
      </c>
      <c r="D371" s="258" t="s">
        <v>521</v>
      </c>
      <c r="E371" s="259" t="s">
        <v>3974</v>
      </c>
      <c r="F371" s="260" t="s">
        <v>3975</v>
      </c>
      <c r="G371" s="261" t="s">
        <v>449</v>
      </c>
      <c r="H371" s="262">
        <v>6.484</v>
      </c>
      <c r="I371" s="263"/>
      <c r="J371" s="264">
        <f>ROUND(I371*H371,2)</f>
        <v>0</v>
      </c>
      <c r="K371" s="260" t="s">
        <v>1</v>
      </c>
      <c r="L371" s="265"/>
      <c r="M371" s="266" t="s">
        <v>1</v>
      </c>
      <c r="N371" s="267" t="s">
        <v>38</v>
      </c>
      <c r="O371" s="72"/>
      <c r="P371" s="213">
        <f>O371*H371</f>
        <v>0</v>
      </c>
      <c r="Q371" s="213">
        <v>0</v>
      </c>
      <c r="R371" s="213">
        <f>Q371*H371</f>
        <v>0</v>
      </c>
      <c r="S371" s="213">
        <v>0</v>
      </c>
      <c r="T371" s="214">
        <f>S371*H371</f>
        <v>0</v>
      </c>
      <c r="U371" s="35"/>
      <c r="V371" s="35"/>
      <c r="W371" s="35"/>
      <c r="X371" s="35"/>
      <c r="Y371" s="35"/>
      <c r="Z371" s="35"/>
      <c r="AA371" s="35"/>
      <c r="AB371" s="35"/>
      <c r="AC371" s="35"/>
      <c r="AD371" s="35"/>
      <c r="AE371" s="35"/>
      <c r="AR371" s="215" t="s">
        <v>226</v>
      </c>
      <c r="AT371" s="215" t="s">
        <v>521</v>
      </c>
      <c r="AU371" s="215" t="s">
        <v>81</v>
      </c>
      <c r="AY371" s="18" t="s">
        <v>185</v>
      </c>
      <c r="BE371" s="216">
        <f>IF(N371="základní",J371,0)</f>
        <v>0</v>
      </c>
      <c r="BF371" s="216">
        <f>IF(N371="snížená",J371,0)</f>
        <v>0</v>
      </c>
      <c r="BG371" s="216">
        <f>IF(N371="zákl. přenesená",J371,0)</f>
        <v>0</v>
      </c>
      <c r="BH371" s="216">
        <f>IF(N371="sníž. přenesená",J371,0)</f>
        <v>0</v>
      </c>
      <c r="BI371" s="216">
        <f>IF(N371="nulová",J371,0)</f>
        <v>0</v>
      </c>
      <c r="BJ371" s="18" t="s">
        <v>81</v>
      </c>
      <c r="BK371" s="216">
        <f>ROUND(I371*H371,2)</f>
        <v>0</v>
      </c>
      <c r="BL371" s="18" t="s">
        <v>192</v>
      </c>
      <c r="BM371" s="215" t="s">
        <v>3976</v>
      </c>
    </row>
    <row r="372" spans="1:65" s="2" customFormat="1" ht="10.199999999999999">
      <c r="A372" s="35"/>
      <c r="B372" s="36"/>
      <c r="C372" s="37"/>
      <c r="D372" s="217" t="s">
        <v>194</v>
      </c>
      <c r="E372" s="37"/>
      <c r="F372" s="218" t="s">
        <v>3975</v>
      </c>
      <c r="G372" s="37"/>
      <c r="H372" s="37"/>
      <c r="I372" s="116"/>
      <c r="J372" s="37"/>
      <c r="K372" s="37"/>
      <c r="L372" s="40"/>
      <c r="M372" s="219"/>
      <c r="N372" s="220"/>
      <c r="O372" s="72"/>
      <c r="P372" s="72"/>
      <c r="Q372" s="72"/>
      <c r="R372" s="72"/>
      <c r="S372" s="72"/>
      <c r="T372" s="73"/>
      <c r="U372" s="35"/>
      <c r="V372" s="35"/>
      <c r="W372" s="35"/>
      <c r="X372" s="35"/>
      <c r="Y372" s="35"/>
      <c r="Z372" s="35"/>
      <c r="AA372" s="35"/>
      <c r="AB372" s="35"/>
      <c r="AC372" s="35"/>
      <c r="AD372" s="35"/>
      <c r="AE372" s="35"/>
      <c r="AT372" s="18" t="s">
        <v>194</v>
      </c>
      <c r="AU372" s="18" t="s">
        <v>81</v>
      </c>
    </row>
    <row r="373" spans="1:65" s="13" customFormat="1" ht="10.199999999999999">
      <c r="B373" s="222"/>
      <c r="C373" s="223"/>
      <c r="D373" s="217" t="s">
        <v>214</v>
      </c>
      <c r="E373" s="224" t="s">
        <v>1</v>
      </c>
      <c r="F373" s="225" t="s">
        <v>3977</v>
      </c>
      <c r="G373" s="223"/>
      <c r="H373" s="224" t="s">
        <v>1</v>
      </c>
      <c r="I373" s="226"/>
      <c r="J373" s="223"/>
      <c r="K373" s="223"/>
      <c r="L373" s="227"/>
      <c r="M373" s="228"/>
      <c r="N373" s="229"/>
      <c r="O373" s="229"/>
      <c r="P373" s="229"/>
      <c r="Q373" s="229"/>
      <c r="R373" s="229"/>
      <c r="S373" s="229"/>
      <c r="T373" s="230"/>
      <c r="AT373" s="231" t="s">
        <v>214</v>
      </c>
      <c r="AU373" s="231" t="s">
        <v>81</v>
      </c>
      <c r="AV373" s="13" t="s">
        <v>81</v>
      </c>
      <c r="AW373" s="13" t="s">
        <v>30</v>
      </c>
      <c r="AX373" s="13" t="s">
        <v>73</v>
      </c>
      <c r="AY373" s="231" t="s">
        <v>185</v>
      </c>
    </row>
    <row r="374" spans="1:65" s="14" customFormat="1" ht="10.199999999999999">
      <c r="B374" s="232"/>
      <c r="C374" s="233"/>
      <c r="D374" s="217" t="s">
        <v>214</v>
      </c>
      <c r="E374" s="234" t="s">
        <v>1</v>
      </c>
      <c r="F374" s="235" t="s">
        <v>3978</v>
      </c>
      <c r="G374" s="233"/>
      <c r="H374" s="236">
        <v>5.6509999999999998</v>
      </c>
      <c r="I374" s="237"/>
      <c r="J374" s="233"/>
      <c r="K374" s="233"/>
      <c r="L374" s="238"/>
      <c r="M374" s="239"/>
      <c r="N374" s="240"/>
      <c r="O374" s="240"/>
      <c r="P374" s="240"/>
      <c r="Q374" s="240"/>
      <c r="R374" s="240"/>
      <c r="S374" s="240"/>
      <c r="T374" s="241"/>
      <c r="AT374" s="242" t="s">
        <v>214</v>
      </c>
      <c r="AU374" s="242" t="s">
        <v>81</v>
      </c>
      <c r="AV374" s="14" t="s">
        <v>83</v>
      </c>
      <c r="AW374" s="14" t="s">
        <v>30</v>
      </c>
      <c r="AX374" s="14" t="s">
        <v>73</v>
      </c>
      <c r="AY374" s="242" t="s">
        <v>185</v>
      </c>
    </row>
    <row r="375" spans="1:65" s="13" customFormat="1" ht="10.199999999999999">
      <c r="B375" s="222"/>
      <c r="C375" s="223"/>
      <c r="D375" s="217" t="s">
        <v>214</v>
      </c>
      <c r="E375" s="224" t="s">
        <v>1</v>
      </c>
      <c r="F375" s="225" t="s">
        <v>3770</v>
      </c>
      <c r="G375" s="223"/>
      <c r="H375" s="224" t="s">
        <v>1</v>
      </c>
      <c r="I375" s="226"/>
      <c r="J375" s="223"/>
      <c r="K375" s="223"/>
      <c r="L375" s="227"/>
      <c r="M375" s="228"/>
      <c r="N375" s="229"/>
      <c r="O375" s="229"/>
      <c r="P375" s="229"/>
      <c r="Q375" s="229"/>
      <c r="R375" s="229"/>
      <c r="S375" s="229"/>
      <c r="T375" s="230"/>
      <c r="AT375" s="231" t="s">
        <v>214</v>
      </c>
      <c r="AU375" s="231" t="s">
        <v>81</v>
      </c>
      <c r="AV375" s="13" t="s">
        <v>81</v>
      </c>
      <c r="AW375" s="13" t="s">
        <v>30</v>
      </c>
      <c r="AX375" s="13" t="s">
        <v>73</v>
      </c>
      <c r="AY375" s="231" t="s">
        <v>185</v>
      </c>
    </row>
    <row r="376" spans="1:65" s="14" customFormat="1" ht="10.199999999999999">
      <c r="B376" s="232"/>
      <c r="C376" s="233"/>
      <c r="D376" s="217" t="s">
        <v>214</v>
      </c>
      <c r="E376" s="234" t="s">
        <v>1</v>
      </c>
      <c r="F376" s="235" t="s">
        <v>3979</v>
      </c>
      <c r="G376" s="233"/>
      <c r="H376" s="236">
        <v>0.83299999999999996</v>
      </c>
      <c r="I376" s="237"/>
      <c r="J376" s="233"/>
      <c r="K376" s="233"/>
      <c r="L376" s="238"/>
      <c r="M376" s="239"/>
      <c r="N376" s="240"/>
      <c r="O376" s="240"/>
      <c r="P376" s="240"/>
      <c r="Q376" s="240"/>
      <c r="R376" s="240"/>
      <c r="S376" s="240"/>
      <c r="T376" s="241"/>
      <c r="AT376" s="242" t="s">
        <v>214</v>
      </c>
      <c r="AU376" s="242" t="s">
        <v>81</v>
      </c>
      <c r="AV376" s="14" t="s">
        <v>83</v>
      </c>
      <c r="AW376" s="14" t="s">
        <v>30</v>
      </c>
      <c r="AX376" s="14" t="s">
        <v>73</v>
      </c>
      <c r="AY376" s="242" t="s">
        <v>185</v>
      </c>
    </row>
    <row r="377" spans="1:65" s="15" customFormat="1" ht="10.199999999999999">
      <c r="B377" s="243"/>
      <c r="C377" s="244"/>
      <c r="D377" s="217" t="s">
        <v>214</v>
      </c>
      <c r="E377" s="245" t="s">
        <v>1</v>
      </c>
      <c r="F377" s="246" t="s">
        <v>219</v>
      </c>
      <c r="G377" s="244"/>
      <c r="H377" s="247">
        <v>6.484</v>
      </c>
      <c r="I377" s="248"/>
      <c r="J377" s="244"/>
      <c r="K377" s="244"/>
      <c r="L377" s="249"/>
      <c r="M377" s="250"/>
      <c r="N377" s="251"/>
      <c r="O377" s="251"/>
      <c r="P377" s="251"/>
      <c r="Q377" s="251"/>
      <c r="R377" s="251"/>
      <c r="S377" s="251"/>
      <c r="T377" s="252"/>
      <c r="AT377" s="253" t="s">
        <v>214</v>
      </c>
      <c r="AU377" s="253" t="s">
        <v>81</v>
      </c>
      <c r="AV377" s="15" t="s">
        <v>192</v>
      </c>
      <c r="AW377" s="15" t="s">
        <v>30</v>
      </c>
      <c r="AX377" s="15" t="s">
        <v>81</v>
      </c>
      <c r="AY377" s="253" t="s">
        <v>185</v>
      </c>
    </row>
    <row r="378" spans="1:65" s="2" customFormat="1" ht="21.75" customHeight="1">
      <c r="A378" s="35"/>
      <c r="B378" s="36"/>
      <c r="C378" s="258" t="s">
        <v>888</v>
      </c>
      <c r="D378" s="258" t="s">
        <v>521</v>
      </c>
      <c r="E378" s="259" t="s">
        <v>3980</v>
      </c>
      <c r="F378" s="260" t="s">
        <v>3981</v>
      </c>
      <c r="G378" s="261" t="s">
        <v>316</v>
      </c>
      <c r="H378" s="262">
        <v>20.6</v>
      </c>
      <c r="I378" s="263"/>
      <c r="J378" s="264">
        <f>ROUND(I378*H378,2)</f>
        <v>0</v>
      </c>
      <c r="K378" s="260" t="s">
        <v>1</v>
      </c>
      <c r="L378" s="265"/>
      <c r="M378" s="266" t="s">
        <v>1</v>
      </c>
      <c r="N378" s="267" t="s">
        <v>38</v>
      </c>
      <c r="O378" s="72"/>
      <c r="P378" s="213">
        <f>O378*H378</f>
        <v>0</v>
      </c>
      <c r="Q378" s="213">
        <v>0</v>
      </c>
      <c r="R378" s="213">
        <f>Q378*H378</f>
        <v>0</v>
      </c>
      <c r="S378" s="213">
        <v>0</v>
      </c>
      <c r="T378" s="214">
        <f>S378*H378</f>
        <v>0</v>
      </c>
      <c r="U378" s="35"/>
      <c r="V378" s="35"/>
      <c r="W378" s="35"/>
      <c r="X378" s="35"/>
      <c r="Y378" s="35"/>
      <c r="Z378" s="35"/>
      <c r="AA378" s="35"/>
      <c r="AB378" s="35"/>
      <c r="AC378" s="35"/>
      <c r="AD378" s="35"/>
      <c r="AE378" s="35"/>
      <c r="AR378" s="215" t="s">
        <v>226</v>
      </c>
      <c r="AT378" s="215" t="s">
        <v>521</v>
      </c>
      <c r="AU378" s="215" t="s">
        <v>81</v>
      </c>
      <c r="AY378" s="18" t="s">
        <v>185</v>
      </c>
      <c r="BE378" s="216">
        <f>IF(N378="základní",J378,0)</f>
        <v>0</v>
      </c>
      <c r="BF378" s="216">
        <f>IF(N378="snížená",J378,0)</f>
        <v>0</v>
      </c>
      <c r="BG378" s="216">
        <f>IF(N378="zákl. přenesená",J378,0)</f>
        <v>0</v>
      </c>
      <c r="BH378" s="216">
        <f>IF(N378="sníž. přenesená",J378,0)</f>
        <v>0</v>
      </c>
      <c r="BI378" s="216">
        <f>IF(N378="nulová",J378,0)</f>
        <v>0</v>
      </c>
      <c r="BJ378" s="18" t="s">
        <v>81</v>
      </c>
      <c r="BK378" s="216">
        <f>ROUND(I378*H378,2)</f>
        <v>0</v>
      </c>
      <c r="BL378" s="18" t="s">
        <v>192</v>
      </c>
      <c r="BM378" s="215" t="s">
        <v>3982</v>
      </c>
    </row>
    <row r="379" spans="1:65" s="2" customFormat="1" ht="19.2">
      <c r="A379" s="35"/>
      <c r="B379" s="36"/>
      <c r="C379" s="37"/>
      <c r="D379" s="217" t="s">
        <v>194</v>
      </c>
      <c r="E379" s="37"/>
      <c r="F379" s="218" t="s">
        <v>3981</v>
      </c>
      <c r="G379" s="37"/>
      <c r="H379" s="37"/>
      <c r="I379" s="116"/>
      <c r="J379" s="37"/>
      <c r="K379" s="37"/>
      <c r="L379" s="40"/>
      <c r="M379" s="219"/>
      <c r="N379" s="220"/>
      <c r="O379" s="72"/>
      <c r="P379" s="72"/>
      <c r="Q379" s="72"/>
      <c r="R379" s="72"/>
      <c r="S379" s="72"/>
      <c r="T379" s="73"/>
      <c r="U379" s="35"/>
      <c r="V379" s="35"/>
      <c r="W379" s="35"/>
      <c r="X379" s="35"/>
      <c r="Y379" s="35"/>
      <c r="Z379" s="35"/>
      <c r="AA379" s="35"/>
      <c r="AB379" s="35"/>
      <c r="AC379" s="35"/>
      <c r="AD379" s="35"/>
      <c r="AE379" s="35"/>
      <c r="AT379" s="18" t="s">
        <v>194</v>
      </c>
      <c r="AU379" s="18" t="s">
        <v>81</v>
      </c>
    </row>
    <row r="380" spans="1:65" s="13" customFormat="1" ht="10.199999999999999">
      <c r="B380" s="222"/>
      <c r="C380" s="223"/>
      <c r="D380" s="217" t="s">
        <v>214</v>
      </c>
      <c r="E380" s="224" t="s">
        <v>1</v>
      </c>
      <c r="F380" s="225" t="s">
        <v>3983</v>
      </c>
      <c r="G380" s="223"/>
      <c r="H380" s="224" t="s">
        <v>1</v>
      </c>
      <c r="I380" s="226"/>
      <c r="J380" s="223"/>
      <c r="K380" s="223"/>
      <c r="L380" s="227"/>
      <c r="M380" s="228"/>
      <c r="N380" s="229"/>
      <c r="O380" s="229"/>
      <c r="P380" s="229"/>
      <c r="Q380" s="229"/>
      <c r="R380" s="229"/>
      <c r="S380" s="229"/>
      <c r="T380" s="230"/>
      <c r="AT380" s="231" t="s">
        <v>214</v>
      </c>
      <c r="AU380" s="231" t="s">
        <v>81</v>
      </c>
      <c r="AV380" s="13" t="s">
        <v>81</v>
      </c>
      <c r="AW380" s="13" t="s">
        <v>30</v>
      </c>
      <c r="AX380" s="13" t="s">
        <v>73</v>
      </c>
      <c r="AY380" s="231" t="s">
        <v>185</v>
      </c>
    </row>
    <row r="381" spans="1:65" s="14" customFormat="1" ht="10.199999999999999">
      <c r="B381" s="232"/>
      <c r="C381" s="233"/>
      <c r="D381" s="217" t="s">
        <v>214</v>
      </c>
      <c r="E381" s="234" t="s">
        <v>1</v>
      </c>
      <c r="F381" s="235" t="s">
        <v>3984</v>
      </c>
      <c r="G381" s="233"/>
      <c r="H381" s="236">
        <v>20.6</v>
      </c>
      <c r="I381" s="237"/>
      <c r="J381" s="233"/>
      <c r="K381" s="233"/>
      <c r="L381" s="238"/>
      <c r="M381" s="239"/>
      <c r="N381" s="240"/>
      <c r="O381" s="240"/>
      <c r="P381" s="240"/>
      <c r="Q381" s="240"/>
      <c r="R381" s="240"/>
      <c r="S381" s="240"/>
      <c r="T381" s="241"/>
      <c r="AT381" s="242" t="s">
        <v>214</v>
      </c>
      <c r="AU381" s="242" t="s">
        <v>81</v>
      </c>
      <c r="AV381" s="14" t="s">
        <v>83</v>
      </c>
      <c r="AW381" s="14" t="s">
        <v>30</v>
      </c>
      <c r="AX381" s="14" t="s">
        <v>81</v>
      </c>
      <c r="AY381" s="242" t="s">
        <v>185</v>
      </c>
    </row>
    <row r="382" spans="1:65" s="2" customFormat="1" ht="33" customHeight="1">
      <c r="A382" s="35"/>
      <c r="B382" s="36"/>
      <c r="C382" s="258" t="s">
        <v>892</v>
      </c>
      <c r="D382" s="258" t="s">
        <v>521</v>
      </c>
      <c r="E382" s="259" t="s">
        <v>3985</v>
      </c>
      <c r="F382" s="260" t="s">
        <v>3986</v>
      </c>
      <c r="G382" s="261" t="s">
        <v>210</v>
      </c>
      <c r="H382" s="262">
        <v>12.672000000000001</v>
      </c>
      <c r="I382" s="263"/>
      <c r="J382" s="264">
        <f>ROUND(I382*H382,2)</f>
        <v>0</v>
      </c>
      <c r="K382" s="260" t="s">
        <v>1</v>
      </c>
      <c r="L382" s="265"/>
      <c r="M382" s="266" t="s">
        <v>1</v>
      </c>
      <c r="N382" s="267" t="s">
        <v>38</v>
      </c>
      <c r="O382" s="72"/>
      <c r="P382" s="213">
        <f>O382*H382</f>
        <v>0</v>
      </c>
      <c r="Q382" s="213">
        <v>0</v>
      </c>
      <c r="R382" s="213">
        <f>Q382*H382</f>
        <v>0</v>
      </c>
      <c r="S382" s="213">
        <v>0</v>
      </c>
      <c r="T382" s="214">
        <f>S382*H382</f>
        <v>0</v>
      </c>
      <c r="U382" s="35"/>
      <c r="V382" s="35"/>
      <c r="W382" s="35"/>
      <c r="X382" s="35"/>
      <c r="Y382" s="35"/>
      <c r="Z382" s="35"/>
      <c r="AA382" s="35"/>
      <c r="AB382" s="35"/>
      <c r="AC382" s="35"/>
      <c r="AD382" s="35"/>
      <c r="AE382" s="35"/>
      <c r="AR382" s="215" t="s">
        <v>226</v>
      </c>
      <c r="AT382" s="215" t="s">
        <v>521</v>
      </c>
      <c r="AU382" s="215" t="s">
        <v>81</v>
      </c>
      <c r="AY382" s="18" t="s">
        <v>185</v>
      </c>
      <c r="BE382" s="216">
        <f>IF(N382="základní",J382,0)</f>
        <v>0</v>
      </c>
      <c r="BF382" s="216">
        <f>IF(N382="snížená",J382,0)</f>
        <v>0</v>
      </c>
      <c r="BG382" s="216">
        <f>IF(N382="zákl. přenesená",J382,0)</f>
        <v>0</v>
      </c>
      <c r="BH382" s="216">
        <f>IF(N382="sníž. přenesená",J382,0)</f>
        <v>0</v>
      </c>
      <c r="BI382" s="216">
        <f>IF(N382="nulová",J382,0)</f>
        <v>0</v>
      </c>
      <c r="BJ382" s="18" t="s">
        <v>81</v>
      </c>
      <c r="BK382" s="216">
        <f>ROUND(I382*H382,2)</f>
        <v>0</v>
      </c>
      <c r="BL382" s="18" t="s">
        <v>192</v>
      </c>
      <c r="BM382" s="215" t="s">
        <v>3987</v>
      </c>
    </row>
    <row r="383" spans="1:65" s="2" customFormat="1" ht="19.2">
      <c r="A383" s="35"/>
      <c r="B383" s="36"/>
      <c r="C383" s="37"/>
      <c r="D383" s="217" t="s">
        <v>194</v>
      </c>
      <c r="E383" s="37"/>
      <c r="F383" s="218" t="s">
        <v>3986</v>
      </c>
      <c r="G383" s="37"/>
      <c r="H383" s="37"/>
      <c r="I383" s="116"/>
      <c r="J383" s="37"/>
      <c r="K383" s="37"/>
      <c r="L383" s="40"/>
      <c r="M383" s="219"/>
      <c r="N383" s="220"/>
      <c r="O383" s="72"/>
      <c r="P383" s="72"/>
      <c r="Q383" s="72"/>
      <c r="R383" s="72"/>
      <c r="S383" s="72"/>
      <c r="T383" s="73"/>
      <c r="U383" s="35"/>
      <c r="V383" s="35"/>
      <c r="W383" s="35"/>
      <c r="X383" s="35"/>
      <c r="Y383" s="35"/>
      <c r="Z383" s="35"/>
      <c r="AA383" s="35"/>
      <c r="AB383" s="35"/>
      <c r="AC383" s="35"/>
      <c r="AD383" s="35"/>
      <c r="AE383" s="35"/>
      <c r="AT383" s="18" t="s">
        <v>194</v>
      </c>
      <c r="AU383" s="18" t="s">
        <v>81</v>
      </c>
    </row>
    <row r="384" spans="1:65" s="13" customFormat="1" ht="10.199999999999999">
      <c r="B384" s="222"/>
      <c r="C384" s="223"/>
      <c r="D384" s="217" t="s">
        <v>214</v>
      </c>
      <c r="E384" s="224" t="s">
        <v>1</v>
      </c>
      <c r="F384" s="225" t="s">
        <v>3988</v>
      </c>
      <c r="G384" s="223"/>
      <c r="H384" s="224" t="s">
        <v>1</v>
      </c>
      <c r="I384" s="226"/>
      <c r="J384" s="223"/>
      <c r="K384" s="223"/>
      <c r="L384" s="227"/>
      <c r="M384" s="228"/>
      <c r="N384" s="229"/>
      <c r="O384" s="229"/>
      <c r="P384" s="229"/>
      <c r="Q384" s="229"/>
      <c r="R384" s="229"/>
      <c r="S384" s="229"/>
      <c r="T384" s="230"/>
      <c r="AT384" s="231" t="s">
        <v>214</v>
      </c>
      <c r="AU384" s="231" t="s">
        <v>81</v>
      </c>
      <c r="AV384" s="13" t="s">
        <v>81</v>
      </c>
      <c r="AW384" s="13" t="s">
        <v>30</v>
      </c>
      <c r="AX384" s="13" t="s">
        <v>73</v>
      </c>
      <c r="AY384" s="231" t="s">
        <v>185</v>
      </c>
    </row>
    <row r="385" spans="1:65" s="14" customFormat="1" ht="10.199999999999999">
      <c r="B385" s="232"/>
      <c r="C385" s="233"/>
      <c r="D385" s="217" t="s">
        <v>214</v>
      </c>
      <c r="E385" s="234" t="s">
        <v>1</v>
      </c>
      <c r="F385" s="235" t="s">
        <v>3989</v>
      </c>
      <c r="G385" s="233"/>
      <c r="H385" s="236">
        <v>12.672000000000001</v>
      </c>
      <c r="I385" s="237"/>
      <c r="J385" s="233"/>
      <c r="K385" s="233"/>
      <c r="L385" s="238"/>
      <c r="M385" s="239"/>
      <c r="N385" s="240"/>
      <c r="O385" s="240"/>
      <c r="P385" s="240"/>
      <c r="Q385" s="240"/>
      <c r="R385" s="240"/>
      <c r="S385" s="240"/>
      <c r="T385" s="241"/>
      <c r="AT385" s="242" t="s">
        <v>214</v>
      </c>
      <c r="AU385" s="242" t="s">
        <v>81</v>
      </c>
      <c r="AV385" s="14" t="s">
        <v>83</v>
      </c>
      <c r="AW385" s="14" t="s">
        <v>30</v>
      </c>
      <c r="AX385" s="14" t="s">
        <v>81</v>
      </c>
      <c r="AY385" s="242" t="s">
        <v>185</v>
      </c>
    </row>
    <row r="386" spans="1:65" s="2" customFormat="1" ht="16.5" customHeight="1">
      <c r="A386" s="35"/>
      <c r="B386" s="36"/>
      <c r="C386" s="258" t="s">
        <v>896</v>
      </c>
      <c r="D386" s="258" t="s">
        <v>521</v>
      </c>
      <c r="E386" s="259" t="s">
        <v>3990</v>
      </c>
      <c r="F386" s="260" t="s">
        <v>3991</v>
      </c>
      <c r="G386" s="261" t="s">
        <v>210</v>
      </c>
      <c r="H386" s="262">
        <v>15.45</v>
      </c>
      <c r="I386" s="263"/>
      <c r="J386" s="264">
        <f>ROUND(I386*H386,2)</f>
        <v>0</v>
      </c>
      <c r="K386" s="260" t="s">
        <v>1</v>
      </c>
      <c r="L386" s="265"/>
      <c r="M386" s="266" t="s">
        <v>1</v>
      </c>
      <c r="N386" s="267" t="s">
        <v>38</v>
      </c>
      <c r="O386" s="72"/>
      <c r="P386" s="213">
        <f>O386*H386</f>
        <v>0</v>
      </c>
      <c r="Q386" s="213">
        <v>0</v>
      </c>
      <c r="R386" s="213">
        <f>Q386*H386</f>
        <v>0</v>
      </c>
      <c r="S386" s="213">
        <v>0</v>
      </c>
      <c r="T386" s="214">
        <f>S386*H386</f>
        <v>0</v>
      </c>
      <c r="U386" s="35"/>
      <c r="V386" s="35"/>
      <c r="W386" s="35"/>
      <c r="X386" s="35"/>
      <c r="Y386" s="35"/>
      <c r="Z386" s="35"/>
      <c r="AA386" s="35"/>
      <c r="AB386" s="35"/>
      <c r="AC386" s="35"/>
      <c r="AD386" s="35"/>
      <c r="AE386" s="35"/>
      <c r="AR386" s="215" t="s">
        <v>226</v>
      </c>
      <c r="AT386" s="215" t="s">
        <v>521</v>
      </c>
      <c r="AU386" s="215" t="s">
        <v>81</v>
      </c>
      <c r="AY386" s="18" t="s">
        <v>185</v>
      </c>
      <c r="BE386" s="216">
        <f>IF(N386="základní",J386,0)</f>
        <v>0</v>
      </c>
      <c r="BF386" s="216">
        <f>IF(N386="snížená",J386,0)</f>
        <v>0</v>
      </c>
      <c r="BG386" s="216">
        <f>IF(N386="zákl. přenesená",J386,0)</f>
        <v>0</v>
      </c>
      <c r="BH386" s="216">
        <f>IF(N386="sníž. přenesená",J386,0)</f>
        <v>0</v>
      </c>
      <c r="BI386" s="216">
        <f>IF(N386="nulová",J386,0)</f>
        <v>0</v>
      </c>
      <c r="BJ386" s="18" t="s">
        <v>81</v>
      </c>
      <c r="BK386" s="216">
        <f>ROUND(I386*H386,2)</f>
        <v>0</v>
      </c>
      <c r="BL386" s="18" t="s">
        <v>192</v>
      </c>
      <c r="BM386" s="215" t="s">
        <v>3992</v>
      </c>
    </row>
    <row r="387" spans="1:65" s="2" customFormat="1" ht="10.199999999999999">
      <c r="A387" s="35"/>
      <c r="B387" s="36"/>
      <c r="C387" s="37"/>
      <c r="D387" s="217" t="s">
        <v>194</v>
      </c>
      <c r="E387" s="37"/>
      <c r="F387" s="218" t="s">
        <v>3991</v>
      </c>
      <c r="G387" s="37"/>
      <c r="H387" s="37"/>
      <c r="I387" s="116"/>
      <c r="J387" s="37"/>
      <c r="K387" s="37"/>
      <c r="L387" s="40"/>
      <c r="M387" s="219"/>
      <c r="N387" s="220"/>
      <c r="O387" s="72"/>
      <c r="P387" s="72"/>
      <c r="Q387" s="72"/>
      <c r="R387" s="72"/>
      <c r="S387" s="72"/>
      <c r="T387" s="73"/>
      <c r="U387" s="35"/>
      <c r="V387" s="35"/>
      <c r="W387" s="35"/>
      <c r="X387" s="35"/>
      <c r="Y387" s="35"/>
      <c r="Z387" s="35"/>
      <c r="AA387" s="35"/>
      <c r="AB387" s="35"/>
      <c r="AC387" s="35"/>
      <c r="AD387" s="35"/>
      <c r="AE387" s="35"/>
      <c r="AT387" s="18" t="s">
        <v>194</v>
      </c>
      <c r="AU387" s="18" t="s">
        <v>81</v>
      </c>
    </row>
    <row r="388" spans="1:65" s="13" customFormat="1" ht="10.199999999999999">
      <c r="B388" s="222"/>
      <c r="C388" s="223"/>
      <c r="D388" s="217" t="s">
        <v>214</v>
      </c>
      <c r="E388" s="224" t="s">
        <v>1</v>
      </c>
      <c r="F388" s="225" t="s">
        <v>3993</v>
      </c>
      <c r="G388" s="223"/>
      <c r="H388" s="224" t="s">
        <v>1</v>
      </c>
      <c r="I388" s="226"/>
      <c r="J388" s="223"/>
      <c r="K388" s="223"/>
      <c r="L388" s="227"/>
      <c r="M388" s="228"/>
      <c r="N388" s="229"/>
      <c r="O388" s="229"/>
      <c r="P388" s="229"/>
      <c r="Q388" s="229"/>
      <c r="R388" s="229"/>
      <c r="S388" s="229"/>
      <c r="T388" s="230"/>
      <c r="AT388" s="231" t="s">
        <v>214</v>
      </c>
      <c r="AU388" s="231" t="s">
        <v>81</v>
      </c>
      <c r="AV388" s="13" t="s">
        <v>81</v>
      </c>
      <c r="AW388" s="13" t="s">
        <v>30</v>
      </c>
      <c r="AX388" s="13" t="s">
        <v>73</v>
      </c>
      <c r="AY388" s="231" t="s">
        <v>185</v>
      </c>
    </row>
    <row r="389" spans="1:65" s="14" customFormat="1" ht="10.199999999999999">
      <c r="B389" s="232"/>
      <c r="C389" s="233"/>
      <c r="D389" s="217" t="s">
        <v>214</v>
      </c>
      <c r="E389" s="234" t="s">
        <v>1</v>
      </c>
      <c r="F389" s="235" t="s">
        <v>3994</v>
      </c>
      <c r="G389" s="233"/>
      <c r="H389" s="236">
        <v>15.45</v>
      </c>
      <c r="I389" s="237"/>
      <c r="J389" s="233"/>
      <c r="K389" s="233"/>
      <c r="L389" s="238"/>
      <c r="M389" s="239"/>
      <c r="N389" s="240"/>
      <c r="O389" s="240"/>
      <c r="P389" s="240"/>
      <c r="Q389" s="240"/>
      <c r="R389" s="240"/>
      <c r="S389" s="240"/>
      <c r="T389" s="241"/>
      <c r="AT389" s="242" t="s">
        <v>214</v>
      </c>
      <c r="AU389" s="242" t="s">
        <v>81</v>
      </c>
      <c r="AV389" s="14" t="s">
        <v>83</v>
      </c>
      <c r="AW389" s="14" t="s">
        <v>30</v>
      </c>
      <c r="AX389" s="14" t="s">
        <v>81</v>
      </c>
      <c r="AY389" s="242" t="s">
        <v>185</v>
      </c>
    </row>
    <row r="390" spans="1:65" s="2" customFormat="1" ht="33" customHeight="1">
      <c r="A390" s="35"/>
      <c r="B390" s="36"/>
      <c r="C390" s="204" t="s">
        <v>900</v>
      </c>
      <c r="D390" s="204" t="s">
        <v>187</v>
      </c>
      <c r="E390" s="205" t="s">
        <v>3995</v>
      </c>
      <c r="F390" s="206" t="s">
        <v>3996</v>
      </c>
      <c r="G390" s="207" t="s">
        <v>210</v>
      </c>
      <c r="H390" s="208">
        <v>60.287999999999997</v>
      </c>
      <c r="I390" s="209"/>
      <c r="J390" s="210">
        <f>ROUND(I390*H390,2)</f>
        <v>0</v>
      </c>
      <c r="K390" s="206" t="s">
        <v>1</v>
      </c>
      <c r="L390" s="40"/>
      <c r="M390" s="211" t="s">
        <v>1</v>
      </c>
      <c r="N390" s="212" t="s">
        <v>38</v>
      </c>
      <c r="O390" s="72"/>
      <c r="P390" s="213">
        <f>O390*H390</f>
        <v>0</v>
      </c>
      <c r="Q390" s="213">
        <v>0</v>
      </c>
      <c r="R390" s="213">
        <f>Q390*H390</f>
        <v>0</v>
      </c>
      <c r="S390" s="213">
        <v>0</v>
      </c>
      <c r="T390" s="214">
        <f>S390*H390</f>
        <v>0</v>
      </c>
      <c r="U390" s="35"/>
      <c r="V390" s="35"/>
      <c r="W390" s="35"/>
      <c r="X390" s="35"/>
      <c r="Y390" s="35"/>
      <c r="Z390" s="35"/>
      <c r="AA390" s="35"/>
      <c r="AB390" s="35"/>
      <c r="AC390" s="35"/>
      <c r="AD390" s="35"/>
      <c r="AE390" s="35"/>
      <c r="AR390" s="215" t="s">
        <v>192</v>
      </c>
      <c r="AT390" s="215" t="s">
        <v>187</v>
      </c>
      <c r="AU390" s="215" t="s">
        <v>81</v>
      </c>
      <c r="AY390" s="18" t="s">
        <v>185</v>
      </c>
      <c r="BE390" s="216">
        <f>IF(N390="základní",J390,0)</f>
        <v>0</v>
      </c>
      <c r="BF390" s="216">
        <f>IF(N390="snížená",J390,0)</f>
        <v>0</v>
      </c>
      <c r="BG390" s="216">
        <f>IF(N390="zákl. přenesená",J390,0)</f>
        <v>0</v>
      </c>
      <c r="BH390" s="216">
        <f>IF(N390="sníž. přenesená",J390,0)</f>
        <v>0</v>
      </c>
      <c r="BI390" s="216">
        <f>IF(N390="nulová",J390,0)</f>
        <v>0</v>
      </c>
      <c r="BJ390" s="18" t="s">
        <v>81</v>
      </c>
      <c r="BK390" s="216">
        <f>ROUND(I390*H390,2)</f>
        <v>0</v>
      </c>
      <c r="BL390" s="18" t="s">
        <v>192</v>
      </c>
      <c r="BM390" s="215" t="s">
        <v>3997</v>
      </c>
    </row>
    <row r="391" spans="1:65" s="2" customFormat="1" ht="19.2">
      <c r="A391" s="35"/>
      <c r="B391" s="36"/>
      <c r="C391" s="37"/>
      <c r="D391" s="217" t="s">
        <v>194</v>
      </c>
      <c r="E391" s="37"/>
      <c r="F391" s="218" t="s">
        <v>3996</v>
      </c>
      <c r="G391" s="37"/>
      <c r="H391" s="37"/>
      <c r="I391" s="116"/>
      <c r="J391" s="37"/>
      <c r="K391" s="37"/>
      <c r="L391" s="40"/>
      <c r="M391" s="219"/>
      <c r="N391" s="220"/>
      <c r="O391" s="72"/>
      <c r="P391" s="72"/>
      <c r="Q391" s="72"/>
      <c r="R391" s="72"/>
      <c r="S391" s="72"/>
      <c r="T391" s="73"/>
      <c r="U391" s="35"/>
      <c r="V391" s="35"/>
      <c r="W391" s="35"/>
      <c r="X391" s="35"/>
      <c r="Y391" s="35"/>
      <c r="Z391" s="35"/>
      <c r="AA391" s="35"/>
      <c r="AB391" s="35"/>
      <c r="AC391" s="35"/>
      <c r="AD391" s="35"/>
      <c r="AE391" s="35"/>
      <c r="AT391" s="18" t="s">
        <v>194</v>
      </c>
      <c r="AU391" s="18" t="s">
        <v>81</v>
      </c>
    </row>
    <row r="392" spans="1:65" s="13" customFormat="1" ht="10.199999999999999">
      <c r="B392" s="222"/>
      <c r="C392" s="223"/>
      <c r="D392" s="217" t="s">
        <v>214</v>
      </c>
      <c r="E392" s="224" t="s">
        <v>1</v>
      </c>
      <c r="F392" s="225" t="s">
        <v>3805</v>
      </c>
      <c r="G392" s="223"/>
      <c r="H392" s="224" t="s">
        <v>1</v>
      </c>
      <c r="I392" s="226"/>
      <c r="J392" s="223"/>
      <c r="K392" s="223"/>
      <c r="L392" s="227"/>
      <c r="M392" s="228"/>
      <c r="N392" s="229"/>
      <c r="O392" s="229"/>
      <c r="P392" s="229"/>
      <c r="Q392" s="229"/>
      <c r="R392" s="229"/>
      <c r="S392" s="229"/>
      <c r="T392" s="230"/>
      <c r="AT392" s="231" t="s">
        <v>214</v>
      </c>
      <c r="AU392" s="231" t="s">
        <v>81</v>
      </c>
      <c r="AV392" s="13" t="s">
        <v>81</v>
      </c>
      <c r="AW392" s="13" t="s">
        <v>30</v>
      </c>
      <c r="AX392" s="13" t="s">
        <v>73</v>
      </c>
      <c r="AY392" s="231" t="s">
        <v>185</v>
      </c>
    </row>
    <row r="393" spans="1:65" s="14" customFormat="1" ht="10.199999999999999">
      <c r="B393" s="232"/>
      <c r="C393" s="233"/>
      <c r="D393" s="217" t="s">
        <v>214</v>
      </c>
      <c r="E393" s="234" t="s">
        <v>1</v>
      </c>
      <c r="F393" s="235" t="s">
        <v>421</v>
      </c>
      <c r="G393" s="233"/>
      <c r="H393" s="236">
        <v>2</v>
      </c>
      <c r="I393" s="237"/>
      <c r="J393" s="233"/>
      <c r="K393" s="233"/>
      <c r="L393" s="238"/>
      <c r="M393" s="239"/>
      <c r="N393" s="240"/>
      <c r="O393" s="240"/>
      <c r="P393" s="240"/>
      <c r="Q393" s="240"/>
      <c r="R393" s="240"/>
      <c r="S393" s="240"/>
      <c r="T393" s="241"/>
      <c r="AT393" s="242" t="s">
        <v>214</v>
      </c>
      <c r="AU393" s="242" t="s">
        <v>81</v>
      </c>
      <c r="AV393" s="14" t="s">
        <v>83</v>
      </c>
      <c r="AW393" s="14" t="s">
        <v>30</v>
      </c>
      <c r="AX393" s="14" t="s">
        <v>73</v>
      </c>
      <c r="AY393" s="242" t="s">
        <v>185</v>
      </c>
    </row>
    <row r="394" spans="1:65" s="13" customFormat="1" ht="10.199999999999999">
      <c r="B394" s="222"/>
      <c r="C394" s="223"/>
      <c r="D394" s="217" t="s">
        <v>214</v>
      </c>
      <c r="E394" s="224" t="s">
        <v>1</v>
      </c>
      <c r="F394" s="225" t="s">
        <v>3998</v>
      </c>
      <c r="G394" s="223"/>
      <c r="H394" s="224" t="s">
        <v>1</v>
      </c>
      <c r="I394" s="226"/>
      <c r="J394" s="223"/>
      <c r="K394" s="223"/>
      <c r="L394" s="227"/>
      <c r="M394" s="228"/>
      <c r="N394" s="229"/>
      <c r="O394" s="229"/>
      <c r="P394" s="229"/>
      <c r="Q394" s="229"/>
      <c r="R394" s="229"/>
      <c r="S394" s="229"/>
      <c r="T394" s="230"/>
      <c r="AT394" s="231" t="s">
        <v>214</v>
      </c>
      <c r="AU394" s="231" t="s">
        <v>81</v>
      </c>
      <c r="AV394" s="13" t="s">
        <v>81</v>
      </c>
      <c r="AW394" s="13" t="s">
        <v>30</v>
      </c>
      <c r="AX394" s="13" t="s">
        <v>73</v>
      </c>
      <c r="AY394" s="231" t="s">
        <v>185</v>
      </c>
    </row>
    <row r="395" spans="1:65" s="14" customFormat="1" ht="10.199999999999999">
      <c r="B395" s="232"/>
      <c r="C395" s="233"/>
      <c r="D395" s="217" t="s">
        <v>214</v>
      </c>
      <c r="E395" s="234" t="s">
        <v>1</v>
      </c>
      <c r="F395" s="235" t="s">
        <v>3999</v>
      </c>
      <c r="G395" s="233"/>
      <c r="H395" s="236">
        <v>50.8</v>
      </c>
      <c r="I395" s="237"/>
      <c r="J395" s="233"/>
      <c r="K395" s="233"/>
      <c r="L395" s="238"/>
      <c r="M395" s="239"/>
      <c r="N395" s="240"/>
      <c r="O395" s="240"/>
      <c r="P395" s="240"/>
      <c r="Q395" s="240"/>
      <c r="R395" s="240"/>
      <c r="S395" s="240"/>
      <c r="T395" s="241"/>
      <c r="AT395" s="242" t="s">
        <v>214</v>
      </c>
      <c r="AU395" s="242" t="s">
        <v>81</v>
      </c>
      <c r="AV395" s="14" t="s">
        <v>83</v>
      </c>
      <c r="AW395" s="14" t="s">
        <v>30</v>
      </c>
      <c r="AX395" s="14" t="s">
        <v>73</v>
      </c>
      <c r="AY395" s="242" t="s">
        <v>185</v>
      </c>
    </row>
    <row r="396" spans="1:65" s="13" customFormat="1" ht="10.199999999999999">
      <c r="B396" s="222"/>
      <c r="C396" s="223"/>
      <c r="D396" s="217" t="s">
        <v>214</v>
      </c>
      <c r="E396" s="224" t="s">
        <v>1</v>
      </c>
      <c r="F396" s="225" t="s">
        <v>3770</v>
      </c>
      <c r="G396" s="223"/>
      <c r="H396" s="224" t="s">
        <v>1</v>
      </c>
      <c r="I396" s="226"/>
      <c r="J396" s="223"/>
      <c r="K396" s="223"/>
      <c r="L396" s="227"/>
      <c r="M396" s="228"/>
      <c r="N396" s="229"/>
      <c r="O396" s="229"/>
      <c r="P396" s="229"/>
      <c r="Q396" s="229"/>
      <c r="R396" s="229"/>
      <c r="S396" s="229"/>
      <c r="T396" s="230"/>
      <c r="AT396" s="231" t="s">
        <v>214</v>
      </c>
      <c r="AU396" s="231" t="s">
        <v>81</v>
      </c>
      <c r="AV396" s="13" t="s">
        <v>81</v>
      </c>
      <c r="AW396" s="13" t="s">
        <v>30</v>
      </c>
      <c r="AX396" s="13" t="s">
        <v>73</v>
      </c>
      <c r="AY396" s="231" t="s">
        <v>185</v>
      </c>
    </row>
    <row r="397" spans="1:65" s="14" customFormat="1" ht="10.199999999999999">
      <c r="B397" s="232"/>
      <c r="C397" s="233"/>
      <c r="D397" s="217" t="s">
        <v>214</v>
      </c>
      <c r="E397" s="234" t="s">
        <v>1</v>
      </c>
      <c r="F397" s="235" t="s">
        <v>4000</v>
      </c>
      <c r="G397" s="233"/>
      <c r="H397" s="236">
        <v>7.4880000000000004</v>
      </c>
      <c r="I397" s="237"/>
      <c r="J397" s="233"/>
      <c r="K397" s="233"/>
      <c r="L397" s="238"/>
      <c r="M397" s="239"/>
      <c r="N397" s="240"/>
      <c r="O397" s="240"/>
      <c r="P397" s="240"/>
      <c r="Q397" s="240"/>
      <c r="R397" s="240"/>
      <c r="S397" s="240"/>
      <c r="T397" s="241"/>
      <c r="AT397" s="242" t="s">
        <v>214</v>
      </c>
      <c r="AU397" s="242" t="s">
        <v>81</v>
      </c>
      <c r="AV397" s="14" t="s">
        <v>83</v>
      </c>
      <c r="AW397" s="14" t="s">
        <v>30</v>
      </c>
      <c r="AX397" s="14" t="s">
        <v>73</v>
      </c>
      <c r="AY397" s="242" t="s">
        <v>185</v>
      </c>
    </row>
    <row r="398" spans="1:65" s="15" customFormat="1" ht="10.199999999999999">
      <c r="B398" s="243"/>
      <c r="C398" s="244"/>
      <c r="D398" s="217" t="s">
        <v>214</v>
      </c>
      <c r="E398" s="245" t="s">
        <v>1</v>
      </c>
      <c r="F398" s="246" t="s">
        <v>219</v>
      </c>
      <c r="G398" s="244"/>
      <c r="H398" s="247">
        <v>60.287999999999997</v>
      </c>
      <c r="I398" s="248"/>
      <c r="J398" s="244"/>
      <c r="K398" s="244"/>
      <c r="L398" s="249"/>
      <c r="M398" s="250"/>
      <c r="N398" s="251"/>
      <c r="O398" s="251"/>
      <c r="P398" s="251"/>
      <c r="Q398" s="251"/>
      <c r="R398" s="251"/>
      <c r="S398" s="251"/>
      <c r="T398" s="252"/>
      <c r="AT398" s="253" t="s">
        <v>214</v>
      </c>
      <c r="AU398" s="253" t="s">
        <v>81</v>
      </c>
      <c r="AV398" s="15" t="s">
        <v>192</v>
      </c>
      <c r="AW398" s="15" t="s">
        <v>30</v>
      </c>
      <c r="AX398" s="15" t="s">
        <v>81</v>
      </c>
      <c r="AY398" s="253" t="s">
        <v>185</v>
      </c>
    </row>
    <row r="399" spans="1:65" s="2" customFormat="1" ht="33" customHeight="1">
      <c r="A399" s="35"/>
      <c r="B399" s="36"/>
      <c r="C399" s="204" t="s">
        <v>904</v>
      </c>
      <c r="D399" s="204" t="s">
        <v>187</v>
      </c>
      <c r="E399" s="205" t="s">
        <v>4001</v>
      </c>
      <c r="F399" s="206" t="s">
        <v>4002</v>
      </c>
      <c r="G399" s="207" t="s">
        <v>449</v>
      </c>
      <c r="H399" s="208">
        <v>7.0000000000000001E-3</v>
      </c>
      <c r="I399" s="209"/>
      <c r="J399" s="210">
        <f>ROUND(I399*H399,2)</f>
        <v>0</v>
      </c>
      <c r="K399" s="206" t="s">
        <v>1</v>
      </c>
      <c r="L399" s="40"/>
      <c r="M399" s="211" t="s">
        <v>1</v>
      </c>
      <c r="N399" s="212" t="s">
        <v>38</v>
      </c>
      <c r="O399" s="72"/>
      <c r="P399" s="213">
        <f>O399*H399</f>
        <v>0</v>
      </c>
      <c r="Q399" s="213">
        <v>0</v>
      </c>
      <c r="R399" s="213">
        <f>Q399*H399</f>
        <v>0</v>
      </c>
      <c r="S399" s="213">
        <v>0</v>
      </c>
      <c r="T399" s="214">
        <f>S399*H399</f>
        <v>0</v>
      </c>
      <c r="U399" s="35"/>
      <c r="V399" s="35"/>
      <c r="W399" s="35"/>
      <c r="X399" s="35"/>
      <c r="Y399" s="35"/>
      <c r="Z399" s="35"/>
      <c r="AA399" s="35"/>
      <c r="AB399" s="35"/>
      <c r="AC399" s="35"/>
      <c r="AD399" s="35"/>
      <c r="AE399" s="35"/>
      <c r="AR399" s="215" t="s">
        <v>192</v>
      </c>
      <c r="AT399" s="215" t="s">
        <v>187</v>
      </c>
      <c r="AU399" s="215" t="s">
        <v>81</v>
      </c>
      <c r="AY399" s="18" t="s">
        <v>185</v>
      </c>
      <c r="BE399" s="216">
        <f>IF(N399="základní",J399,0)</f>
        <v>0</v>
      </c>
      <c r="BF399" s="216">
        <f>IF(N399="snížená",J399,0)</f>
        <v>0</v>
      </c>
      <c r="BG399" s="216">
        <f>IF(N399="zákl. přenesená",J399,0)</f>
        <v>0</v>
      </c>
      <c r="BH399" s="216">
        <f>IF(N399="sníž. přenesená",J399,0)</f>
        <v>0</v>
      </c>
      <c r="BI399" s="216">
        <f>IF(N399="nulová",J399,0)</f>
        <v>0</v>
      </c>
      <c r="BJ399" s="18" t="s">
        <v>81</v>
      </c>
      <c r="BK399" s="216">
        <f>ROUND(I399*H399,2)</f>
        <v>0</v>
      </c>
      <c r="BL399" s="18" t="s">
        <v>192</v>
      </c>
      <c r="BM399" s="215" t="s">
        <v>4003</v>
      </c>
    </row>
    <row r="400" spans="1:65" s="2" customFormat="1" ht="28.8">
      <c r="A400" s="35"/>
      <c r="B400" s="36"/>
      <c r="C400" s="37"/>
      <c r="D400" s="217" t="s">
        <v>194</v>
      </c>
      <c r="E400" s="37"/>
      <c r="F400" s="218" t="s">
        <v>4002</v>
      </c>
      <c r="G400" s="37"/>
      <c r="H400" s="37"/>
      <c r="I400" s="116"/>
      <c r="J400" s="37"/>
      <c r="K400" s="37"/>
      <c r="L400" s="40"/>
      <c r="M400" s="219"/>
      <c r="N400" s="220"/>
      <c r="O400" s="72"/>
      <c r="P400" s="72"/>
      <c r="Q400" s="72"/>
      <c r="R400" s="72"/>
      <c r="S400" s="72"/>
      <c r="T400" s="73"/>
      <c r="U400" s="35"/>
      <c r="V400" s="35"/>
      <c r="W400" s="35"/>
      <c r="X400" s="35"/>
      <c r="Y400" s="35"/>
      <c r="Z400" s="35"/>
      <c r="AA400" s="35"/>
      <c r="AB400" s="35"/>
      <c r="AC400" s="35"/>
      <c r="AD400" s="35"/>
      <c r="AE400" s="35"/>
      <c r="AT400" s="18" t="s">
        <v>194</v>
      </c>
      <c r="AU400" s="18" t="s">
        <v>81</v>
      </c>
    </row>
    <row r="401" spans="1:65" s="13" customFormat="1" ht="10.199999999999999">
      <c r="B401" s="222"/>
      <c r="C401" s="223"/>
      <c r="D401" s="217" t="s">
        <v>214</v>
      </c>
      <c r="E401" s="224" t="s">
        <v>1</v>
      </c>
      <c r="F401" s="225" t="s">
        <v>4004</v>
      </c>
      <c r="G401" s="223"/>
      <c r="H401" s="224" t="s">
        <v>1</v>
      </c>
      <c r="I401" s="226"/>
      <c r="J401" s="223"/>
      <c r="K401" s="223"/>
      <c r="L401" s="227"/>
      <c r="M401" s="228"/>
      <c r="N401" s="229"/>
      <c r="O401" s="229"/>
      <c r="P401" s="229"/>
      <c r="Q401" s="229"/>
      <c r="R401" s="229"/>
      <c r="S401" s="229"/>
      <c r="T401" s="230"/>
      <c r="AT401" s="231" t="s">
        <v>214</v>
      </c>
      <c r="AU401" s="231" t="s">
        <v>81</v>
      </c>
      <c r="AV401" s="13" t="s">
        <v>81</v>
      </c>
      <c r="AW401" s="13" t="s">
        <v>30</v>
      </c>
      <c r="AX401" s="13" t="s">
        <v>73</v>
      </c>
      <c r="AY401" s="231" t="s">
        <v>185</v>
      </c>
    </row>
    <row r="402" spans="1:65" s="14" customFormat="1" ht="10.199999999999999">
      <c r="B402" s="232"/>
      <c r="C402" s="233"/>
      <c r="D402" s="217" t="s">
        <v>214</v>
      </c>
      <c r="E402" s="234" t="s">
        <v>1</v>
      </c>
      <c r="F402" s="235" t="s">
        <v>4005</v>
      </c>
      <c r="G402" s="233"/>
      <c r="H402" s="236">
        <v>2E-3</v>
      </c>
      <c r="I402" s="237"/>
      <c r="J402" s="233"/>
      <c r="K402" s="233"/>
      <c r="L402" s="238"/>
      <c r="M402" s="239"/>
      <c r="N402" s="240"/>
      <c r="O402" s="240"/>
      <c r="P402" s="240"/>
      <c r="Q402" s="240"/>
      <c r="R402" s="240"/>
      <c r="S402" s="240"/>
      <c r="T402" s="241"/>
      <c r="AT402" s="242" t="s">
        <v>214</v>
      </c>
      <c r="AU402" s="242" t="s">
        <v>81</v>
      </c>
      <c r="AV402" s="14" t="s">
        <v>83</v>
      </c>
      <c r="AW402" s="14" t="s">
        <v>30</v>
      </c>
      <c r="AX402" s="14" t="s">
        <v>73</v>
      </c>
      <c r="AY402" s="242" t="s">
        <v>185</v>
      </c>
    </row>
    <row r="403" spans="1:65" s="13" customFormat="1" ht="10.199999999999999">
      <c r="B403" s="222"/>
      <c r="C403" s="223"/>
      <c r="D403" s="217" t="s">
        <v>214</v>
      </c>
      <c r="E403" s="224" t="s">
        <v>1</v>
      </c>
      <c r="F403" s="225" t="s">
        <v>4006</v>
      </c>
      <c r="G403" s="223"/>
      <c r="H403" s="224" t="s">
        <v>1</v>
      </c>
      <c r="I403" s="226"/>
      <c r="J403" s="223"/>
      <c r="K403" s="223"/>
      <c r="L403" s="227"/>
      <c r="M403" s="228"/>
      <c r="N403" s="229"/>
      <c r="O403" s="229"/>
      <c r="P403" s="229"/>
      <c r="Q403" s="229"/>
      <c r="R403" s="229"/>
      <c r="S403" s="229"/>
      <c r="T403" s="230"/>
      <c r="AT403" s="231" t="s">
        <v>214</v>
      </c>
      <c r="AU403" s="231" t="s">
        <v>81</v>
      </c>
      <c r="AV403" s="13" t="s">
        <v>81</v>
      </c>
      <c r="AW403" s="13" t="s">
        <v>30</v>
      </c>
      <c r="AX403" s="13" t="s">
        <v>73</v>
      </c>
      <c r="AY403" s="231" t="s">
        <v>185</v>
      </c>
    </row>
    <row r="404" spans="1:65" s="14" customFormat="1" ht="10.199999999999999">
      <c r="B404" s="232"/>
      <c r="C404" s="233"/>
      <c r="D404" s="217" t="s">
        <v>214</v>
      </c>
      <c r="E404" s="234" t="s">
        <v>1</v>
      </c>
      <c r="F404" s="235" t="s">
        <v>4007</v>
      </c>
      <c r="G404" s="233"/>
      <c r="H404" s="236">
        <v>5.0000000000000001E-3</v>
      </c>
      <c r="I404" s="237"/>
      <c r="J404" s="233"/>
      <c r="K404" s="233"/>
      <c r="L404" s="238"/>
      <c r="M404" s="239"/>
      <c r="N404" s="240"/>
      <c r="O404" s="240"/>
      <c r="P404" s="240"/>
      <c r="Q404" s="240"/>
      <c r="R404" s="240"/>
      <c r="S404" s="240"/>
      <c r="T404" s="241"/>
      <c r="AT404" s="242" t="s">
        <v>214</v>
      </c>
      <c r="AU404" s="242" t="s">
        <v>81</v>
      </c>
      <c r="AV404" s="14" t="s">
        <v>83</v>
      </c>
      <c r="AW404" s="14" t="s">
        <v>30</v>
      </c>
      <c r="AX404" s="14" t="s">
        <v>73</v>
      </c>
      <c r="AY404" s="242" t="s">
        <v>185</v>
      </c>
    </row>
    <row r="405" spans="1:65" s="13" customFormat="1" ht="10.199999999999999">
      <c r="B405" s="222"/>
      <c r="C405" s="223"/>
      <c r="D405" s="217" t="s">
        <v>214</v>
      </c>
      <c r="E405" s="224" t="s">
        <v>1</v>
      </c>
      <c r="F405" s="225" t="s">
        <v>4008</v>
      </c>
      <c r="G405" s="223"/>
      <c r="H405" s="224" t="s">
        <v>1</v>
      </c>
      <c r="I405" s="226"/>
      <c r="J405" s="223"/>
      <c r="K405" s="223"/>
      <c r="L405" s="227"/>
      <c r="M405" s="228"/>
      <c r="N405" s="229"/>
      <c r="O405" s="229"/>
      <c r="P405" s="229"/>
      <c r="Q405" s="229"/>
      <c r="R405" s="229"/>
      <c r="S405" s="229"/>
      <c r="T405" s="230"/>
      <c r="AT405" s="231" t="s">
        <v>214</v>
      </c>
      <c r="AU405" s="231" t="s">
        <v>81</v>
      </c>
      <c r="AV405" s="13" t="s">
        <v>81</v>
      </c>
      <c r="AW405" s="13" t="s">
        <v>30</v>
      </c>
      <c r="AX405" s="13" t="s">
        <v>73</v>
      </c>
      <c r="AY405" s="231" t="s">
        <v>185</v>
      </c>
    </row>
    <row r="406" spans="1:65" s="14" customFormat="1" ht="10.199999999999999">
      <c r="B406" s="232"/>
      <c r="C406" s="233"/>
      <c r="D406" s="217" t="s">
        <v>214</v>
      </c>
      <c r="E406" s="234" t="s">
        <v>1</v>
      </c>
      <c r="F406" s="235" t="s">
        <v>4009</v>
      </c>
      <c r="G406" s="233"/>
      <c r="H406" s="236">
        <v>0</v>
      </c>
      <c r="I406" s="237"/>
      <c r="J406" s="233"/>
      <c r="K406" s="233"/>
      <c r="L406" s="238"/>
      <c r="M406" s="239"/>
      <c r="N406" s="240"/>
      <c r="O406" s="240"/>
      <c r="P406" s="240"/>
      <c r="Q406" s="240"/>
      <c r="R406" s="240"/>
      <c r="S406" s="240"/>
      <c r="T406" s="241"/>
      <c r="AT406" s="242" t="s">
        <v>214</v>
      </c>
      <c r="AU406" s="242" t="s">
        <v>81</v>
      </c>
      <c r="AV406" s="14" t="s">
        <v>83</v>
      </c>
      <c r="AW406" s="14" t="s">
        <v>30</v>
      </c>
      <c r="AX406" s="14" t="s">
        <v>73</v>
      </c>
      <c r="AY406" s="242" t="s">
        <v>185</v>
      </c>
    </row>
    <row r="407" spans="1:65" s="15" customFormat="1" ht="10.199999999999999">
      <c r="B407" s="243"/>
      <c r="C407" s="244"/>
      <c r="D407" s="217" t="s">
        <v>214</v>
      </c>
      <c r="E407" s="245" t="s">
        <v>1</v>
      </c>
      <c r="F407" s="246" t="s">
        <v>219</v>
      </c>
      <c r="G407" s="244"/>
      <c r="H407" s="247">
        <v>7.0000000000000001E-3</v>
      </c>
      <c r="I407" s="248"/>
      <c r="J407" s="244"/>
      <c r="K407" s="244"/>
      <c r="L407" s="249"/>
      <c r="M407" s="250"/>
      <c r="N407" s="251"/>
      <c r="O407" s="251"/>
      <c r="P407" s="251"/>
      <c r="Q407" s="251"/>
      <c r="R407" s="251"/>
      <c r="S407" s="251"/>
      <c r="T407" s="252"/>
      <c r="AT407" s="253" t="s">
        <v>214</v>
      </c>
      <c r="AU407" s="253" t="s">
        <v>81</v>
      </c>
      <c r="AV407" s="15" t="s">
        <v>192</v>
      </c>
      <c r="AW407" s="15" t="s">
        <v>30</v>
      </c>
      <c r="AX407" s="15" t="s">
        <v>81</v>
      </c>
      <c r="AY407" s="253" t="s">
        <v>185</v>
      </c>
    </row>
    <row r="408" spans="1:65" s="2" customFormat="1" ht="33" customHeight="1">
      <c r="A408" s="35"/>
      <c r="B408" s="36"/>
      <c r="C408" s="204" t="s">
        <v>911</v>
      </c>
      <c r="D408" s="204" t="s">
        <v>187</v>
      </c>
      <c r="E408" s="205" t="s">
        <v>4010</v>
      </c>
      <c r="F408" s="206" t="s">
        <v>4011</v>
      </c>
      <c r="G408" s="207" t="s">
        <v>210</v>
      </c>
      <c r="H408" s="208">
        <v>50.8</v>
      </c>
      <c r="I408" s="209"/>
      <c r="J408" s="210">
        <f>ROUND(I408*H408,2)</f>
        <v>0</v>
      </c>
      <c r="K408" s="206" t="s">
        <v>1</v>
      </c>
      <c r="L408" s="40"/>
      <c r="M408" s="211" t="s">
        <v>1</v>
      </c>
      <c r="N408" s="212" t="s">
        <v>38</v>
      </c>
      <c r="O408" s="72"/>
      <c r="P408" s="213">
        <f>O408*H408</f>
        <v>0</v>
      </c>
      <c r="Q408" s="213">
        <v>0</v>
      </c>
      <c r="R408" s="213">
        <f>Q408*H408</f>
        <v>0</v>
      </c>
      <c r="S408" s="213">
        <v>0</v>
      </c>
      <c r="T408" s="214">
        <f>S408*H408</f>
        <v>0</v>
      </c>
      <c r="U408" s="35"/>
      <c r="V408" s="35"/>
      <c r="W408" s="35"/>
      <c r="X408" s="35"/>
      <c r="Y408" s="35"/>
      <c r="Z408" s="35"/>
      <c r="AA408" s="35"/>
      <c r="AB408" s="35"/>
      <c r="AC408" s="35"/>
      <c r="AD408" s="35"/>
      <c r="AE408" s="35"/>
      <c r="AR408" s="215" t="s">
        <v>192</v>
      </c>
      <c r="AT408" s="215" t="s">
        <v>187</v>
      </c>
      <c r="AU408" s="215" t="s">
        <v>81</v>
      </c>
      <c r="AY408" s="18" t="s">
        <v>185</v>
      </c>
      <c r="BE408" s="216">
        <f>IF(N408="základní",J408,0)</f>
        <v>0</v>
      </c>
      <c r="BF408" s="216">
        <f>IF(N408="snížená",J408,0)</f>
        <v>0</v>
      </c>
      <c r="BG408" s="216">
        <f>IF(N408="zákl. přenesená",J408,0)</f>
        <v>0</v>
      </c>
      <c r="BH408" s="216">
        <f>IF(N408="sníž. přenesená",J408,0)</f>
        <v>0</v>
      </c>
      <c r="BI408" s="216">
        <f>IF(N408="nulová",J408,0)</f>
        <v>0</v>
      </c>
      <c r="BJ408" s="18" t="s">
        <v>81</v>
      </c>
      <c r="BK408" s="216">
        <f>ROUND(I408*H408,2)</f>
        <v>0</v>
      </c>
      <c r="BL408" s="18" t="s">
        <v>192</v>
      </c>
      <c r="BM408" s="215" t="s">
        <v>4012</v>
      </c>
    </row>
    <row r="409" spans="1:65" s="2" customFormat="1" ht="28.8">
      <c r="A409" s="35"/>
      <c r="B409" s="36"/>
      <c r="C409" s="37"/>
      <c r="D409" s="217" t="s">
        <v>194</v>
      </c>
      <c r="E409" s="37"/>
      <c r="F409" s="218" t="s">
        <v>4011</v>
      </c>
      <c r="G409" s="37"/>
      <c r="H409" s="37"/>
      <c r="I409" s="116"/>
      <c r="J409" s="37"/>
      <c r="K409" s="37"/>
      <c r="L409" s="40"/>
      <c r="M409" s="219"/>
      <c r="N409" s="220"/>
      <c r="O409" s="72"/>
      <c r="P409" s="72"/>
      <c r="Q409" s="72"/>
      <c r="R409" s="72"/>
      <c r="S409" s="72"/>
      <c r="T409" s="73"/>
      <c r="U409" s="35"/>
      <c r="V409" s="35"/>
      <c r="W409" s="35"/>
      <c r="X409" s="35"/>
      <c r="Y409" s="35"/>
      <c r="Z409" s="35"/>
      <c r="AA409" s="35"/>
      <c r="AB409" s="35"/>
      <c r="AC409" s="35"/>
      <c r="AD409" s="35"/>
      <c r="AE409" s="35"/>
      <c r="AT409" s="18" t="s">
        <v>194</v>
      </c>
      <c r="AU409" s="18" t="s">
        <v>81</v>
      </c>
    </row>
    <row r="410" spans="1:65" s="13" customFormat="1" ht="10.199999999999999">
      <c r="B410" s="222"/>
      <c r="C410" s="223"/>
      <c r="D410" s="217" t="s">
        <v>214</v>
      </c>
      <c r="E410" s="224" t="s">
        <v>1</v>
      </c>
      <c r="F410" s="225" t="s">
        <v>4013</v>
      </c>
      <c r="G410" s="223"/>
      <c r="H410" s="224" t="s">
        <v>1</v>
      </c>
      <c r="I410" s="226"/>
      <c r="J410" s="223"/>
      <c r="K410" s="223"/>
      <c r="L410" s="227"/>
      <c r="M410" s="228"/>
      <c r="N410" s="229"/>
      <c r="O410" s="229"/>
      <c r="P410" s="229"/>
      <c r="Q410" s="229"/>
      <c r="R410" s="229"/>
      <c r="S410" s="229"/>
      <c r="T410" s="230"/>
      <c r="AT410" s="231" t="s">
        <v>214</v>
      </c>
      <c r="AU410" s="231" t="s">
        <v>81</v>
      </c>
      <c r="AV410" s="13" t="s">
        <v>81</v>
      </c>
      <c r="AW410" s="13" t="s">
        <v>30</v>
      </c>
      <c r="AX410" s="13" t="s">
        <v>73</v>
      </c>
      <c r="AY410" s="231" t="s">
        <v>185</v>
      </c>
    </row>
    <row r="411" spans="1:65" s="14" customFormat="1" ht="10.199999999999999">
      <c r="B411" s="232"/>
      <c r="C411" s="233"/>
      <c r="D411" s="217" t="s">
        <v>214</v>
      </c>
      <c r="E411" s="234" t="s">
        <v>1</v>
      </c>
      <c r="F411" s="235" t="s">
        <v>3999</v>
      </c>
      <c r="G411" s="233"/>
      <c r="H411" s="236">
        <v>50.8</v>
      </c>
      <c r="I411" s="237"/>
      <c r="J411" s="233"/>
      <c r="K411" s="233"/>
      <c r="L411" s="238"/>
      <c r="M411" s="239"/>
      <c r="N411" s="240"/>
      <c r="O411" s="240"/>
      <c r="P411" s="240"/>
      <c r="Q411" s="240"/>
      <c r="R411" s="240"/>
      <c r="S411" s="240"/>
      <c r="T411" s="241"/>
      <c r="AT411" s="242" t="s">
        <v>214</v>
      </c>
      <c r="AU411" s="242" t="s">
        <v>81</v>
      </c>
      <c r="AV411" s="14" t="s">
        <v>83</v>
      </c>
      <c r="AW411" s="14" t="s">
        <v>30</v>
      </c>
      <c r="AX411" s="14" t="s">
        <v>81</v>
      </c>
      <c r="AY411" s="242" t="s">
        <v>185</v>
      </c>
    </row>
    <row r="412" spans="1:65" s="2" customFormat="1" ht="33" customHeight="1">
      <c r="A412" s="35"/>
      <c r="B412" s="36"/>
      <c r="C412" s="204" t="s">
        <v>247</v>
      </c>
      <c r="D412" s="204" t="s">
        <v>187</v>
      </c>
      <c r="E412" s="205" t="s">
        <v>4014</v>
      </c>
      <c r="F412" s="206" t="s">
        <v>4015</v>
      </c>
      <c r="G412" s="207" t="s">
        <v>210</v>
      </c>
      <c r="H412" s="208">
        <v>304.89999999999998</v>
      </c>
      <c r="I412" s="209"/>
      <c r="J412" s="210">
        <f>ROUND(I412*H412,2)</f>
        <v>0</v>
      </c>
      <c r="K412" s="206" t="s">
        <v>1</v>
      </c>
      <c r="L412" s="40"/>
      <c r="M412" s="211" t="s">
        <v>1</v>
      </c>
      <c r="N412" s="212" t="s">
        <v>38</v>
      </c>
      <c r="O412" s="72"/>
      <c r="P412" s="213">
        <f>O412*H412</f>
        <v>0</v>
      </c>
      <c r="Q412" s="213">
        <v>0</v>
      </c>
      <c r="R412" s="213">
        <f>Q412*H412</f>
        <v>0</v>
      </c>
      <c r="S412" s="213">
        <v>0</v>
      </c>
      <c r="T412" s="214">
        <f>S412*H412</f>
        <v>0</v>
      </c>
      <c r="U412" s="35"/>
      <c r="V412" s="35"/>
      <c r="W412" s="35"/>
      <c r="X412" s="35"/>
      <c r="Y412" s="35"/>
      <c r="Z412" s="35"/>
      <c r="AA412" s="35"/>
      <c r="AB412" s="35"/>
      <c r="AC412" s="35"/>
      <c r="AD412" s="35"/>
      <c r="AE412" s="35"/>
      <c r="AR412" s="215" t="s">
        <v>192</v>
      </c>
      <c r="AT412" s="215" t="s">
        <v>187</v>
      </c>
      <c r="AU412" s="215" t="s">
        <v>81</v>
      </c>
      <c r="AY412" s="18" t="s">
        <v>185</v>
      </c>
      <c r="BE412" s="216">
        <f>IF(N412="základní",J412,0)</f>
        <v>0</v>
      </c>
      <c r="BF412" s="216">
        <f>IF(N412="snížená",J412,0)</f>
        <v>0</v>
      </c>
      <c r="BG412" s="216">
        <f>IF(N412="zákl. přenesená",J412,0)</f>
        <v>0</v>
      </c>
      <c r="BH412" s="216">
        <f>IF(N412="sníž. přenesená",J412,0)</f>
        <v>0</v>
      </c>
      <c r="BI412" s="216">
        <f>IF(N412="nulová",J412,0)</f>
        <v>0</v>
      </c>
      <c r="BJ412" s="18" t="s">
        <v>81</v>
      </c>
      <c r="BK412" s="216">
        <f>ROUND(I412*H412,2)</f>
        <v>0</v>
      </c>
      <c r="BL412" s="18" t="s">
        <v>192</v>
      </c>
      <c r="BM412" s="215" t="s">
        <v>4016</v>
      </c>
    </row>
    <row r="413" spans="1:65" s="2" customFormat="1" ht="19.2">
      <c r="A413" s="35"/>
      <c r="B413" s="36"/>
      <c r="C413" s="37"/>
      <c r="D413" s="217" t="s">
        <v>194</v>
      </c>
      <c r="E413" s="37"/>
      <c r="F413" s="218" t="s">
        <v>4015</v>
      </c>
      <c r="G413" s="37"/>
      <c r="H413" s="37"/>
      <c r="I413" s="116"/>
      <c r="J413" s="37"/>
      <c r="K413" s="37"/>
      <c r="L413" s="40"/>
      <c r="M413" s="219"/>
      <c r="N413" s="220"/>
      <c r="O413" s="72"/>
      <c r="P413" s="72"/>
      <c r="Q413" s="72"/>
      <c r="R413" s="72"/>
      <c r="S413" s="72"/>
      <c r="T413" s="73"/>
      <c r="U413" s="35"/>
      <c r="V413" s="35"/>
      <c r="W413" s="35"/>
      <c r="X413" s="35"/>
      <c r="Y413" s="35"/>
      <c r="Z413" s="35"/>
      <c r="AA413" s="35"/>
      <c r="AB413" s="35"/>
      <c r="AC413" s="35"/>
      <c r="AD413" s="35"/>
      <c r="AE413" s="35"/>
      <c r="AT413" s="18" t="s">
        <v>194</v>
      </c>
      <c r="AU413" s="18" t="s">
        <v>81</v>
      </c>
    </row>
    <row r="414" spans="1:65" s="13" customFormat="1" ht="10.199999999999999">
      <c r="B414" s="222"/>
      <c r="C414" s="223"/>
      <c r="D414" s="217" t="s">
        <v>214</v>
      </c>
      <c r="E414" s="224" t="s">
        <v>1</v>
      </c>
      <c r="F414" s="225" t="s">
        <v>4017</v>
      </c>
      <c r="G414" s="223"/>
      <c r="H414" s="224" t="s">
        <v>1</v>
      </c>
      <c r="I414" s="226"/>
      <c r="J414" s="223"/>
      <c r="K414" s="223"/>
      <c r="L414" s="227"/>
      <c r="M414" s="228"/>
      <c r="N414" s="229"/>
      <c r="O414" s="229"/>
      <c r="P414" s="229"/>
      <c r="Q414" s="229"/>
      <c r="R414" s="229"/>
      <c r="S414" s="229"/>
      <c r="T414" s="230"/>
      <c r="AT414" s="231" t="s">
        <v>214</v>
      </c>
      <c r="AU414" s="231" t="s">
        <v>81</v>
      </c>
      <c r="AV414" s="13" t="s">
        <v>81</v>
      </c>
      <c r="AW414" s="13" t="s">
        <v>30</v>
      </c>
      <c r="AX414" s="13" t="s">
        <v>73</v>
      </c>
      <c r="AY414" s="231" t="s">
        <v>185</v>
      </c>
    </row>
    <row r="415" spans="1:65" s="14" customFormat="1" ht="10.199999999999999">
      <c r="B415" s="232"/>
      <c r="C415" s="233"/>
      <c r="D415" s="217" t="s">
        <v>214</v>
      </c>
      <c r="E415" s="234" t="s">
        <v>1</v>
      </c>
      <c r="F415" s="235" t="s">
        <v>4018</v>
      </c>
      <c r="G415" s="233"/>
      <c r="H415" s="236">
        <v>304.89999999999998</v>
      </c>
      <c r="I415" s="237"/>
      <c r="J415" s="233"/>
      <c r="K415" s="233"/>
      <c r="L415" s="238"/>
      <c r="M415" s="239"/>
      <c r="N415" s="240"/>
      <c r="O415" s="240"/>
      <c r="P415" s="240"/>
      <c r="Q415" s="240"/>
      <c r="R415" s="240"/>
      <c r="S415" s="240"/>
      <c r="T415" s="241"/>
      <c r="AT415" s="242" t="s">
        <v>214</v>
      </c>
      <c r="AU415" s="242" t="s">
        <v>81</v>
      </c>
      <c r="AV415" s="14" t="s">
        <v>83</v>
      </c>
      <c r="AW415" s="14" t="s">
        <v>30</v>
      </c>
      <c r="AX415" s="14" t="s">
        <v>81</v>
      </c>
      <c r="AY415" s="242" t="s">
        <v>185</v>
      </c>
    </row>
    <row r="416" spans="1:65" s="2" customFormat="1" ht="21.75" customHeight="1">
      <c r="A416" s="35"/>
      <c r="B416" s="36"/>
      <c r="C416" s="204" t="s">
        <v>924</v>
      </c>
      <c r="D416" s="204" t="s">
        <v>187</v>
      </c>
      <c r="E416" s="205" t="s">
        <v>4019</v>
      </c>
      <c r="F416" s="206" t="s">
        <v>4020</v>
      </c>
      <c r="G416" s="207" t="s">
        <v>190</v>
      </c>
      <c r="H416" s="208">
        <v>1810</v>
      </c>
      <c r="I416" s="209"/>
      <c r="J416" s="210">
        <f>ROUND(I416*H416,2)</f>
        <v>0</v>
      </c>
      <c r="K416" s="206" t="s">
        <v>1</v>
      </c>
      <c r="L416" s="40"/>
      <c r="M416" s="211" t="s">
        <v>1</v>
      </c>
      <c r="N416" s="212" t="s">
        <v>38</v>
      </c>
      <c r="O416" s="72"/>
      <c r="P416" s="213">
        <f>O416*H416</f>
        <v>0</v>
      </c>
      <c r="Q416" s="213">
        <v>0</v>
      </c>
      <c r="R416" s="213">
        <f>Q416*H416</f>
        <v>0</v>
      </c>
      <c r="S416" s="213">
        <v>0</v>
      </c>
      <c r="T416" s="214">
        <f>S416*H416</f>
        <v>0</v>
      </c>
      <c r="U416" s="35"/>
      <c r="V416" s="35"/>
      <c r="W416" s="35"/>
      <c r="X416" s="35"/>
      <c r="Y416" s="35"/>
      <c r="Z416" s="35"/>
      <c r="AA416" s="35"/>
      <c r="AB416" s="35"/>
      <c r="AC416" s="35"/>
      <c r="AD416" s="35"/>
      <c r="AE416" s="35"/>
      <c r="AR416" s="215" t="s">
        <v>192</v>
      </c>
      <c r="AT416" s="215" t="s">
        <v>187</v>
      </c>
      <c r="AU416" s="215" t="s">
        <v>81</v>
      </c>
      <c r="AY416" s="18" t="s">
        <v>185</v>
      </c>
      <c r="BE416" s="216">
        <f>IF(N416="základní",J416,0)</f>
        <v>0</v>
      </c>
      <c r="BF416" s="216">
        <f>IF(N416="snížená",J416,0)</f>
        <v>0</v>
      </c>
      <c r="BG416" s="216">
        <f>IF(N416="zákl. přenesená",J416,0)</f>
        <v>0</v>
      </c>
      <c r="BH416" s="216">
        <f>IF(N416="sníž. přenesená",J416,0)</f>
        <v>0</v>
      </c>
      <c r="BI416" s="216">
        <f>IF(N416="nulová",J416,0)</f>
        <v>0</v>
      </c>
      <c r="BJ416" s="18" t="s">
        <v>81</v>
      </c>
      <c r="BK416" s="216">
        <f>ROUND(I416*H416,2)</f>
        <v>0</v>
      </c>
      <c r="BL416" s="18" t="s">
        <v>192</v>
      </c>
      <c r="BM416" s="215" t="s">
        <v>4021</v>
      </c>
    </row>
    <row r="417" spans="1:65" s="2" customFormat="1" ht="10.199999999999999">
      <c r="A417" s="35"/>
      <c r="B417" s="36"/>
      <c r="C417" s="37"/>
      <c r="D417" s="217" t="s">
        <v>194</v>
      </c>
      <c r="E417" s="37"/>
      <c r="F417" s="218" t="s">
        <v>4020</v>
      </c>
      <c r="G417" s="37"/>
      <c r="H417" s="37"/>
      <c r="I417" s="116"/>
      <c r="J417" s="37"/>
      <c r="K417" s="37"/>
      <c r="L417" s="40"/>
      <c r="M417" s="219"/>
      <c r="N417" s="220"/>
      <c r="O417" s="72"/>
      <c r="P417" s="72"/>
      <c r="Q417" s="72"/>
      <c r="R417" s="72"/>
      <c r="S417" s="72"/>
      <c r="T417" s="73"/>
      <c r="U417" s="35"/>
      <c r="V417" s="35"/>
      <c r="W417" s="35"/>
      <c r="X417" s="35"/>
      <c r="Y417" s="35"/>
      <c r="Z417" s="35"/>
      <c r="AA417" s="35"/>
      <c r="AB417" s="35"/>
      <c r="AC417" s="35"/>
      <c r="AD417" s="35"/>
      <c r="AE417" s="35"/>
      <c r="AT417" s="18" t="s">
        <v>194</v>
      </c>
      <c r="AU417" s="18" t="s">
        <v>81</v>
      </c>
    </row>
    <row r="418" spans="1:65" s="13" customFormat="1" ht="10.199999999999999">
      <c r="B418" s="222"/>
      <c r="C418" s="223"/>
      <c r="D418" s="217" t="s">
        <v>214</v>
      </c>
      <c r="E418" s="224" t="s">
        <v>1</v>
      </c>
      <c r="F418" s="225" t="s">
        <v>4022</v>
      </c>
      <c r="G418" s="223"/>
      <c r="H418" s="224" t="s">
        <v>1</v>
      </c>
      <c r="I418" s="226"/>
      <c r="J418" s="223"/>
      <c r="K418" s="223"/>
      <c r="L418" s="227"/>
      <c r="M418" s="228"/>
      <c r="N418" s="229"/>
      <c r="O418" s="229"/>
      <c r="P418" s="229"/>
      <c r="Q418" s="229"/>
      <c r="R418" s="229"/>
      <c r="S418" s="229"/>
      <c r="T418" s="230"/>
      <c r="AT418" s="231" t="s">
        <v>214</v>
      </c>
      <c r="AU418" s="231" t="s">
        <v>81</v>
      </c>
      <c r="AV418" s="13" t="s">
        <v>81</v>
      </c>
      <c r="AW418" s="13" t="s">
        <v>30</v>
      </c>
      <c r="AX418" s="13" t="s">
        <v>73</v>
      </c>
      <c r="AY418" s="231" t="s">
        <v>185</v>
      </c>
    </row>
    <row r="419" spans="1:65" s="14" customFormat="1" ht="10.199999999999999">
      <c r="B419" s="232"/>
      <c r="C419" s="233"/>
      <c r="D419" s="217" t="s">
        <v>214</v>
      </c>
      <c r="E419" s="234" t="s">
        <v>1</v>
      </c>
      <c r="F419" s="235" t="s">
        <v>3817</v>
      </c>
      <c r="G419" s="233"/>
      <c r="H419" s="236">
        <v>1810</v>
      </c>
      <c r="I419" s="237"/>
      <c r="J419" s="233"/>
      <c r="K419" s="233"/>
      <c r="L419" s="238"/>
      <c r="M419" s="239"/>
      <c r="N419" s="240"/>
      <c r="O419" s="240"/>
      <c r="P419" s="240"/>
      <c r="Q419" s="240"/>
      <c r="R419" s="240"/>
      <c r="S419" s="240"/>
      <c r="T419" s="241"/>
      <c r="AT419" s="242" t="s">
        <v>214</v>
      </c>
      <c r="AU419" s="242" t="s">
        <v>81</v>
      </c>
      <c r="AV419" s="14" t="s">
        <v>83</v>
      </c>
      <c r="AW419" s="14" t="s">
        <v>30</v>
      </c>
      <c r="AX419" s="14" t="s">
        <v>81</v>
      </c>
      <c r="AY419" s="242" t="s">
        <v>185</v>
      </c>
    </row>
    <row r="420" spans="1:65" s="2" customFormat="1" ht="16.5" customHeight="1">
      <c r="A420" s="35"/>
      <c r="B420" s="36"/>
      <c r="C420" s="204" t="s">
        <v>354</v>
      </c>
      <c r="D420" s="204" t="s">
        <v>187</v>
      </c>
      <c r="E420" s="205" t="s">
        <v>4023</v>
      </c>
      <c r="F420" s="206" t="s">
        <v>4024</v>
      </c>
      <c r="G420" s="207" t="s">
        <v>316</v>
      </c>
      <c r="H420" s="208">
        <v>72.094999999999999</v>
      </c>
      <c r="I420" s="209"/>
      <c r="J420" s="210">
        <f>ROUND(I420*H420,2)</f>
        <v>0</v>
      </c>
      <c r="K420" s="206" t="s">
        <v>1</v>
      </c>
      <c r="L420" s="40"/>
      <c r="M420" s="211" t="s">
        <v>1</v>
      </c>
      <c r="N420" s="212" t="s">
        <v>38</v>
      </c>
      <c r="O420" s="72"/>
      <c r="P420" s="213">
        <f>O420*H420</f>
        <v>0</v>
      </c>
      <c r="Q420" s="213">
        <v>0</v>
      </c>
      <c r="R420" s="213">
        <f>Q420*H420</f>
        <v>0</v>
      </c>
      <c r="S420" s="213">
        <v>0</v>
      </c>
      <c r="T420" s="214">
        <f>S420*H420</f>
        <v>0</v>
      </c>
      <c r="U420" s="35"/>
      <c r="V420" s="35"/>
      <c r="W420" s="35"/>
      <c r="X420" s="35"/>
      <c r="Y420" s="35"/>
      <c r="Z420" s="35"/>
      <c r="AA420" s="35"/>
      <c r="AB420" s="35"/>
      <c r="AC420" s="35"/>
      <c r="AD420" s="35"/>
      <c r="AE420" s="35"/>
      <c r="AR420" s="215" t="s">
        <v>192</v>
      </c>
      <c r="AT420" s="215" t="s">
        <v>187</v>
      </c>
      <c r="AU420" s="215" t="s">
        <v>81</v>
      </c>
      <c r="AY420" s="18" t="s">
        <v>185</v>
      </c>
      <c r="BE420" s="216">
        <f>IF(N420="základní",J420,0)</f>
        <v>0</v>
      </c>
      <c r="BF420" s="216">
        <f>IF(N420="snížená",J420,0)</f>
        <v>0</v>
      </c>
      <c r="BG420" s="216">
        <f>IF(N420="zákl. přenesená",J420,0)</f>
        <v>0</v>
      </c>
      <c r="BH420" s="216">
        <f>IF(N420="sníž. přenesená",J420,0)</f>
        <v>0</v>
      </c>
      <c r="BI420" s="216">
        <f>IF(N420="nulová",J420,0)</f>
        <v>0</v>
      </c>
      <c r="BJ420" s="18" t="s">
        <v>81</v>
      </c>
      <c r="BK420" s="216">
        <f>ROUND(I420*H420,2)</f>
        <v>0</v>
      </c>
      <c r="BL420" s="18" t="s">
        <v>192</v>
      </c>
      <c r="BM420" s="215" t="s">
        <v>4025</v>
      </c>
    </row>
    <row r="421" spans="1:65" s="2" customFormat="1" ht="10.199999999999999">
      <c r="A421" s="35"/>
      <c r="B421" s="36"/>
      <c r="C421" s="37"/>
      <c r="D421" s="217" t="s">
        <v>194</v>
      </c>
      <c r="E421" s="37"/>
      <c r="F421" s="218" t="s">
        <v>4024</v>
      </c>
      <c r="G421" s="37"/>
      <c r="H421" s="37"/>
      <c r="I421" s="116"/>
      <c r="J421" s="37"/>
      <c r="K421" s="37"/>
      <c r="L421" s="40"/>
      <c r="M421" s="219"/>
      <c r="N421" s="220"/>
      <c r="O421" s="72"/>
      <c r="P421" s="72"/>
      <c r="Q421" s="72"/>
      <c r="R421" s="72"/>
      <c r="S421" s="72"/>
      <c r="T421" s="73"/>
      <c r="U421" s="35"/>
      <c r="V421" s="35"/>
      <c r="W421" s="35"/>
      <c r="X421" s="35"/>
      <c r="Y421" s="35"/>
      <c r="Z421" s="35"/>
      <c r="AA421" s="35"/>
      <c r="AB421" s="35"/>
      <c r="AC421" s="35"/>
      <c r="AD421" s="35"/>
      <c r="AE421" s="35"/>
      <c r="AT421" s="18" t="s">
        <v>194</v>
      </c>
      <c r="AU421" s="18" t="s">
        <v>81</v>
      </c>
    </row>
    <row r="422" spans="1:65" s="13" customFormat="1" ht="10.199999999999999">
      <c r="B422" s="222"/>
      <c r="C422" s="223"/>
      <c r="D422" s="217" t="s">
        <v>214</v>
      </c>
      <c r="E422" s="224" t="s">
        <v>1</v>
      </c>
      <c r="F422" s="225" t="s">
        <v>4026</v>
      </c>
      <c r="G422" s="223"/>
      <c r="H422" s="224" t="s">
        <v>1</v>
      </c>
      <c r="I422" s="226"/>
      <c r="J422" s="223"/>
      <c r="K422" s="223"/>
      <c r="L422" s="227"/>
      <c r="M422" s="228"/>
      <c r="N422" s="229"/>
      <c r="O422" s="229"/>
      <c r="P422" s="229"/>
      <c r="Q422" s="229"/>
      <c r="R422" s="229"/>
      <c r="S422" s="229"/>
      <c r="T422" s="230"/>
      <c r="AT422" s="231" t="s">
        <v>214</v>
      </c>
      <c r="AU422" s="231" t="s">
        <v>81</v>
      </c>
      <c r="AV422" s="13" t="s">
        <v>81</v>
      </c>
      <c r="AW422" s="13" t="s">
        <v>30</v>
      </c>
      <c r="AX422" s="13" t="s">
        <v>73</v>
      </c>
      <c r="AY422" s="231" t="s">
        <v>185</v>
      </c>
    </row>
    <row r="423" spans="1:65" s="14" customFormat="1" ht="10.199999999999999">
      <c r="B423" s="232"/>
      <c r="C423" s="233"/>
      <c r="D423" s="217" t="s">
        <v>214</v>
      </c>
      <c r="E423" s="234" t="s">
        <v>1</v>
      </c>
      <c r="F423" s="235" t="s">
        <v>4027</v>
      </c>
      <c r="G423" s="233"/>
      <c r="H423" s="236">
        <v>30.771999999999998</v>
      </c>
      <c r="I423" s="237"/>
      <c r="J423" s="233"/>
      <c r="K423" s="233"/>
      <c r="L423" s="238"/>
      <c r="M423" s="239"/>
      <c r="N423" s="240"/>
      <c r="O423" s="240"/>
      <c r="P423" s="240"/>
      <c r="Q423" s="240"/>
      <c r="R423" s="240"/>
      <c r="S423" s="240"/>
      <c r="T423" s="241"/>
      <c r="AT423" s="242" t="s">
        <v>214</v>
      </c>
      <c r="AU423" s="242" t="s">
        <v>81</v>
      </c>
      <c r="AV423" s="14" t="s">
        <v>83</v>
      </c>
      <c r="AW423" s="14" t="s">
        <v>30</v>
      </c>
      <c r="AX423" s="14" t="s">
        <v>73</v>
      </c>
      <c r="AY423" s="242" t="s">
        <v>185</v>
      </c>
    </row>
    <row r="424" spans="1:65" s="14" customFormat="1" ht="10.199999999999999">
      <c r="B424" s="232"/>
      <c r="C424" s="233"/>
      <c r="D424" s="217" t="s">
        <v>214</v>
      </c>
      <c r="E424" s="234" t="s">
        <v>1</v>
      </c>
      <c r="F424" s="235" t="s">
        <v>4028</v>
      </c>
      <c r="G424" s="233"/>
      <c r="H424" s="236">
        <v>12.308999999999999</v>
      </c>
      <c r="I424" s="237"/>
      <c r="J424" s="233"/>
      <c r="K424" s="233"/>
      <c r="L424" s="238"/>
      <c r="M424" s="239"/>
      <c r="N424" s="240"/>
      <c r="O424" s="240"/>
      <c r="P424" s="240"/>
      <c r="Q424" s="240"/>
      <c r="R424" s="240"/>
      <c r="S424" s="240"/>
      <c r="T424" s="241"/>
      <c r="AT424" s="242" t="s">
        <v>214</v>
      </c>
      <c r="AU424" s="242" t="s">
        <v>81</v>
      </c>
      <c r="AV424" s="14" t="s">
        <v>83</v>
      </c>
      <c r="AW424" s="14" t="s">
        <v>30</v>
      </c>
      <c r="AX424" s="14" t="s">
        <v>73</v>
      </c>
      <c r="AY424" s="242" t="s">
        <v>185</v>
      </c>
    </row>
    <row r="425" spans="1:65" s="14" customFormat="1" ht="10.199999999999999">
      <c r="B425" s="232"/>
      <c r="C425" s="233"/>
      <c r="D425" s="217" t="s">
        <v>214</v>
      </c>
      <c r="E425" s="234" t="s">
        <v>1</v>
      </c>
      <c r="F425" s="235" t="s">
        <v>4029</v>
      </c>
      <c r="G425" s="233"/>
      <c r="H425" s="236">
        <v>29.013999999999999</v>
      </c>
      <c r="I425" s="237"/>
      <c r="J425" s="233"/>
      <c r="K425" s="233"/>
      <c r="L425" s="238"/>
      <c r="M425" s="239"/>
      <c r="N425" s="240"/>
      <c r="O425" s="240"/>
      <c r="P425" s="240"/>
      <c r="Q425" s="240"/>
      <c r="R425" s="240"/>
      <c r="S425" s="240"/>
      <c r="T425" s="241"/>
      <c r="AT425" s="242" t="s">
        <v>214</v>
      </c>
      <c r="AU425" s="242" t="s">
        <v>81</v>
      </c>
      <c r="AV425" s="14" t="s">
        <v>83</v>
      </c>
      <c r="AW425" s="14" t="s">
        <v>30</v>
      </c>
      <c r="AX425" s="14" t="s">
        <v>73</v>
      </c>
      <c r="AY425" s="242" t="s">
        <v>185</v>
      </c>
    </row>
    <row r="426" spans="1:65" s="15" customFormat="1" ht="10.199999999999999">
      <c r="B426" s="243"/>
      <c r="C426" s="244"/>
      <c r="D426" s="217" t="s">
        <v>214</v>
      </c>
      <c r="E426" s="245" t="s">
        <v>1</v>
      </c>
      <c r="F426" s="246" t="s">
        <v>219</v>
      </c>
      <c r="G426" s="244"/>
      <c r="H426" s="247">
        <v>72.094999999999999</v>
      </c>
      <c r="I426" s="248"/>
      <c r="J426" s="244"/>
      <c r="K426" s="244"/>
      <c r="L426" s="249"/>
      <c r="M426" s="250"/>
      <c r="N426" s="251"/>
      <c r="O426" s="251"/>
      <c r="P426" s="251"/>
      <c r="Q426" s="251"/>
      <c r="R426" s="251"/>
      <c r="S426" s="251"/>
      <c r="T426" s="252"/>
      <c r="AT426" s="253" t="s">
        <v>214</v>
      </c>
      <c r="AU426" s="253" t="s">
        <v>81</v>
      </c>
      <c r="AV426" s="15" t="s">
        <v>192</v>
      </c>
      <c r="AW426" s="15" t="s">
        <v>30</v>
      </c>
      <c r="AX426" s="15" t="s">
        <v>81</v>
      </c>
      <c r="AY426" s="253" t="s">
        <v>185</v>
      </c>
    </row>
    <row r="427" spans="1:65" s="2" customFormat="1" ht="16.5" customHeight="1">
      <c r="A427" s="35"/>
      <c r="B427" s="36"/>
      <c r="C427" s="204" t="s">
        <v>931</v>
      </c>
      <c r="D427" s="204" t="s">
        <v>187</v>
      </c>
      <c r="E427" s="205" t="s">
        <v>4030</v>
      </c>
      <c r="F427" s="206" t="s">
        <v>4031</v>
      </c>
      <c r="G427" s="207" t="s">
        <v>449</v>
      </c>
      <c r="H427" s="208">
        <v>0.58799999999999997</v>
      </c>
      <c r="I427" s="209"/>
      <c r="J427" s="210">
        <f>ROUND(I427*H427,2)</f>
        <v>0</v>
      </c>
      <c r="K427" s="206" t="s">
        <v>1</v>
      </c>
      <c r="L427" s="40"/>
      <c r="M427" s="211" t="s">
        <v>1</v>
      </c>
      <c r="N427" s="212" t="s">
        <v>38</v>
      </c>
      <c r="O427" s="72"/>
      <c r="P427" s="213">
        <f>O427*H427</f>
        <v>0</v>
      </c>
      <c r="Q427" s="213">
        <v>0</v>
      </c>
      <c r="R427" s="213">
        <f>Q427*H427</f>
        <v>0</v>
      </c>
      <c r="S427" s="213">
        <v>0</v>
      </c>
      <c r="T427" s="214">
        <f>S427*H427</f>
        <v>0</v>
      </c>
      <c r="U427" s="35"/>
      <c r="V427" s="35"/>
      <c r="W427" s="35"/>
      <c r="X427" s="35"/>
      <c r="Y427" s="35"/>
      <c r="Z427" s="35"/>
      <c r="AA427" s="35"/>
      <c r="AB427" s="35"/>
      <c r="AC427" s="35"/>
      <c r="AD427" s="35"/>
      <c r="AE427" s="35"/>
      <c r="AR427" s="215" t="s">
        <v>192</v>
      </c>
      <c r="AT427" s="215" t="s">
        <v>187</v>
      </c>
      <c r="AU427" s="215" t="s">
        <v>81</v>
      </c>
      <c r="AY427" s="18" t="s">
        <v>185</v>
      </c>
      <c r="BE427" s="216">
        <f>IF(N427="základní",J427,0)</f>
        <v>0</v>
      </c>
      <c r="BF427" s="216">
        <f>IF(N427="snížená",J427,0)</f>
        <v>0</v>
      </c>
      <c r="BG427" s="216">
        <f>IF(N427="zákl. přenesená",J427,0)</f>
        <v>0</v>
      </c>
      <c r="BH427" s="216">
        <f>IF(N427="sníž. přenesená",J427,0)</f>
        <v>0</v>
      </c>
      <c r="BI427" s="216">
        <f>IF(N427="nulová",J427,0)</f>
        <v>0</v>
      </c>
      <c r="BJ427" s="18" t="s">
        <v>81</v>
      </c>
      <c r="BK427" s="216">
        <f>ROUND(I427*H427,2)</f>
        <v>0</v>
      </c>
      <c r="BL427" s="18" t="s">
        <v>192</v>
      </c>
      <c r="BM427" s="215" t="s">
        <v>4032</v>
      </c>
    </row>
    <row r="428" spans="1:65" s="2" customFormat="1" ht="10.199999999999999">
      <c r="A428" s="35"/>
      <c r="B428" s="36"/>
      <c r="C428" s="37"/>
      <c r="D428" s="217" t="s">
        <v>194</v>
      </c>
      <c r="E428" s="37"/>
      <c r="F428" s="218" t="s">
        <v>4031</v>
      </c>
      <c r="G428" s="37"/>
      <c r="H428" s="37"/>
      <c r="I428" s="116"/>
      <c r="J428" s="37"/>
      <c r="K428" s="37"/>
      <c r="L428" s="40"/>
      <c r="M428" s="219"/>
      <c r="N428" s="220"/>
      <c r="O428" s="72"/>
      <c r="P428" s="72"/>
      <c r="Q428" s="72"/>
      <c r="R428" s="72"/>
      <c r="S428" s="72"/>
      <c r="T428" s="73"/>
      <c r="U428" s="35"/>
      <c r="V428" s="35"/>
      <c r="W428" s="35"/>
      <c r="X428" s="35"/>
      <c r="Y428" s="35"/>
      <c r="Z428" s="35"/>
      <c r="AA428" s="35"/>
      <c r="AB428" s="35"/>
      <c r="AC428" s="35"/>
      <c r="AD428" s="35"/>
      <c r="AE428" s="35"/>
      <c r="AT428" s="18" t="s">
        <v>194</v>
      </c>
      <c r="AU428" s="18" t="s">
        <v>81</v>
      </c>
    </row>
    <row r="429" spans="1:65" s="2" customFormat="1" ht="16.5" customHeight="1">
      <c r="A429" s="35"/>
      <c r="B429" s="36"/>
      <c r="C429" s="204" t="s">
        <v>528</v>
      </c>
      <c r="D429" s="204" t="s">
        <v>187</v>
      </c>
      <c r="E429" s="205" t="s">
        <v>4030</v>
      </c>
      <c r="F429" s="206" t="s">
        <v>4031</v>
      </c>
      <c r="G429" s="207" t="s">
        <v>449</v>
      </c>
      <c r="H429" s="208">
        <v>76.385999999999996</v>
      </c>
      <c r="I429" s="209"/>
      <c r="J429" s="210">
        <f>ROUND(I429*H429,2)</f>
        <v>0</v>
      </c>
      <c r="K429" s="206" t="s">
        <v>1</v>
      </c>
      <c r="L429" s="40"/>
      <c r="M429" s="211" t="s">
        <v>1</v>
      </c>
      <c r="N429" s="212" t="s">
        <v>38</v>
      </c>
      <c r="O429" s="72"/>
      <c r="P429" s="213">
        <f>O429*H429</f>
        <v>0</v>
      </c>
      <c r="Q429" s="213">
        <v>0</v>
      </c>
      <c r="R429" s="213">
        <f>Q429*H429</f>
        <v>0</v>
      </c>
      <c r="S429" s="213">
        <v>0</v>
      </c>
      <c r="T429" s="214">
        <f>S429*H429</f>
        <v>0</v>
      </c>
      <c r="U429" s="35"/>
      <c r="V429" s="35"/>
      <c r="W429" s="35"/>
      <c r="X429" s="35"/>
      <c r="Y429" s="35"/>
      <c r="Z429" s="35"/>
      <c r="AA429" s="35"/>
      <c r="AB429" s="35"/>
      <c r="AC429" s="35"/>
      <c r="AD429" s="35"/>
      <c r="AE429" s="35"/>
      <c r="AR429" s="215" t="s">
        <v>192</v>
      </c>
      <c r="AT429" s="215" t="s">
        <v>187</v>
      </c>
      <c r="AU429" s="215" t="s">
        <v>81</v>
      </c>
      <c r="AY429" s="18" t="s">
        <v>185</v>
      </c>
      <c r="BE429" s="216">
        <f>IF(N429="základní",J429,0)</f>
        <v>0</v>
      </c>
      <c r="BF429" s="216">
        <f>IF(N429="snížená",J429,0)</f>
        <v>0</v>
      </c>
      <c r="BG429" s="216">
        <f>IF(N429="zákl. přenesená",J429,0)</f>
        <v>0</v>
      </c>
      <c r="BH429" s="216">
        <f>IF(N429="sníž. přenesená",J429,0)</f>
        <v>0</v>
      </c>
      <c r="BI429" s="216">
        <f>IF(N429="nulová",J429,0)</f>
        <v>0</v>
      </c>
      <c r="BJ429" s="18" t="s">
        <v>81</v>
      </c>
      <c r="BK429" s="216">
        <f>ROUND(I429*H429,2)</f>
        <v>0</v>
      </c>
      <c r="BL429" s="18" t="s">
        <v>192</v>
      </c>
      <c r="BM429" s="215" t="s">
        <v>4033</v>
      </c>
    </row>
    <row r="430" spans="1:65" s="2" customFormat="1" ht="10.199999999999999">
      <c r="A430" s="35"/>
      <c r="B430" s="36"/>
      <c r="C430" s="37"/>
      <c r="D430" s="217" t="s">
        <v>194</v>
      </c>
      <c r="E430" s="37"/>
      <c r="F430" s="218" t="s">
        <v>4031</v>
      </c>
      <c r="G430" s="37"/>
      <c r="H430" s="37"/>
      <c r="I430" s="116"/>
      <c r="J430" s="37"/>
      <c r="K430" s="37"/>
      <c r="L430" s="40"/>
      <c r="M430" s="219"/>
      <c r="N430" s="220"/>
      <c r="O430" s="72"/>
      <c r="P430" s="72"/>
      <c r="Q430" s="72"/>
      <c r="R430" s="72"/>
      <c r="S430" s="72"/>
      <c r="T430" s="73"/>
      <c r="U430" s="35"/>
      <c r="V430" s="35"/>
      <c r="W430" s="35"/>
      <c r="X430" s="35"/>
      <c r="Y430" s="35"/>
      <c r="Z430" s="35"/>
      <c r="AA430" s="35"/>
      <c r="AB430" s="35"/>
      <c r="AC430" s="35"/>
      <c r="AD430" s="35"/>
      <c r="AE430" s="35"/>
      <c r="AT430" s="18" t="s">
        <v>194</v>
      </c>
      <c r="AU430" s="18" t="s">
        <v>81</v>
      </c>
    </row>
    <row r="431" spans="1:65" s="2" customFormat="1" ht="16.5" customHeight="1">
      <c r="A431" s="35"/>
      <c r="B431" s="36"/>
      <c r="C431" s="204" t="s">
        <v>938</v>
      </c>
      <c r="D431" s="204" t="s">
        <v>187</v>
      </c>
      <c r="E431" s="205" t="s">
        <v>472</v>
      </c>
      <c r="F431" s="206" t="s">
        <v>4034</v>
      </c>
      <c r="G431" s="207" t="s">
        <v>4035</v>
      </c>
      <c r="H431" s="208">
        <v>1</v>
      </c>
      <c r="I431" s="209"/>
      <c r="J431" s="210">
        <f>ROUND(I431*H431,2)</f>
        <v>0</v>
      </c>
      <c r="K431" s="206" t="s">
        <v>1</v>
      </c>
      <c r="L431" s="40"/>
      <c r="M431" s="211" t="s">
        <v>1</v>
      </c>
      <c r="N431" s="212" t="s">
        <v>38</v>
      </c>
      <c r="O431" s="72"/>
      <c r="P431" s="213">
        <f>O431*H431</f>
        <v>0</v>
      </c>
      <c r="Q431" s="213">
        <v>0</v>
      </c>
      <c r="R431" s="213">
        <f>Q431*H431</f>
        <v>0</v>
      </c>
      <c r="S431" s="213">
        <v>0</v>
      </c>
      <c r="T431" s="214">
        <f>S431*H431</f>
        <v>0</v>
      </c>
      <c r="U431" s="35"/>
      <c r="V431" s="35"/>
      <c r="W431" s="35"/>
      <c r="X431" s="35"/>
      <c r="Y431" s="35"/>
      <c r="Z431" s="35"/>
      <c r="AA431" s="35"/>
      <c r="AB431" s="35"/>
      <c r="AC431" s="35"/>
      <c r="AD431" s="35"/>
      <c r="AE431" s="35"/>
      <c r="AR431" s="215" t="s">
        <v>192</v>
      </c>
      <c r="AT431" s="215" t="s">
        <v>187</v>
      </c>
      <c r="AU431" s="215" t="s">
        <v>81</v>
      </c>
      <c r="AY431" s="18" t="s">
        <v>185</v>
      </c>
      <c r="BE431" s="216">
        <f>IF(N431="základní",J431,0)</f>
        <v>0</v>
      </c>
      <c r="BF431" s="216">
        <f>IF(N431="snížená",J431,0)</f>
        <v>0</v>
      </c>
      <c r="BG431" s="216">
        <f>IF(N431="zákl. přenesená",J431,0)</f>
        <v>0</v>
      </c>
      <c r="BH431" s="216">
        <f>IF(N431="sníž. přenesená",J431,0)</f>
        <v>0</v>
      </c>
      <c r="BI431" s="216">
        <f>IF(N431="nulová",J431,0)</f>
        <v>0</v>
      </c>
      <c r="BJ431" s="18" t="s">
        <v>81</v>
      </c>
      <c r="BK431" s="216">
        <f>ROUND(I431*H431,2)</f>
        <v>0</v>
      </c>
      <c r="BL431" s="18" t="s">
        <v>192</v>
      </c>
      <c r="BM431" s="215" t="s">
        <v>4036</v>
      </c>
    </row>
    <row r="432" spans="1:65" s="2" customFormat="1" ht="10.199999999999999">
      <c r="A432" s="35"/>
      <c r="B432" s="36"/>
      <c r="C432" s="37"/>
      <c r="D432" s="217" t="s">
        <v>194</v>
      </c>
      <c r="E432" s="37"/>
      <c r="F432" s="218" t="s">
        <v>4034</v>
      </c>
      <c r="G432" s="37"/>
      <c r="H432" s="37"/>
      <c r="I432" s="116"/>
      <c r="J432" s="37"/>
      <c r="K432" s="37"/>
      <c r="L432" s="40"/>
      <c r="M432" s="219"/>
      <c r="N432" s="220"/>
      <c r="O432" s="72"/>
      <c r="P432" s="72"/>
      <c r="Q432" s="72"/>
      <c r="R432" s="72"/>
      <c r="S432" s="72"/>
      <c r="T432" s="73"/>
      <c r="U432" s="35"/>
      <c r="V432" s="35"/>
      <c r="W432" s="35"/>
      <c r="X432" s="35"/>
      <c r="Y432" s="35"/>
      <c r="Z432" s="35"/>
      <c r="AA432" s="35"/>
      <c r="AB432" s="35"/>
      <c r="AC432" s="35"/>
      <c r="AD432" s="35"/>
      <c r="AE432" s="35"/>
      <c r="AT432" s="18" t="s">
        <v>194</v>
      </c>
      <c r="AU432" s="18" t="s">
        <v>81</v>
      </c>
    </row>
    <row r="433" spans="1:65" s="12" customFormat="1" ht="22.8" customHeight="1">
      <c r="B433" s="188"/>
      <c r="C433" s="189"/>
      <c r="D433" s="190" t="s">
        <v>72</v>
      </c>
      <c r="E433" s="202" t="s">
        <v>81</v>
      </c>
      <c r="F433" s="202" t="s">
        <v>186</v>
      </c>
      <c r="G433" s="189"/>
      <c r="H433" s="189"/>
      <c r="I433" s="192"/>
      <c r="J433" s="203">
        <f>BK433</f>
        <v>0</v>
      </c>
      <c r="K433" s="189"/>
      <c r="L433" s="194"/>
      <c r="M433" s="195"/>
      <c r="N433" s="196"/>
      <c r="O433" s="196"/>
      <c r="P433" s="197">
        <f>SUM(P434:P466)</f>
        <v>0</v>
      </c>
      <c r="Q433" s="196"/>
      <c r="R433" s="197">
        <f>SUM(R434:R466)</f>
        <v>0</v>
      </c>
      <c r="S433" s="196"/>
      <c r="T433" s="198">
        <f>SUM(T434:T466)</f>
        <v>0</v>
      </c>
      <c r="AR433" s="199" t="s">
        <v>81</v>
      </c>
      <c r="AT433" s="200" t="s">
        <v>72</v>
      </c>
      <c r="AU433" s="200" t="s">
        <v>81</v>
      </c>
      <c r="AY433" s="199" t="s">
        <v>185</v>
      </c>
      <c r="BK433" s="201">
        <f>SUM(BK434:BK466)</f>
        <v>0</v>
      </c>
    </row>
    <row r="434" spans="1:65" s="2" customFormat="1" ht="21.75" customHeight="1">
      <c r="A434" s="35"/>
      <c r="B434" s="36"/>
      <c r="C434" s="204" t="s">
        <v>943</v>
      </c>
      <c r="D434" s="204" t="s">
        <v>187</v>
      </c>
      <c r="E434" s="205" t="s">
        <v>4037</v>
      </c>
      <c r="F434" s="206" t="s">
        <v>4038</v>
      </c>
      <c r="G434" s="207" t="s">
        <v>325</v>
      </c>
      <c r="H434" s="208">
        <v>28.8</v>
      </c>
      <c r="I434" s="209"/>
      <c r="J434" s="210">
        <f>ROUND(I434*H434,2)</f>
        <v>0</v>
      </c>
      <c r="K434" s="206" t="s">
        <v>191</v>
      </c>
      <c r="L434" s="40"/>
      <c r="M434" s="211" t="s">
        <v>1</v>
      </c>
      <c r="N434" s="212" t="s">
        <v>38</v>
      </c>
      <c r="O434" s="72"/>
      <c r="P434" s="213">
        <f>O434*H434</f>
        <v>0</v>
      </c>
      <c r="Q434" s="213">
        <v>0</v>
      </c>
      <c r="R434" s="213">
        <f>Q434*H434</f>
        <v>0</v>
      </c>
      <c r="S434" s="213">
        <v>0</v>
      </c>
      <c r="T434" s="214">
        <f>S434*H434</f>
        <v>0</v>
      </c>
      <c r="U434" s="35"/>
      <c r="V434" s="35"/>
      <c r="W434" s="35"/>
      <c r="X434" s="35"/>
      <c r="Y434" s="35"/>
      <c r="Z434" s="35"/>
      <c r="AA434" s="35"/>
      <c r="AB434" s="35"/>
      <c r="AC434" s="35"/>
      <c r="AD434" s="35"/>
      <c r="AE434" s="35"/>
      <c r="AR434" s="215" t="s">
        <v>192</v>
      </c>
      <c r="AT434" s="215" t="s">
        <v>187</v>
      </c>
      <c r="AU434" s="215" t="s">
        <v>83</v>
      </c>
      <c r="AY434" s="18" t="s">
        <v>185</v>
      </c>
      <c r="BE434" s="216">
        <f>IF(N434="základní",J434,0)</f>
        <v>0</v>
      </c>
      <c r="BF434" s="216">
        <f>IF(N434="snížená",J434,0)</f>
        <v>0</v>
      </c>
      <c r="BG434" s="216">
        <f>IF(N434="zákl. přenesená",J434,0)</f>
        <v>0</v>
      </c>
      <c r="BH434" s="216">
        <f>IF(N434="sníž. přenesená",J434,0)</f>
        <v>0</v>
      </c>
      <c r="BI434" s="216">
        <f>IF(N434="nulová",J434,0)</f>
        <v>0</v>
      </c>
      <c r="BJ434" s="18" t="s">
        <v>81</v>
      </c>
      <c r="BK434" s="216">
        <f>ROUND(I434*H434,2)</f>
        <v>0</v>
      </c>
      <c r="BL434" s="18" t="s">
        <v>192</v>
      </c>
      <c r="BM434" s="215" t="s">
        <v>4039</v>
      </c>
    </row>
    <row r="435" spans="1:65" s="2" customFormat="1" ht="28.8">
      <c r="A435" s="35"/>
      <c r="B435" s="36"/>
      <c r="C435" s="37"/>
      <c r="D435" s="217" t="s">
        <v>194</v>
      </c>
      <c r="E435" s="37"/>
      <c r="F435" s="218" t="s">
        <v>4040</v>
      </c>
      <c r="G435" s="37"/>
      <c r="H435" s="37"/>
      <c r="I435" s="116"/>
      <c r="J435" s="37"/>
      <c r="K435" s="37"/>
      <c r="L435" s="40"/>
      <c r="M435" s="219"/>
      <c r="N435" s="220"/>
      <c r="O435" s="72"/>
      <c r="P435" s="72"/>
      <c r="Q435" s="72"/>
      <c r="R435" s="72"/>
      <c r="S435" s="72"/>
      <c r="T435" s="73"/>
      <c r="U435" s="35"/>
      <c r="V435" s="35"/>
      <c r="W435" s="35"/>
      <c r="X435" s="35"/>
      <c r="Y435" s="35"/>
      <c r="Z435" s="35"/>
      <c r="AA435" s="35"/>
      <c r="AB435" s="35"/>
      <c r="AC435" s="35"/>
      <c r="AD435" s="35"/>
      <c r="AE435" s="35"/>
      <c r="AT435" s="18" t="s">
        <v>194</v>
      </c>
      <c r="AU435" s="18" t="s">
        <v>83</v>
      </c>
    </row>
    <row r="436" spans="1:65" s="2" customFormat="1" ht="38.4">
      <c r="A436" s="35"/>
      <c r="B436" s="36"/>
      <c r="C436" s="37"/>
      <c r="D436" s="217" t="s">
        <v>196</v>
      </c>
      <c r="E436" s="37"/>
      <c r="F436" s="221" t="s">
        <v>4041</v>
      </c>
      <c r="G436" s="37"/>
      <c r="H436" s="37"/>
      <c r="I436" s="116"/>
      <c r="J436" s="37"/>
      <c r="K436" s="37"/>
      <c r="L436" s="40"/>
      <c r="M436" s="219"/>
      <c r="N436" s="220"/>
      <c r="O436" s="72"/>
      <c r="P436" s="72"/>
      <c r="Q436" s="72"/>
      <c r="R436" s="72"/>
      <c r="S436" s="72"/>
      <c r="T436" s="73"/>
      <c r="U436" s="35"/>
      <c r="V436" s="35"/>
      <c r="W436" s="35"/>
      <c r="X436" s="35"/>
      <c r="Y436" s="35"/>
      <c r="Z436" s="35"/>
      <c r="AA436" s="35"/>
      <c r="AB436" s="35"/>
      <c r="AC436" s="35"/>
      <c r="AD436" s="35"/>
      <c r="AE436" s="35"/>
      <c r="AT436" s="18" t="s">
        <v>196</v>
      </c>
      <c r="AU436" s="18" t="s">
        <v>83</v>
      </c>
    </row>
    <row r="437" spans="1:65" s="13" customFormat="1" ht="10.199999999999999">
      <c r="B437" s="222"/>
      <c r="C437" s="223"/>
      <c r="D437" s="217" t="s">
        <v>214</v>
      </c>
      <c r="E437" s="224" t="s">
        <v>1</v>
      </c>
      <c r="F437" s="225" t="s">
        <v>4042</v>
      </c>
      <c r="G437" s="223"/>
      <c r="H437" s="224" t="s">
        <v>1</v>
      </c>
      <c r="I437" s="226"/>
      <c r="J437" s="223"/>
      <c r="K437" s="223"/>
      <c r="L437" s="227"/>
      <c r="M437" s="228"/>
      <c r="N437" s="229"/>
      <c r="O437" s="229"/>
      <c r="P437" s="229"/>
      <c r="Q437" s="229"/>
      <c r="R437" s="229"/>
      <c r="S437" s="229"/>
      <c r="T437" s="230"/>
      <c r="AT437" s="231" t="s">
        <v>214</v>
      </c>
      <c r="AU437" s="231" t="s">
        <v>83</v>
      </c>
      <c r="AV437" s="13" t="s">
        <v>81</v>
      </c>
      <c r="AW437" s="13" t="s">
        <v>30</v>
      </c>
      <c r="AX437" s="13" t="s">
        <v>73</v>
      </c>
      <c r="AY437" s="231" t="s">
        <v>185</v>
      </c>
    </row>
    <row r="438" spans="1:65" s="14" customFormat="1" ht="10.199999999999999">
      <c r="B438" s="232"/>
      <c r="C438" s="233"/>
      <c r="D438" s="217" t="s">
        <v>214</v>
      </c>
      <c r="E438" s="234" t="s">
        <v>1</v>
      </c>
      <c r="F438" s="235" t="s">
        <v>4043</v>
      </c>
      <c r="G438" s="233"/>
      <c r="H438" s="236">
        <v>28.8</v>
      </c>
      <c r="I438" s="237"/>
      <c r="J438" s="233"/>
      <c r="K438" s="233"/>
      <c r="L438" s="238"/>
      <c r="M438" s="239"/>
      <c r="N438" s="240"/>
      <c r="O438" s="240"/>
      <c r="P438" s="240"/>
      <c r="Q438" s="240"/>
      <c r="R438" s="240"/>
      <c r="S438" s="240"/>
      <c r="T438" s="241"/>
      <c r="AT438" s="242" t="s">
        <v>214</v>
      </c>
      <c r="AU438" s="242" t="s">
        <v>83</v>
      </c>
      <c r="AV438" s="14" t="s">
        <v>83</v>
      </c>
      <c r="AW438" s="14" t="s">
        <v>30</v>
      </c>
      <c r="AX438" s="14" t="s">
        <v>81</v>
      </c>
      <c r="AY438" s="242" t="s">
        <v>185</v>
      </c>
    </row>
    <row r="439" spans="1:65" s="2" customFormat="1" ht="21.75" customHeight="1">
      <c r="A439" s="35"/>
      <c r="B439" s="36"/>
      <c r="C439" s="204" t="s">
        <v>949</v>
      </c>
      <c r="D439" s="204" t="s">
        <v>187</v>
      </c>
      <c r="E439" s="205" t="s">
        <v>4044</v>
      </c>
      <c r="F439" s="206" t="s">
        <v>4045</v>
      </c>
      <c r="G439" s="207" t="s">
        <v>210</v>
      </c>
      <c r="H439" s="208">
        <v>1.44</v>
      </c>
      <c r="I439" s="209"/>
      <c r="J439" s="210">
        <f>ROUND(I439*H439,2)</f>
        <v>0</v>
      </c>
      <c r="K439" s="206" t="s">
        <v>1</v>
      </c>
      <c r="L439" s="40"/>
      <c r="M439" s="211" t="s">
        <v>1</v>
      </c>
      <c r="N439" s="212" t="s">
        <v>38</v>
      </c>
      <c r="O439" s="72"/>
      <c r="P439" s="213">
        <f>O439*H439</f>
        <v>0</v>
      </c>
      <c r="Q439" s="213">
        <v>0</v>
      </c>
      <c r="R439" s="213">
        <f>Q439*H439</f>
        <v>0</v>
      </c>
      <c r="S439" s="213">
        <v>0</v>
      </c>
      <c r="T439" s="214">
        <f>S439*H439</f>
        <v>0</v>
      </c>
      <c r="U439" s="35"/>
      <c r="V439" s="35"/>
      <c r="W439" s="35"/>
      <c r="X439" s="35"/>
      <c r="Y439" s="35"/>
      <c r="Z439" s="35"/>
      <c r="AA439" s="35"/>
      <c r="AB439" s="35"/>
      <c r="AC439" s="35"/>
      <c r="AD439" s="35"/>
      <c r="AE439" s="35"/>
      <c r="AR439" s="215" t="s">
        <v>192</v>
      </c>
      <c r="AT439" s="215" t="s">
        <v>187</v>
      </c>
      <c r="AU439" s="215" t="s">
        <v>83</v>
      </c>
      <c r="AY439" s="18" t="s">
        <v>185</v>
      </c>
      <c r="BE439" s="216">
        <f>IF(N439="základní",J439,0)</f>
        <v>0</v>
      </c>
      <c r="BF439" s="216">
        <f>IF(N439="snížená",J439,0)</f>
        <v>0</v>
      </c>
      <c r="BG439" s="216">
        <f>IF(N439="zákl. přenesená",J439,0)</f>
        <v>0</v>
      </c>
      <c r="BH439" s="216">
        <f>IF(N439="sníž. přenesená",J439,0)</f>
        <v>0</v>
      </c>
      <c r="BI439" s="216">
        <f>IF(N439="nulová",J439,0)</f>
        <v>0</v>
      </c>
      <c r="BJ439" s="18" t="s">
        <v>81</v>
      </c>
      <c r="BK439" s="216">
        <f>ROUND(I439*H439,2)</f>
        <v>0</v>
      </c>
      <c r="BL439" s="18" t="s">
        <v>192</v>
      </c>
      <c r="BM439" s="215" t="s">
        <v>4046</v>
      </c>
    </row>
    <row r="440" spans="1:65" s="2" customFormat="1" ht="19.2">
      <c r="A440" s="35"/>
      <c r="B440" s="36"/>
      <c r="C440" s="37"/>
      <c r="D440" s="217" t="s">
        <v>194</v>
      </c>
      <c r="E440" s="37"/>
      <c r="F440" s="218" t="s">
        <v>4045</v>
      </c>
      <c r="G440" s="37"/>
      <c r="H440" s="37"/>
      <c r="I440" s="116"/>
      <c r="J440" s="37"/>
      <c r="K440" s="37"/>
      <c r="L440" s="40"/>
      <c r="M440" s="219"/>
      <c r="N440" s="220"/>
      <c r="O440" s="72"/>
      <c r="P440" s="72"/>
      <c r="Q440" s="72"/>
      <c r="R440" s="72"/>
      <c r="S440" s="72"/>
      <c r="T440" s="73"/>
      <c r="U440" s="35"/>
      <c r="V440" s="35"/>
      <c r="W440" s="35"/>
      <c r="X440" s="35"/>
      <c r="Y440" s="35"/>
      <c r="Z440" s="35"/>
      <c r="AA440" s="35"/>
      <c r="AB440" s="35"/>
      <c r="AC440" s="35"/>
      <c r="AD440" s="35"/>
      <c r="AE440" s="35"/>
      <c r="AT440" s="18" t="s">
        <v>194</v>
      </c>
      <c r="AU440" s="18" t="s">
        <v>83</v>
      </c>
    </row>
    <row r="441" spans="1:65" s="13" customFormat="1" ht="10.199999999999999">
      <c r="B441" s="222"/>
      <c r="C441" s="223"/>
      <c r="D441" s="217" t="s">
        <v>214</v>
      </c>
      <c r="E441" s="224" t="s">
        <v>1</v>
      </c>
      <c r="F441" s="225" t="s">
        <v>4047</v>
      </c>
      <c r="G441" s="223"/>
      <c r="H441" s="224" t="s">
        <v>1</v>
      </c>
      <c r="I441" s="226"/>
      <c r="J441" s="223"/>
      <c r="K441" s="223"/>
      <c r="L441" s="227"/>
      <c r="M441" s="228"/>
      <c r="N441" s="229"/>
      <c r="O441" s="229"/>
      <c r="P441" s="229"/>
      <c r="Q441" s="229"/>
      <c r="R441" s="229"/>
      <c r="S441" s="229"/>
      <c r="T441" s="230"/>
      <c r="AT441" s="231" t="s">
        <v>214</v>
      </c>
      <c r="AU441" s="231" t="s">
        <v>83</v>
      </c>
      <c r="AV441" s="13" t="s">
        <v>81</v>
      </c>
      <c r="AW441" s="13" t="s">
        <v>30</v>
      </c>
      <c r="AX441" s="13" t="s">
        <v>73</v>
      </c>
      <c r="AY441" s="231" t="s">
        <v>185</v>
      </c>
    </row>
    <row r="442" spans="1:65" s="14" customFormat="1" ht="10.199999999999999">
      <c r="B442" s="232"/>
      <c r="C442" s="233"/>
      <c r="D442" s="217" t="s">
        <v>214</v>
      </c>
      <c r="E442" s="234" t="s">
        <v>1</v>
      </c>
      <c r="F442" s="235" t="s">
        <v>4048</v>
      </c>
      <c r="G442" s="233"/>
      <c r="H442" s="236">
        <v>1.44</v>
      </c>
      <c r="I442" s="237"/>
      <c r="J442" s="233"/>
      <c r="K442" s="233"/>
      <c r="L442" s="238"/>
      <c r="M442" s="239"/>
      <c r="N442" s="240"/>
      <c r="O442" s="240"/>
      <c r="P442" s="240"/>
      <c r="Q442" s="240"/>
      <c r="R442" s="240"/>
      <c r="S442" s="240"/>
      <c r="T442" s="241"/>
      <c r="AT442" s="242" t="s">
        <v>214</v>
      </c>
      <c r="AU442" s="242" t="s">
        <v>83</v>
      </c>
      <c r="AV442" s="14" t="s">
        <v>83</v>
      </c>
      <c r="AW442" s="14" t="s">
        <v>30</v>
      </c>
      <c r="AX442" s="14" t="s">
        <v>81</v>
      </c>
      <c r="AY442" s="242" t="s">
        <v>185</v>
      </c>
    </row>
    <row r="443" spans="1:65" s="2" customFormat="1" ht="16.5" customHeight="1">
      <c r="A443" s="35"/>
      <c r="B443" s="36"/>
      <c r="C443" s="204" t="s">
        <v>953</v>
      </c>
      <c r="D443" s="204" t="s">
        <v>187</v>
      </c>
      <c r="E443" s="205" t="s">
        <v>4049</v>
      </c>
      <c r="F443" s="206" t="s">
        <v>4050</v>
      </c>
      <c r="G443" s="207" t="s">
        <v>210</v>
      </c>
      <c r="H443" s="208">
        <v>60</v>
      </c>
      <c r="I443" s="209"/>
      <c r="J443" s="210">
        <f>ROUND(I443*H443,2)</f>
        <v>0</v>
      </c>
      <c r="K443" s="206" t="s">
        <v>1</v>
      </c>
      <c r="L443" s="40"/>
      <c r="M443" s="211" t="s">
        <v>1</v>
      </c>
      <c r="N443" s="212" t="s">
        <v>38</v>
      </c>
      <c r="O443" s="72"/>
      <c r="P443" s="213">
        <f>O443*H443</f>
        <v>0</v>
      </c>
      <c r="Q443" s="213">
        <v>0</v>
      </c>
      <c r="R443" s="213">
        <f>Q443*H443</f>
        <v>0</v>
      </c>
      <c r="S443" s="213">
        <v>0</v>
      </c>
      <c r="T443" s="214">
        <f>S443*H443</f>
        <v>0</v>
      </c>
      <c r="U443" s="35"/>
      <c r="V443" s="35"/>
      <c r="W443" s="35"/>
      <c r="X443" s="35"/>
      <c r="Y443" s="35"/>
      <c r="Z443" s="35"/>
      <c r="AA443" s="35"/>
      <c r="AB443" s="35"/>
      <c r="AC443" s="35"/>
      <c r="AD443" s="35"/>
      <c r="AE443" s="35"/>
      <c r="AR443" s="215" t="s">
        <v>192</v>
      </c>
      <c r="AT443" s="215" t="s">
        <v>187</v>
      </c>
      <c r="AU443" s="215" t="s">
        <v>83</v>
      </c>
      <c r="AY443" s="18" t="s">
        <v>185</v>
      </c>
      <c r="BE443" s="216">
        <f>IF(N443="základní",J443,0)</f>
        <v>0</v>
      </c>
      <c r="BF443" s="216">
        <f>IF(N443="snížená",J443,0)</f>
        <v>0</v>
      </c>
      <c r="BG443" s="216">
        <f>IF(N443="zákl. přenesená",J443,0)</f>
        <v>0</v>
      </c>
      <c r="BH443" s="216">
        <f>IF(N443="sníž. přenesená",J443,0)</f>
        <v>0</v>
      </c>
      <c r="BI443" s="216">
        <f>IF(N443="nulová",J443,0)</f>
        <v>0</v>
      </c>
      <c r="BJ443" s="18" t="s">
        <v>81</v>
      </c>
      <c r="BK443" s="216">
        <f>ROUND(I443*H443,2)</f>
        <v>0</v>
      </c>
      <c r="BL443" s="18" t="s">
        <v>192</v>
      </c>
      <c r="BM443" s="215" t="s">
        <v>4051</v>
      </c>
    </row>
    <row r="444" spans="1:65" s="2" customFormat="1" ht="10.199999999999999">
      <c r="A444" s="35"/>
      <c r="B444" s="36"/>
      <c r="C444" s="37"/>
      <c r="D444" s="217" t="s">
        <v>194</v>
      </c>
      <c r="E444" s="37"/>
      <c r="F444" s="218" t="s">
        <v>4050</v>
      </c>
      <c r="G444" s="37"/>
      <c r="H444" s="37"/>
      <c r="I444" s="116"/>
      <c r="J444" s="37"/>
      <c r="K444" s="37"/>
      <c r="L444" s="40"/>
      <c r="M444" s="219"/>
      <c r="N444" s="220"/>
      <c r="O444" s="72"/>
      <c r="P444" s="72"/>
      <c r="Q444" s="72"/>
      <c r="R444" s="72"/>
      <c r="S444" s="72"/>
      <c r="T444" s="73"/>
      <c r="U444" s="35"/>
      <c r="V444" s="35"/>
      <c r="W444" s="35"/>
      <c r="X444" s="35"/>
      <c r="Y444" s="35"/>
      <c r="Z444" s="35"/>
      <c r="AA444" s="35"/>
      <c r="AB444" s="35"/>
      <c r="AC444" s="35"/>
      <c r="AD444" s="35"/>
      <c r="AE444" s="35"/>
      <c r="AT444" s="18" t="s">
        <v>194</v>
      </c>
      <c r="AU444" s="18" t="s">
        <v>83</v>
      </c>
    </row>
    <row r="445" spans="1:65" s="13" customFormat="1" ht="10.199999999999999">
      <c r="B445" s="222"/>
      <c r="C445" s="223"/>
      <c r="D445" s="217" t="s">
        <v>214</v>
      </c>
      <c r="E445" s="224" t="s">
        <v>1</v>
      </c>
      <c r="F445" s="225" t="s">
        <v>4052</v>
      </c>
      <c r="G445" s="223"/>
      <c r="H445" s="224" t="s">
        <v>1</v>
      </c>
      <c r="I445" s="226"/>
      <c r="J445" s="223"/>
      <c r="K445" s="223"/>
      <c r="L445" s="227"/>
      <c r="M445" s="228"/>
      <c r="N445" s="229"/>
      <c r="O445" s="229"/>
      <c r="P445" s="229"/>
      <c r="Q445" s="229"/>
      <c r="R445" s="229"/>
      <c r="S445" s="229"/>
      <c r="T445" s="230"/>
      <c r="AT445" s="231" t="s">
        <v>214</v>
      </c>
      <c r="AU445" s="231" t="s">
        <v>83</v>
      </c>
      <c r="AV445" s="13" t="s">
        <v>81</v>
      </c>
      <c r="AW445" s="13" t="s">
        <v>30</v>
      </c>
      <c r="AX445" s="13" t="s">
        <v>73</v>
      </c>
      <c r="AY445" s="231" t="s">
        <v>185</v>
      </c>
    </row>
    <row r="446" spans="1:65" s="14" customFormat="1" ht="10.199999999999999">
      <c r="B446" s="232"/>
      <c r="C446" s="233"/>
      <c r="D446" s="217" t="s">
        <v>214</v>
      </c>
      <c r="E446" s="234" t="s">
        <v>1</v>
      </c>
      <c r="F446" s="235" t="s">
        <v>4053</v>
      </c>
      <c r="G446" s="233"/>
      <c r="H446" s="236">
        <v>60</v>
      </c>
      <c r="I446" s="237"/>
      <c r="J446" s="233"/>
      <c r="K446" s="233"/>
      <c r="L446" s="238"/>
      <c r="M446" s="239"/>
      <c r="N446" s="240"/>
      <c r="O446" s="240"/>
      <c r="P446" s="240"/>
      <c r="Q446" s="240"/>
      <c r="R446" s="240"/>
      <c r="S446" s="240"/>
      <c r="T446" s="241"/>
      <c r="AT446" s="242" t="s">
        <v>214</v>
      </c>
      <c r="AU446" s="242" t="s">
        <v>83</v>
      </c>
      <c r="AV446" s="14" t="s">
        <v>83</v>
      </c>
      <c r="AW446" s="14" t="s">
        <v>30</v>
      </c>
      <c r="AX446" s="14" t="s">
        <v>81</v>
      </c>
      <c r="AY446" s="242" t="s">
        <v>185</v>
      </c>
    </row>
    <row r="447" spans="1:65" s="2" customFormat="1" ht="16.5" customHeight="1">
      <c r="A447" s="35"/>
      <c r="B447" s="36"/>
      <c r="C447" s="204" t="s">
        <v>959</v>
      </c>
      <c r="D447" s="204" t="s">
        <v>187</v>
      </c>
      <c r="E447" s="205" t="s">
        <v>4054</v>
      </c>
      <c r="F447" s="206" t="s">
        <v>4055</v>
      </c>
      <c r="G447" s="207" t="s">
        <v>210</v>
      </c>
      <c r="H447" s="208">
        <v>60</v>
      </c>
      <c r="I447" s="209"/>
      <c r="J447" s="210">
        <f>ROUND(I447*H447,2)</f>
        <v>0</v>
      </c>
      <c r="K447" s="206" t="s">
        <v>1</v>
      </c>
      <c r="L447" s="40"/>
      <c r="M447" s="211" t="s">
        <v>1</v>
      </c>
      <c r="N447" s="212" t="s">
        <v>38</v>
      </c>
      <c r="O447" s="72"/>
      <c r="P447" s="213">
        <f>O447*H447</f>
        <v>0</v>
      </c>
      <c r="Q447" s="213">
        <v>0</v>
      </c>
      <c r="R447" s="213">
        <f>Q447*H447</f>
        <v>0</v>
      </c>
      <c r="S447" s="213">
        <v>0</v>
      </c>
      <c r="T447" s="214">
        <f>S447*H447</f>
        <v>0</v>
      </c>
      <c r="U447" s="35"/>
      <c r="V447" s="35"/>
      <c r="W447" s="35"/>
      <c r="X447" s="35"/>
      <c r="Y447" s="35"/>
      <c r="Z447" s="35"/>
      <c r="AA447" s="35"/>
      <c r="AB447" s="35"/>
      <c r="AC447" s="35"/>
      <c r="AD447" s="35"/>
      <c r="AE447" s="35"/>
      <c r="AR447" s="215" t="s">
        <v>192</v>
      </c>
      <c r="AT447" s="215" t="s">
        <v>187</v>
      </c>
      <c r="AU447" s="215" t="s">
        <v>83</v>
      </c>
      <c r="AY447" s="18" t="s">
        <v>185</v>
      </c>
      <c r="BE447" s="216">
        <f>IF(N447="základní",J447,0)</f>
        <v>0</v>
      </c>
      <c r="BF447" s="216">
        <f>IF(N447="snížená",J447,0)</f>
        <v>0</v>
      </c>
      <c r="BG447" s="216">
        <f>IF(N447="zákl. přenesená",J447,0)</f>
        <v>0</v>
      </c>
      <c r="BH447" s="216">
        <f>IF(N447="sníž. přenesená",J447,0)</f>
        <v>0</v>
      </c>
      <c r="BI447" s="216">
        <f>IF(N447="nulová",J447,0)</f>
        <v>0</v>
      </c>
      <c r="BJ447" s="18" t="s">
        <v>81</v>
      </c>
      <c r="BK447" s="216">
        <f>ROUND(I447*H447,2)</f>
        <v>0</v>
      </c>
      <c r="BL447" s="18" t="s">
        <v>192</v>
      </c>
      <c r="BM447" s="215" t="s">
        <v>4056</v>
      </c>
    </row>
    <row r="448" spans="1:65" s="2" customFormat="1" ht="10.199999999999999">
      <c r="A448" s="35"/>
      <c r="B448" s="36"/>
      <c r="C448" s="37"/>
      <c r="D448" s="217" t="s">
        <v>194</v>
      </c>
      <c r="E448" s="37"/>
      <c r="F448" s="218" t="s">
        <v>4055</v>
      </c>
      <c r="G448" s="37"/>
      <c r="H448" s="37"/>
      <c r="I448" s="116"/>
      <c r="J448" s="37"/>
      <c r="K448" s="37"/>
      <c r="L448" s="40"/>
      <c r="M448" s="219"/>
      <c r="N448" s="220"/>
      <c r="O448" s="72"/>
      <c r="P448" s="72"/>
      <c r="Q448" s="72"/>
      <c r="R448" s="72"/>
      <c r="S448" s="72"/>
      <c r="T448" s="73"/>
      <c r="U448" s="35"/>
      <c r="V448" s="35"/>
      <c r="W448" s="35"/>
      <c r="X448" s="35"/>
      <c r="Y448" s="35"/>
      <c r="Z448" s="35"/>
      <c r="AA448" s="35"/>
      <c r="AB448" s="35"/>
      <c r="AC448" s="35"/>
      <c r="AD448" s="35"/>
      <c r="AE448" s="35"/>
      <c r="AT448" s="18" t="s">
        <v>194</v>
      </c>
      <c r="AU448" s="18" t="s">
        <v>83</v>
      </c>
    </row>
    <row r="449" spans="1:65" s="2" customFormat="1" ht="16.5" customHeight="1">
      <c r="A449" s="35"/>
      <c r="B449" s="36"/>
      <c r="C449" s="204" t="s">
        <v>963</v>
      </c>
      <c r="D449" s="204" t="s">
        <v>187</v>
      </c>
      <c r="E449" s="205" t="s">
        <v>4057</v>
      </c>
      <c r="F449" s="206" t="s">
        <v>4058</v>
      </c>
      <c r="G449" s="207" t="s">
        <v>210</v>
      </c>
      <c r="H449" s="208">
        <v>30.913</v>
      </c>
      <c r="I449" s="209"/>
      <c r="J449" s="210">
        <f>ROUND(I449*H449,2)</f>
        <v>0</v>
      </c>
      <c r="K449" s="206" t="s">
        <v>1</v>
      </c>
      <c r="L449" s="40"/>
      <c r="M449" s="211" t="s">
        <v>1</v>
      </c>
      <c r="N449" s="212" t="s">
        <v>38</v>
      </c>
      <c r="O449" s="72"/>
      <c r="P449" s="213">
        <f>O449*H449</f>
        <v>0</v>
      </c>
      <c r="Q449" s="213">
        <v>0</v>
      </c>
      <c r="R449" s="213">
        <f>Q449*H449</f>
        <v>0</v>
      </c>
      <c r="S449" s="213">
        <v>0</v>
      </c>
      <c r="T449" s="214">
        <f>S449*H449</f>
        <v>0</v>
      </c>
      <c r="U449" s="35"/>
      <c r="V449" s="35"/>
      <c r="W449" s="35"/>
      <c r="X449" s="35"/>
      <c r="Y449" s="35"/>
      <c r="Z449" s="35"/>
      <c r="AA449" s="35"/>
      <c r="AB449" s="35"/>
      <c r="AC449" s="35"/>
      <c r="AD449" s="35"/>
      <c r="AE449" s="35"/>
      <c r="AR449" s="215" t="s">
        <v>192</v>
      </c>
      <c r="AT449" s="215" t="s">
        <v>187</v>
      </c>
      <c r="AU449" s="215" t="s">
        <v>83</v>
      </c>
      <c r="AY449" s="18" t="s">
        <v>185</v>
      </c>
      <c r="BE449" s="216">
        <f>IF(N449="základní",J449,0)</f>
        <v>0</v>
      </c>
      <c r="BF449" s="216">
        <f>IF(N449="snížená",J449,0)</f>
        <v>0</v>
      </c>
      <c r="BG449" s="216">
        <f>IF(N449="zákl. přenesená",J449,0)</f>
        <v>0</v>
      </c>
      <c r="BH449" s="216">
        <f>IF(N449="sníž. přenesená",J449,0)</f>
        <v>0</v>
      </c>
      <c r="BI449" s="216">
        <f>IF(N449="nulová",J449,0)</f>
        <v>0</v>
      </c>
      <c r="BJ449" s="18" t="s">
        <v>81</v>
      </c>
      <c r="BK449" s="216">
        <f>ROUND(I449*H449,2)</f>
        <v>0</v>
      </c>
      <c r="BL449" s="18" t="s">
        <v>192</v>
      </c>
      <c r="BM449" s="215" t="s">
        <v>4059</v>
      </c>
    </row>
    <row r="450" spans="1:65" s="2" customFormat="1" ht="10.199999999999999">
      <c r="A450" s="35"/>
      <c r="B450" s="36"/>
      <c r="C450" s="37"/>
      <c r="D450" s="217" t="s">
        <v>194</v>
      </c>
      <c r="E450" s="37"/>
      <c r="F450" s="218" t="s">
        <v>4058</v>
      </c>
      <c r="G450" s="37"/>
      <c r="H450" s="37"/>
      <c r="I450" s="116"/>
      <c r="J450" s="37"/>
      <c r="K450" s="37"/>
      <c r="L450" s="40"/>
      <c r="M450" s="219"/>
      <c r="N450" s="220"/>
      <c r="O450" s="72"/>
      <c r="P450" s="72"/>
      <c r="Q450" s="72"/>
      <c r="R450" s="72"/>
      <c r="S450" s="72"/>
      <c r="T450" s="73"/>
      <c r="U450" s="35"/>
      <c r="V450" s="35"/>
      <c r="W450" s="35"/>
      <c r="X450" s="35"/>
      <c r="Y450" s="35"/>
      <c r="Z450" s="35"/>
      <c r="AA450" s="35"/>
      <c r="AB450" s="35"/>
      <c r="AC450" s="35"/>
      <c r="AD450" s="35"/>
      <c r="AE450" s="35"/>
      <c r="AT450" s="18" t="s">
        <v>194</v>
      </c>
      <c r="AU450" s="18" t="s">
        <v>83</v>
      </c>
    </row>
    <row r="451" spans="1:65" s="13" customFormat="1" ht="10.199999999999999">
      <c r="B451" s="222"/>
      <c r="C451" s="223"/>
      <c r="D451" s="217" t="s">
        <v>214</v>
      </c>
      <c r="E451" s="224" t="s">
        <v>1</v>
      </c>
      <c r="F451" s="225" t="s">
        <v>4060</v>
      </c>
      <c r="G451" s="223"/>
      <c r="H451" s="224" t="s">
        <v>1</v>
      </c>
      <c r="I451" s="226"/>
      <c r="J451" s="223"/>
      <c r="K451" s="223"/>
      <c r="L451" s="227"/>
      <c r="M451" s="228"/>
      <c r="N451" s="229"/>
      <c r="O451" s="229"/>
      <c r="P451" s="229"/>
      <c r="Q451" s="229"/>
      <c r="R451" s="229"/>
      <c r="S451" s="229"/>
      <c r="T451" s="230"/>
      <c r="AT451" s="231" t="s">
        <v>214</v>
      </c>
      <c r="AU451" s="231" t="s">
        <v>83</v>
      </c>
      <c r="AV451" s="13" t="s">
        <v>81</v>
      </c>
      <c r="AW451" s="13" t="s">
        <v>30</v>
      </c>
      <c r="AX451" s="13" t="s">
        <v>73</v>
      </c>
      <c r="AY451" s="231" t="s">
        <v>185</v>
      </c>
    </row>
    <row r="452" spans="1:65" s="14" customFormat="1" ht="10.199999999999999">
      <c r="B452" s="232"/>
      <c r="C452" s="233"/>
      <c r="D452" s="217" t="s">
        <v>214</v>
      </c>
      <c r="E452" s="234" t="s">
        <v>1</v>
      </c>
      <c r="F452" s="235" t="s">
        <v>4061</v>
      </c>
      <c r="G452" s="233"/>
      <c r="H452" s="236">
        <v>13.195</v>
      </c>
      <c r="I452" s="237"/>
      <c r="J452" s="233"/>
      <c r="K452" s="233"/>
      <c r="L452" s="238"/>
      <c r="M452" s="239"/>
      <c r="N452" s="240"/>
      <c r="O452" s="240"/>
      <c r="P452" s="240"/>
      <c r="Q452" s="240"/>
      <c r="R452" s="240"/>
      <c r="S452" s="240"/>
      <c r="T452" s="241"/>
      <c r="AT452" s="242" t="s">
        <v>214</v>
      </c>
      <c r="AU452" s="242" t="s">
        <v>83</v>
      </c>
      <c r="AV452" s="14" t="s">
        <v>83</v>
      </c>
      <c r="AW452" s="14" t="s">
        <v>30</v>
      </c>
      <c r="AX452" s="14" t="s">
        <v>73</v>
      </c>
      <c r="AY452" s="242" t="s">
        <v>185</v>
      </c>
    </row>
    <row r="453" spans="1:65" s="14" customFormat="1" ht="10.199999999999999">
      <c r="B453" s="232"/>
      <c r="C453" s="233"/>
      <c r="D453" s="217" t="s">
        <v>214</v>
      </c>
      <c r="E453" s="234" t="s">
        <v>1</v>
      </c>
      <c r="F453" s="235" t="s">
        <v>4062</v>
      </c>
      <c r="G453" s="233"/>
      <c r="H453" s="236">
        <v>12.44</v>
      </c>
      <c r="I453" s="237"/>
      <c r="J453" s="233"/>
      <c r="K453" s="233"/>
      <c r="L453" s="238"/>
      <c r="M453" s="239"/>
      <c r="N453" s="240"/>
      <c r="O453" s="240"/>
      <c r="P453" s="240"/>
      <c r="Q453" s="240"/>
      <c r="R453" s="240"/>
      <c r="S453" s="240"/>
      <c r="T453" s="241"/>
      <c r="AT453" s="242" t="s">
        <v>214</v>
      </c>
      <c r="AU453" s="242" t="s">
        <v>83</v>
      </c>
      <c r="AV453" s="14" t="s">
        <v>83</v>
      </c>
      <c r="AW453" s="14" t="s">
        <v>30</v>
      </c>
      <c r="AX453" s="14" t="s">
        <v>73</v>
      </c>
      <c r="AY453" s="242" t="s">
        <v>185</v>
      </c>
    </row>
    <row r="454" spans="1:65" s="14" customFormat="1" ht="10.199999999999999">
      <c r="B454" s="232"/>
      <c r="C454" s="233"/>
      <c r="D454" s="217" t="s">
        <v>214</v>
      </c>
      <c r="E454" s="234" t="s">
        <v>1</v>
      </c>
      <c r="F454" s="235" t="s">
        <v>4063</v>
      </c>
      <c r="G454" s="233"/>
      <c r="H454" s="236">
        <v>5.2779999999999996</v>
      </c>
      <c r="I454" s="237"/>
      <c r="J454" s="233"/>
      <c r="K454" s="233"/>
      <c r="L454" s="238"/>
      <c r="M454" s="239"/>
      <c r="N454" s="240"/>
      <c r="O454" s="240"/>
      <c r="P454" s="240"/>
      <c r="Q454" s="240"/>
      <c r="R454" s="240"/>
      <c r="S454" s="240"/>
      <c r="T454" s="241"/>
      <c r="AT454" s="242" t="s">
        <v>214</v>
      </c>
      <c r="AU454" s="242" t="s">
        <v>83</v>
      </c>
      <c r="AV454" s="14" t="s">
        <v>83</v>
      </c>
      <c r="AW454" s="14" t="s">
        <v>30</v>
      </c>
      <c r="AX454" s="14" t="s">
        <v>73</v>
      </c>
      <c r="AY454" s="242" t="s">
        <v>185</v>
      </c>
    </row>
    <row r="455" spans="1:65" s="15" customFormat="1" ht="10.199999999999999">
      <c r="B455" s="243"/>
      <c r="C455" s="244"/>
      <c r="D455" s="217" t="s">
        <v>214</v>
      </c>
      <c r="E455" s="245" t="s">
        <v>1</v>
      </c>
      <c r="F455" s="246" t="s">
        <v>219</v>
      </c>
      <c r="G455" s="244"/>
      <c r="H455" s="247">
        <v>30.913</v>
      </c>
      <c r="I455" s="248"/>
      <c r="J455" s="244"/>
      <c r="K455" s="244"/>
      <c r="L455" s="249"/>
      <c r="M455" s="250"/>
      <c r="N455" s="251"/>
      <c r="O455" s="251"/>
      <c r="P455" s="251"/>
      <c r="Q455" s="251"/>
      <c r="R455" s="251"/>
      <c r="S455" s="251"/>
      <c r="T455" s="252"/>
      <c r="AT455" s="253" t="s">
        <v>214</v>
      </c>
      <c r="AU455" s="253" t="s">
        <v>83</v>
      </c>
      <c r="AV455" s="15" t="s">
        <v>192</v>
      </c>
      <c r="AW455" s="15" t="s">
        <v>30</v>
      </c>
      <c r="AX455" s="15" t="s">
        <v>81</v>
      </c>
      <c r="AY455" s="253" t="s">
        <v>185</v>
      </c>
    </row>
    <row r="456" spans="1:65" s="2" customFormat="1" ht="16.5" customHeight="1">
      <c r="A456" s="35"/>
      <c r="B456" s="36"/>
      <c r="C456" s="204" t="s">
        <v>969</v>
      </c>
      <c r="D456" s="204" t="s">
        <v>187</v>
      </c>
      <c r="E456" s="205" t="s">
        <v>4064</v>
      </c>
      <c r="F456" s="206" t="s">
        <v>4065</v>
      </c>
      <c r="G456" s="207" t="s">
        <v>210</v>
      </c>
      <c r="H456" s="208">
        <v>30.913</v>
      </c>
      <c r="I456" s="209"/>
      <c r="J456" s="210">
        <f>ROUND(I456*H456,2)</f>
        <v>0</v>
      </c>
      <c r="K456" s="206" t="s">
        <v>1</v>
      </c>
      <c r="L456" s="40"/>
      <c r="M456" s="211" t="s">
        <v>1</v>
      </c>
      <c r="N456" s="212" t="s">
        <v>38</v>
      </c>
      <c r="O456" s="72"/>
      <c r="P456" s="213">
        <f>O456*H456</f>
        <v>0</v>
      </c>
      <c r="Q456" s="213">
        <v>0</v>
      </c>
      <c r="R456" s="213">
        <f>Q456*H456</f>
        <v>0</v>
      </c>
      <c r="S456" s="213">
        <v>0</v>
      </c>
      <c r="T456" s="214">
        <f>S456*H456</f>
        <v>0</v>
      </c>
      <c r="U456" s="35"/>
      <c r="V456" s="35"/>
      <c r="W456" s="35"/>
      <c r="X456" s="35"/>
      <c r="Y456" s="35"/>
      <c r="Z456" s="35"/>
      <c r="AA456" s="35"/>
      <c r="AB456" s="35"/>
      <c r="AC456" s="35"/>
      <c r="AD456" s="35"/>
      <c r="AE456" s="35"/>
      <c r="AR456" s="215" t="s">
        <v>192</v>
      </c>
      <c r="AT456" s="215" t="s">
        <v>187</v>
      </c>
      <c r="AU456" s="215" t="s">
        <v>83</v>
      </c>
      <c r="AY456" s="18" t="s">
        <v>185</v>
      </c>
      <c r="BE456" s="216">
        <f>IF(N456="základní",J456,0)</f>
        <v>0</v>
      </c>
      <c r="BF456" s="216">
        <f>IF(N456="snížená",J456,0)</f>
        <v>0</v>
      </c>
      <c r="BG456" s="216">
        <f>IF(N456="zákl. přenesená",J456,0)</f>
        <v>0</v>
      </c>
      <c r="BH456" s="216">
        <f>IF(N456="sníž. přenesená",J456,0)</f>
        <v>0</v>
      </c>
      <c r="BI456" s="216">
        <f>IF(N456="nulová",J456,0)</f>
        <v>0</v>
      </c>
      <c r="BJ456" s="18" t="s">
        <v>81</v>
      </c>
      <c r="BK456" s="216">
        <f>ROUND(I456*H456,2)</f>
        <v>0</v>
      </c>
      <c r="BL456" s="18" t="s">
        <v>192</v>
      </c>
      <c r="BM456" s="215" t="s">
        <v>4066</v>
      </c>
    </row>
    <row r="457" spans="1:65" s="2" customFormat="1" ht="10.199999999999999">
      <c r="A457" s="35"/>
      <c r="B457" s="36"/>
      <c r="C457" s="37"/>
      <c r="D457" s="217" t="s">
        <v>194</v>
      </c>
      <c r="E457" s="37"/>
      <c r="F457" s="218" t="s">
        <v>4065</v>
      </c>
      <c r="G457" s="37"/>
      <c r="H457" s="37"/>
      <c r="I457" s="116"/>
      <c r="J457" s="37"/>
      <c r="K457" s="37"/>
      <c r="L457" s="40"/>
      <c r="M457" s="219"/>
      <c r="N457" s="220"/>
      <c r="O457" s="72"/>
      <c r="P457" s="72"/>
      <c r="Q457" s="72"/>
      <c r="R457" s="72"/>
      <c r="S457" s="72"/>
      <c r="T457" s="73"/>
      <c r="U457" s="35"/>
      <c r="V457" s="35"/>
      <c r="W457" s="35"/>
      <c r="X457" s="35"/>
      <c r="Y457" s="35"/>
      <c r="Z457" s="35"/>
      <c r="AA457" s="35"/>
      <c r="AB457" s="35"/>
      <c r="AC457" s="35"/>
      <c r="AD457" s="35"/>
      <c r="AE457" s="35"/>
      <c r="AT457" s="18" t="s">
        <v>194</v>
      </c>
      <c r="AU457" s="18" t="s">
        <v>83</v>
      </c>
    </row>
    <row r="458" spans="1:65" s="2" customFormat="1" ht="21.75" customHeight="1">
      <c r="A458" s="35"/>
      <c r="B458" s="36"/>
      <c r="C458" s="258" t="s">
        <v>973</v>
      </c>
      <c r="D458" s="258" t="s">
        <v>521</v>
      </c>
      <c r="E458" s="259" t="s">
        <v>4067</v>
      </c>
      <c r="F458" s="260" t="s">
        <v>4068</v>
      </c>
      <c r="G458" s="261" t="s">
        <v>210</v>
      </c>
      <c r="H458" s="262">
        <v>34.003999999999998</v>
      </c>
      <c r="I458" s="263"/>
      <c r="J458" s="264">
        <f>ROUND(I458*H458,2)</f>
        <v>0</v>
      </c>
      <c r="K458" s="260" t="s">
        <v>1</v>
      </c>
      <c r="L458" s="265"/>
      <c r="M458" s="266" t="s">
        <v>1</v>
      </c>
      <c r="N458" s="267" t="s">
        <v>38</v>
      </c>
      <c r="O458" s="72"/>
      <c r="P458" s="213">
        <f>O458*H458</f>
        <v>0</v>
      </c>
      <c r="Q458" s="213">
        <v>0</v>
      </c>
      <c r="R458" s="213">
        <f>Q458*H458</f>
        <v>0</v>
      </c>
      <c r="S458" s="213">
        <v>0</v>
      </c>
      <c r="T458" s="214">
        <f>S458*H458</f>
        <v>0</v>
      </c>
      <c r="U458" s="35"/>
      <c r="V458" s="35"/>
      <c r="W458" s="35"/>
      <c r="X458" s="35"/>
      <c r="Y458" s="35"/>
      <c r="Z458" s="35"/>
      <c r="AA458" s="35"/>
      <c r="AB458" s="35"/>
      <c r="AC458" s="35"/>
      <c r="AD458" s="35"/>
      <c r="AE458" s="35"/>
      <c r="AR458" s="215" t="s">
        <v>226</v>
      </c>
      <c r="AT458" s="215" t="s">
        <v>521</v>
      </c>
      <c r="AU458" s="215" t="s">
        <v>83</v>
      </c>
      <c r="AY458" s="18" t="s">
        <v>185</v>
      </c>
      <c r="BE458" s="216">
        <f>IF(N458="základní",J458,0)</f>
        <v>0</v>
      </c>
      <c r="BF458" s="216">
        <f>IF(N458="snížená",J458,0)</f>
        <v>0</v>
      </c>
      <c r="BG458" s="216">
        <f>IF(N458="zákl. přenesená",J458,0)</f>
        <v>0</v>
      </c>
      <c r="BH458" s="216">
        <f>IF(N458="sníž. přenesená",J458,0)</f>
        <v>0</v>
      </c>
      <c r="BI458" s="216">
        <f>IF(N458="nulová",J458,0)</f>
        <v>0</v>
      </c>
      <c r="BJ458" s="18" t="s">
        <v>81</v>
      </c>
      <c r="BK458" s="216">
        <f>ROUND(I458*H458,2)</f>
        <v>0</v>
      </c>
      <c r="BL458" s="18" t="s">
        <v>192</v>
      </c>
      <c r="BM458" s="215" t="s">
        <v>4069</v>
      </c>
    </row>
    <row r="459" spans="1:65" s="2" customFormat="1" ht="10.199999999999999">
      <c r="A459" s="35"/>
      <c r="B459" s="36"/>
      <c r="C459" s="37"/>
      <c r="D459" s="217" t="s">
        <v>194</v>
      </c>
      <c r="E459" s="37"/>
      <c r="F459" s="218" t="s">
        <v>4068</v>
      </c>
      <c r="G459" s="37"/>
      <c r="H459" s="37"/>
      <c r="I459" s="116"/>
      <c r="J459" s="37"/>
      <c r="K459" s="37"/>
      <c r="L459" s="40"/>
      <c r="M459" s="219"/>
      <c r="N459" s="220"/>
      <c r="O459" s="72"/>
      <c r="P459" s="72"/>
      <c r="Q459" s="72"/>
      <c r="R459" s="72"/>
      <c r="S459" s="72"/>
      <c r="T459" s="73"/>
      <c r="U459" s="35"/>
      <c r="V459" s="35"/>
      <c r="W459" s="35"/>
      <c r="X459" s="35"/>
      <c r="Y459" s="35"/>
      <c r="Z459" s="35"/>
      <c r="AA459" s="35"/>
      <c r="AB459" s="35"/>
      <c r="AC459" s="35"/>
      <c r="AD459" s="35"/>
      <c r="AE459" s="35"/>
      <c r="AT459" s="18" t="s">
        <v>194</v>
      </c>
      <c r="AU459" s="18" t="s">
        <v>83</v>
      </c>
    </row>
    <row r="460" spans="1:65" s="14" customFormat="1" ht="10.199999999999999">
      <c r="B460" s="232"/>
      <c r="C460" s="233"/>
      <c r="D460" s="217" t="s">
        <v>214</v>
      </c>
      <c r="E460" s="234" t="s">
        <v>1</v>
      </c>
      <c r="F460" s="235" t="s">
        <v>4070</v>
      </c>
      <c r="G460" s="233"/>
      <c r="H460" s="236">
        <v>34.003999999999998</v>
      </c>
      <c r="I460" s="237"/>
      <c r="J460" s="233"/>
      <c r="K460" s="233"/>
      <c r="L460" s="238"/>
      <c r="M460" s="239"/>
      <c r="N460" s="240"/>
      <c r="O460" s="240"/>
      <c r="P460" s="240"/>
      <c r="Q460" s="240"/>
      <c r="R460" s="240"/>
      <c r="S460" s="240"/>
      <c r="T460" s="241"/>
      <c r="AT460" s="242" t="s">
        <v>214</v>
      </c>
      <c r="AU460" s="242" t="s">
        <v>83</v>
      </c>
      <c r="AV460" s="14" t="s">
        <v>83</v>
      </c>
      <c r="AW460" s="14" t="s">
        <v>30</v>
      </c>
      <c r="AX460" s="14" t="s">
        <v>81</v>
      </c>
      <c r="AY460" s="242" t="s">
        <v>185</v>
      </c>
    </row>
    <row r="461" spans="1:65" s="2" customFormat="1" ht="16.5" customHeight="1">
      <c r="A461" s="35"/>
      <c r="B461" s="36"/>
      <c r="C461" s="204" t="s">
        <v>982</v>
      </c>
      <c r="D461" s="204" t="s">
        <v>187</v>
      </c>
      <c r="E461" s="205" t="s">
        <v>477</v>
      </c>
      <c r="F461" s="206" t="s">
        <v>4071</v>
      </c>
      <c r="G461" s="207" t="s">
        <v>4035</v>
      </c>
      <c r="H461" s="208">
        <v>6</v>
      </c>
      <c r="I461" s="209"/>
      <c r="J461" s="210">
        <f>ROUND(I461*H461,2)</f>
        <v>0</v>
      </c>
      <c r="K461" s="206" t="s">
        <v>1</v>
      </c>
      <c r="L461" s="40"/>
      <c r="M461" s="211" t="s">
        <v>1</v>
      </c>
      <c r="N461" s="212" t="s">
        <v>38</v>
      </c>
      <c r="O461" s="72"/>
      <c r="P461" s="213">
        <f>O461*H461</f>
        <v>0</v>
      </c>
      <c r="Q461" s="213">
        <v>0</v>
      </c>
      <c r="R461" s="213">
        <f>Q461*H461</f>
        <v>0</v>
      </c>
      <c r="S461" s="213">
        <v>0</v>
      </c>
      <c r="T461" s="214">
        <f>S461*H461</f>
        <v>0</v>
      </c>
      <c r="U461" s="35"/>
      <c r="V461" s="35"/>
      <c r="W461" s="35"/>
      <c r="X461" s="35"/>
      <c r="Y461" s="35"/>
      <c r="Z461" s="35"/>
      <c r="AA461" s="35"/>
      <c r="AB461" s="35"/>
      <c r="AC461" s="35"/>
      <c r="AD461" s="35"/>
      <c r="AE461" s="35"/>
      <c r="AR461" s="215" t="s">
        <v>192</v>
      </c>
      <c r="AT461" s="215" t="s">
        <v>187</v>
      </c>
      <c r="AU461" s="215" t="s">
        <v>83</v>
      </c>
      <c r="AY461" s="18" t="s">
        <v>185</v>
      </c>
      <c r="BE461" s="216">
        <f>IF(N461="základní",J461,0)</f>
        <v>0</v>
      </c>
      <c r="BF461" s="216">
        <f>IF(N461="snížená",J461,0)</f>
        <v>0</v>
      </c>
      <c r="BG461" s="216">
        <f>IF(N461="zákl. přenesená",J461,0)</f>
        <v>0</v>
      </c>
      <c r="BH461" s="216">
        <f>IF(N461="sníž. přenesená",J461,0)</f>
        <v>0</v>
      </c>
      <c r="BI461" s="216">
        <f>IF(N461="nulová",J461,0)</f>
        <v>0</v>
      </c>
      <c r="BJ461" s="18" t="s">
        <v>81</v>
      </c>
      <c r="BK461" s="216">
        <f>ROUND(I461*H461,2)</f>
        <v>0</v>
      </c>
      <c r="BL461" s="18" t="s">
        <v>192</v>
      </c>
      <c r="BM461" s="215" t="s">
        <v>4072</v>
      </c>
    </row>
    <row r="462" spans="1:65" s="2" customFormat="1" ht="10.199999999999999">
      <c r="A462" s="35"/>
      <c r="B462" s="36"/>
      <c r="C462" s="37"/>
      <c r="D462" s="217" t="s">
        <v>194</v>
      </c>
      <c r="E462" s="37"/>
      <c r="F462" s="218" t="s">
        <v>4034</v>
      </c>
      <c r="G462" s="37"/>
      <c r="H462" s="37"/>
      <c r="I462" s="116"/>
      <c r="J462" s="37"/>
      <c r="K462" s="37"/>
      <c r="L462" s="40"/>
      <c r="M462" s="219"/>
      <c r="N462" s="220"/>
      <c r="O462" s="72"/>
      <c r="P462" s="72"/>
      <c r="Q462" s="72"/>
      <c r="R462" s="72"/>
      <c r="S462" s="72"/>
      <c r="T462" s="73"/>
      <c r="U462" s="35"/>
      <c r="V462" s="35"/>
      <c r="W462" s="35"/>
      <c r="X462" s="35"/>
      <c r="Y462" s="35"/>
      <c r="Z462" s="35"/>
      <c r="AA462" s="35"/>
      <c r="AB462" s="35"/>
      <c r="AC462" s="35"/>
      <c r="AD462" s="35"/>
      <c r="AE462" s="35"/>
      <c r="AT462" s="18" t="s">
        <v>194</v>
      </c>
      <c r="AU462" s="18" t="s">
        <v>83</v>
      </c>
    </row>
    <row r="463" spans="1:65" s="13" customFormat="1" ht="10.199999999999999">
      <c r="B463" s="222"/>
      <c r="C463" s="223"/>
      <c r="D463" s="217" t="s">
        <v>214</v>
      </c>
      <c r="E463" s="224" t="s">
        <v>1</v>
      </c>
      <c r="F463" s="225" t="s">
        <v>4073</v>
      </c>
      <c r="G463" s="223"/>
      <c r="H463" s="224" t="s">
        <v>1</v>
      </c>
      <c r="I463" s="226"/>
      <c r="J463" s="223"/>
      <c r="K463" s="223"/>
      <c r="L463" s="227"/>
      <c r="M463" s="228"/>
      <c r="N463" s="229"/>
      <c r="O463" s="229"/>
      <c r="P463" s="229"/>
      <c r="Q463" s="229"/>
      <c r="R463" s="229"/>
      <c r="S463" s="229"/>
      <c r="T463" s="230"/>
      <c r="AT463" s="231" t="s">
        <v>214</v>
      </c>
      <c r="AU463" s="231" t="s">
        <v>83</v>
      </c>
      <c r="AV463" s="13" t="s">
        <v>81</v>
      </c>
      <c r="AW463" s="13" t="s">
        <v>30</v>
      </c>
      <c r="AX463" s="13" t="s">
        <v>73</v>
      </c>
      <c r="AY463" s="231" t="s">
        <v>185</v>
      </c>
    </row>
    <row r="464" spans="1:65" s="14" customFormat="1" ht="10.199999999999999">
      <c r="B464" s="232"/>
      <c r="C464" s="233"/>
      <c r="D464" s="217" t="s">
        <v>214</v>
      </c>
      <c r="E464" s="234" t="s">
        <v>1</v>
      </c>
      <c r="F464" s="235" t="s">
        <v>227</v>
      </c>
      <c r="G464" s="233"/>
      <c r="H464" s="236">
        <v>6</v>
      </c>
      <c r="I464" s="237"/>
      <c r="J464" s="233"/>
      <c r="K464" s="233"/>
      <c r="L464" s="238"/>
      <c r="M464" s="239"/>
      <c r="N464" s="240"/>
      <c r="O464" s="240"/>
      <c r="P464" s="240"/>
      <c r="Q464" s="240"/>
      <c r="R464" s="240"/>
      <c r="S464" s="240"/>
      <c r="T464" s="241"/>
      <c r="AT464" s="242" t="s">
        <v>214</v>
      </c>
      <c r="AU464" s="242" t="s">
        <v>83</v>
      </c>
      <c r="AV464" s="14" t="s">
        <v>83</v>
      </c>
      <c r="AW464" s="14" t="s">
        <v>30</v>
      </c>
      <c r="AX464" s="14" t="s">
        <v>81</v>
      </c>
      <c r="AY464" s="242" t="s">
        <v>185</v>
      </c>
    </row>
    <row r="465" spans="1:65" s="2" customFormat="1" ht="16.5" customHeight="1">
      <c r="A465" s="35"/>
      <c r="B465" s="36"/>
      <c r="C465" s="204" t="s">
        <v>987</v>
      </c>
      <c r="D465" s="204" t="s">
        <v>187</v>
      </c>
      <c r="E465" s="205" t="s">
        <v>481</v>
      </c>
      <c r="F465" s="206" t="s">
        <v>4074</v>
      </c>
      <c r="G465" s="207" t="s">
        <v>995</v>
      </c>
      <c r="H465" s="208">
        <v>1</v>
      </c>
      <c r="I465" s="209"/>
      <c r="J465" s="210">
        <f>ROUND(I465*H465,2)</f>
        <v>0</v>
      </c>
      <c r="K465" s="206" t="s">
        <v>1</v>
      </c>
      <c r="L465" s="40"/>
      <c r="M465" s="211" t="s">
        <v>1</v>
      </c>
      <c r="N465" s="212" t="s">
        <v>38</v>
      </c>
      <c r="O465" s="72"/>
      <c r="P465" s="213">
        <f>O465*H465</f>
        <v>0</v>
      </c>
      <c r="Q465" s="213">
        <v>0</v>
      </c>
      <c r="R465" s="213">
        <f>Q465*H465</f>
        <v>0</v>
      </c>
      <c r="S465" s="213">
        <v>0</v>
      </c>
      <c r="T465" s="214">
        <f>S465*H465</f>
        <v>0</v>
      </c>
      <c r="U465" s="35"/>
      <c r="V465" s="35"/>
      <c r="W465" s="35"/>
      <c r="X465" s="35"/>
      <c r="Y465" s="35"/>
      <c r="Z465" s="35"/>
      <c r="AA465" s="35"/>
      <c r="AB465" s="35"/>
      <c r="AC465" s="35"/>
      <c r="AD465" s="35"/>
      <c r="AE465" s="35"/>
      <c r="AR465" s="215" t="s">
        <v>192</v>
      </c>
      <c r="AT465" s="215" t="s">
        <v>187</v>
      </c>
      <c r="AU465" s="215" t="s">
        <v>83</v>
      </c>
      <c r="AY465" s="18" t="s">
        <v>185</v>
      </c>
      <c r="BE465" s="216">
        <f>IF(N465="základní",J465,0)</f>
        <v>0</v>
      </c>
      <c r="BF465" s="216">
        <f>IF(N465="snížená",J465,0)</f>
        <v>0</v>
      </c>
      <c r="BG465" s="216">
        <f>IF(N465="zákl. přenesená",J465,0)</f>
        <v>0</v>
      </c>
      <c r="BH465" s="216">
        <f>IF(N465="sníž. přenesená",J465,0)</f>
        <v>0</v>
      </c>
      <c r="BI465" s="216">
        <f>IF(N465="nulová",J465,0)</f>
        <v>0</v>
      </c>
      <c r="BJ465" s="18" t="s">
        <v>81</v>
      </c>
      <c r="BK465" s="216">
        <f>ROUND(I465*H465,2)</f>
        <v>0</v>
      </c>
      <c r="BL465" s="18" t="s">
        <v>192</v>
      </c>
      <c r="BM465" s="215" t="s">
        <v>4075</v>
      </c>
    </row>
    <row r="466" spans="1:65" s="2" customFormat="1" ht="10.199999999999999">
      <c r="A466" s="35"/>
      <c r="B466" s="36"/>
      <c r="C466" s="37"/>
      <c r="D466" s="217" t="s">
        <v>194</v>
      </c>
      <c r="E466" s="37"/>
      <c r="F466" s="218" t="s">
        <v>4074</v>
      </c>
      <c r="G466" s="37"/>
      <c r="H466" s="37"/>
      <c r="I466" s="116"/>
      <c r="J466" s="37"/>
      <c r="K466" s="37"/>
      <c r="L466" s="40"/>
      <c r="M466" s="254"/>
      <c r="N466" s="255"/>
      <c r="O466" s="256"/>
      <c r="P466" s="256"/>
      <c r="Q466" s="256"/>
      <c r="R466" s="256"/>
      <c r="S466" s="256"/>
      <c r="T466" s="257"/>
      <c r="U466" s="35"/>
      <c r="V466" s="35"/>
      <c r="W466" s="35"/>
      <c r="X466" s="35"/>
      <c r="Y466" s="35"/>
      <c r="Z466" s="35"/>
      <c r="AA466" s="35"/>
      <c r="AB466" s="35"/>
      <c r="AC466" s="35"/>
      <c r="AD466" s="35"/>
      <c r="AE466" s="35"/>
      <c r="AT466" s="18" t="s">
        <v>194</v>
      </c>
      <c r="AU466" s="18" t="s">
        <v>83</v>
      </c>
    </row>
    <row r="467" spans="1:65" s="2" customFormat="1" ht="6.9" customHeight="1">
      <c r="A467" s="35"/>
      <c r="B467" s="55"/>
      <c r="C467" s="56"/>
      <c r="D467" s="56"/>
      <c r="E467" s="56"/>
      <c r="F467" s="56"/>
      <c r="G467" s="56"/>
      <c r="H467" s="56"/>
      <c r="I467" s="153"/>
      <c r="J467" s="56"/>
      <c r="K467" s="56"/>
      <c r="L467" s="40"/>
      <c r="M467" s="35"/>
      <c r="O467" s="35"/>
      <c r="P467" s="35"/>
      <c r="Q467" s="35"/>
      <c r="R467" s="35"/>
      <c r="S467" s="35"/>
      <c r="T467" s="35"/>
      <c r="U467" s="35"/>
      <c r="V467" s="35"/>
      <c r="W467" s="35"/>
      <c r="X467" s="35"/>
      <c r="Y467" s="35"/>
      <c r="Z467" s="35"/>
      <c r="AA467" s="35"/>
      <c r="AB467" s="35"/>
      <c r="AC467" s="35"/>
      <c r="AD467" s="35"/>
      <c r="AE467" s="35"/>
    </row>
  </sheetData>
  <sheetProtection algorithmName="SHA-512" hashValue="W4/be9111p8Jpo3ihdDg5hdWSC7z0gcqgaVFWy7qYrTbK8+OY9YBXfx+vjSaVLizScj0JGue2lzDInE9GBEb0Q==" saltValue="3hhghuTa8F/DDq0lDKzpICedZDVO3HqAVbNArDm1rn95uLo3Xoz9QsWQloBqLLtAdIZeNLqfIDn4u3BrlZ37iQ==" spinCount="100000" sheet="1" objects="1" scenarios="1" formatColumns="0" formatRows="0" autoFilter="0"/>
  <autoFilter ref="C117:K466"/>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143</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4076</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ROUND(J118,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ROUND((SUM(BE118:BE185)),  2)</f>
        <v>0</v>
      </c>
      <c r="G33" s="35"/>
      <c r="H33" s="35"/>
      <c r="I33" s="132">
        <v>0.21</v>
      </c>
      <c r="J33" s="131">
        <f>ROUND(((SUM(BE118:BE185))*I33),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ROUND((SUM(BF118:BF185)),  2)</f>
        <v>0</v>
      </c>
      <c r="G34" s="35"/>
      <c r="H34" s="35"/>
      <c r="I34" s="132">
        <v>0.15</v>
      </c>
      <c r="J34" s="131">
        <f>ROUND(((SUM(BF118:BF185))*I34),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ROUND((SUM(BG118:BG185)),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ROUND((SUM(BH118:BH185)),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ROUND((SUM(BI118:BI185)),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800.1 - Veřejná zeleň - udržba na 24 měsíců</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J118</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163</v>
      </c>
      <c r="E97" s="165"/>
      <c r="F97" s="165"/>
      <c r="G97" s="165"/>
      <c r="H97" s="165"/>
      <c r="I97" s="166"/>
      <c r="J97" s="167">
        <f>J119</f>
        <v>0</v>
      </c>
      <c r="K97" s="163"/>
      <c r="L97" s="168"/>
    </row>
    <row r="98" spans="1:31" s="10" customFormat="1" ht="19.95" customHeight="1">
      <c r="B98" s="169"/>
      <c r="C98" s="170"/>
      <c r="D98" s="171" t="s">
        <v>164</v>
      </c>
      <c r="E98" s="172"/>
      <c r="F98" s="172"/>
      <c r="G98" s="172"/>
      <c r="H98" s="172"/>
      <c r="I98" s="173"/>
      <c r="J98" s="174">
        <f>J120</f>
        <v>0</v>
      </c>
      <c r="K98" s="170"/>
      <c r="L98" s="175"/>
    </row>
    <row r="99" spans="1:31" s="2" customFormat="1" ht="21.75" customHeight="1">
      <c r="A99" s="35"/>
      <c r="B99" s="36"/>
      <c r="C99" s="37"/>
      <c r="D99" s="37"/>
      <c r="E99" s="37"/>
      <c r="F99" s="37"/>
      <c r="G99" s="37"/>
      <c r="H99" s="37"/>
      <c r="I99" s="116"/>
      <c r="J99" s="37"/>
      <c r="K99" s="37"/>
      <c r="L99" s="52"/>
      <c r="S99" s="35"/>
      <c r="T99" s="35"/>
      <c r="U99" s="35"/>
      <c r="V99" s="35"/>
      <c r="W99" s="35"/>
      <c r="X99" s="35"/>
      <c r="Y99" s="35"/>
      <c r="Z99" s="35"/>
      <c r="AA99" s="35"/>
      <c r="AB99" s="35"/>
      <c r="AC99" s="35"/>
      <c r="AD99" s="35"/>
      <c r="AE99" s="35"/>
    </row>
    <row r="100" spans="1:31" s="2" customFormat="1" ht="6.9" customHeight="1">
      <c r="A100" s="35"/>
      <c r="B100" s="55"/>
      <c r="C100" s="56"/>
      <c r="D100" s="56"/>
      <c r="E100" s="56"/>
      <c r="F100" s="56"/>
      <c r="G100" s="56"/>
      <c r="H100" s="56"/>
      <c r="I100" s="153"/>
      <c r="J100" s="56"/>
      <c r="K100" s="56"/>
      <c r="L100" s="52"/>
      <c r="S100" s="35"/>
      <c r="T100" s="35"/>
      <c r="U100" s="35"/>
      <c r="V100" s="35"/>
      <c r="W100" s="35"/>
      <c r="X100" s="35"/>
      <c r="Y100" s="35"/>
      <c r="Z100" s="35"/>
      <c r="AA100" s="35"/>
      <c r="AB100" s="35"/>
      <c r="AC100" s="35"/>
      <c r="AD100" s="35"/>
      <c r="AE100" s="35"/>
    </row>
    <row r="104" spans="1:31" s="2" customFormat="1" ht="6.9" customHeight="1">
      <c r="A104" s="35"/>
      <c r="B104" s="57"/>
      <c r="C104" s="58"/>
      <c r="D104" s="58"/>
      <c r="E104" s="58"/>
      <c r="F104" s="58"/>
      <c r="G104" s="58"/>
      <c r="H104" s="58"/>
      <c r="I104" s="156"/>
      <c r="J104" s="58"/>
      <c r="K104" s="58"/>
      <c r="L104" s="52"/>
      <c r="S104" s="35"/>
      <c r="T104" s="35"/>
      <c r="U104" s="35"/>
      <c r="V104" s="35"/>
      <c r="W104" s="35"/>
      <c r="X104" s="35"/>
      <c r="Y104" s="35"/>
      <c r="Z104" s="35"/>
      <c r="AA104" s="35"/>
      <c r="AB104" s="35"/>
      <c r="AC104" s="35"/>
      <c r="AD104" s="35"/>
      <c r="AE104" s="35"/>
    </row>
    <row r="105" spans="1:31" s="2" customFormat="1" ht="24.9" customHeight="1">
      <c r="A105" s="35"/>
      <c r="B105" s="36"/>
      <c r="C105" s="24" t="s">
        <v>170</v>
      </c>
      <c r="D105" s="37"/>
      <c r="E105" s="37"/>
      <c r="F105" s="37"/>
      <c r="G105" s="37"/>
      <c r="H105" s="37"/>
      <c r="I105" s="116"/>
      <c r="J105" s="37"/>
      <c r="K105" s="37"/>
      <c r="L105" s="52"/>
      <c r="S105" s="35"/>
      <c r="T105" s="35"/>
      <c r="U105" s="35"/>
      <c r="V105" s="35"/>
      <c r="W105" s="35"/>
      <c r="X105" s="35"/>
      <c r="Y105" s="35"/>
      <c r="Z105" s="35"/>
      <c r="AA105" s="35"/>
      <c r="AB105" s="35"/>
      <c r="AC105" s="35"/>
      <c r="AD105" s="35"/>
      <c r="AE105" s="35"/>
    </row>
    <row r="106" spans="1:31" s="2" customFormat="1" ht="6.9" customHeight="1">
      <c r="A106" s="35"/>
      <c r="B106" s="36"/>
      <c r="C106" s="37"/>
      <c r="D106" s="37"/>
      <c r="E106" s="37"/>
      <c r="F106" s="37"/>
      <c r="G106" s="37"/>
      <c r="H106" s="37"/>
      <c r="I106" s="116"/>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116"/>
      <c r="J107" s="37"/>
      <c r="K107" s="37"/>
      <c r="L107" s="52"/>
      <c r="S107" s="35"/>
      <c r="T107" s="35"/>
      <c r="U107" s="35"/>
      <c r="V107" s="35"/>
      <c r="W107" s="35"/>
      <c r="X107" s="35"/>
      <c r="Y107" s="35"/>
      <c r="Z107" s="35"/>
      <c r="AA107" s="35"/>
      <c r="AB107" s="35"/>
      <c r="AC107" s="35"/>
      <c r="AD107" s="35"/>
      <c r="AE107" s="35"/>
    </row>
    <row r="108" spans="1:31" s="2" customFormat="1" ht="16.5" customHeight="1">
      <c r="A108" s="35"/>
      <c r="B108" s="36"/>
      <c r="C108" s="37"/>
      <c r="D108" s="37"/>
      <c r="E108" s="334" t="str">
        <f>E7</f>
        <v>Revitalizace náměstí ve Valašském Meziříčí</v>
      </c>
      <c r="F108" s="335"/>
      <c r="G108" s="335"/>
      <c r="H108" s="335"/>
      <c r="I108" s="116"/>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154</v>
      </c>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323" t="str">
        <f>E9</f>
        <v>SO 800.1 - Veřejná zeleň - udržba na 24 měsíců</v>
      </c>
      <c r="F110" s="336"/>
      <c r="G110" s="336"/>
      <c r="H110" s="336"/>
      <c r="I110" s="116"/>
      <c r="J110" s="37"/>
      <c r="K110" s="37"/>
      <c r="L110" s="52"/>
      <c r="S110" s="35"/>
      <c r="T110" s="35"/>
      <c r="U110" s="35"/>
      <c r="V110" s="35"/>
      <c r="W110" s="35"/>
      <c r="X110" s="35"/>
      <c r="Y110" s="35"/>
      <c r="Z110" s="35"/>
      <c r="AA110" s="35"/>
      <c r="AB110" s="35"/>
      <c r="AC110" s="35"/>
      <c r="AD110" s="35"/>
      <c r="AE110" s="35"/>
    </row>
    <row r="111" spans="1:31" s="2" customFormat="1" ht="6.9" customHeight="1">
      <c r="A111" s="35"/>
      <c r="B111" s="36"/>
      <c r="C111" s="37"/>
      <c r="D111" s="37"/>
      <c r="E111" s="37"/>
      <c r="F111" s="37"/>
      <c r="G111" s="37"/>
      <c r="H111" s="37"/>
      <c r="I111" s="116"/>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Valašské Meziříčí</v>
      </c>
      <c r="G112" s="37"/>
      <c r="H112" s="37"/>
      <c r="I112" s="118" t="s">
        <v>22</v>
      </c>
      <c r="J112" s="67" t="str">
        <f>IF(J12="","",J12)</f>
        <v>16. 10. 2020</v>
      </c>
      <c r="K112" s="37"/>
      <c r="L112" s="52"/>
      <c r="S112" s="35"/>
      <c r="T112" s="35"/>
      <c r="U112" s="35"/>
      <c r="V112" s="35"/>
      <c r="W112" s="35"/>
      <c r="X112" s="35"/>
      <c r="Y112" s="35"/>
      <c r="Z112" s="35"/>
      <c r="AA112" s="35"/>
      <c r="AB112" s="35"/>
      <c r="AC112" s="35"/>
      <c r="AD112" s="35"/>
      <c r="AE112" s="35"/>
    </row>
    <row r="113" spans="1:65" s="2" customFormat="1" ht="6.9" customHeight="1">
      <c r="A113" s="35"/>
      <c r="B113" s="36"/>
      <c r="C113" s="37"/>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65" s="2" customFormat="1" ht="25.65" customHeight="1">
      <c r="A114" s="35"/>
      <c r="B114" s="36"/>
      <c r="C114" s="30" t="s">
        <v>24</v>
      </c>
      <c r="D114" s="37"/>
      <c r="E114" s="37"/>
      <c r="F114" s="28" t="str">
        <f>E15</f>
        <v xml:space="preserve"> </v>
      </c>
      <c r="G114" s="37"/>
      <c r="H114" s="37"/>
      <c r="I114" s="118" t="s">
        <v>29</v>
      </c>
      <c r="J114" s="33" t="str">
        <f>E21</f>
        <v>360 DEGREES CONSTRUCT s.r.o.</v>
      </c>
      <c r="K114" s="37"/>
      <c r="L114" s="52"/>
      <c r="S114" s="35"/>
      <c r="T114" s="35"/>
      <c r="U114" s="35"/>
      <c r="V114" s="35"/>
      <c r="W114" s="35"/>
      <c r="X114" s="35"/>
      <c r="Y114" s="35"/>
      <c r="Z114" s="35"/>
      <c r="AA114" s="35"/>
      <c r="AB114" s="35"/>
      <c r="AC114" s="35"/>
      <c r="AD114" s="35"/>
      <c r="AE114" s="35"/>
    </row>
    <row r="115" spans="1:65" s="2" customFormat="1" ht="25.65" customHeight="1">
      <c r="A115" s="35"/>
      <c r="B115" s="36"/>
      <c r="C115" s="30" t="s">
        <v>27</v>
      </c>
      <c r="D115" s="37"/>
      <c r="E115" s="37"/>
      <c r="F115" s="28" t="str">
        <f>IF(E18="","",E18)</f>
        <v>Vyplň údaj</v>
      </c>
      <c r="G115" s="37"/>
      <c r="H115" s="37"/>
      <c r="I115" s="118" t="s">
        <v>31</v>
      </c>
      <c r="J115" s="33" t="str">
        <f>E24</f>
        <v>360 DEGREES CONSTRUCT s.r.o.</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11" customFormat="1" ht="29.25" customHeight="1">
      <c r="A117" s="176"/>
      <c r="B117" s="177"/>
      <c r="C117" s="178" t="s">
        <v>171</v>
      </c>
      <c r="D117" s="179" t="s">
        <v>58</v>
      </c>
      <c r="E117" s="179" t="s">
        <v>54</v>
      </c>
      <c r="F117" s="179" t="s">
        <v>55</v>
      </c>
      <c r="G117" s="179" t="s">
        <v>172</v>
      </c>
      <c r="H117" s="179" t="s">
        <v>173</v>
      </c>
      <c r="I117" s="180" t="s">
        <v>174</v>
      </c>
      <c r="J117" s="179" t="s">
        <v>160</v>
      </c>
      <c r="K117" s="181" t="s">
        <v>175</v>
      </c>
      <c r="L117" s="182"/>
      <c r="M117" s="76" t="s">
        <v>1</v>
      </c>
      <c r="N117" s="77" t="s">
        <v>37</v>
      </c>
      <c r="O117" s="77" t="s">
        <v>176</v>
      </c>
      <c r="P117" s="77" t="s">
        <v>177</v>
      </c>
      <c r="Q117" s="77" t="s">
        <v>178</v>
      </c>
      <c r="R117" s="77" t="s">
        <v>179</v>
      </c>
      <c r="S117" s="77" t="s">
        <v>180</v>
      </c>
      <c r="T117" s="78" t="s">
        <v>181</v>
      </c>
      <c r="U117" s="176"/>
      <c r="V117" s="176"/>
      <c r="W117" s="176"/>
      <c r="X117" s="176"/>
      <c r="Y117" s="176"/>
      <c r="Z117" s="176"/>
      <c r="AA117" s="176"/>
      <c r="AB117" s="176"/>
      <c r="AC117" s="176"/>
      <c r="AD117" s="176"/>
      <c r="AE117" s="176"/>
    </row>
    <row r="118" spans="1:65" s="2" customFormat="1" ht="22.8" customHeight="1">
      <c r="A118" s="35"/>
      <c r="B118" s="36"/>
      <c r="C118" s="83" t="s">
        <v>182</v>
      </c>
      <c r="D118" s="37"/>
      <c r="E118" s="37"/>
      <c r="F118" s="37"/>
      <c r="G118" s="37"/>
      <c r="H118" s="37"/>
      <c r="I118" s="116"/>
      <c r="J118" s="183">
        <f>BK118</f>
        <v>0</v>
      </c>
      <c r="K118" s="37"/>
      <c r="L118" s="40"/>
      <c r="M118" s="79"/>
      <c r="N118" s="184"/>
      <c r="O118" s="80"/>
      <c r="P118" s="185">
        <f>P119</f>
        <v>0</v>
      </c>
      <c r="Q118" s="80"/>
      <c r="R118" s="185">
        <f>R119</f>
        <v>0</v>
      </c>
      <c r="S118" s="80"/>
      <c r="T118" s="186">
        <f>T119</f>
        <v>0</v>
      </c>
      <c r="U118" s="35"/>
      <c r="V118" s="35"/>
      <c r="W118" s="35"/>
      <c r="X118" s="35"/>
      <c r="Y118" s="35"/>
      <c r="Z118" s="35"/>
      <c r="AA118" s="35"/>
      <c r="AB118" s="35"/>
      <c r="AC118" s="35"/>
      <c r="AD118" s="35"/>
      <c r="AE118" s="35"/>
      <c r="AT118" s="18" t="s">
        <v>72</v>
      </c>
      <c r="AU118" s="18" t="s">
        <v>162</v>
      </c>
      <c r="BK118" s="187">
        <f>BK119</f>
        <v>0</v>
      </c>
    </row>
    <row r="119" spans="1:65" s="12" customFormat="1" ht="25.95" customHeight="1">
      <c r="B119" s="188"/>
      <c r="C119" s="189"/>
      <c r="D119" s="190" t="s">
        <v>72</v>
      </c>
      <c r="E119" s="191" t="s">
        <v>183</v>
      </c>
      <c r="F119" s="191" t="s">
        <v>184</v>
      </c>
      <c r="G119" s="189"/>
      <c r="H119" s="189"/>
      <c r="I119" s="192"/>
      <c r="J119" s="193">
        <f>BK119</f>
        <v>0</v>
      </c>
      <c r="K119" s="189"/>
      <c r="L119" s="194"/>
      <c r="M119" s="195"/>
      <c r="N119" s="196"/>
      <c r="O119" s="196"/>
      <c r="P119" s="197">
        <f>P120</f>
        <v>0</v>
      </c>
      <c r="Q119" s="196"/>
      <c r="R119" s="197">
        <f>R120</f>
        <v>0</v>
      </c>
      <c r="S119" s="196"/>
      <c r="T119" s="198">
        <f>T120</f>
        <v>0</v>
      </c>
      <c r="AR119" s="199" t="s">
        <v>81</v>
      </c>
      <c r="AT119" s="200" t="s">
        <v>72</v>
      </c>
      <c r="AU119" s="200" t="s">
        <v>73</v>
      </c>
      <c r="AY119" s="199" t="s">
        <v>185</v>
      </c>
      <c r="BK119" s="201">
        <f>BK120</f>
        <v>0</v>
      </c>
    </row>
    <row r="120" spans="1:65" s="12" customFormat="1" ht="22.8" customHeight="1">
      <c r="B120" s="188"/>
      <c r="C120" s="189"/>
      <c r="D120" s="190" t="s">
        <v>72</v>
      </c>
      <c r="E120" s="202" t="s">
        <v>81</v>
      </c>
      <c r="F120" s="202" t="s">
        <v>186</v>
      </c>
      <c r="G120" s="189"/>
      <c r="H120" s="189"/>
      <c r="I120" s="192"/>
      <c r="J120" s="203">
        <f>BK120</f>
        <v>0</v>
      </c>
      <c r="K120" s="189"/>
      <c r="L120" s="194"/>
      <c r="M120" s="195"/>
      <c r="N120" s="196"/>
      <c r="O120" s="196"/>
      <c r="P120" s="197">
        <f>SUM(P121:P185)</f>
        <v>0</v>
      </c>
      <c r="Q120" s="196"/>
      <c r="R120" s="197">
        <f>SUM(R121:R185)</f>
        <v>0</v>
      </c>
      <c r="S120" s="196"/>
      <c r="T120" s="198">
        <f>SUM(T121:T185)</f>
        <v>0</v>
      </c>
      <c r="AR120" s="199" t="s">
        <v>81</v>
      </c>
      <c r="AT120" s="200" t="s">
        <v>72</v>
      </c>
      <c r="AU120" s="200" t="s">
        <v>81</v>
      </c>
      <c r="AY120" s="199" t="s">
        <v>185</v>
      </c>
      <c r="BK120" s="201">
        <f>SUM(BK121:BK185)</f>
        <v>0</v>
      </c>
    </row>
    <row r="121" spans="1:65" s="2" customFormat="1" ht="21.75" customHeight="1">
      <c r="A121" s="35"/>
      <c r="B121" s="36"/>
      <c r="C121" s="204" t="s">
        <v>81</v>
      </c>
      <c r="D121" s="204" t="s">
        <v>187</v>
      </c>
      <c r="E121" s="205" t="s">
        <v>3740</v>
      </c>
      <c r="F121" s="206" t="s">
        <v>4077</v>
      </c>
      <c r="G121" s="207" t="s">
        <v>210</v>
      </c>
      <c r="H121" s="208">
        <v>5706</v>
      </c>
      <c r="I121" s="209"/>
      <c r="J121" s="210">
        <f>ROUND(I121*H121,2)</f>
        <v>0</v>
      </c>
      <c r="K121" s="206" t="s">
        <v>1</v>
      </c>
      <c r="L121" s="40"/>
      <c r="M121" s="211" t="s">
        <v>1</v>
      </c>
      <c r="N121" s="212" t="s">
        <v>38</v>
      </c>
      <c r="O121" s="72"/>
      <c r="P121" s="213">
        <f>O121*H121</f>
        <v>0</v>
      </c>
      <c r="Q121" s="213">
        <v>0</v>
      </c>
      <c r="R121" s="213">
        <f>Q121*H121</f>
        <v>0</v>
      </c>
      <c r="S121" s="213">
        <v>0</v>
      </c>
      <c r="T121" s="214">
        <f>S121*H121</f>
        <v>0</v>
      </c>
      <c r="U121" s="35"/>
      <c r="V121" s="35"/>
      <c r="W121" s="35"/>
      <c r="X121" s="35"/>
      <c r="Y121" s="35"/>
      <c r="Z121" s="35"/>
      <c r="AA121" s="35"/>
      <c r="AB121" s="35"/>
      <c r="AC121" s="35"/>
      <c r="AD121" s="35"/>
      <c r="AE121" s="35"/>
      <c r="AR121" s="215" t="s">
        <v>487</v>
      </c>
      <c r="AT121" s="215" t="s">
        <v>187</v>
      </c>
      <c r="AU121" s="215" t="s">
        <v>83</v>
      </c>
      <c r="AY121" s="18" t="s">
        <v>185</v>
      </c>
      <c r="BE121" s="216">
        <f>IF(N121="základní",J121,0)</f>
        <v>0</v>
      </c>
      <c r="BF121" s="216">
        <f>IF(N121="snížená",J121,0)</f>
        <v>0</v>
      </c>
      <c r="BG121" s="216">
        <f>IF(N121="zákl. přenesená",J121,0)</f>
        <v>0</v>
      </c>
      <c r="BH121" s="216">
        <f>IF(N121="sníž. přenesená",J121,0)</f>
        <v>0</v>
      </c>
      <c r="BI121" s="216">
        <f>IF(N121="nulová",J121,0)</f>
        <v>0</v>
      </c>
      <c r="BJ121" s="18" t="s">
        <v>81</v>
      </c>
      <c r="BK121" s="216">
        <f>ROUND(I121*H121,2)</f>
        <v>0</v>
      </c>
      <c r="BL121" s="18" t="s">
        <v>487</v>
      </c>
      <c r="BM121" s="215" t="s">
        <v>4078</v>
      </c>
    </row>
    <row r="122" spans="1:65" s="2" customFormat="1" ht="19.2">
      <c r="A122" s="35"/>
      <c r="B122" s="36"/>
      <c r="C122" s="37"/>
      <c r="D122" s="217" t="s">
        <v>194</v>
      </c>
      <c r="E122" s="37"/>
      <c r="F122" s="218" t="s">
        <v>4077</v>
      </c>
      <c r="G122" s="37"/>
      <c r="H122" s="37"/>
      <c r="I122" s="116"/>
      <c r="J122" s="37"/>
      <c r="K122" s="37"/>
      <c r="L122" s="40"/>
      <c r="M122" s="219"/>
      <c r="N122" s="220"/>
      <c r="O122" s="72"/>
      <c r="P122" s="72"/>
      <c r="Q122" s="72"/>
      <c r="R122" s="72"/>
      <c r="S122" s="72"/>
      <c r="T122" s="73"/>
      <c r="U122" s="35"/>
      <c r="V122" s="35"/>
      <c r="W122" s="35"/>
      <c r="X122" s="35"/>
      <c r="Y122" s="35"/>
      <c r="Z122" s="35"/>
      <c r="AA122" s="35"/>
      <c r="AB122" s="35"/>
      <c r="AC122" s="35"/>
      <c r="AD122" s="35"/>
      <c r="AE122" s="35"/>
      <c r="AT122" s="18" t="s">
        <v>194</v>
      </c>
      <c r="AU122" s="18" t="s">
        <v>83</v>
      </c>
    </row>
    <row r="123" spans="1:65" s="13" customFormat="1" ht="10.199999999999999">
      <c r="B123" s="222"/>
      <c r="C123" s="223"/>
      <c r="D123" s="217" t="s">
        <v>214</v>
      </c>
      <c r="E123" s="224" t="s">
        <v>1</v>
      </c>
      <c r="F123" s="225" t="s">
        <v>4079</v>
      </c>
      <c r="G123" s="223"/>
      <c r="H123" s="224" t="s">
        <v>1</v>
      </c>
      <c r="I123" s="226"/>
      <c r="J123" s="223"/>
      <c r="K123" s="223"/>
      <c r="L123" s="227"/>
      <c r="M123" s="228"/>
      <c r="N123" s="229"/>
      <c r="O123" s="229"/>
      <c r="P123" s="229"/>
      <c r="Q123" s="229"/>
      <c r="R123" s="229"/>
      <c r="S123" s="229"/>
      <c r="T123" s="230"/>
      <c r="AT123" s="231" t="s">
        <v>214</v>
      </c>
      <c r="AU123" s="231" t="s">
        <v>83</v>
      </c>
      <c r="AV123" s="13" t="s">
        <v>81</v>
      </c>
      <c r="AW123" s="13" t="s">
        <v>30</v>
      </c>
      <c r="AX123" s="13" t="s">
        <v>73</v>
      </c>
      <c r="AY123" s="231" t="s">
        <v>185</v>
      </c>
    </row>
    <row r="124" spans="1:65" s="14" customFormat="1" ht="10.199999999999999">
      <c r="B124" s="232"/>
      <c r="C124" s="233"/>
      <c r="D124" s="217" t="s">
        <v>214</v>
      </c>
      <c r="E124" s="234" t="s">
        <v>1</v>
      </c>
      <c r="F124" s="235" t="s">
        <v>4080</v>
      </c>
      <c r="G124" s="233"/>
      <c r="H124" s="236">
        <v>5706</v>
      </c>
      <c r="I124" s="237"/>
      <c r="J124" s="233"/>
      <c r="K124" s="233"/>
      <c r="L124" s="238"/>
      <c r="M124" s="239"/>
      <c r="N124" s="240"/>
      <c r="O124" s="240"/>
      <c r="P124" s="240"/>
      <c r="Q124" s="240"/>
      <c r="R124" s="240"/>
      <c r="S124" s="240"/>
      <c r="T124" s="241"/>
      <c r="AT124" s="242" t="s">
        <v>214</v>
      </c>
      <c r="AU124" s="242" t="s">
        <v>83</v>
      </c>
      <c r="AV124" s="14" t="s">
        <v>83</v>
      </c>
      <c r="AW124" s="14" t="s">
        <v>30</v>
      </c>
      <c r="AX124" s="14" t="s">
        <v>81</v>
      </c>
      <c r="AY124" s="242" t="s">
        <v>185</v>
      </c>
    </row>
    <row r="125" spans="1:65" s="2" customFormat="1" ht="44.25" customHeight="1">
      <c r="A125" s="35"/>
      <c r="B125" s="36"/>
      <c r="C125" s="204" t="s">
        <v>83</v>
      </c>
      <c r="D125" s="204" t="s">
        <v>187</v>
      </c>
      <c r="E125" s="205" t="s">
        <v>3859</v>
      </c>
      <c r="F125" s="206" t="s">
        <v>4081</v>
      </c>
      <c r="G125" s="207" t="s">
        <v>190</v>
      </c>
      <c r="H125" s="208">
        <v>100</v>
      </c>
      <c r="I125" s="209"/>
      <c r="J125" s="210">
        <f>ROUND(I125*H125,2)</f>
        <v>0</v>
      </c>
      <c r="K125" s="206" t="s">
        <v>1</v>
      </c>
      <c r="L125" s="40"/>
      <c r="M125" s="211" t="s">
        <v>1</v>
      </c>
      <c r="N125" s="212" t="s">
        <v>38</v>
      </c>
      <c r="O125" s="72"/>
      <c r="P125" s="213">
        <f>O125*H125</f>
        <v>0</v>
      </c>
      <c r="Q125" s="213">
        <v>0</v>
      </c>
      <c r="R125" s="213">
        <f>Q125*H125</f>
        <v>0</v>
      </c>
      <c r="S125" s="213">
        <v>0</v>
      </c>
      <c r="T125" s="214">
        <f>S125*H125</f>
        <v>0</v>
      </c>
      <c r="U125" s="35"/>
      <c r="V125" s="35"/>
      <c r="W125" s="35"/>
      <c r="X125" s="35"/>
      <c r="Y125" s="35"/>
      <c r="Z125" s="35"/>
      <c r="AA125" s="35"/>
      <c r="AB125" s="35"/>
      <c r="AC125" s="35"/>
      <c r="AD125" s="35"/>
      <c r="AE125" s="35"/>
      <c r="AR125" s="215" t="s">
        <v>487</v>
      </c>
      <c r="AT125" s="215" t="s">
        <v>187</v>
      </c>
      <c r="AU125" s="215" t="s">
        <v>83</v>
      </c>
      <c r="AY125" s="18" t="s">
        <v>185</v>
      </c>
      <c r="BE125" s="216">
        <f>IF(N125="základní",J125,0)</f>
        <v>0</v>
      </c>
      <c r="BF125" s="216">
        <f>IF(N125="snížená",J125,0)</f>
        <v>0</v>
      </c>
      <c r="BG125" s="216">
        <f>IF(N125="zákl. přenesená",J125,0)</f>
        <v>0</v>
      </c>
      <c r="BH125" s="216">
        <f>IF(N125="sníž. přenesená",J125,0)</f>
        <v>0</v>
      </c>
      <c r="BI125" s="216">
        <f>IF(N125="nulová",J125,0)</f>
        <v>0</v>
      </c>
      <c r="BJ125" s="18" t="s">
        <v>81</v>
      </c>
      <c r="BK125" s="216">
        <f>ROUND(I125*H125,2)</f>
        <v>0</v>
      </c>
      <c r="BL125" s="18" t="s">
        <v>487</v>
      </c>
      <c r="BM125" s="215" t="s">
        <v>4082</v>
      </c>
    </row>
    <row r="126" spans="1:65" s="2" customFormat="1" ht="28.8">
      <c r="A126" s="35"/>
      <c r="B126" s="36"/>
      <c r="C126" s="37"/>
      <c r="D126" s="217" t="s">
        <v>194</v>
      </c>
      <c r="E126" s="37"/>
      <c r="F126" s="218" t="s">
        <v>4081</v>
      </c>
      <c r="G126" s="37"/>
      <c r="H126" s="37"/>
      <c r="I126" s="116"/>
      <c r="J126" s="37"/>
      <c r="K126" s="37"/>
      <c r="L126" s="40"/>
      <c r="M126" s="219"/>
      <c r="N126" s="220"/>
      <c r="O126" s="72"/>
      <c r="P126" s="72"/>
      <c r="Q126" s="72"/>
      <c r="R126" s="72"/>
      <c r="S126" s="72"/>
      <c r="T126" s="73"/>
      <c r="U126" s="35"/>
      <c r="V126" s="35"/>
      <c r="W126" s="35"/>
      <c r="X126" s="35"/>
      <c r="Y126" s="35"/>
      <c r="Z126" s="35"/>
      <c r="AA126" s="35"/>
      <c r="AB126" s="35"/>
      <c r="AC126" s="35"/>
      <c r="AD126" s="35"/>
      <c r="AE126" s="35"/>
      <c r="AT126" s="18" t="s">
        <v>194</v>
      </c>
      <c r="AU126" s="18" t="s">
        <v>83</v>
      </c>
    </row>
    <row r="127" spans="1:65" s="13" customFormat="1" ht="10.199999999999999">
      <c r="B127" s="222"/>
      <c r="C127" s="223"/>
      <c r="D127" s="217" t="s">
        <v>214</v>
      </c>
      <c r="E127" s="224" t="s">
        <v>1</v>
      </c>
      <c r="F127" s="225" t="s">
        <v>4083</v>
      </c>
      <c r="G127" s="223"/>
      <c r="H127" s="224" t="s">
        <v>1</v>
      </c>
      <c r="I127" s="226"/>
      <c r="J127" s="223"/>
      <c r="K127" s="223"/>
      <c r="L127" s="227"/>
      <c r="M127" s="228"/>
      <c r="N127" s="229"/>
      <c r="O127" s="229"/>
      <c r="P127" s="229"/>
      <c r="Q127" s="229"/>
      <c r="R127" s="229"/>
      <c r="S127" s="229"/>
      <c r="T127" s="230"/>
      <c r="AT127" s="231" t="s">
        <v>214</v>
      </c>
      <c r="AU127" s="231" t="s">
        <v>83</v>
      </c>
      <c r="AV127" s="13" t="s">
        <v>81</v>
      </c>
      <c r="AW127" s="13" t="s">
        <v>30</v>
      </c>
      <c r="AX127" s="13" t="s">
        <v>73</v>
      </c>
      <c r="AY127" s="231" t="s">
        <v>185</v>
      </c>
    </row>
    <row r="128" spans="1:65" s="14" customFormat="1" ht="10.199999999999999">
      <c r="B128" s="232"/>
      <c r="C128" s="233"/>
      <c r="D128" s="217" t="s">
        <v>214</v>
      </c>
      <c r="E128" s="234" t="s">
        <v>1</v>
      </c>
      <c r="F128" s="235" t="s">
        <v>4084</v>
      </c>
      <c r="G128" s="233"/>
      <c r="H128" s="236">
        <v>100</v>
      </c>
      <c r="I128" s="237"/>
      <c r="J128" s="233"/>
      <c r="K128" s="233"/>
      <c r="L128" s="238"/>
      <c r="M128" s="239"/>
      <c r="N128" s="240"/>
      <c r="O128" s="240"/>
      <c r="P128" s="240"/>
      <c r="Q128" s="240"/>
      <c r="R128" s="240"/>
      <c r="S128" s="240"/>
      <c r="T128" s="241"/>
      <c r="AT128" s="242" t="s">
        <v>214</v>
      </c>
      <c r="AU128" s="242" t="s">
        <v>83</v>
      </c>
      <c r="AV128" s="14" t="s">
        <v>83</v>
      </c>
      <c r="AW128" s="14" t="s">
        <v>30</v>
      </c>
      <c r="AX128" s="14" t="s">
        <v>81</v>
      </c>
      <c r="AY128" s="242" t="s">
        <v>185</v>
      </c>
    </row>
    <row r="129" spans="1:65" s="2" customFormat="1" ht="33" customHeight="1">
      <c r="A129" s="35"/>
      <c r="B129" s="36"/>
      <c r="C129" s="204" t="s">
        <v>202</v>
      </c>
      <c r="D129" s="204" t="s">
        <v>187</v>
      </c>
      <c r="E129" s="205" t="s">
        <v>4085</v>
      </c>
      <c r="F129" s="206" t="s">
        <v>4086</v>
      </c>
      <c r="G129" s="207" t="s">
        <v>190</v>
      </c>
      <c r="H129" s="208">
        <v>38</v>
      </c>
      <c r="I129" s="209"/>
      <c r="J129" s="210">
        <f>ROUND(I129*H129,2)</f>
        <v>0</v>
      </c>
      <c r="K129" s="206" t="s">
        <v>1</v>
      </c>
      <c r="L129" s="40"/>
      <c r="M129" s="211" t="s">
        <v>1</v>
      </c>
      <c r="N129" s="212" t="s">
        <v>38</v>
      </c>
      <c r="O129" s="72"/>
      <c r="P129" s="213">
        <f>O129*H129</f>
        <v>0</v>
      </c>
      <c r="Q129" s="213">
        <v>0</v>
      </c>
      <c r="R129" s="213">
        <f>Q129*H129</f>
        <v>0</v>
      </c>
      <c r="S129" s="213">
        <v>0</v>
      </c>
      <c r="T129" s="214">
        <f>S129*H129</f>
        <v>0</v>
      </c>
      <c r="U129" s="35"/>
      <c r="V129" s="35"/>
      <c r="W129" s="35"/>
      <c r="X129" s="35"/>
      <c r="Y129" s="35"/>
      <c r="Z129" s="35"/>
      <c r="AA129" s="35"/>
      <c r="AB129" s="35"/>
      <c r="AC129" s="35"/>
      <c r="AD129" s="35"/>
      <c r="AE129" s="35"/>
      <c r="AR129" s="215" t="s">
        <v>487</v>
      </c>
      <c r="AT129" s="215" t="s">
        <v>187</v>
      </c>
      <c r="AU129" s="215" t="s">
        <v>83</v>
      </c>
      <c r="AY129" s="18" t="s">
        <v>185</v>
      </c>
      <c r="BE129" s="216">
        <f>IF(N129="základní",J129,0)</f>
        <v>0</v>
      </c>
      <c r="BF129" s="216">
        <f>IF(N129="snížená",J129,0)</f>
        <v>0</v>
      </c>
      <c r="BG129" s="216">
        <f>IF(N129="zákl. přenesená",J129,0)</f>
        <v>0</v>
      </c>
      <c r="BH129" s="216">
        <f>IF(N129="sníž. přenesená",J129,0)</f>
        <v>0</v>
      </c>
      <c r="BI129" s="216">
        <f>IF(N129="nulová",J129,0)</f>
        <v>0</v>
      </c>
      <c r="BJ129" s="18" t="s">
        <v>81</v>
      </c>
      <c r="BK129" s="216">
        <f>ROUND(I129*H129,2)</f>
        <v>0</v>
      </c>
      <c r="BL129" s="18" t="s">
        <v>487</v>
      </c>
      <c r="BM129" s="215" t="s">
        <v>4087</v>
      </c>
    </row>
    <row r="130" spans="1:65" s="2" customFormat="1" ht="19.2">
      <c r="A130" s="35"/>
      <c r="B130" s="36"/>
      <c r="C130" s="37"/>
      <c r="D130" s="217" t="s">
        <v>194</v>
      </c>
      <c r="E130" s="37"/>
      <c r="F130" s="218" t="s">
        <v>4086</v>
      </c>
      <c r="G130" s="37"/>
      <c r="H130" s="37"/>
      <c r="I130" s="116"/>
      <c r="J130" s="37"/>
      <c r="K130" s="37"/>
      <c r="L130" s="40"/>
      <c r="M130" s="219"/>
      <c r="N130" s="220"/>
      <c r="O130" s="72"/>
      <c r="P130" s="72"/>
      <c r="Q130" s="72"/>
      <c r="R130" s="72"/>
      <c r="S130" s="72"/>
      <c r="T130" s="73"/>
      <c r="U130" s="35"/>
      <c r="V130" s="35"/>
      <c r="W130" s="35"/>
      <c r="X130" s="35"/>
      <c r="Y130" s="35"/>
      <c r="Z130" s="35"/>
      <c r="AA130" s="35"/>
      <c r="AB130" s="35"/>
      <c r="AC130" s="35"/>
      <c r="AD130" s="35"/>
      <c r="AE130" s="35"/>
      <c r="AT130" s="18" t="s">
        <v>194</v>
      </c>
      <c r="AU130" s="18" t="s">
        <v>83</v>
      </c>
    </row>
    <row r="131" spans="1:65" s="13" customFormat="1" ht="10.199999999999999">
      <c r="B131" s="222"/>
      <c r="C131" s="223"/>
      <c r="D131" s="217" t="s">
        <v>214</v>
      </c>
      <c r="E131" s="224" t="s">
        <v>1</v>
      </c>
      <c r="F131" s="225" t="s">
        <v>4088</v>
      </c>
      <c r="G131" s="223"/>
      <c r="H131" s="224" t="s">
        <v>1</v>
      </c>
      <c r="I131" s="226"/>
      <c r="J131" s="223"/>
      <c r="K131" s="223"/>
      <c r="L131" s="227"/>
      <c r="M131" s="228"/>
      <c r="N131" s="229"/>
      <c r="O131" s="229"/>
      <c r="P131" s="229"/>
      <c r="Q131" s="229"/>
      <c r="R131" s="229"/>
      <c r="S131" s="229"/>
      <c r="T131" s="230"/>
      <c r="AT131" s="231" t="s">
        <v>214</v>
      </c>
      <c r="AU131" s="231" t="s">
        <v>83</v>
      </c>
      <c r="AV131" s="13" t="s">
        <v>81</v>
      </c>
      <c r="AW131" s="13" t="s">
        <v>30</v>
      </c>
      <c r="AX131" s="13" t="s">
        <v>73</v>
      </c>
      <c r="AY131" s="231" t="s">
        <v>185</v>
      </c>
    </row>
    <row r="132" spans="1:65" s="14" customFormat="1" ht="10.199999999999999">
      <c r="B132" s="232"/>
      <c r="C132" s="233"/>
      <c r="D132" s="217" t="s">
        <v>214</v>
      </c>
      <c r="E132" s="234" t="s">
        <v>1</v>
      </c>
      <c r="F132" s="235" t="s">
        <v>4089</v>
      </c>
      <c r="G132" s="233"/>
      <c r="H132" s="236">
        <v>38</v>
      </c>
      <c r="I132" s="237"/>
      <c r="J132" s="233"/>
      <c r="K132" s="233"/>
      <c r="L132" s="238"/>
      <c r="M132" s="239"/>
      <c r="N132" s="240"/>
      <c r="O132" s="240"/>
      <c r="P132" s="240"/>
      <c r="Q132" s="240"/>
      <c r="R132" s="240"/>
      <c r="S132" s="240"/>
      <c r="T132" s="241"/>
      <c r="AT132" s="242" t="s">
        <v>214</v>
      </c>
      <c r="AU132" s="242" t="s">
        <v>83</v>
      </c>
      <c r="AV132" s="14" t="s">
        <v>83</v>
      </c>
      <c r="AW132" s="14" t="s">
        <v>30</v>
      </c>
      <c r="AX132" s="14" t="s">
        <v>81</v>
      </c>
      <c r="AY132" s="242" t="s">
        <v>185</v>
      </c>
    </row>
    <row r="133" spans="1:65" s="2" customFormat="1" ht="21.75" customHeight="1">
      <c r="A133" s="35"/>
      <c r="B133" s="36"/>
      <c r="C133" s="204" t="s">
        <v>192</v>
      </c>
      <c r="D133" s="204" t="s">
        <v>187</v>
      </c>
      <c r="E133" s="205" t="s">
        <v>4090</v>
      </c>
      <c r="F133" s="206" t="s">
        <v>4091</v>
      </c>
      <c r="G133" s="207" t="s">
        <v>190</v>
      </c>
      <c r="H133" s="208">
        <v>20</v>
      </c>
      <c r="I133" s="209"/>
      <c r="J133" s="210">
        <f>ROUND(I133*H133,2)</f>
        <v>0</v>
      </c>
      <c r="K133" s="206" t="s">
        <v>1</v>
      </c>
      <c r="L133" s="40"/>
      <c r="M133" s="211" t="s">
        <v>1</v>
      </c>
      <c r="N133" s="212" t="s">
        <v>38</v>
      </c>
      <c r="O133" s="72"/>
      <c r="P133" s="213">
        <f>O133*H133</f>
        <v>0</v>
      </c>
      <c r="Q133" s="213">
        <v>0</v>
      </c>
      <c r="R133" s="213">
        <f>Q133*H133</f>
        <v>0</v>
      </c>
      <c r="S133" s="213">
        <v>0</v>
      </c>
      <c r="T133" s="214">
        <f>S133*H133</f>
        <v>0</v>
      </c>
      <c r="U133" s="35"/>
      <c r="V133" s="35"/>
      <c r="W133" s="35"/>
      <c r="X133" s="35"/>
      <c r="Y133" s="35"/>
      <c r="Z133" s="35"/>
      <c r="AA133" s="35"/>
      <c r="AB133" s="35"/>
      <c r="AC133" s="35"/>
      <c r="AD133" s="35"/>
      <c r="AE133" s="35"/>
      <c r="AR133" s="215" t="s">
        <v>487</v>
      </c>
      <c r="AT133" s="215" t="s">
        <v>187</v>
      </c>
      <c r="AU133" s="215" t="s">
        <v>83</v>
      </c>
      <c r="AY133" s="18" t="s">
        <v>185</v>
      </c>
      <c r="BE133" s="216">
        <f>IF(N133="základní",J133,0)</f>
        <v>0</v>
      </c>
      <c r="BF133" s="216">
        <f>IF(N133="snížená",J133,0)</f>
        <v>0</v>
      </c>
      <c r="BG133" s="216">
        <f>IF(N133="zákl. přenesená",J133,0)</f>
        <v>0</v>
      </c>
      <c r="BH133" s="216">
        <f>IF(N133="sníž. přenesená",J133,0)</f>
        <v>0</v>
      </c>
      <c r="BI133" s="216">
        <f>IF(N133="nulová",J133,0)</f>
        <v>0</v>
      </c>
      <c r="BJ133" s="18" t="s">
        <v>81</v>
      </c>
      <c r="BK133" s="216">
        <f>ROUND(I133*H133,2)</f>
        <v>0</v>
      </c>
      <c r="BL133" s="18" t="s">
        <v>487</v>
      </c>
      <c r="BM133" s="215" t="s">
        <v>4092</v>
      </c>
    </row>
    <row r="134" spans="1:65" s="2" customFormat="1" ht="10.199999999999999">
      <c r="A134" s="35"/>
      <c r="B134" s="36"/>
      <c r="C134" s="37"/>
      <c r="D134" s="217" t="s">
        <v>194</v>
      </c>
      <c r="E134" s="37"/>
      <c r="F134" s="218" t="s">
        <v>4091</v>
      </c>
      <c r="G134" s="37"/>
      <c r="H134" s="37"/>
      <c r="I134" s="116"/>
      <c r="J134" s="37"/>
      <c r="K134" s="37"/>
      <c r="L134" s="40"/>
      <c r="M134" s="219"/>
      <c r="N134" s="220"/>
      <c r="O134" s="72"/>
      <c r="P134" s="72"/>
      <c r="Q134" s="72"/>
      <c r="R134" s="72"/>
      <c r="S134" s="72"/>
      <c r="T134" s="73"/>
      <c r="U134" s="35"/>
      <c r="V134" s="35"/>
      <c r="W134" s="35"/>
      <c r="X134" s="35"/>
      <c r="Y134" s="35"/>
      <c r="Z134" s="35"/>
      <c r="AA134" s="35"/>
      <c r="AB134" s="35"/>
      <c r="AC134" s="35"/>
      <c r="AD134" s="35"/>
      <c r="AE134" s="35"/>
      <c r="AT134" s="18" t="s">
        <v>194</v>
      </c>
      <c r="AU134" s="18" t="s">
        <v>83</v>
      </c>
    </row>
    <row r="135" spans="1:65" s="13" customFormat="1" ht="10.199999999999999">
      <c r="B135" s="222"/>
      <c r="C135" s="223"/>
      <c r="D135" s="217" t="s">
        <v>214</v>
      </c>
      <c r="E135" s="224" t="s">
        <v>1</v>
      </c>
      <c r="F135" s="225" t="s">
        <v>774</v>
      </c>
      <c r="G135" s="223"/>
      <c r="H135" s="224" t="s">
        <v>1</v>
      </c>
      <c r="I135" s="226"/>
      <c r="J135" s="223"/>
      <c r="K135" s="223"/>
      <c r="L135" s="227"/>
      <c r="M135" s="228"/>
      <c r="N135" s="229"/>
      <c r="O135" s="229"/>
      <c r="P135" s="229"/>
      <c r="Q135" s="229"/>
      <c r="R135" s="229"/>
      <c r="S135" s="229"/>
      <c r="T135" s="230"/>
      <c r="AT135" s="231" t="s">
        <v>214</v>
      </c>
      <c r="AU135" s="231" t="s">
        <v>83</v>
      </c>
      <c r="AV135" s="13" t="s">
        <v>81</v>
      </c>
      <c r="AW135" s="13" t="s">
        <v>30</v>
      </c>
      <c r="AX135" s="13" t="s">
        <v>73</v>
      </c>
      <c r="AY135" s="231" t="s">
        <v>185</v>
      </c>
    </row>
    <row r="136" spans="1:65" s="14" customFormat="1" ht="10.199999999999999">
      <c r="B136" s="232"/>
      <c r="C136" s="233"/>
      <c r="D136" s="217" t="s">
        <v>214</v>
      </c>
      <c r="E136" s="234" t="s">
        <v>1</v>
      </c>
      <c r="F136" s="235" t="s">
        <v>4093</v>
      </c>
      <c r="G136" s="233"/>
      <c r="H136" s="236">
        <v>20</v>
      </c>
      <c r="I136" s="237"/>
      <c r="J136" s="233"/>
      <c r="K136" s="233"/>
      <c r="L136" s="238"/>
      <c r="M136" s="239"/>
      <c r="N136" s="240"/>
      <c r="O136" s="240"/>
      <c r="P136" s="240"/>
      <c r="Q136" s="240"/>
      <c r="R136" s="240"/>
      <c r="S136" s="240"/>
      <c r="T136" s="241"/>
      <c r="AT136" s="242" t="s">
        <v>214</v>
      </c>
      <c r="AU136" s="242" t="s">
        <v>83</v>
      </c>
      <c r="AV136" s="14" t="s">
        <v>83</v>
      </c>
      <c r="AW136" s="14" t="s">
        <v>30</v>
      </c>
      <c r="AX136" s="14" t="s">
        <v>81</v>
      </c>
      <c r="AY136" s="242" t="s">
        <v>185</v>
      </c>
    </row>
    <row r="137" spans="1:65" s="2" customFormat="1" ht="21.75" customHeight="1">
      <c r="A137" s="35"/>
      <c r="B137" s="36"/>
      <c r="C137" s="204" t="s">
        <v>220</v>
      </c>
      <c r="D137" s="204" t="s">
        <v>187</v>
      </c>
      <c r="E137" s="205" t="s">
        <v>4010</v>
      </c>
      <c r="F137" s="206" t="s">
        <v>4094</v>
      </c>
      <c r="G137" s="207" t="s">
        <v>210</v>
      </c>
      <c r="H137" s="208">
        <v>355.6</v>
      </c>
      <c r="I137" s="209"/>
      <c r="J137" s="210">
        <f>ROUND(I137*H137,2)</f>
        <v>0</v>
      </c>
      <c r="K137" s="206" t="s">
        <v>1</v>
      </c>
      <c r="L137" s="40"/>
      <c r="M137" s="211" t="s">
        <v>1</v>
      </c>
      <c r="N137" s="212" t="s">
        <v>38</v>
      </c>
      <c r="O137" s="72"/>
      <c r="P137" s="213">
        <f>O137*H137</f>
        <v>0</v>
      </c>
      <c r="Q137" s="213">
        <v>0</v>
      </c>
      <c r="R137" s="213">
        <f>Q137*H137</f>
        <v>0</v>
      </c>
      <c r="S137" s="213">
        <v>0</v>
      </c>
      <c r="T137" s="214">
        <f>S137*H137</f>
        <v>0</v>
      </c>
      <c r="U137" s="35"/>
      <c r="V137" s="35"/>
      <c r="W137" s="35"/>
      <c r="X137" s="35"/>
      <c r="Y137" s="35"/>
      <c r="Z137" s="35"/>
      <c r="AA137" s="35"/>
      <c r="AB137" s="35"/>
      <c r="AC137" s="35"/>
      <c r="AD137" s="35"/>
      <c r="AE137" s="35"/>
      <c r="AR137" s="215" t="s">
        <v>487</v>
      </c>
      <c r="AT137" s="215" t="s">
        <v>187</v>
      </c>
      <c r="AU137" s="215" t="s">
        <v>83</v>
      </c>
      <c r="AY137" s="18" t="s">
        <v>185</v>
      </c>
      <c r="BE137" s="216">
        <f>IF(N137="základní",J137,0)</f>
        <v>0</v>
      </c>
      <c r="BF137" s="216">
        <f>IF(N137="snížená",J137,0)</f>
        <v>0</v>
      </c>
      <c r="BG137" s="216">
        <f>IF(N137="zákl. přenesená",J137,0)</f>
        <v>0</v>
      </c>
      <c r="BH137" s="216">
        <f>IF(N137="sníž. přenesená",J137,0)</f>
        <v>0</v>
      </c>
      <c r="BI137" s="216">
        <f>IF(N137="nulová",J137,0)</f>
        <v>0</v>
      </c>
      <c r="BJ137" s="18" t="s">
        <v>81</v>
      </c>
      <c r="BK137" s="216">
        <f>ROUND(I137*H137,2)</f>
        <v>0</v>
      </c>
      <c r="BL137" s="18" t="s">
        <v>487</v>
      </c>
      <c r="BM137" s="215" t="s">
        <v>4095</v>
      </c>
    </row>
    <row r="138" spans="1:65" s="2" customFormat="1" ht="19.2">
      <c r="A138" s="35"/>
      <c r="B138" s="36"/>
      <c r="C138" s="37"/>
      <c r="D138" s="217" t="s">
        <v>194</v>
      </c>
      <c r="E138" s="37"/>
      <c r="F138" s="218" t="s">
        <v>4094</v>
      </c>
      <c r="G138" s="37"/>
      <c r="H138" s="37"/>
      <c r="I138" s="116"/>
      <c r="J138" s="37"/>
      <c r="K138" s="37"/>
      <c r="L138" s="40"/>
      <c r="M138" s="219"/>
      <c r="N138" s="220"/>
      <c r="O138" s="72"/>
      <c r="P138" s="72"/>
      <c r="Q138" s="72"/>
      <c r="R138" s="72"/>
      <c r="S138" s="72"/>
      <c r="T138" s="73"/>
      <c r="U138" s="35"/>
      <c r="V138" s="35"/>
      <c r="W138" s="35"/>
      <c r="X138" s="35"/>
      <c r="Y138" s="35"/>
      <c r="Z138" s="35"/>
      <c r="AA138" s="35"/>
      <c r="AB138" s="35"/>
      <c r="AC138" s="35"/>
      <c r="AD138" s="35"/>
      <c r="AE138" s="35"/>
      <c r="AT138" s="18" t="s">
        <v>194</v>
      </c>
      <c r="AU138" s="18" t="s">
        <v>83</v>
      </c>
    </row>
    <row r="139" spans="1:65" s="13" customFormat="1" ht="10.199999999999999">
      <c r="B139" s="222"/>
      <c r="C139" s="223"/>
      <c r="D139" s="217" t="s">
        <v>214</v>
      </c>
      <c r="E139" s="224" t="s">
        <v>1</v>
      </c>
      <c r="F139" s="225" t="s">
        <v>4096</v>
      </c>
      <c r="G139" s="223"/>
      <c r="H139" s="224" t="s">
        <v>1</v>
      </c>
      <c r="I139" s="226"/>
      <c r="J139" s="223"/>
      <c r="K139" s="223"/>
      <c r="L139" s="227"/>
      <c r="M139" s="228"/>
      <c r="N139" s="229"/>
      <c r="O139" s="229"/>
      <c r="P139" s="229"/>
      <c r="Q139" s="229"/>
      <c r="R139" s="229"/>
      <c r="S139" s="229"/>
      <c r="T139" s="230"/>
      <c r="AT139" s="231" t="s">
        <v>214</v>
      </c>
      <c r="AU139" s="231" t="s">
        <v>83</v>
      </c>
      <c r="AV139" s="13" t="s">
        <v>81</v>
      </c>
      <c r="AW139" s="13" t="s">
        <v>30</v>
      </c>
      <c r="AX139" s="13" t="s">
        <v>73</v>
      </c>
      <c r="AY139" s="231" t="s">
        <v>185</v>
      </c>
    </row>
    <row r="140" spans="1:65" s="14" customFormat="1" ht="10.199999999999999">
      <c r="B140" s="232"/>
      <c r="C140" s="233"/>
      <c r="D140" s="217" t="s">
        <v>214</v>
      </c>
      <c r="E140" s="234" t="s">
        <v>1</v>
      </c>
      <c r="F140" s="235" t="s">
        <v>4097</v>
      </c>
      <c r="G140" s="233"/>
      <c r="H140" s="236">
        <v>355.6</v>
      </c>
      <c r="I140" s="237"/>
      <c r="J140" s="233"/>
      <c r="K140" s="233"/>
      <c r="L140" s="238"/>
      <c r="M140" s="239"/>
      <c r="N140" s="240"/>
      <c r="O140" s="240"/>
      <c r="P140" s="240"/>
      <c r="Q140" s="240"/>
      <c r="R140" s="240"/>
      <c r="S140" s="240"/>
      <c r="T140" s="241"/>
      <c r="AT140" s="242" t="s">
        <v>214</v>
      </c>
      <c r="AU140" s="242" t="s">
        <v>83</v>
      </c>
      <c r="AV140" s="14" t="s">
        <v>83</v>
      </c>
      <c r="AW140" s="14" t="s">
        <v>30</v>
      </c>
      <c r="AX140" s="14" t="s">
        <v>81</v>
      </c>
      <c r="AY140" s="242" t="s">
        <v>185</v>
      </c>
    </row>
    <row r="141" spans="1:65" s="2" customFormat="1" ht="21.75" customHeight="1">
      <c r="A141" s="35"/>
      <c r="B141" s="36"/>
      <c r="C141" s="204" t="s">
        <v>227</v>
      </c>
      <c r="D141" s="204" t="s">
        <v>187</v>
      </c>
      <c r="E141" s="205" t="s">
        <v>4098</v>
      </c>
      <c r="F141" s="206" t="s">
        <v>4099</v>
      </c>
      <c r="G141" s="207" t="s">
        <v>210</v>
      </c>
      <c r="H141" s="208">
        <v>152.4</v>
      </c>
      <c r="I141" s="209"/>
      <c r="J141" s="210">
        <f>ROUND(I141*H141,2)</f>
        <v>0</v>
      </c>
      <c r="K141" s="206" t="s">
        <v>1</v>
      </c>
      <c r="L141" s="40"/>
      <c r="M141" s="211" t="s">
        <v>1</v>
      </c>
      <c r="N141" s="212" t="s">
        <v>38</v>
      </c>
      <c r="O141" s="72"/>
      <c r="P141" s="213">
        <f>O141*H141</f>
        <v>0</v>
      </c>
      <c r="Q141" s="213">
        <v>0</v>
      </c>
      <c r="R141" s="213">
        <f>Q141*H141</f>
        <v>0</v>
      </c>
      <c r="S141" s="213">
        <v>0</v>
      </c>
      <c r="T141" s="214">
        <f>S141*H141</f>
        <v>0</v>
      </c>
      <c r="U141" s="35"/>
      <c r="V141" s="35"/>
      <c r="W141" s="35"/>
      <c r="X141" s="35"/>
      <c r="Y141" s="35"/>
      <c r="Z141" s="35"/>
      <c r="AA141" s="35"/>
      <c r="AB141" s="35"/>
      <c r="AC141" s="35"/>
      <c r="AD141" s="35"/>
      <c r="AE141" s="35"/>
      <c r="AR141" s="215" t="s">
        <v>487</v>
      </c>
      <c r="AT141" s="215" t="s">
        <v>187</v>
      </c>
      <c r="AU141" s="215" t="s">
        <v>83</v>
      </c>
      <c r="AY141" s="18" t="s">
        <v>185</v>
      </c>
      <c r="BE141" s="216">
        <f>IF(N141="základní",J141,0)</f>
        <v>0</v>
      </c>
      <c r="BF141" s="216">
        <f>IF(N141="snížená",J141,0)</f>
        <v>0</v>
      </c>
      <c r="BG141" s="216">
        <f>IF(N141="zákl. přenesená",J141,0)</f>
        <v>0</v>
      </c>
      <c r="BH141" s="216">
        <f>IF(N141="sníž. přenesená",J141,0)</f>
        <v>0</v>
      </c>
      <c r="BI141" s="216">
        <f>IF(N141="nulová",J141,0)</f>
        <v>0</v>
      </c>
      <c r="BJ141" s="18" t="s">
        <v>81</v>
      </c>
      <c r="BK141" s="216">
        <f>ROUND(I141*H141,2)</f>
        <v>0</v>
      </c>
      <c r="BL141" s="18" t="s">
        <v>487</v>
      </c>
      <c r="BM141" s="215" t="s">
        <v>4100</v>
      </c>
    </row>
    <row r="142" spans="1:65" s="2" customFormat="1" ht="19.2">
      <c r="A142" s="35"/>
      <c r="B142" s="36"/>
      <c r="C142" s="37"/>
      <c r="D142" s="217" t="s">
        <v>194</v>
      </c>
      <c r="E142" s="37"/>
      <c r="F142" s="218" t="s">
        <v>4099</v>
      </c>
      <c r="G142" s="37"/>
      <c r="H142" s="37"/>
      <c r="I142" s="116"/>
      <c r="J142" s="37"/>
      <c r="K142" s="37"/>
      <c r="L142" s="40"/>
      <c r="M142" s="219"/>
      <c r="N142" s="220"/>
      <c r="O142" s="72"/>
      <c r="P142" s="72"/>
      <c r="Q142" s="72"/>
      <c r="R142" s="72"/>
      <c r="S142" s="72"/>
      <c r="T142" s="73"/>
      <c r="U142" s="35"/>
      <c r="V142" s="35"/>
      <c r="W142" s="35"/>
      <c r="X142" s="35"/>
      <c r="Y142" s="35"/>
      <c r="Z142" s="35"/>
      <c r="AA142" s="35"/>
      <c r="AB142" s="35"/>
      <c r="AC142" s="35"/>
      <c r="AD142" s="35"/>
      <c r="AE142" s="35"/>
      <c r="AT142" s="18" t="s">
        <v>194</v>
      </c>
      <c r="AU142" s="18" t="s">
        <v>83</v>
      </c>
    </row>
    <row r="143" spans="1:65" s="13" customFormat="1" ht="10.199999999999999">
      <c r="B143" s="222"/>
      <c r="C143" s="223"/>
      <c r="D143" s="217" t="s">
        <v>214</v>
      </c>
      <c r="E143" s="224" t="s">
        <v>1</v>
      </c>
      <c r="F143" s="225" t="s">
        <v>4101</v>
      </c>
      <c r="G143" s="223"/>
      <c r="H143" s="224" t="s">
        <v>1</v>
      </c>
      <c r="I143" s="226"/>
      <c r="J143" s="223"/>
      <c r="K143" s="223"/>
      <c r="L143" s="227"/>
      <c r="M143" s="228"/>
      <c r="N143" s="229"/>
      <c r="O143" s="229"/>
      <c r="P143" s="229"/>
      <c r="Q143" s="229"/>
      <c r="R143" s="229"/>
      <c r="S143" s="229"/>
      <c r="T143" s="230"/>
      <c r="AT143" s="231" t="s">
        <v>214</v>
      </c>
      <c r="AU143" s="231" t="s">
        <v>83</v>
      </c>
      <c r="AV143" s="13" t="s">
        <v>81</v>
      </c>
      <c r="AW143" s="13" t="s">
        <v>30</v>
      </c>
      <c r="AX143" s="13" t="s">
        <v>73</v>
      </c>
      <c r="AY143" s="231" t="s">
        <v>185</v>
      </c>
    </row>
    <row r="144" spans="1:65" s="14" customFormat="1" ht="10.199999999999999">
      <c r="B144" s="232"/>
      <c r="C144" s="233"/>
      <c r="D144" s="217" t="s">
        <v>214</v>
      </c>
      <c r="E144" s="234" t="s">
        <v>1</v>
      </c>
      <c r="F144" s="235" t="s">
        <v>4102</v>
      </c>
      <c r="G144" s="233"/>
      <c r="H144" s="236">
        <v>152.4</v>
      </c>
      <c r="I144" s="237"/>
      <c r="J144" s="233"/>
      <c r="K144" s="233"/>
      <c r="L144" s="238"/>
      <c r="M144" s="239"/>
      <c r="N144" s="240"/>
      <c r="O144" s="240"/>
      <c r="P144" s="240"/>
      <c r="Q144" s="240"/>
      <c r="R144" s="240"/>
      <c r="S144" s="240"/>
      <c r="T144" s="241"/>
      <c r="AT144" s="242" t="s">
        <v>214</v>
      </c>
      <c r="AU144" s="242" t="s">
        <v>83</v>
      </c>
      <c r="AV144" s="14" t="s">
        <v>83</v>
      </c>
      <c r="AW144" s="14" t="s">
        <v>30</v>
      </c>
      <c r="AX144" s="14" t="s">
        <v>81</v>
      </c>
      <c r="AY144" s="242" t="s">
        <v>185</v>
      </c>
    </row>
    <row r="145" spans="1:65" s="2" customFormat="1" ht="21.75" customHeight="1">
      <c r="A145" s="35"/>
      <c r="B145" s="36"/>
      <c r="C145" s="204" t="s">
        <v>235</v>
      </c>
      <c r="D145" s="204" t="s">
        <v>187</v>
      </c>
      <c r="E145" s="205" t="s">
        <v>4103</v>
      </c>
      <c r="F145" s="206" t="s">
        <v>4104</v>
      </c>
      <c r="G145" s="207" t="s">
        <v>210</v>
      </c>
      <c r="H145" s="208">
        <v>101.6</v>
      </c>
      <c r="I145" s="209"/>
      <c r="J145" s="210">
        <f>ROUND(I145*H145,2)</f>
        <v>0</v>
      </c>
      <c r="K145" s="206" t="s">
        <v>1</v>
      </c>
      <c r="L145" s="40"/>
      <c r="M145" s="211" t="s">
        <v>1</v>
      </c>
      <c r="N145" s="212" t="s">
        <v>38</v>
      </c>
      <c r="O145" s="72"/>
      <c r="P145" s="213">
        <f>O145*H145</f>
        <v>0</v>
      </c>
      <c r="Q145" s="213">
        <v>0</v>
      </c>
      <c r="R145" s="213">
        <f>Q145*H145</f>
        <v>0</v>
      </c>
      <c r="S145" s="213">
        <v>0</v>
      </c>
      <c r="T145" s="214">
        <f>S145*H145</f>
        <v>0</v>
      </c>
      <c r="U145" s="35"/>
      <c r="V145" s="35"/>
      <c r="W145" s="35"/>
      <c r="X145" s="35"/>
      <c r="Y145" s="35"/>
      <c r="Z145" s="35"/>
      <c r="AA145" s="35"/>
      <c r="AB145" s="35"/>
      <c r="AC145" s="35"/>
      <c r="AD145" s="35"/>
      <c r="AE145" s="35"/>
      <c r="AR145" s="215" t="s">
        <v>487</v>
      </c>
      <c r="AT145" s="215" t="s">
        <v>187</v>
      </c>
      <c r="AU145" s="215" t="s">
        <v>83</v>
      </c>
      <c r="AY145" s="18" t="s">
        <v>185</v>
      </c>
      <c r="BE145" s="216">
        <f>IF(N145="základní",J145,0)</f>
        <v>0</v>
      </c>
      <c r="BF145" s="216">
        <f>IF(N145="snížená",J145,0)</f>
        <v>0</v>
      </c>
      <c r="BG145" s="216">
        <f>IF(N145="zákl. přenesená",J145,0)</f>
        <v>0</v>
      </c>
      <c r="BH145" s="216">
        <f>IF(N145="sníž. přenesená",J145,0)</f>
        <v>0</v>
      </c>
      <c r="BI145" s="216">
        <f>IF(N145="nulová",J145,0)</f>
        <v>0</v>
      </c>
      <c r="BJ145" s="18" t="s">
        <v>81</v>
      </c>
      <c r="BK145" s="216">
        <f>ROUND(I145*H145,2)</f>
        <v>0</v>
      </c>
      <c r="BL145" s="18" t="s">
        <v>487</v>
      </c>
      <c r="BM145" s="215" t="s">
        <v>4105</v>
      </c>
    </row>
    <row r="146" spans="1:65" s="2" customFormat="1" ht="19.2">
      <c r="A146" s="35"/>
      <c r="B146" s="36"/>
      <c r="C146" s="37"/>
      <c r="D146" s="217" t="s">
        <v>194</v>
      </c>
      <c r="E146" s="37"/>
      <c r="F146" s="218" t="s">
        <v>4104</v>
      </c>
      <c r="G146" s="37"/>
      <c r="H146" s="37"/>
      <c r="I146" s="116"/>
      <c r="J146" s="37"/>
      <c r="K146" s="37"/>
      <c r="L146" s="40"/>
      <c r="M146" s="219"/>
      <c r="N146" s="220"/>
      <c r="O146" s="72"/>
      <c r="P146" s="72"/>
      <c r="Q146" s="72"/>
      <c r="R146" s="72"/>
      <c r="S146" s="72"/>
      <c r="T146" s="73"/>
      <c r="U146" s="35"/>
      <c r="V146" s="35"/>
      <c r="W146" s="35"/>
      <c r="X146" s="35"/>
      <c r="Y146" s="35"/>
      <c r="Z146" s="35"/>
      <c r="AA146" s="35"/>
      <c r="AB146" s="35"/>
      <c r="AC146" s="35"/>
      <c r="AD146" s="35"/>
      <c r="AE146" s="35"/>
      <c r="AT146" s="18" t="s">
        <v>194</v>
      </c>
      <c r="AU146" s="18" t="s">
        <v>83</v>
      </c>
    </row>
    <row r="147" spans="1:65" s="13" customFormat="1" ht="10.199999999999999">
      <c r="B147" s="222"/>
      <c r="C147" s="223"/>
      <c r="D147" s="217" t="s">
        <v>214</v>
      </c>
      <c r="E147" s="224" t="s">
        <v>1</v>
      </c>
      <c r="F147" s="225" t="s">
        <v>4106</v>
      </c>
      <c r="G147" s="223"/>
      <c r="H147" s="224" t="s">
        <v>1</v>
      </c>
      <c r="I147" s="226"/>
      <c r="J147" s="223"/>
      <c r="K147" s="223"/>
      <c r="L147" s="227"/>
      <c r="M147" s="228"/>
      <c r="N147" s="229"/>
      <c r="O147" s="229"/>
      <c r="P147" s="229"/>
      <c r="Q147" s="229"/>
      <c r="R147" s="229"/>
      <c r="S147" s="229"/>
      <c r="T147" s="230"/>
      <c r="AT147" s="231" t="s">
        <v>214</v>
      </c>
      <c r="AU147" s="231" t="s">
        <v>83</v>
      </c>
      <c r="AV147" s="13" t="s">
        <v>81</v>
      </c>
      <c r="AW147" s="13" t="s">
        <v>30</v>
      </c>
      <c r="AX147" s="13" t="s">
        <v>73</v>
      </c>
      <c r="AY147" s="231" t="s">
        <v>185</v>
      </c>
    </row>
    <row r="148" spans="1:65" s="14" customFormat="1" ht="10.199999999999999">
      <c r="B148" s="232"/>
      <c r="C148" s="233"/>
      <c r="D148" s="217" t="s">
        <v>214</v>
      </c>
      <c r="E148" s="234" t="s">
        <v>1</v>
      </c>
      <c r="F148" s="235" t="s">
        <v>4107</v>
      </c>
      <c r="G148" s="233"/>
      <c r="H148" s="236">
        <v>101.6</v>
      </c>
      <c r="I148" s="237"/>
      <c r="J148" s="233"/>
      <c r="K148" s="233"/>
      <c r="L148" s="238"/>
      <c r="M148" s="239"/>
      <c r="N148" s="240"/>
      <c r="O148" s="240"/>
      <c r="P148" s="240"/>
      <c r="Q148" s="240"/>
      <c r="R148" s="240"/>
      <c r="S148" s="240"/>
      <c r="T148" s="241"/>
      <c r="AT148" s="242" t="s">
        <v>214</v>
      </c>
      <c r="AU148" s="242" t="s">
        <v>83</v>
      </c>
      <c r="AV148" s="14" t="s">
        <v>83</v>
      </c>
      <c r="AW148" s="14" t="s">
        <v>30</v>
      </c>
      <c r="AX148" s="14" t="s">
        <v>81</v>
      </c>
      <c r="AY148" s="242" t="s">
        <v>185</v>
      </c>
    </row>
    <row r="149" spans="1:65" s="2" customFormat="1" ht="16.5" customHeight="1">
      <c r="A149" s="35"/>
      <c r="B149" s="36"/>
      <c r="C149" s="204" t="s">
        <v>226</v>
      </c>
      <c r="D149" s="204" t="s">
        <v>187</v>
      </c>
      <c r="E149" s="205" t="s">
        <v>4108</v>
      </c>
      <c r="F149" s="206" t="s">
        <v>4109</v>
      </c>
      <c r="G149" s="207" t="s">
        <v>210</v>
      </c>
      <c r="H149" s="208">
        <v>101.6</v>
      </c>
      <c r="I149" s="209"/>
      <c r="J149" s="210">
        <f>ROUND(I149*H149,2)</f>
        <v>0</v>
      </c>
      <c r="K149" s="206" t="s">
        <v>1</v>
      </c>
      <c r="L149" s="40"/>
      <c r="M149" s="211" t="s">
        <v>1</v>
      </c>
      <c r="N149" s="212" t="s">
        <v>38</v>
      </c>
      <c r="O149" s="72"/>
      <c r="P149" s="213">
        <f>O149*H149</f>
        <v>0</v>
      </c>
      <c r="Q149" s="213">
        <v>0</v>
      </c>
      <c r="R149" s="213">
        <f>Q149*H149</f>
        <v>0</v>
      </c>
      <c r="S149" s="213">
        <v>0</v>
      </c>
      <c r="T149" s="214">
        <f>S149*H149</f>
        <v>0</v>
      </c>
      <c r="U149" s="35"/>
      <c r="V149" s="35"/>
      <c r="W149" s="35"/>
      <c r="X149" s="35"/>
      <c r="Y149" s="35"/>
      <c r="Z149" s="35"/>
      <c r="AA149" s="35"/>
      <c r="AB149" s="35"/>
      <c r="AC149" s="35"/>
      <c r="AD149" s="35"/>
      <c r="AE149" s="35"/>
      <c r="AR149" s="215" t="s">
        <v>487</v>
      </c>
      <c r="AT149" s="215" t="s">
        <v>187</v>
      </c>
      <c r="AU149" s="215" t="s">
        <v>83</v>
      </c>
      <c r="AY149" s="18" t="s">
        <v>185</v>
      </c>
      <c r="BE149" s="216">
        <f>IF(N149="základní",J149,0)</f>
        <v>0</v>
      </c>
      <c r="BF149" s="216">
        <f>IF(N149="snížená",J149,0)</f>
        <v>0</v>
      </c>
      <c r="BG149" s="216">
        <f>IF(N149="zákl. přenesená",J149,0)</f>
        <v>0</v>
      </c>
      <c r="BH149" s="216">
        <f>IF(N149="sníž. přenesená",J149,0)</f>
        <v>0</v>
      </c>
      <c r="BI149" s="216">
        <f>IF(N149="nulová",J149,0)</f>
        <v>0</v>
      </c>
      <c r="BJ149" s="18" t="s">
        <v>81</v>
      </c>
      <c r="BK149" s="216">
        <f>ROUND(I149*H149,2)</f>
        <v>0</v>
      </c>
      <c r="BL149" s="18" t="s">
        <v>487</v>
      </c>
      <c r="BM149" s="215" t="s">
        <v>4110</v>
      </c>
    </row>
    <row r="150" spans="1:65" s="2" customFormat="1" ht="10.199999999999999">
      <c r="A150" s="35"/>
      <c r="B150" s="36"/>
      <c r="C150" s="37"/>
      <c r="D150" s="217" t="s">
        <v>194</v>
      </c>
      <c r="E150" s="37"/>
      <c r="F150" s="218" t="s">
        <v>4109</v>
      </c>
      <c r="G150" s="37"/>
      <c r="H150" s="37"/>
      <c r="I150" s="116"/>
      <c r="J150" s="37"/>
      <c r="K150" s="37"/>
      <c r="L150" s="40"/>
      <c r="M150" s="219"/>
      <c r="N150" s="220"/>
      <c r="O150" s="72"/>
      <c r="P150" s="72"/>
      <c r="Q150" s="72"/>
      <c r="R150" s="72"/>
      <c r="S150" s="72"/>
      <c r="T150" s="73"/>
      <c r="U150" s="35"/>
      <c r="V150" s="35"/>
      <c r="W150" s="35"/>
      <c r="X150" s="35"/>
      <c r="Y150" s="35"/>
      <c r="Z150" s="35"/>
      <c r="AA150" s="35"/>
      <c r="AB150" s="35"/>
      <c r="AC150" s="35"/>
      <c r="AD150" s="35"/>
      <c r="AE150" s="35"/>
      <c r="AT150" s="18" t="s">
        <v>194</v>
      </c>
      <c r="AU150" s="18" t="s">
        <v>83</v>
      </c>
    </row>
    <row r="151" spans="1:65" s="13" customFormat="1" ht="10.199999999999999">
      <c r="B151" s="222"/>
      <c r="C151" s="223"/>
      <c r="D151" s="217" t="s">
        <v>214</v>
      </c>
      <c r="E151" s="224" t="s">
        <v>1</v>
      </c>
      <c r="F151" s="225" t="s">
        <v>4111</v>
      </c>
      <c r="G151" s="223"/>
      <c r="H151" s="224" t="s">
        <v>1</v>
      </c>
      <c r="I151" s="226"/>
      <c r="J151" s="223"/>
      <c r="K151" s="223"/>
      <c r="L151" s="227"/>
      <c r="M151" s="228"/>
      <c r="N151" s="229"/>
      <c r="O151" s="229"/>
      <c r="P151" s="229"/>
      <c r="Q151" s="229"/>
      <c r="R151" s="229"/>
      <c r="S151" s="229"/>
      <c r="T151" s="230"/>
      <c r="AT151" s="231" t="s">
        <v>214</v>
      </c>
      <c r="AU151" s="231" t="s">
        <v>83</v>
      </c>
      <c r="AV151" s="13" t="s">
        <v>81</v>
      </c>
      <c r="AW151" s="13" t="s">
        <v>30</v>
      </c>
      <c r="AX151" s="13" t="s">
        <v>73</v>
      </c>
      <c r="AY151" s="231" t="s">
        <v>185</v>
      </c>
    </row>
    <row r="152" spans="1:65" s="14" customFormat="1" ht="10.199999999999999">
      <c r="B152" s="232"/>
      <c r="C152" s="233"/>
      <c r="D152" s="217" t="s">
        <v>214</v>
      </c>
      <c r="E152" s="234" t="s">
        <v>1</v>
      </c>
      <c r="F152" s="235" t="s">
        <v>4107</v>
      </c>
      <c r="G152" s="233"/>
      <c r="H152" s="236">
        <v>101.6</v>
      </c>
      <c r="I152" s="237"/>
      <c r="J152" s="233"/>
      <c r="K152" s="233"/>
      <c r="L152" s="238"/>
      <c r="M152" s="239"/>
      <c r="N152" s="240"/>
      <c r="O152" s="240"/>
      <c r="P152" s="240"/>
      <c r="Q152" s="240"/>
      <c r="R152" s="240"/>
      <c r="S152" s="240"/>
      <c r="T152" s="241"/>
      <c r="AT152" s="242" t="s">
        <v>214</v>
      </c>
      <c r="AU152" s="242" t="s">
        <v>83</v>
      </c>
      <c r="AV152" s="14" t="s">
        <v>83</v>
      </c>
      <c r="AW152" s="14" t="s">
        <v>30</v>
      </c>
      <c r="AX152" s="14" t="s">
        <v>81</v>
      </c>
      <c r="AY152" s="242" t="s">
        <v>185</v>
      </c>
    </row>
    <row r="153" spans="1:65" s="2" customFormat="1" ht="16.5" customHeight="1">
      <c r="A153" s="35"/>
      <c r="B153" s="36"/>
      <c r="C153" s="204" t="s">
        <v>248</v>
      </c>
      <c r="D153" s="204" t="s">
        <v>187</v>
      </c>
      <c r="E153" s="205" t="s">
        <v>4112</v>
      </c>
      <c r="F153" s="206" t="s">
        <v>4113</v>
      </c>
      <c r="G153" s="207" t="s">
        <v>325</v>
      </c>
      <c r="H153" s="208">
        <v>32.6</v>
      </c>
      <c r="I153" s="209"/>
      <c r="J153" s="210">
        <f>ROUND(I153*H153,2)</f>
        <v>0</v>
      </c>
      <c r="K153" s="206" t="s">
        <v>1</v>
      </c>
      <c r="L153" s="40"/>
      <c r="M153" s="211" t="s">
        <v>1</v>
      </c>
      <c r="N153" s="212" t="s">
        <v>38</v>
      </c>
      <c r="O153" s="72"/>
      <c r="P153" s="213">
        <f>O153*H153</f>
        <v>0</v>
      </c>
      <c r="Q153" s="213">
        <v>0</v>
      </c>
      <c r="R153" s="213">
        <f>Q153*H153</f>
        <v>0</v>
      </c>
      <c r="S153" s="213">
        <v>0</v>
      </c>
      <c r="T153" s="214">
        <f>S153*H153</f>
        <v>0</v>
      </c>
      <c r="U153" s="35"/>
      <c r="V153" s="35"/>
      <c r="W153" s="35"/>
      <c r="X153" s="35"/>
      <c r="Y153" s="35"/>
      <c r="Z153" s="35"/>
      <c r="AA153" s="35"/>
      <c r="AB153" s="35"/>
      <c r="AC153" s="35"/>
      <c r="AD153" s="35"/>
      <c r="AE153" s="35"/>
      <c r="AR153" s="215" t="s">
        <v>487</v>
      </c>
      <c r="AT153" s="215" t="s">
        <v>187</v>
      </c>
      <c r="AU153" s="215" t="s">
        <v>83</v>
      </c>
      <c r="AY153" s="18" t="s">
        <v>185</v>
      </c>
      <c r="BE153" s="216">
        <f>IF(N153="základní",J153,0)</f>
        <v>0</v>
      </c>
      <c r="BF153" s="216">
        <f>IF(N153="snížená",J153,0)</f>
        <v>0</v>
      </c>
      <c r="BG153" s="216">
        <f>IF(N153="zákl. přenesená",J153,0)</f>
        <v>0</v>
      </c>
      <c r="BH153" s="216">
        <f>IF(N153="sníž. přenesená",J153,0)</f>
        <v>0</v>
      </c>
      <c r="BI153" s="216">
        <f>IF(N153="nulová",J153,0)</f>
        <v>0</v>
      </c>
      <c r="BJ153" s="18" t="s">
        <v>81</v>
      </c>
      <c r="BK153" s="216">
        <f>ROUND(I153*H153,2)</f>
        <v>0</v>
      </c>
      <c r="BL153" s="18" t="s">
        <v>487</v>
      </c>
      <c r="BM153" s="215" t="s">
        <v>4114</v>
      </c>
    </row>
    <row r="154" spans="1:65" s="2" customFormat="1" ht="10.199999999999999">
      <c r="A154" s="35"/>
      <c r="B154" s="36"/>
      <c r="C154" s="37"/>
      <c r="D154" s="217" t="s">
        <v>194</v>
      </c>
      <c r="E154" s="37"/>
      <c r="F154" s="218" t="s">
        <v>4113</v>
      </c>
      <c r="G154" s="37"/>
      <c r="H154" s="37"/>
      <c r="I154" s="116"/>
      <c r="J154" s="37"/>
      <c r="K154" s="37"/>
      <c r="L154" s="40"/>
      <c r="M154" s="219"/>
      <c r="N154" s="220"/>
      <c r="O154" s="72"/>
      <c r="P154" s="72"/>
      <c r="Q154" s="72"/>
      <c r="R154" s="72"/>
      <c r="S154" s="72"/>
      <c r="T154" s="73"/>
      <c r="U154" s="35"/>
      <c r="V154" s="35"/>
      <c r="W154" s="35"/>
      <c r="X154" s="35"/>
      <c r="Y154" s="35"/>
      <c r="Z154" s="35"/>
      <c r="AA154" s="35"/>
      <c r="AB154" s="35"/>
      <c r="AC154" s="35"/>
      <c r="AD154" s="35"/>
      <c r="AE154" s="35"/>
      <c r="AT154" s="18" t="s">
        <v>194</v>
      </c>
      <c r="AU154" s="18" t="s">
        <v>83</v>
      </c>
    </row>
    <row r="155" spans="1:65" s="13" customFormat="1" ht="10.199999999999999">
      <c r="B155" s="222"/>
      <c r="C155" s="223"/>
      <c r="D155" s="217" t="s">
        <v>214</v>
      </c>
      <c r="E155" s="224" t="s">
        <v>1</v>
      </c>
      <c r="F155" s="225" t="s">
        <v>4115</v>
      </c>
      <c r="G155" s="223"/>
      <c r="H155" s="224" t="s">
        <v>1</v>
      </c>
      <c r="I155" s="226"/>
      <c r="J155" s="223"/>
      <c r="K155" s="223"/>
      <c r="L155" s="227"/>
      <c r="M155" s="228"/>
      <c r="N155" s="229"/>
      <c r="O155" s="229"/>
      <c r="P155" s="229"/>
      <c r="Q155" s="229"/>
      <c r="R155" s="229"/>
      <c r="S155" s="229"/>
      <c r="T155" s="230"/>
      <c r="AT155" s="231" t="s">
        <v>214</v>
      </c>
      <c r="AU155" s="231" t="s">
        <v>83</v>
      </c>
      <c r="AV155" s="13" t="s">
        <v>81</v>
      </c>
      <c r="AW155" s="13" t="s">
        <v>30</v>
      </c>
      <c r="AX155" s="13" t="s">
        <v>73</v>
      </c>
      <c r="AY155" s="231" t="s">
        <v>185</v>
      </c>
    </row>
    <row r="156" spans="1:65" s="14" customFormat="1" ht="10.199999999999999">
      <c r="B156" s="232"/>
      <c r="C156" s="233"/>
      <c r="D156" s="217" t="s">
        <v>214</v>
      </c>
      <c r="E156" s="234" t="s">
        <v>1</v>
      </c>
      <c r="F156" s="235" t="s">
        <v>4116</v>
      </c>
      <c r="G156" s="233"/>
      <c r="H156" s="236">
        <v>32</v>
      </c>
      <c r="I156" s="237"/>
      <c r="J156" s="233"/>
      <c r="K156" s="233"/>
      <c r="L156" s="238"/>
      <c r="M156" s="239"/>
      <c r="N156" s="240"/>
      <c r="O156" s="240"/>
      <c r="P156" s="240"/>
      <c r="Q156" s="240"/>
      <c r="R156" s="240"/>
      <c r="S156" s="240"/>
      <c r="T156" s="241"/>
      <c r="AT156" s="242" t="s">
        <v>214</v>
      </c>
      <c r="AU156" s="242" t="s">
        <v>83</v>
      </c>
      <c r="AV156" s="14" t="s">
        <v>83</v>
      </c>
      <c r="AW156" s="14" t="s">
        <v>30</v>
      </c>
      <c r="AX156" s="14" t="s">
        <v>73</v>
      </c>
      <c r="AY156" s="242" t="s">
        <v>185</v>
      </c>
    </row>
    <row r="157" spans="1:65" s="13" customFormat="1" ht="10.199999999999999">
      <c r="B157" s="222"/>
      <c r="C157" s="223"/>
      <c r="D157" s="217" t="s">
        <v>214</v>
      </c>
      <c r="E157" s="224" t="s">
        <v>1</v>
      </c>
      <c r="F157" s="225" t="s">
        <v>4117</v>
      </c>
      <c r="G157" s="223"/>
      <c r="H157" s="224" t="s">
        <v>1</v>
      </c>
      <c r="I157" s="226"/>
      <c r="J157" s="223"/>
      <c r="K157" s="223"/>
      <c r="L157" s="227"/>
      <c r="M157" s="228"/>
      <c r="N157" s="229"/>
      <c r="O157" s="229"/>
      <c r="P157" s="229"/>
      <c r="Q157" s="229"/>
      <c r="R157" s="229"/>
      <c r="S157" s="229"/>
      <c r="T157" s="230"/>
      <c r="AT157" s="231" t="s">
        <v>214</v>
      </c>
      <c r="AU157" s="231" t="s">
        <v>83</v>
      </c>
      <c r="AV157" s="13" t="s">
        <v>81</v>
      </c>
      <c r="AW157" s="13" t="s">
        <v>30</v>
      </c>
      <c r="AX157" s="13" t="s">
        <v>73</v>
      </c>
      <c r="AY157" s="231" t="s">
        <v>185</v>
      </c>
    </row>
    <row r="158" spans="1:65" s="14" customFormat="1" ht="10.199999999999999">
      <c r="B158" s="232"/>
      <c r="C158" s="233"/>
      <c r="D158" s="217" t="s">
        <v>214</v>
      </c>
      <c r="E158" s="234" t="s">
        <v>1</v>
      </c>
      <c r="F158" s="235" t="s">
        <v>4118</v>
      </c>
      <c r="G158" s="233"/>
      <c r="H158" s="236">
        <v>0.6</v>
      </c>
      <c r="I158" s="237"/>
      <c r="J158" s="233"/>
      <c r="K158" s="233"/>
      <c r="L158" s="238"/>
      <c r="M158" s="239"/>
      <c r="N158" s="240"/>
      <c r="O158" s="240"/>
      <c r="P158" s="240"/>
      <c r="Q158" s="240"/>
      <c r="R158" s="240"/>
      <c r="S158" s="240"/>
      <c r="T158" s="241"/>
      <c r="AT158" s="242" t="s">
        <v>214</v>
      </c>
      <c r="AU158" s="242" t="s">
        <v>83</v>
      </c>
      <c r="AV158" s="14" t="s">
        <v>83</v>
      </c>
      <c r="AW158" s="14" t="s">
        <v>30</v>
      </c>
      <c r="AX158" s="14" t="s">
        <v>73</v>
      </c>
      <c r="AY158" s="242" t="s">
        <v>185</v>
      </c>
    </row>
    <row r="159" spans="1:65" s="15" customFormat="1" ht="10.199999999999999">
      <c r="B159" s="243"/>
      <c r="C159" s="244"/>
      <c r="D159" s="217" t="s">
        <v>214</v>
      </c>
      <c r="E159" s="245" t="s">
        <v>1</v>
      </c>
      <c r="F159" s="246" t="s">
        <v>219</v>
      </c>
      <c r="G159" s="244"/>
      <c r="H159" s="247">
        <v>32.6</v>
      </c>
      <c r="I159" s="248"/>
      <c r="J159" s="244"/>
      <c r="K159" s="244"/>
      <c r="L159" s="249"/>
      <c r="M159" s="250"/>
      <c r="N159" s="251"/>
      <c r="O159" s="251"/>
      <c r="P159" s="251"/>
      <c r="Q159" s="251"/>
      <c r="R159" s="251"/>
      <c r="S159" s="251"/>
      <c r="T159" s="252"/>
      <c r="AT159" s="253" t="s">
        <v>214</v>
      </c>
      <c r="AU159" s="253" t="s">
        <v>83</v>
      </c>
      <c r="AV159" s="15" t="s">
        <v>192</v>
      </c>
      <c r="AW159" s="15" t="s">
        <v>30</v>
      </c>
      <c r="AX159" s="15" t="s">
        <v>81</v>
      </c>
      <c r="AY159" s="253" t="s">
        <v>185</v>
      </c>
    </row>
    <row r="160" spans="1:65" s="2" customFormat="1" ht="21.75" customHeight="1">
      <c r="A160" s="35"/>
      <c r="B160" s="36"/>
      <c r="C160" s="204" t="s">
        <v>254</v>
      </c>
      <c r="D160" s="204" t="s">
        <v>187</v>
      </c>
      <c r="E160" s="205" t="s">
        <v>4119</v>
      </c>
      <c r="F160" s="206" t="s">
        <v>4120</v>
      </c>
      <c r="G160" s="207" t="s">
        <v>190</v>
      </c>
      <c r="H160" s="208">
        <v>38</v>
      </c>
      <c r="I160" s="209"/>
      <c r="J160" s="210">
        <f>ROUND(I160*H160,2)</f>
        <v>0</v>
      </c>
      <c r="K160" s="206" t="s">
        <v>1</v>
      </c>
      <c r="L160" s="40"/>
      <c r="M160" s="211" t="s">
        <v>1</v>
      </c>
      <c r="N160" s="212" t="s">
        <v>38</v>
      </c>
      <c r="O160" s="72"/>
      <c r="P160" s="213">
        <f>O160*H160</f>
        <v>0</v>
      </c>
      <c r="Q160" s="213">
        <v>0</v>
      </c>
      <c r="R160" s="213">
        <f>Q160*H160</f>
        <v>0</v>
      </c>
      <c r="S160" s="213">
        <v>0</v>
      </c>
      <c r="T160" s="214">
        <f>S160*H160</f>
        <v>0</v>
      </c>
      <c r="U160" s="35"/>
      <c r="V160" s="35"/>
      <c r="W160" s="35"/>
      <c r="X160" s="35"/>
      <c r="Y160" s="35"/>
      <c r="Z160" s="35"/>
      <c r="AA160" s="35"/>
      <c r="AB160" s="35"/>
      <c r="AC160" s="35"/>
      <c r="AD160" s="35"/>
      <c r="AE160" s="35"/>
      <c r="AR160" s="215" t="s">
        <v>487</v>
      </c>
      <c r="AT160" s="215" t="s">
        <v>187</v>
      </c>
      <c r="AU160" s="215" t="s">
        <v>83</v>
      </c>
      <c r="AY160" s="18" t="s">
        <v>185</v>
      </c>
      <c r="BE160" s="216">
        <f>IF(N160="základní",J160,0)</f>
        <v>0</v>
      </c>
      <c r="BF160" s="216">
        <f>IF(N160="snížená",J160,0)</f>
        <v>0</v>
      </c>
      <c r="BG160" s="216">
        <f>IF(N160="zákl. přenesená",J160,0)</f>
        <v>0</v>
      </c>
      <c r="BH160" s="216">
        <f>IF(N160="sníž. přenesená",J160,0)</f>
        <v>0</v>
      </c>
      <c r="BI160" s="216">
        <f>IF(N160="nulová",J160,0)</f>
        <v>0</v>
      </c>
      <c r="BJ160" s="18" t="s">
        <v>81</v>
      </c>
      <c r="BK160" s="216">
        <f>ROUND(I160*H160,2)</f>
        <v>0</v>
      </c>
      <c r="BL160" s="18" t="s">
        <v>487</v>
      </c>
      <c r="BM160" s="215" t="s">
        <v>4121</v>
      </c>
    </row>
    <row r="161" spans="1:65" s="2" customFormat="1" ht="19.2">
      <c r="A161" s="35"/>
      <c r="B161" s="36"/>
      <c r="C161" s="37"/>
      <c r="D161" s="217" t="s">
        <v>194</v>
      </c>
      <c r="E161" s="37"/>
      <c r="F161" s="218" t="s">
        <v>4120</v>
      </c>
      <c r="G161" s="37"/>
      <c r="H161" s="37"/>
      <c r="I161" s="116"/>
      <c r="J161" s="37"/>
      <c r="K161" s="37"/>
      <c r="L161" s="40"/>
      <c r="M161" s="219"/>
      <c r="N161" s="220"/>
      <c r="O161" s="72"/>
      <c r="P161" s="72"/>
      <c r="Q161" s="72"/>
      <c r="R161" s="72"/>
      <c r="S161" s="72"/>
      <c r="T161" s="73"/>
      <c r="U161" s="35"/>
      <c r="V161" s="35"/>
      <c r="W161" s="35"/>
      <c r="X161" s="35"/>
      <c r="Y161" s="35"/>
      <c r="Z161" s="35"/>
      <c r="AA161" s="35"/>
      <c r="AB161" s="35"/>
      <c r="AC161" s="35"/>
      <c r="AD161" s="35"/>
      <c r="AE161" s="35"/>
      <c r="AT161" s="18" t="s">
        <v>194</v>
      </c>
      <c r="AU161" s="18" t="s">
        <v>83</v>
      </c>
    </row>
    <row r="162" spans="1:65" s="13" customFormat="1" ht="10.199999999999999">
      <c r="B162" s="222"/>
      <c r="C162" s="223"/>
      <c r="D162" s="217" t="s">
        <v>214</v>
      </c>
      <c r="E162" s="224" t="s">
        <v>1</v>
      </c>
      <c r="F162" s="225" t="s">
        <v>4088</v>
      </c>
      <c r="G162" s="223"/>
      <c r="H162" s="224" t="s">
        <v>1</v>
      </c>
      <c r="I162" s="226"/>
      <c r="J162" s="223"/>
      <c r="K162" s="223"/>
      <c r="L162" s="227"/>
      <c r="M162" s="228"/>
      <c r="N162" s="229"/>
      <c r="O162" s="229"/>
      <c r="P162" s="229"/>
      <c r="Q162" s="229"/>
      <c r="R162" s="229"/>
      <c r="S162" s="229"/>
      <c r="T162" s="230"/>
      <c r="AT162" s="231" t="s">
        <v>214</v>
      </c>
      <c r="AU162" s="231" t="s">
        <v>83</v>
      </c>
      <c r="AV162" s="13" t="s">
        <v>81</v>
      </c>
      <c r="AW162" s="13" t="s">
        <v>30</v>
      </c>
      <c r="AX162" s="13" t="s">
        <v>73</v>
      </c>
      <c r="AY162" s="231" t="s">
        <v>185</v>
      </c>
    </row>
    <row r="163" spans="1:65" s="14" customFormat="1" ht="10.199999999999999">
      <c r="B163" s="232"/>
      <c r="C163" s="233"/>
      <c r="D163" s="217" t="s">
        <v>214</v>
      </c>
      <c r="E163" s="234" t="s">
        <v>1</v>
      </c>
      <c r="F163" s="235" t="s">
        <v>4089</v>
      </c>
      <c r="G163" s="233"/>
      <c r="H163" s="236">
        <v>38</v>
      </c>
      <c r="I163" s="237"/>
      <c r="J163" s="233"/>
      <c r="K163" s="233"/>
      <c r="L163" s="238"/>
      <c r="M163" s="239"/>
      <c r="N163" s="240"/>
      <c r="O163" s="240"/>
      <c r="P163" s="240"/>
      <c r="Q163" s="240"/>
      <c r="R163" s="240"/>
      <c r="S163" s="240"/>
      <c r="T163" s="241"/>
      <c r="AT163" s="242" t="s">
        <v>214</v>
      </c>
      <c r="AU163" s="242" t="s">
        <v>83</v>
      </c>
      <c r="AV163" s="14" t="s">
        <v>83</v>
      </c>
      <c r="AW163" s="14" t="s">
        <v>30</v>
      </c>
      <c r="AX163" s="14" t="s">
        <v>81</v>
      </c>
      <c r="AY163" s="242" t="s">
        <v>185</v>
      </c>
    </row>
    <row r="164" spans="1:65" s="2" customFormat="1" ht="21.75" customHeight="1">
      <c r="A164" s="35"/>
      <c r="B164" s="36"/>
      <c r="C164" s="204" t="s">
        <v>260</v>
      </c>
      <c r="D164" s="204" t="s">
        <v>187</v>
      </c>
      <c r="E164" s="205" t="s">
        <v>4122</v>
      </c>
      <c r="F164" s="206" t="s">
        <v>4123</v>
      </c>
      <c r="G164" s="207" t="s">
        <v>190</v>
      </c>
      <c r="H164" s="208">
        <v>38</v>
      </c>
      <c r="I164" s="209"/>
      <c r="J164" s="210">
        <f>ROUND(I164*H164,2)</f>
        <v>0</v>
      </c>
      <c r="K164" s="206" t="s">
        <v>1</v>
      </c>
      <c r="L164" s="40"/>
      <c r="M164" s="211" t="s">
        <v>1</v>
      </c>
      <c r="N164" s="212" t="s">
        <v>38</v>
      </c>
      <c r="O164" s="72"/>
      <c r="P164" s="213">
        <f>O164*H164</f>
        <v>0</v>
      </c>
      <c r="Q164" s="213">
        <v>0</v>
      </c>
      <c r="R164" s="213">
        <f>Q164*H164</f>
        <v>0</v>
      </c>
      <c r="S164" s="213">
        <v>0</v>
      </c>
      <c r="T164" s="214">
        <f>S164*H164</f>
        <v>0</v>
      </c>
      <c r="U164" s="35"/>
      <c r="V164" s="35"/>
      <c r="W164" s="35"/>
      <c r="X164" s="35"/>
      <c r="Y164" s="35"/>
      <c r="Z164" s="35"/>
      <c r="AA164" s="35"/>
      <c r="AB164" s="35"/>
      <c r="AC164" s="35"/>
      <c r="AD164" s="35"/>
      <c r="AE164" s="35"/>
      <c r="AR164" s="215" t="s">
        <v>487</v>
      </c>
      <c r="AT164" s="215" t="s">
        <v>187</v>
      </c>
      <c r="AU164" s="215" t="s">
        <v>83</v>
      </c>
      <c r="AY164" s="18" t="s">
        <v>185</v>
      </c>
      <c r="BE164" s="216">
        <f>IF(N164="základní",J164,0)</f>
        <v>0</v>
      </c>
      <c r="BF164" s="216">
        <f>IF(N164="snížená",J164,0)</f>
        <v>0</v>
      </c>
      <c r="BG164" s="216">
        <f>IF(N164="zákl. přenesená",J164,0)</f>
        <v>0</v>
      </c>
      <c r="BH164" s="216">
        <f>IF(N164="sníž. přenesená",J164,0)</f>
        <v>0</v>
      </c>
      <c r="BI164" s="216">
        <f>IF(N164="nulová",J164,0)</f>
        <v>0</v>
      </c>
      <c r="BJ164" s="18" t="s">
        <v>81</v>
      </c>
      <c r="BK164" s="216">
        <f>ROUND(I164*H164,2)</f>
        <v>0</v>
      </c>
      <c r="BL164" s="18" t="s">
        <v>487</v>
      </c>
      <c r="BM164" s="215" t="s">
        <v>4124</v>
      </c>
    </row>
    <row r="165" spans="1:65" s="2" customFormat="1" ht="19.2">
      <c r="A165" s="35"/>
      <c r="B165" s="36"/>
      <c r="C165" s="37"/>
      <c r="D165" s="217" t="s">
        <v>194</v>
      </c>
      <c r="E165" s="37"/>
      <c r="F165" s="218" t="s">
        <v>4120</v>
      </c>
      <c r="G165" s="37"/>
      <c r="H165" s="37"/>
      <c r="I165" s="116"/>
      <c r="J165" s="37"/>
      <c r="K165" s="37"/>
      <c r="L165" s="40"/>
      <c r="M165" s="219"/>
      <c r="N165" s="220"/>
      <c r="O165" s="72"/>
      <c r="P165" s="72"/>
      <c r="Q165" s="72"/>
      <c r="R165" s="72"/>
      <c r="S165" s="72"/>
      <c r="T165" s="73"/>
      <c r="U165" s="35"/>
      <c r="V165" s="35"/>
      <c r="W165" s="35"/>
      <c r="X165" s="35"/>
      <c r="Y165" s="35"/>
      <c r="Z165" s="35"/>
      <c r="AA165" s="35"/>
      <c r="AB165" s="35"/>
      <c r="AC165" s="35"/>
      <c r="AD165" s="35"/>
      <c r="AE165" s="35"/>
      <c r="AT165" s="18" t="s">
        <v>194</v>
      </c>
      <c r="AU165" s="18" t="s">
        <v>83</v>
      </c>
    </row>
    <row r="166" spans="1:65" s="13" customFormat="1" ht="10.199999999999999">
      <c r="B166" s="222"/>
      <c r="C166" s="223"/>
      <c r="D166" s="217" t="s">
        <v>214</v>
      </c>
      <c r="E166" s="224" t="s">
        <v>1</v>
      </c>
      <c r="F166" s="225" t="s">
        <v>4088</v>
      </c>
      <c r="G166" s="223"/>
      <c r="H166" s="224" t="s">
        <v>1</v>
      </c>
      <c r="I166" s="226"/>
      <c r="J166" s="223"/>
      <c r="K166" s="223"/>
      <c r="L166" s="227"/>
      <c r="M166" s="228"/>
      <c r="N166" s="229"/>
      <c r="O166" s="229"/>
      <c r="P166" s="229"/>
      <c r="Q166" s="229"/>
      <c r="R166" s="229"/>
      <c r="S166" s="229"/>
      <c r="T166" s="230"/>
      <c r="AT166" s="231" t="s">
        <v>214</v>
      </c>
      <c r="AU166" s="231" t="s">
        <v>83</v>
      </c>
      <c r="AV166" s="13" t="s">
        <v>81</v>
      </c>
      <c r="AW166" s="13" t="s">
        <v>30</v>
      </c>
      <c r="AX166" s="13" t="s">
        <v>73</v>
      </c>
      <c r="AY166" s="231" t="s">
        <v>185</v>
      </c>
    </row>
    <row r="167" spans="1:65" s="14" customFormat="1" ht="10.199999999999999">
      <c r="B167" s="232"/>
      <c r="C167" s="233"/>
      <c r="D167" s="217" t="s">
        <v>214</v>
      </c>
      <c r="E167" s="234" t="s">
        <v>1</v>
      </c>
      <c r="F167" s="235" t="s">
        <v>4089</v>
      </c>
      <c r="G167" s="233"/>
      <c r="H167" s="236">
        <v>38</v>
      </c>
      <c r="I167" s="237"/>
      <c r="J167" s="233"/>
      <c r="K167" s="233"/>
      <c r="L167" s="238"/>
      <c r="M167" s="239"/>
      <c r="N167" s="240"/>
      <c r="O167" s="240"/>
      <c r="P167" s="240"/>
      <c r="Q167" s="240"/>
      <c r="R167" s="240"/>
      <c r="S167" s="240"/>
      <c r="T167" s="241"/>
      <c r="AT167" s="242" t="s">
        <v>214</v>
      </c>
      <c r="AU167" s="242" t="s">
        <v>83</v>
      </c>
      <c r="AV167" s="14" t="s">
        <v>83</v>
      </c>
      <c r="AW167" s="14" t="s">
        <v>30</v>
      </c>
      <c r="AX167" s="14" t="s">
        <v>81</v>
      </c>
      <c r="AY167" s="242" t="s">
        <v>185</v>
      </c>
    </row>
    <row r="168" spans="1:65" s="2" customFormat="1" ht="16.5" customHeight="1">
      <c r="A168" s="35"/>
      <c r="B168" s="36"/>
      <c r="C168" s="204" t="s">
        <v>268</v>
      </c>
      <c r="D168" s="204" t="s">
        <v>187</v>
      </c>
      <c r="E168" s="205" t="s">
        <v>4125</v>
      </c>
      <c r="F168" s="206" t="s">
        <v>4126</v>
      </c>
      <c r="G168" s="207" t="s">
        <v>210</v>
      </c>
      <c r="H168" s="208">
        <v>101.6</v>
      </c>
      <c r="I168" s="209"/>
      <c r="J168" s="210">
        <f>ROUND(I168*H168,2)</f>
        <v>0</v>
      </c>
      <c r="K168" s="206" t="s">
        <v>1</v>
      </c>
      <c r="L168" s="40"/>
      <c r="M168" s="211" t="s">
        <v>1</v>
      </c>
      <c r="N168" s="212" t="s">
        <v>38</v>
      </c>
      <c r="O168" s="72"/>
      <c r="P168" s="213">
        <f>O168*H168</f>
        <v>0</v>
      </c>
      <c r="Q168" s="213">
        <v>0</v>
      </c>
      <c r="R168" s="213">
        <f>Q168*H168</f>
        <v>0</v>
      </c>
      <c r="S168" s="213">
        <v>0</v>
      </c>
      <c r="T168" s="214">
        <f>S168*H168</f>
        <v>0</v>
      </c>
      <c r="U168" s="35"/>
      <c r="V168" s="35"/>
      <c r="W168" s="35"/>
      <c r="X168" s="35"/>
      <c r="Y168" s="35"/>
      <c r="Z168" s="35"/>
      <c r="AA168" s="35"/>
      <c r="AB168" s="35"/>
      <c r="AC168" s="35"/>
      <c r="AD168" s="35"/>
      <c r="AE168" s="35"/>
      <c r="AR168" s="215" t="s">
        <v>487</v>
      </c>
      <c r="AT168" s="215" t="s">
        <v>187</v>
      </c>
      <c r="AU168" s="215" t="s">
        <v>83</v>
      </c>
      <c r="AY168" s="18" t="s">
        <v>185</v>
      </c>
      <c r="BE168" s="216">
        <f>IF(N168="základní",J168,0)</f>
        <v>0</v>
      </c>
      <c r="BF168" s="216">
        <f>IF(N168="snížená",J168,0)</f>
        <v>0</v>
      </c>
      <c r="BG168" s="216">
        <f>IF(N168="zákl. přenesená",J168,0)</f>
        <v>0</v>
      </c>
      <c r="BH168" s="216">
        <f>IF(N168="sníž. přenesená",J168,0)</f>
        <v>0</v>
      </c>
      <c r="BI168" s="216">
        <f>IF(N168="nulová",J168,0)</f>
        <v>0</v>
      </c>
      <c r="BJ168" s="18" t="s">
        <v>81</v>
      </c>
      <c r="BK168" s="216">
        <f>ROUND(I168*H168,2)</f>
        <v>0</v>
      </c>
      <c r="BL168" s="18" t="s">
        <v>487</v>
      </c>
      <c r="BM168" s="215" t="s">
        <v>4127</v>
      </c>
    </row>
    <row r="169" spans="1:65" s="2" customFormat="1" ht="10.199999999999999">
      <c r="A169" s="35"/>
      <c r="B169" s="36"/>
      <c r="C169" s="37"/>
      <c r="D169" s="217" t="s">
        <v>194</v>
      </c>
      <c r="E169" s="37"/>
      <c r="F169" s="218" t="s">
        <v>4126</v>
      </c>
      <c r="G169" s="37"/>
      <c r="H169" s="37"/>
      <c r="I169" s="116"/>
      <c r="J169" s="37"/>
      <c r="K169" s="37"/>
      <c r="L169" s="40"/>
      <c r="M169" s="219"/>
      <c r="N169" s="220"/>
      <c r="O169" s="72"/>
      <c r="P169" s="72"/>
      <c r="Q169" s="72"/>
      <c r="R169" s="72"/>
      <c r="S169" s="72"/>
      <c r="T169" s="73"/>
      <c r="U169" s="35"/>
      <c r="V169" s="35"/>
      <c r="W169" s="35"/>
      <c r="X169" s="35"/>
      <c r="Y169" s="35"/>
      <c r="Z169" s="35"/>
      <c r="AA169" s="35"/>
      <c r="AB169" s="35"/>
      <c r="AC169" s="35"/>
      <c r="AD169" s="35"/>
      <c r="AE169" s="35"/>
      <c r="AT169" s="18" t="s">
        <v>194</v>
      </c>
      <c r="AU169" s="18" t="s">
        <v>83</v>
      </c>
    </row>
    <row r="170" spans="1:65" s="13" customFormat="1" ht="10.199999999999999">
      <c r="B170" s="222"/>
      <c r="C170" s="223"/>
      <c r="D170" s="217" t="s">
        <v>214</v>
      </c>
      <c r="E170" s="224" t="s">
        <v>1</v>
      </c>
      <c r="F170" s="225" t="s">
        <v>4128</v>
      </c>
      <c r="G170" s="223"/>
      <c r="H170" s="224" t="s">
        <v>1</v>
      </c>
      <c r="I170" s="226"/>
      <c r="J170" s="223"/>
      <c r="K170" s="223"/>
      <c r="L170" s="227"/>
      <c r="M170" s="228"/>
      <c r="N170" s="229"/>
      <c r="O170" s="229"/>
      <c r="P170" s="229"/>
      <c r="Q170" s="229"/>
      <c r="R170" s="229"/>
      <c r="S170" s="229"/>
      <c r="T170" s="230"/>
      <c r="AT170" s="231" t="s">
        <v>214</v>
      </c>
      <c r="AU170" s="231" t="s">
        <v>83</v>
      </c>
      <c r="AV170" s="13" t="s">
        <v>81</v>
      </c>
      <c r="AW170" s="13" t="s">
        <v>30</v>
      </c>
      <c r="AX170" s="13" t="s">
        <v>73</v>
      </c>
      <c r="AY170" s="231" t="s">
        <v>185</v>
      </c>
    </row>
    <row r="171" spans="1:65" s="14" customFormat="1" ht="10.199999999999999">
      <c r="B171" s="232"/>
      <c r="C171" s="233"/>
      <c r="D171" s="217" t="s">
        <v>214</v>
      </c>
      <c r="E171" s="234" t="s">
        <v>1</v>
      </c>
      <c r="F171" s="235" t="s">
        <v>4107</v>
      </c>
      <c r="G171" s="233"/>
      <c r="H171" s="236">
        <v>101.6</v>
      </c>
      <c r="I171" s="237"/>
      <c r="J171" s="233"/>
      <c r="K171" s="233"/>
      <c r="L171" s="238"/>
      <c r="M171" s="239"/>
      <c r="N171" s="240"/>
      <c r="O171" s="240"/>
      <c r="P171" s="240"/>
      <c r="Q171" s="240"/>
      <c r="R171" s="240"/>
      <c r="S171" s="240"/>
      <c r="T171" s="241"/>
      <c r="AT171" s="242" t="s">
        <v>214</v>
      </c>
      <c r="AU171" s="242" t="s">
        <v>83</v>
      </c>
      <c r="AV171" s="14" t="s">
        <v>83</v>
      </c>
      <c r="AW171" s="14" t="s">
        <v>30</v>
      </c>
      <c r="AX171" s="14" t="s">
        <v>81</v>
      </c>
      <c r="AY171" s="242" t="s">
        <v>185</v>
      </c>
    </row>
    <row r="172" spans="1:65" s="2" customFormat="1" ht="16.5" customHeight="1">
      <c r="A172" s="35"/>
      <c r="B172" s="36"/>
      <c r="C172" s="204" t="s">
        <v>274</v>
      </c>
      <c r="D172" s="204" t="s">
        <v>187</v>
      </c>
      <c r="E172" s="205" t="s">
        <v>4129</v>
      </c>
      <c r="F172" s="206" t="s">
        <v>3872</v>
      </c>
      <c r="G172" s="207" t="s">
        <v>190</v>
      </c>
      <c r="H172" s="208">
        <v>8</v>
      </c>
      <c r="I172" s="209"/>
      <c r="J172" s="210">
        <f>ROUND(I172*H172,2)</f>
        <v>0</v>
      </c>
      <c r="K172" s="206" t="s">
        <v>1</v>
      </c>
      <c r="L172" s="40"/>
      <c r="M172" s="211" t="s">
        <v>1</v>
      </c>
      <c r="N172" s="212" t="s">
        <v>38</v>
      </c>
      <c r="O172" s="72"/>
      <c r="P172" s="213">
        <f>O172*H172</f>
        <v>0</v>
      </c>
      <c r="Q172" s="213">
        <v>0</v>
      </c>
      <c r="R172" s="213">
        <f>Q172*H172</f>
        <v>0</v>
      </c>
      <c r="S172" s="213">
        <v>0</v>
      </c>
      <c r="T172" s="214">
        <f>S172*H172</f>
        <v>0</v>
      </c>
      <c r="U172" s="35"/>
      <c r="V172" s="35"/>
      <c r="W172" s="35"/>
      <c r="X172" s="35"/>
      <c r="Y172" s="35"/>
      <c r="Z172" s="35"/>
      <c r="AA172" s="35"/>
      <c r="AB172" s="35"/>
      <c r="AC172" s="35"/>
      <c r="AD172" s="35"/>
      <c r="AE172" s="35"/>
      <c r="AR172" s="215" t="s">
        <v>487</v>
      </c>
      <c r="AT172" s="215" t="s">
        <v>187</v>
      </c>
      <c r="AU172" s="215" t="s">
        <v>83</v>
      </c>
      <c r="AY172" s="18" t="s">
        <v>185</v>
      </c>
      <c r="BE172" s="216">
        <f>IF(N172="základní",J172,0)</f>
        <v>0</v>
      </c>
      <c r="BF172" s="216">
        <f>IF(N172="snížená",J172,0)</f>
        <v>0</v>
      </c>
      <c r="BG172" s="216">
        <f>IF(N172="zákl. přenesená",J172,0)</f>
        <v>0</v>
      </c>
      <c r="BH172" s="216">
        <f>IF(N172="sníž. přenesená",J172,0)</f>
        <v>0</v>
      </c>
      <c r="BI172" s="216">
        <f>IF(N172="nulová",J172,0)</f>
        <v>0</v>
      </c>
      <c r="BJ172" s="18" t="s">
        <v>81</v>
      </c>
      <c r="BK172" s="216">
        <f>ROUND(I172*H172,2)</f>
        <v>0</v>
      </c>
      <c r="BL172" s="18" t="s">
        <v>487</v>
      </c>
      <c r="BM172" s="215" t="s">
        <v>4130</v>
      </c>
    </row>
    <row r="173" spans="1:65" s="2" customFormat="1" ht="10.199999999999999">
      <c r="A173" s="35"/>
      <c r="B173" s="36"/>
      <c r="C173" s="37"/>
      <c r="D173" s="217" t="s">
        <v>194</v>
      </c>
      <c r="E173" s="37"/>
      <c r="F173" s="218" t="s">
        <v>3872</v>
      </c>
      <c r="G173" s="37"/>
      <c r="H173" s="37"/>
      <c r="I173" s="116"/>
      <c r="J173" s="37"/>
      <c r="K173" s="37"/>
      <c r="L173" s="40"/>
      <c r="M173" s="219"/>
      <c r="N173" s="220"/>
      <c r="O173" s="72"/>
      <c r="P173" s="72"/>
      <c r="Q173" s="72"/>
      <c r="R173" s="72"/>
      <c r="S173" s="72"/>
      <c r="T173" s="73"/>
      <c r="U173" s="35"/>
      <c r="V173" s="35"/>
      <c r="W173" s="35"/>
      <c r="X173" s="35"/>
      <c r="Y173" s="35"/>
      <c r="Z173" s="35"/>
      <c r="AA173" s="35"/>
      <c r="AB173" s="35"/>
      <c r="AC173" s="35"/>
      <c r="AD173" s="35"/>
      <c r="AE173" s="35"/>
      <c r="AT173" s="18" t="s">
        <v>194</v>
      </c>
      <c r="AU173" s="18" t="s">
        <v>83</v>
      </c>
    </row>
    <row r="174" spans="1:65" s="13" customFormat="1" ht="10.199999999999999">
      <c r="B174" s="222"/>
      <c r="C174" s="223"/>
      <c r="D174" s="217" t="s">
        <v>214</v>
      </c>
      <c r="E174" s="224" t="s">
        <v>1</v>
      </c>
      <c r="F174" s="225" t="s">
        <v>4131</v>
      </c>
      <c r="G174" s="223"/>
      <c r="H174" s="224" t="s">
        <v>1</v>
      </c>
      <c r="I174" s="226"/>
      <c r="J174" s="223"/>
      <c r="K174" s="223"/>
      <c r="L174" s="227"/>
      <c r="M174" s="228"/>
      <c r="N174" s="229"/>
      <c r="O174" s="229"/>
      <c r="P174" s="229"/>
      <c r="Q174" s="229"/>
      <c r="R174" s="229"/>
      <c r="S174" s="229"/>
      <c r="T174" s="230"/>
      <c r="AT174" s="231" t="s">
        <v>214</v>
      </c>
      <c r="AU174" s="231" t="s">
        <v>83</v>
      </c>
      <c r="AV174" s="13" t="s">
        <v>81</v>
      </c>
      <c r="AW174" s="13" t="s">
        <v>30</v>
      </c>
      <c r="AX174" s="13" t="s">
        <v>73</v>
      </c>
      <c r="AY174" s="231" t="s">
        <v>185</v>
      </c>
    </row>
    <row r="175" spans="1:65" s="14" customFormat="1" ht="10.199999999999999">
      <c r="B175" s="232"/>
      <c r="C175" s="233"/>
      <c r="D175" s="217" t="s">
        <v>214</v>
      </c>
      <c r="E175" s="234" t="s">
        <v>1</v>
      </c>
      <c r="F175" s="235" t="s">
        <v>4132</v>
      </c>
      <c r="G175" s="233"/>
      <c r="H175" s="236">
        <v>8</v>
      </c>
      <c r="I175" s="237"/>
      <c r="J175" s="233"/>
      <c r="K175" s="233"/>
      <c r="L175" s="238"/>
      <c r="M175" s="239"/>
      <c r="N175" s="240"/>
      <c r="O175" s="240"/>
      <c r="P175" s="240"/>
      <c r="Q175" s="240"/>
      <c r="R175" s="240"/>
      <c r="S175" s="240"/>
      <c r="T175" s="241"/>
      <c r="AT175" s="242" t="s">
        <v>214</v>
      </c>
      <c r="AU175" s="242" t="s">
        <v>83</v>
      </c>
      <c r="AV175" s="14" t="s">
        <v>83</v>
      </c>
      <c r="AW175" s="14" t="s">
        <v>30</v>
      </c>
      <c r="AX175" s="14" t="s">
        <v>81</v>
      </c>
      <c r="AY175" s="242" t="s">
        <v>185</v>
      </c>
    </row>
    <row r="176" spans="1:65" s="2" customFormat="1" ht="16.5" customHeight="1">
      <c r="A176" s="35"/>
      <c r="B176" s="36"/>
      <c r="C176" s="204" t="s">
        <v>282</v>
      </c>
      <c r="D176" s="204" t="s">
        <v>187</v>
      </c>
      <c r="E176" s="205" t="s">
        <v>4133</v>
      </c>
      <c r="F176" s="206" t="s">
        <v>4134</v>
      </c>
      <c r="G176" s="207" t="s">
        <v>190</v>
      </c>
      <c r="H176" s="208">
        <v>20</v>
      </c>
      <c r="I176" s="209"/>
      <c r="J176" s="210">
        <f>ROUND(I176*H176,2)</f>
        <v>0</v>
      </c>
      <c r="K176" s="206" t="s">
        <v>1</v>
      </c>
      <c r="L176" s="40"/>
      <c r="M176" s="211" t="s">
        <v>1</v>
      </c>
      <c r="N176" s="212" t="s">
        <v>38</v>
      </c>
      <c r="O176" s="72"/>
      <c r="P176" s="213">
        <f>O176*H176</f>
        <v>0</v>
      </c>
      <c r="Q176" s="213">
        <v>0</v>
      </c>
      <c r="R176" s="213">
        <f>Q176*H176</f>
        <v>0</v>
      </c>
      <c r="S176" s="213">
        <v>0</v>
      </c>
      <c r="T176" s="214">
        <f>S176*H176</f>
        <v>0</v>
      </c>
      <c r="U176" s="35"/>
      <c r="V176" s="35"/>
      <c r="W176" s="35"/>
      <c r="X176" s="35"/>
      <c r="Y176" s="35"/>
      <c r="Z176" s="35"/>
      <c r="AA176" s="35"/>
      <c r="AB176" s="35"/>
      <c r="AC176" s="35"/>
      <c r="AD176" s="35"/>
      <c r="AE176" s="35"/>
      <c r="AR176" s="215" t="s">
        <v>487</v>
      </c>
      <c r="AT176" s="215" t="s">
        <v>187</v>
      </c>
      <c r="AU176" s="215" t="s">
        <v>83</v>
      </c>
      <c r="AY176" s="18" t="s">
        <v>185</v>
      </c>
      <c r="BE176" s="216">
        <f>IF(N176="základní",J176,0)</f>
        <v>0</v>
      </c>
      <c r="BF176" s="216">
        <f>IF(N176="snížená",J176,0)</f>
        <v>0</v>
      </c>
      <c r="BG176" s="216">
        <f>IF(N176="zákl. přenesená",J176,0)</f>
        <v>0</v>
      </c>
      <c r="BH176" s="216">
        <f>IF(N176="sníž. přenesená",J176,0)</f>
        <v>0</v>
      </c>
      <c r="BI176" s="216">
        <f>IF(N176="nulová",J176,0)</f>
        <v>0</v>
      </c>
      <c r="BJ176" s="18" t="s">
        <v>81</v>
      </c>
      <c r="BK176" s="216">
        <f>ROUND(I176*H176,2)</f>
        <v>0</v>
      </c>
      <c r="BL176" s="18" t="s">
        <v>487</v>
      </c>
      <c r="BM176" s="215" t="s">
        <v>4135</v>
      </c>
    </row>
    <row r="177" spans="1:65" s="2" customFormat="1" ht="10.199999999999999">
      <c r="A177" s="35"/>
      <c r="B177" s="36"/>
      <c r="C177" s="37"/>
      <c r="D177" s="217" t="s">
        <v>194</v>
      </c>
      <c r="E177" s="37"/>
      <c r="F177" s="218" t="s">
        <v>4134</v>
      </c>
      <c r="G177" s="37"/>
      <c r="H177" s="37"/>
      <c r="I177" s="116"/>
      <c r="J177" s="37"/>
      <c r="K177" s="37"/>
      <c r="L177" s="40"/>
      <c r="M177" s="219"/>
      <c r="N177" s="220"/>
      <c r="O177" s="72"/>
      <c r="P177" s="72"/>
      <c r="Q177" s="72"/>
      <c r="R177" s="72"/>
      <c r="S177" s="72"/>
      <c r="T177" s="73"/>
      <c r="U177" s="35"/>
      <c r="V177" s="35"/>
      <c r="W177" s="35"/>
      <c r="X177" s="35"/>
      <c r="Y177" s="35"/>
      <c r="Z177" s="35"/>
      <c r="AA177" s="35"/>
      <c r="AB177" s="35"/>
      <c r="AC177" s="35"/>
      <c r="AD177" s="35"/>
      <c r="AE177" s="35"/>
      <c r="AT177" s="18" t="s">
        <v>194</v>
      </c>
      <c r="AU177" s="18" t="s">
        <v>83</v>
      </c>
    </row>
    <row r="178" spans="1:65" s="13" customFormat="1" ht="10.199999999999999">
      <c r="B178" s="222"/>
      <c r="C178" s="223"/>
      <c r="D178" s="217" t="s">
        <v>214</v>
      </c>
      <c r="E178" s="224" t="s">
        <v>1</v>
      </c>
      <c r="F178" s="225" t="s">
        <v>4136</v>
      </c>
      <c r="G178" s="223"/>
      <c r="H178" s="224" t="s">
        <v>1</v>
      </c>
      <c r="I178" s="226"/>
      <c r="J178" s="223"/>
      <c r="K178" s="223"/>
      <c r="L178" s="227"/>
      <c r="M178" s="228"/>
      <c r="N178" s="229"/>
      <c r="O178" s="229"/>
      <c r="P178" s="229"/>
      <c r="Q178" s="229"/>
      <c r="R178" s="229"/>
      <c r="S178" s="229"/>
      <c r="T178" s="230"/>
      <c r="AT178" s="231" t="s">
        <v>214</v>
      </c>
      <c r="AU178" s="231" t="s">
        <v>83</v>
      </c>
      <c r="AV178" s="13" t="s">
        <v>81</v>
      </c>
      <c r="AW178" s="13" t="s">
        <v>30</v>
      </c>
      <c r="AX178" s="13" t="s">
        <v>73</v>
      </c>
      <c r="AY178" s="231" t="s">
        <v>185</v>
      </c>
    </row>
    <row r="179" spans="1:65" s="14" customFormat="1" ht="10.199999999999999">
      <c r="B179" s="232"/>
      <c r="C179" s="233"/>
      <c r="D179" s="217" t="s">
        <v>214</v>
      </c>
      <c r="E179" s="234" t="s">
        <v>1</v>
      </c>
      <c r="F179" s="235" t="s">
        <v>4093</v>
      </c>
      <c r="G179" s="233"/>
      <c r="H179" s="236">
        <v>20</v>
      </c>
      <c r="I179" s="237"/>
      <c r="J179" s="233"/>
      <c r="K179" s="233"/>
      <c r="L179" s="238"/>
      <c r="M179" s="239"/>
      <c r="N179" s="240"/>
      <c r="O179" s="240"/>
      <c r="P179" s="240"/>
      <c r="Q179" s="240"/>
      <c r="R179" s="240"/>
      <c r="S179" s="240"/>
      <c r="T179" s="241"/>
      <c r="AT179" s="242" t="s">
        <v>214</v>
      </c>
      <c r="AU179" s="242" t="s">
        <v>83</v>
      </c>
      <c r="AV179" s="14" t="s">
        <v>83</v>
      </c>
      <c r="AW179" s="14" t="s">
        <v>30</v>
      </c>
      <c r="AX179" s="14" t="s">
        <v>81</v>
      </c>
      <c r="AY179" s="242" t="s">
        <v>185</v>
      </c>
    </row>
    <row r="180" spans="1:65" s="2" customFormat="1" ht="16.5" customHeight="1">
      <c r="A180" s="35"/>
      <c r="B180" s="36"/>
      <c r="C180" s="204" t="s">
        <v>8</v>
      </c>
      <c r="D180" s="204" t="s">
        <v>187</v>
      </c>
      <c r="E180" s="205" t="s">
        <v>4137</v>
      </c>
      <c r="F180" s="206" t="s">
        <v>4138</v>
      </c>
      <c r="G180" s="207" t="s">
        <v>190</v>
      </c>
      <c r="H180" s="208">
        <v>40</v>
      </c>
      <c r="I180" s="209"/>
      <c r="J180" s="210">
        <f>ROUND(I180*H180,2)</f>
        <v>0</v>
      </c>
      <c r="K180" s="206" t="s">
        <v>1</v>
      </c>
      <c r="L180" s="40"/>
      <c r="M180" s="211" t="s">
        <v>1</v>
      </c>
      <c r="N180" s="212" t="s">
        <v>38</v>
      </c>
      <c r="O180" s="72"/>
      <c r="P180" s="213">
        <f>O180*H180</f>
        <v>0</v>
      </c>
      <c r="Q180" s="213">
        <v>0</v>
      </c>
      <c r="R180" s="213">
        <f>Q180*H180</f>
        <v>0</v>
      </c>
      <c r="S180" s="213">
        <v>0</v>
      </c>
      <c r="T180" s="214">
        <f>S180*H180</f>
        <v>0</v>
      </c>
      <c r="U180" s="35"/>
      <c r="V180" s="35"/>
      <c r="W180" s="35"/>
      <c r="X180" s="35"/>
      <c r="Y180" s="35"/>
      <c r="Z180" s="35"/>
      <c r="AA180" s="35"/>
      <c r="AB180" s="35"/>
      <c r="AC180" s="35"/>
      <c r="AD180" s="35"/>
      <c r="AE180" s="35"/>
      <c r="AR180" s="215" t="s">
        <v>487</v>
      </c>
      <c r="AT180" s="215" t="s">
        <v>187</v>
      </c>
      <c r="AU180" s="215" t="s">
        <v>83</v>
      </c>
      <c r="AY180" s="18" t="s">
        <v>185</v>
      </c>
      <c r="BE180" s="216">
        <f>IF(N180="základní",J180,0)</f>
        <v>0</v>
      </c>
      <c r="BF180" s="216">
        <f>IF(N180="snížená",J180,0)</f>
        <v>0</v>
      </c>
      <c r="BG180" s="216">
        <f>IF(N180="zákl. přenesená",J180,0)</f>
        <v>0</v>
      </c>
      <c r="BH180" s="216">
        <f>IF(N180="sníž. přenesená",J180,0)</f>
        <v>0</v>
      </c>
      <c r="BI180" s="216">
        <f>IF(N180="nulová",J180,0)</f>
        <v>0</v>
      </c>
      <c r="BJ180" s="18" t="s">
        <v>81</v>
      </c>
      <c r="BK180" s="216">
        <f>ROUND(I180*H180,2)</f>
        <v>0</v>
      </c>
      <c r="BL180" s="18" t="s">
        <v>487</v>
      </c>
      <c r="BM180" s="215" t="s">
        <v>4139</v>
      </c>
    </row>
    <row r="181" spans="1:65" s="2" customFormat="1" ht="10.199999999999999">
      <c r="A181" s="35"/>
      <c r="B181" s="36"/>
      <c r="C181" s="37"/>
      <c r="D181" s="217" t="s">
        <v>194</v>
      </c>
      <c r="E181" s="37"/>
      <c r="F181" s="218" t="s">
        <v>4138</v>
      </c>
      <c r="G181" s="37"/>
      <c r="H181" s="37"/>
      <c r="I181" s="116"/>
      <c r="J181" s="37"/>
      <c r="K181" s="37"/>
      <c r="L181" s="40"/>
      <c r="M181" s="219"/>
      <c r="N181" s="220"/>
      <c r="O181" s="72"/>
      <c r="P181" s="72"/>
      <c r="Q181" s="72"/>
      <c r="R181" s="72"/>
      <c r="S181" s="72"/>
      <c r="T181" s="73"/>
      <c r="U181" s="35"/>
      <c r="V181" s="35"/>
      <c r="W181" s="35"/>
      <c r="X181" s="35"/>
      <c r="Y181" s="35"/>
      <c r="Z181" s="35"/>
      <c r="AA181" s="35"/>
      <c r="AB181" s="35"/>
      <c r="AC181" s="35"/>
      <c r="AD181" s="35"/>
      <c r="AE181" s="35"/>
      <c r="AT181" s="18" t="s">
        <v>194</v>
      </c>
      <c r="AU181" s="18" t="s">
        <v>83</v>
      </c>
    </row>
    <row r="182" spans="1:65" s="13" customFormat="1" ht="10.199999999999999">
      <c r="B182" s="222"/>
      <c r="C182" s="223"/>
      <c r="D182" s="217" t="s">
        <v>214</v>
      </c>
      <c r="E182" s="224" t="s">
        <v>1</v>
      </c>
      <c r="F182" s="225" t="s">
        <v>4140</v>
      </c>
      <c r="G182" s="223"/>
      <c r="H182" s="224" t="s">
        <v>1</v>
      </c>
      <c r="I182" s="226"/>
      <c r="J182" s="223"/>
      <c r="K182" s="223"/>
      <c r="L182" s="227"/>
      <c r="M182" s="228"/>
      <c r="N182" s="229"/>
      <c r="O182" s="229"/>
      <c r="P182" s="229"/>
      <c r="Q182" s="229"/>
      <c r="R182" s="229"/>
      <c r="S182" s="229"/>
      <c r="T182" s="230"/>
      <c r="AT182" s="231" t="s">
        <v>214</v>
      </c>
      <c r="AU182" s="231" t="s">
        <v>83</v>
      </c>
      <c r="AV182" s="13" t="s">
        <v>81</v>
      </c>
      <c r="AW182" s="13" t="s">
        <v>30</v>
      </c>
      <c r="AX182" s="13" t="s">
        <v>73</v>
      </c>
      <c r="AY182" s="231" t="s">
        <v>185</v>
      </c>
    </row>
    <row r="183" spans="1:65" s="14" customFormat="1" ht="10.199999999999999">
      <c r="B183" s="232"/>
      <c r="C183" s="233"/>
      <c r="D183" s="217" t="s">
        <v>214</v>
      </c>
      <c r="E183" s="234" t="s">
        <v>1</v>
      </c>
      <c r="F183" s="235" t="s">
        <v>4141</v>
      </c>
      <c r="G183" s="233"/>
      <c r="H183" s="236">
        <v>40</v>
      </c>
      <c r="I183" s="237"/>
      <c r="J183" s="233"/>
      <c r="K183" s="233"/>
      <c r="L183" s="238"/>
      <c r="M183" s="239"/>
      <c r="N183" s="240"/>
      <c r="O183" s="240"/>
      <c r="P183" s="240"/>
      <c r="Q183" s="240"/>
      <c r="R183" s="240"/>
      <c r="S183" s="240"/>
      <c r="T183" s="241"/>
      <c r="AT183" s="242" t="s">
        <v>214</v>
      </c>
      <c r="AU183" s="242" t="s">
        <v>83</v>
      </c>
      <c r="AV183" s="14" t="s">
        <v>83</v>
      </c>
      <c r="AW183" s="14" t="s">
        <v>30</v>
      </c>
      <c r="AX183" s="14" t="s">
        <v>81</v>
      </c>
      <c r="AY183" s="242" t="s">
        <v>185</v>
      </c>
    </row>
    <row r="184" spans="1:65" s="2" customFormat="1" ht="21.75" customHeight="1">
      <c r="A184" s="35"/>
      <c r="B184" s="36"/>
      <c r="C184" s="204" t="s">
        <v>296</v>
      </c>
      <c r="D184" s="204" t="s">
        <v>187</v>
      </c>
      <c r="E184" s="205" t="s">
        <v>4030</v>
      </c>
      <c r="F184" s="206" t="s">
        <v>4142</v>
      </c>
      <c r="G184" s="207" t="s">
        <v>449</v>
      </c>
      <c r="H184" s="208">
        <v>4.0000000000000001E-3</v>
      </c>
      <c r="I184" s="209"/>
      <c r="J184" s="210">
        <f>ROUND(I184*H184,2)</f>
        <v>0</v>
      </c>
      <c r="K184" s="206" t="s">
        <v>1</v>
      </c>
      <c r="L184" s="40"/>
      <c r="M184" s="211" t="s">
        <v>1</v>
      </c>
      <c r="N184" s="212" t="s">
        <v>38</v>
      </c>
      <c r="O184" s="72"/>
      <c r="P184" s="213">
        <f>O184*H184</f>
        <v>0</v>
      </c>
      <c r="Q184" s="213">
        <v>0</v>
      </c>
      <c r="R184" s="213">
        <f>Q184*H184</f>
        <v>0</v>
      </c>
      <c r="S184" s="213">
        <v>0</v>
      </c>
      <c r="T184" s="214">
        <f>S184*H184</f>
        <v>0</v>
      </c>
      <c r="U184" s="35"/>
      <c r="V184" s="35"/>
      <c r="W184" s="35"/>
      <c r="X184" s="35"/>
      <c r="Y184" s="35"/>
      <c r="Z184" s="35"/>
      <c r="AA184" s="35"/>
      <c r="AB184" s="35"/>
      <c r="AC184" s="35"/>
      <c r="AD184" s="35"/>
      <c r="AE184" s="35"/>
      <c r="AR184" s="215" t="s">
        <v>487</v>
      </c>
      <c r="AT184" s="215" t="s">
        <v>187</v>
      </c>
      <c r="AU184" s="215" t="s">
        <v>83</v>
      </c>
      <c r="AY184" s="18" t="s">
        <v>185</v>
      </c>
      <c r="BE184" s="216">
        <f>IF(N184="základní",J184,0)</f>
        <v>0</v>
      </c>
      <c r="BF184" s="216">
        <f>IF(N184="snížená",J184,0)</f>
        <v>0</v>
      </c>
      <c r="BG184" s="216">
        <f>IF(N184="zákl. přenesená",J184,0)</f>
        <v>0</v>
      </c>
      <c r="BH184" s="216">
        <f>IF(N184="sníž. přenesená",J184,0)</f>
        <v>0</v>
      </c>
      <c r="BI184" s="216">
        <f>IF(N184="nulová",J184,0)</f>
        <v>0</v>
      </c>
      <c r="BJ184" s="18" t="s">
        <v>81</v>
      </c>
      <c r="BK184" s="216">
        <f>ROUND(I184*H184,2)</f>
        <v>0</v>
      </c>
      <c r="BL184" s="18" t="s">
        <v>487</v>
      </c>
      <c r="BM184" s="215" t="s">
        <v>4143</v>
      </c>
    </row>
    <row r="185" spans="1:65" s="2" customFormat="1" ht="19.2">
      <c r="A185" s="35"/>
      <c r="B185" s="36"/>
      <c r="C185" s="37"/>
      <c r="D185" s="217" t="s">
        <v>194</v>
      </c>
      <c r="E185" s="37"/>
      <c r="F185" s="218" t="s">
        <v>4142</v>
      </c>
      <c r="G185" s="37"/>
      <c r="H185" s="37"/>
      <c r="I185" s="116"/>
      <c r="J185" s="37"/>
      <c r="K185" s="37"/>
      <c r="L185" s="40"/>
      <c r="M185" s="254"/>
      <c r="N185" s="255"/>
      <c r="O185" s="256"/>
      <c r="P185" s="256"/>
      <c r="Q185" s="256"/>
      <c r="R185" s="256"/>
      <c r="S185" s="256"/>
      <c r="T185" s="257"/>
      <c r="U185" s="35"/>
      <c r="V185" s="35"/>
      <c r="W185" s="35"/>
      <c r="X185" s="35"/>
      <c r="Y185" s="35"/>
      <c r="Z185" s="35"/>
      <c r="AA185" s="35"/>
      <c r="AB185" s="35"/>
      <c r="AC185" s="35"/>
      <c r="AD185" s="35"/>
      <c r="AE185" s="35"/>
      <c r="AT185" s="18" t="s">
        <v>194</v>
      </c>
      <c r="AU185" s="18" t="s">
        <v>83</v>
      </c>
    </row>
    <row r="186" spans="1:65" s="2" customFormat="1" ht="6.9" customHeight="1">
      <c r="A186" s="35"/>
      <c r="B186" s="55"/>
      <c r="C186" s="56"/>
      <c r="D186" s="56"/>
      <c r="E186" s="56"/>
      <c r="F186" s="56"/>
      <c r="G186" s="56"/>
      <c r="H186" s="56"/>
      <c r="I186" s="153"/>
      <c r="J186" s="56"/>
      <c r="K186" s="56"/>
      <c r="L186" s="40"/>
      <c r="M186" s="35"/>
      <c r="O186" s="35"/>
      <c r="P186" s="35"/>
      <c r="Q186" s="35"/>
      <c r="R186" s="35"/>
      <c r="S186" s="35"/>
      <c r="T186" s="35"/>
      <c r="U186" s="35"/>
      <c r="V186" s="35"/>
      <c r="W186" s="35"/>
      <c r="X186" s="35"/>
      <c r="Y186" s="35"/>
      <c r="Z186" s="35"/>
      <c r="AA186" s="35"/>
      <c r="AB186" s="35"/>
      <c r="AC186" s="35"/>
      <c r="AD186" s="35"/>
      <c r="AE186" s="35"/>
    </row>
  </sheetData>
  <sheetProtection algorithmName="SHA-512" hashValue="wf/aQMbnepYIGvYcSj0CJMafOkXwMrwP/4wWIN6X8Zlh9xPyezeuJSS5+W/iNVG2Wkorw0wLJO5c2PLlIRZRXg==" saltValue="Wt77/ZO3ay8UyTzKyuQXwNF5zb/MqvhvXSzW9P4b+Q1QTgJRDcWcU3rrPHYK8apwWw7+1dGwPVc6qiwDXuEgGg==" spinCount="100000" sheet="1" objects="1" scenarios="1" formatColumns="0" formatRows="0" autoFilter="0"/>
  <autoFilter ref="C117:K185"/>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6"/>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146</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4144</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ROUND(J120,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ROUND((SUM(BE120:BE205)),  2)</f>
        <v>0</v>
      </c>
      <c r="G33" s="35"/>
      <c r="H33" s="35"/>
      <c r="I33" s="132">
        <v>0.21</v>
      </c>
      <c r="J33" s="131">
        <f>ROUND(((SUM(BE120:BE205))*I33),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ROUND((SUM(BF120:BF205)),  2)</f>
        <v>0</v>
      </c>
      <c r="G34" s="35"/>
      <c r="H34" s="35"/>
      <c r="I34" s="132">
        <v>0.15</v>
      </c>
      <c r="J34" s="131">
        <f>ROUND(((SUM(BF120:BF205))*I34),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ROUND((SUM(BG120:BG205)),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ROUND((SUM(BH120:BH205)),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ROUND((SUM(BI120:BI205)),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801 - Městský mobiliář</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J120</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163</v>
      </c>
      <c r="E97" s="165"/>
      <c r="F97" s="165"/>
      <c r="G97" s="165"/>
      <c r="H97" s="165"/>
      <c r="I97" s="166"/>
      <c r="J97" s="167">
        <f>J121</f>
        <v>0</v>
      </c>
      <c r="K97" s="163"/>
      <c r="L97" s="168"/>
    </row>
    <row r="98" spans="1:31" s="10" customFormat="1" ht="19.95" customHeight="1">
      <c r="B98" s="169"/>
      <c r="C98" s="170"/>
      <c r="D98" s="171" t="s">
        <v>533</v>
      </c>
      <c r="E98" s="172"/>
      <c r="F98" s="172"/>
      <c r="G98" s="172"/>
      <c r="H98" s="172"/>
      <c r="I98" s="173"/>
      <c r="J98" s="174">
        <f>J122</f>
        <v>0</v>
      </c>
      <c r="K98" s="170"/>
      <c r="L98" s="175"/>
    </row>
    <row r="99" spans="1:31" s="10" customFormat="1" ht="19.95" customHeight="1">
      <c r="B99" s="169"/>
      <c r="C99" s="170"/>
      <c r="D99" s="171" t="s">
        <v>165</v>
      </c>
      <c r="E99" s="172"/>
      <c r="F99" s="172"/>
      <c r="G99" s="172"/>
      <c r="H99" s="172"/>
      <c r="I99" s="173"/>
      <c r="J99" s="174">
        <f>J162</f>
        <v>0</v>
      </c>
      <c r="K99" s="170"/>
      <c r="L99" s="175"/>
    </row>
    <row r="100" spans="1:31" s="10" customFormat="1" ht="19.95" customHeight="1">
      <c r="B100" s="169"/>
      <c r="C100" s="170"/>
      <c r="D100" s="171" t="s">
        <v>167</v>
      </c>
      <c r="E100" s="172"/>
      <c r="F100" s="172"/>
      <c r="G100" s="172"/>
      <c r="H100" s="172"/>
      <c r="I100" s="173"/>
      <c r="J100" s="174">
        <f>J203</f>
        <v>0</v>
      </c>
      <c r="K100" s="170"/>
      <c r="L100" s="175"/>
    </row>
    <row r="101" spans="1:31" s="2" customFormat="1" ht="21.75" customHeight="1">
      <c r="A101" s="35"/>
      <c r="B101" s="36"/>
      <c r="C101" s="37"/>
      <c r="D101" s="37"/>
      <c r="E101" s="37"/>
      <c r="F101" s="37"/>
      <c r="G101" s="37"/>
      <c r="H101" s="37"/>
      <c r="I101" s="116"/>
      <c r="J101" s="37"/>
      <c r="K101" s="37"/>
      <c r="L101" s="52"/>
      <c r="S101" s="35"/>
      <c r="T101" s="35"/>
      <c r="U101" s="35"/>
      <c r="V101" s="35"/>
      <c r="W101" s="35"/>
      <c r="X101" s="35"/>
      <c r="Y101" s="35"/>
      <c r="Z101" s="35"/>
      <c r="AA101" s="35"/>
      <c r="AB101" s="35"/>
      <c r="AC101" s="35"/>
      <c r="AD101" s="35"/>
      <c r="AE101" s="35"/>
    </row>
    <row r="102" spans="1:31" s="2" customFormat="1" ht="6.9" customHeight="1">
      <c r="A102" s="35"/>
      <c r="B102" s="55"/>
      <c r="C102" s="56"/>
      <c r="D102" s="56"/>
      <c r="E102" s="56"/>
      <c r="F102" s="56"/>
      <c r="G102" s="56"/>
      <c r="H102" s="56"/>
      <c r="I102" s="153"/>
      <c r="J102" s="56"/>
      <c r="K102" s="56"/>
      <c r="L102" s="52"/>
      <c r="S102" s="35"/>
      <c r="T102" s="35"/>
      <c r="U102" s="35"/>
      <c r="V102" s="35"/>
      <c r="W102" s="35"/>
      <c r="X102" s="35"/>
      <c r="Y102" s="35"/>
      <c r="Z102" s="35"/>
      <c r="AA102" s="35"/>
      <c r="AB102" s="35"/>
      <c r="AC102" s="35"/>
      <c r="AD102" s="35"/>
      <c r="AE102" s="35"/>
    </row>
    <row r="106" spans="1:31" s="2" customFormat="1" ht="6.9" customHeight="1">
      <c r="A106" s="35"/>
      <c r="B106" s="57"/>
      <c r="C106" s="58"/>
      <c r="D106" s="58"/>
      <c r="E106" s="58"/>
      <c r="F106" s="58"/>
      <c r="G106" s="58"/>
      <c r="H106" s="58"/>
      <c r="I106" s="156"/>
      <c r="J106" s="58"/>
      <c r="K106" s="58"/>
      <c r="L106" s="52"/>
      <c r="S106" s="35"/>
      <c r="T106" s="35"/>
      <c r="U106" s="35"/>
      <c r="V106" s="35"/>
      <c r="W106" s="35"/>
      <c r="X106" s="35"/>
      <c r="Y106" s="35"/>
      <c r="Z106" s="35"/>
      <c r="AA106" s="35"/>
      <c r="AB106" s="35"/>
      <c r="AC106" s="35"/>
      <c r="AD106" s="35"/>
      <c r="AE106" s="35"/>
    </row>
    <row r="107" spans="1:31" s="2" customFormat="1" ht="24.9" customHeight="1">
      <c r="A107" s="35"/>
      <c r="B107" s="36"/>
      <c r="C107" s="24" t="s">
        <v>170</v>
      </c>
      <c r="D107" s="37"/>
      <c r="E107" s="37"/>
      <c r="F107" s="37"/>
      <c r="G107" s="37"/>
      <c r="H107" s="37"/>
      <c r="I107" s="116"/>
      <c r="J107" s="37"/>
      <c r="K107" s="37"/>
      <c r="L107" s="52"/>
      <c r="S107" s="35"/>
      <c r="T107" s="35"/>
      <c r="U107" s="35"/>
      <c r="V107" s="35"/>
      <c r="W107" s="35"/>
      <c r="X107" s="35"/>
      <c r="Y107" s="35"/>
      <c r="Z107" s="35"/>
      <c r="AA107" s="35"/>
      <c r="AB107" s="35"/>
      <c r="AC107" s="35"/>
      <c r="AD107" s="35"/>
      <c r="AE107" s="35"/>
    </row>
    <row r="108" spans="1:31" s="2" customFormat="1" ht="6.9" customHeight="1">
      <c r="A108" s="35"/>
      <c r="B108" s="36"/>
      <c r="C108" s="37"/>
      <c r="D108" s="37"/>
      <c r="E108" s="37"/>
      <c r="F108" s="37"/>
      <c r="G108" s="37"/>
      <c r="H108" s="37"/>
      <c r="I108" s="116"/>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334" t="str">
        <f>E7</f>
        <v>Revitalizace náměstí ve Valašském Meziříčí</v>
      </c>
      <c r="F110" s="335"/>
      <c r="G110" s="335"/>
      <c r="H110" s="335"/>
      <c r="I110" s="116"/>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154</v>
      </c>
      <c r="D111" s="37"/>
      <c r="E111" s="37"/>
      <c r="F111" s="37"/>
      <c r="G111" s="37"/>
      <c r="H111" s="37"/>
      <c r="I111" s="116"/>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323" t="str">
        <f>E9</f>
        <v>SO 801 - Městský mobiliář</v>
      </c>
      <c r="F112" s="336"/>
      <c r="G112" s="336"/>
      <c r="H112" s="336"/>
      <c r="I112" s="116"/>
      <c r="J112" s="37"/>
      <c r="K112" s="37"/>
      <c r="L112" s="52"/>
      <c r="S112" s="35"/>
      <c r="T112" s="35"/>
      <c r="U112" s="35"/>
      <c r="V112" s="35"/>
      <c r="W112" s="35"/>
      <c r="X112" s="35"/>
      <c r="Y112" s="35"/>
      <c r="Z112" s="35"/>
      <c r="AA112" s="35"/>
      <c r="AB112" s="35"/>
      <c r="AC112" s="35"/>
      <c r="AD112" s="35"/>
      <c r="AE112" s="35"/>
    </row>
    <row r="113" spans="1:65" s="2" customFormat="1" ht="6.9" customHeight="1">
      <c r="A113" s="35"/>
      <c r="B113" s="36"/>
      <c r="C113" s="37"/>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Valašské Meziříčí</v>
      </c>
      <c r="G114" s="37"/>
      <c r="H114" s="37"/>
      <c r="I114" s="118" t="s">
        <v>22</v>
      </c>
      <c r="J114" s="67" t="str">
        <f>IF(J12="","",J12)</f>
        <v>16. 10. 2020</v>
      </c>
      <c r="K114" s="37"/>
      <c r="L114" s="52"/>
      <c r="S114" s="35"/>
      <c r="T114" s="35"/>
      <c r="U114" s="35"/>
      <c r="V114" s="35"/>
      <c r="W114" s="35"/>
      <c r="X114" s="35"/>
      <c r="Y114" s="35"/>
      <c r="Z114" s="35"/>
      <c r="AA114" s="35"/>
      <c r="AB114" s="35"/>
      <c r="AC114" s="35"/>
      <c r="AD114" s="35"/>
      <c r="AE114" s="35"/>
    </row>
    <row r="115" spans="1:65" s="2" customFormat="1" ht="6.9" customHeight="1">
      <c r="A115" s="35"/>
      <c r="B115" s="36"/>
      <c r="C115" s="37"/>
      <c r="D115" s="37"/>
      <c r="E115" s="37"/>
      <c r="F115" s="37"/>
      <c r="G115" s="37"/>
      <c r="H115" s="37"/>
      <c r="I115" s="116"/>
      <c r="J115" s="37"/>
      <c r="K115" s="37"/>
      <c r="L115" s="52"/>
      <c r="S115" s="35"/>
      <c r="T115" s="35"/>
      <c r="U115" s="35"/>
      <c r="V115" s="35"/>
      <c r="W115" s="35"/>
      <c r="X115" s="35"/>
      <c r="Y115" s="35"/>
      <c r="Z115" s="35"/>
      <c r="AA115" s="35"/>
      <c r="AB115" s="35"/>
      <c r="AC115" s="35"/>
      <c r="AD115" s="35"/>
      <c r="AE115" s="35"/>
    </row>
    <row r="116" spans="1:65" s="2" customFormat="1" ht="25.65" customHeight="1">
      <c r="A116" s="35"/>
      <c r="B116" s="36"/>
      <c r="C116" s="30" t="s">
        <v>24</v>
      </c>
      <c r="D116" s="37"/>
      <c r="E116" s="37"/>
      <c r="F116" s="28" t="str">
        <f>E15</f>
        <v xml:space="preserve"> </v>
      </c>
      <c r="G116" s="37"/>
      <c r="H116" s="37"/>
      <c r="I116" s="118" t="s">
        <v>29</v>
      </c>
      <c r="J116" s="33" t="str">
        <f>E21</f>
        <v>360 DEGREES CONSTRUCT s.r.o.</v>
      </c>
      <c r="K116" s="37"/>
      <c r="L116" s="52"/>
      <c r="S116" s="35"/>
      <c r="T116" s="35"/>
      <c r="U116" s="35"/>
      <c r="V116" s="35"/>
      <c r="W116" s="35"/>
      <c r="X116" s="35"/>
      <c r="Y116" s="35"/>
      <c r="Z116" s="35"/>
      <c r="AA116" s="35"/>
      <c r="AB116" s="35"/>
      <c r="AC116" s="35"/>
      <c r="AD116" s="35"/>
      <c r="AE116" s="35"/>
    </row>
    <row r="117" spans="1:65" s="2" customFormat="1" ht="25.65" customHeight="1">
      <c r="A117" s="35"/>
      <c r="B117" s="36"/>
      <c r="C117" s="30" t="s">
        <v>27</v>
      </c>
      <c r="D117" s="37"/>
      <c r="E117" s="37"/>
      <c r="F117" s="28" t="str">
        <f>IF(E18="","",E18)</f>
        <v>Vyplň údaj</v>
      </c>
      <c r="G117" s="37"/>
      <c r="H117" s="37"/>
      <c r="I117" s="118" t="s">
        <v>31</v>
      </c>
      <c r="J117" s="33" t="str">
        <f>E24</f>
        <v>360 DEGREES CONSTRUCT s.r.o.</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116"/>
      <c r="J118" s="37"/>
      <c r="K118" s="37"/>
      <c r="L118" s="52"/>
      <c r="S118" s="35"/>
      <c r="T118" s="35"/>
      <c r="U118" s="35"/>
      <c r="V118" s="35"/>
      <c r="W118" s="35"/>
      <c r="X118" s="35"/>
      <c r="Y118" s="35"/>
      <c r="Z118" s="35"/>
      <c r="AA118" s="35"/>
      <c r="AB118" s="35"/>
      <c r="AC118" s="35"/>
      <c r="AD118" s="35"/>
      <c r="AE118" s="35"/>
    </row>
    <row r="119" spans="1:65" s="11" customFormat="1" ht="29.25" customHeight="1">
      <c r="A119" s="176"/>
      <c r="B119" s="177"/>
      <c r="C119" s="178" t="s">
        <v>171</v>
      </c>
      <c r="D119" s="179" t="s">
        <v>58</v>
      </c>
      <c r="E119" s="179" t="s">
        <v>54</v>
      </c>
      <c r="F119" s="179" t="s">
        <v>55</v>
      </c>
      <c r="G119" s="179" t="s">
        <v>172</v>
      </c>
      <c r="H119" s="179" t="s">
        <v>173</v>
      </c>
      <c r="I119" s="180" t="s">
        <v>174</v>
      </c>
      <c r="J119" s="179" t="s">
        <v>160</v>
      </c>
      <c r="K119" s="181" t="s">
        <v>175</v>
      </c>
      <c r="L119" s="182"/>
      <c r="M119" s="76" t="s">
        <v>1</v>
      </c>
      <c r="N119" s="77" t="s">
        <v>37</v>
      </c>
      <c r="O119" s="77" t="s">
        <v>176</v>
      </c>
      <c r="P119" s="77" t="s">
        <v>177</v>
      </c>
      <c r="Q119" s="77" t="s">
        <v>178</v>
      </c>
      <c r="R119" s="77" t="s">
        <v>179</v>
      </c>
      <c r="S119" s="77" t="s">
        <v>180</v>
      </c>
      <c r="T119" s="78" t="s">
        <v>181</v>
      </c>
      <c r="U119" s="176"/>
      <c r="V119" s="176"/>
      <c r="W119" s="176"/>
      <c r="X119" s="176"/>
      <c r="Y119" s="176"/>
      <c r="Z119" s="176"/>
      <c r="AA119" s="176"/>
      <c r="AB119" s="176"/>
      <c r="AC119" s="176"/>
      <c r="AD119" s="176"/>
      <c r="AE119" s="176"/>
    </row>
    <row r="120" spans="1:65" s="2" customFormat="1" ht="22.8" customHeight="1">
      <c r="A120" s="35"/>
      <c r="B120" s="36"/>
      <c r="C120" s="83" t="s">
        <v>182</v>
      </c>
      <c r="D120" s="37"/>
      <c r="E120" s="37"/>
      <c r="F120" s="37"/>
      <c r="G120" s="37"/>
      <c r="H120" s="37"/>
      <c r="I120" s="116"/>
      <c r="J120" s="183">
        <f>BK120</f>
        <v>0</v>
      </c>
      <c r="K120" s="37"/>
      <c r="L120" s="40"/>
      <c r="M120" s="79"/>
      <c r="N120" s="184"/>
      <c r="O120" s="80"/>
      <c r="P120" s="185">
        <f>P121</f>
        <v>0</v>
      </c>
      <c r="Q120" s="80"/>
      <c r="R120" s="185">
        <f>R121</f>
        <v>0.1601716</v>
      </c>
      <c r="S120" s="80"/>
      <c r="T120" s="186">
        <f>T121</f>
        <v>0</v>
      </c>
      <c r="U120" s="35"/>
      <c r="V120" s="35"/>
      <c r="W120" s="35"/>
      <c r="X120" s="35"/>
      <c r="Y120" s="35"/>
      <c r="Z120" s="35"/>
      <c r="AA120" s="35"/>
      <c r="AB120" s="35"/>
      <c r="AC120" s="35"/>
      <c r="AD120" s="35"/>
      <c r="AE120" s="35"/>
      <c r="AT120" s="18" t="s">
        <v>72</v>
      </c>
      <c r="AU120" s="18" t="s">
        <v>162</v>
      </c>
      <c r="BK120" s="187">
        <f>BK121</f>
        <v>0</v>
      </c>
    </row>
    <row r="121" spans="1:65" s="12" customFormat="1" ht="25.95" customHeight="1">
      <c r="B121" s="188"/>
      <c r="C121" s="189"/>
      <c r="D121" s="190" t="s">
        <v>72</v>
      </c>
      <c r="E121" s="191" t="s">
        <v>183</v>
      </c>
      <c r="F121" s="191" t="s">
        <v>184</v>
      </c>
      <c r="G121" s="189"/>
      <c r="H121" s="189"/>
      <c r="I121" s="192"/>
      <c r="J121" s="193">
        <f>BK121</f>
        <v>0</v>
      </c>
      <c r="K121" s="189"/>
      <c r="L121" s="194"/>
      <c r="M121" s="195"/>
      <c r="N121" s="196"/>
      <c r="O121" s="196"/>
      <c r="P121" s="197">
        <f>P122+P162+P203</f>
        <v>0</v>
      </c>
      <c r="Q121" s="196"/>
      <c r="R121" s="197">
        <f>R122+R162+R203</f>
        <v>0.1601716</v>
      </c>
      <c r="S121" s="196"/>
      <c r="T121" s="198">
        <f>T122+T162+T203</f>
        <v>0</v>
      </c>
      <c r="AR121" s="199" t="s">
        <v>81</v>
      </c>
      <c r="AT121" s="200" t="s">
        <v>72</v>
      </c>
      <c r="AU121" s="200" t="s">
        <v>73</v>
      </c>
      <c r="AY121" s="199" t="s">
        <v>185</v>
      </c>
      <c r="BK121" s="201">
        <f>BK122+BK162+BK203</f>
        <v>0</v>
      </c>
    </row>
    <row r="122" spans="1:65" s="12" customFormat="1" ht="22.8" customHeight="1">
      <c r="B122" s="188"/>
      <c r="C122" s="189"/>
      <c r="D122" s="190" t="s">
        <v>72</v>
      </c>
      <c r="E122" s="202" t="s">
        <v>83</v>
      </c>
      <c r="F122" s="202" t="s">
        <v>653</v>
      </c>
      <c r="G122" s="189"/>
      <c r="H122" s="189"/>
      <c r="I122" s="192"/>
      <c r="J122" s="203">
        <f>BK122</f>
        <v>0</v>
      </c>
      <c r="K122" s="189"/>
      <c r="L122" s="194"/>
      <c r="M122" s="195"/>
      <c r="N122" s="196"/>
      <c r="O122" s="196"/>
      <c r="P122" s="197">
        <f>SUM(P123:P161)</f>
        <v>0</v>
      </c>
      <c r="Q122" s="196"/>
      <c r="R122" s="197">
        <f>SUM(R123:R161)</f>
        <v>0.15774160000000001</v>
      </c>
      <c r="S122" s="196"/>
      <c r="T122" s="198">
        <f>SUM(T123:T161)</f>
        <v>0</v>
      </c>
      <c r="AR122" s="199" t="s">
        <v>81</v>
      </c>
      <c r="AT122" s="200" t="s">
        <v>72</v>
      </c>
      <c r="AU122" s="200" t="s">
        <v>81</v>
      </c>
      <c r="AY122" s="199" t="s">
        <v>185</v>
      </c>
      <c r="BK122" s="201">
        <f>SUM(BK123:BK161)</f>
        <v>0</v>
      </c>
    </row>
    <row r="123" spans="1:65" s="2" customFormat="1" ht="21.75" customHeight="1">
      <c r="A123" s="35"/>
      <c r="B123" s="36"/>
      <c r="C123" s="204" t="s">
        <v>81</v>
      </c>
      <c r="D123" s="204" t="s">
        <v>187</v>
      </c>
      <c r="E123" s="205" t="s">
        <v>4145</v>
      </c>
      <c r="F123" s="206" t="s">
        <v>4146</v>
      </c>
      <c r="G123" s="207" t="s">
        <v>325</v>
      </c>
      <c r="H123" s="208">
        <v>3.0880000000000001</v>
      </c>
      <c r="I123" s="209"/>
      <c r="J123" s="210">
        <f>ROUND(I123*H123,2)</f>
        <v>0</v>
      </c>
      <c r="K123" s="206" t="s">
        <v>191</v>
      </c>
      <c r="L123" s="40"/>
      <c r="M123" s="211" t="s">
        <v>1</v>
      </c>
      <c r="N123" s="212" t="s">
        <v>38</v>
      </c>
      <c r="O123" s="72"/>
      <c r="P123" s="213">
        <f>O123*H123</f>
        <v>0</v>
      </c>
      <c r="Q123" s="213">
        <v>0</v>
      </c>
      <c r="R123" s="213">
        <f>Q123*H123</f>
        <v>0</v>
      </c>
      <c r="S123" s="213">
        <v>0</v>
      </c>
      <c r="T123" s="214">
        <f>S123*H123</f>
        <v>0</v>
      </c>
      <c r="U123" s="35"/>
      <c r="V123" s="35"/>
      <c r="W123" s="35"/>
      <c r="X123" s="35"/>
      <c r="Y123" s="35"/>
      <c r="Z123" s="35"/>
      <c r="AA123" s="35"/>
      <c r="AB123" s="35"/>
      <c r="AC123" s="35"/>
      <c r="AD123" s="35"/>
      <c r="AE123" s="35"/>
      <c r="AR123" s="215" t="s">
        <v>192</v>
      </c>
      <c r="AT123" s="215" t="s">
        <v>187</v>
      </c>
      <c r="AU123" s="215" t="s">
        <v>83</v>
      </c>
      <c r="AY123" s="18" t="s">
        <v>185</v>
      </c>
      <c r="BE123" s="216">
        <f>IF(N123="základní",J123,0)</f>
        <v>0</v>
      </c>
      <c r="BF123" s="216">
        <f>IF(N123="snížená",J123,0)</f>
        <v>0</v>
      </c>
      <c r="BG123" s="216">
        <f>IF(N123="zákl. přenesená",J123,0)</f>
        <v>0</v>
      </c>
      <c r="BH123" s="216">
        <f>IF(N123="sníž. přenesená",J123,0)</f>
        <v>0</v>
      </c>
      <c r="BI123" s="216">
        <f>IF(N123="nulová",J123,0)</f>
        <v>0</v>
      </c>
      <c r="BJ123" s="18" t="s">
        <v>81</v>
      </c>
      <c r="BK123" s="216">
        <f>ROUND(I123*H123,2)</f>
        <v>0</v>
      </c>
      <c r="BL123" s="18" t="s">
        <v>192</v>
      </c>
      <c r="BM123" s="215" t="s">
        <v>4147</v>
      </c>
    </row>
    <row r="124" spans="1:65" s="2" customFormat="1" ht="19.2">
      <c r="A124" s="35"/>
      <c r="B124" s="36"/>
      <c r="C124" s="37"/>
      <c r="D124" s="217" t="s">
        <v>194</v>
      </c>
      <c r="E124" s="37"/>
      <c r="F124" s="218" t="s">
        <v>4148</v>
      </c>
      <c r="G124" s="37"/>
      <c r="H124" s="37"/>
      <c r="I124" s="116"/>
      <c r="J124" s="37"/>
      <c r="K124" s="37"/>
      <c r="L124" s="40"/>
      <c r="M124" s="219"/>
      <c r="N124" s="220"/>
      <c r="O124" s="72"/>
      <c r="P124" s="72"/>
      <c r="Q124" s="72"/>
      <c r="R124" s="72"/>
      <c r="S124" s="72"/>
      <c r="T124" s="73"/>
      <c r="U124" s="35"/>
      <c r="V124" s="35"/>
      <c r="W124" s="35"/>
      <c r="X124" s="35"/>
      <c r="Y124" s="35"/>
      <c r="Z124" s="35"/>
      <c r="AA124" s="35"/>
      <c r="AB124" s="35"/>
      <c r="AC124" s="35"/>
      <c r="AD124" s="35"/>
      <c r="AE124" s="35"/>
      <c r="AT124" s="18" t="s">
        <v>194</v>
      </c>
      <c r="AU124" s="18" t="s">
        <v>83</v>
      </c>
    </row>
    <row r="125" spans="1:65" s="2" customFormat="1" ht="105.6">
      <c r="A125" s="35"/>
      <c r="B125" s="36"/>
      <c r="C125" s="37"/>
      <c r="D125" s="217" t="s">
        <v>196</v>
      </c>
      <c r="E125" s="37"/>
      <c r="F125" s="221" t="s">
        <v>4149</v>
      </c>
      <c r="G125" s="37"/>
      <c r="H125" s="37"/>
      <c r="I125" s="116"/>
      <c r="J125" s="37"/>
      <c r="K125" s="37"/>
      <c r="L125" s="40"/>
      <c r="M125" s="219"/>
      <c r="N125" s="220"/>
      <c r="O125" s="72"/>
      <c r="P125" s="72"/>
      <c r="Q125" s="72"/>
      <c r="R125" s="72"/>
      <c r="S125" s="72"/>
      <c r="T125" s="73"/>
      <c r="U125" s="35"/>
      <c r="V125" s="35"/>
      <c r="W125" s="35"/>
      <c r="X125" s="35"/>
      <c r="Y125" s="35"/>
      <c r="Z125" s="35"/>
      <c r="AA125" s="35"/>
      <c r="AB125" s="35"/>
      <c r="AC125" s="35"/>
      <c r="AD125" s="35"/>
      <c r="AE125" s="35"/>
      <c r="AT125" s="18" t="s">
        <v>196</v>
      </c>
      <c r="AU125" s="18" t="s">
        <v>83</v>
      </c>
    </row>
    <row r="126" spans="1:65" s="13" customFormat="1" ht="10.199999999999999">
      <c r="B126" s="222"/>
      <c r="C126" s="223"/>
      <c r="D126" s="217" t="s">
        <v>214</v>
      </c>
      <c r="E126" s="224" t="s">
        <v>1</v>
      </c>
      <c r="F126" s="225" t="s">
        <v>4150</v>
      </c>
      <c r="G126" s="223"/>
      <c r="H126" s="224" t="s">
        <v>1</v>
      </c>
      <c r="I126" s="226"/>
      <c r="J126" s="223"/>
      <c r="K126" s="223"/>
      <c r="L126" s="227"/>
      <c r="M126" s="228"/>
      <c r="N126" s="229"/>
      <c r="O126" s="229"/>
      <c r="P126" s="229"/>
      <c r="Q126" s="229"/>
      <c r="R126" s="229"/>
      <c r="S126" s="229"/>
      <c r="T126" s="230"/>
      <c r="AT126" s="231" t="s">
        <v>214</v>
      </c>
      <c r="AU126" s="231" t="s">
        <v>83</v>
      </c>
      <c r="AV126" s="13" t="s">
        <v>81</v>
      </c>
      <c r="AW126" s="13" t="s">
        <v>30</v>
      </c>
      <c r="AX126" s="13" t="s">
        <v>73</v>
      </c>
      <c r="AY126" s="231" t="s">
        <v>185</v>
      </c>
    </row>
    <row r="127" spans="1:65" s="14" customFormat="1" ht="10.199999999999999">
      <c r="B127" s="232"/>
      <c r="C127" s="233"/>
      <c r="D127" s="217" t="s">
        <v>214</v>
      </c>
      <c r="E127" s="234" t="s">
        <v>1</v>
      </c>
      <c r="F127" s="235" t="s">
        <v>4151</v>
      </c>
      <c r="G127" s="233"/>
      <c r="H127" s="236">
        <v>0.216</v>
      </c>
      <c r="I127" s="237"/>
      <c r="J127" s="233"/>
      <c r="K127" s="233"/>
      <c r="L127" s="238"/>
      <c r="M127" s="239"/>
      <c r="N127" s="240"/>
      <c r="O127" s="240"/>
      <c r="P127" s="240"/>
      <c r="Q127" s="240"/>
      <c r="R127" s="240"/>
      <c r="S127" s="240"/>
      <c r="T127" s="241"/>
      <c r="AT127" s="242" t="s">
        <v>214</v>
      </c>
      <c r="AU127" s="242" t="s">
        <v>83</v>
      </c>
      <c r="AV127" s="14" t="s">
        <v>83</v>
      </c>
      <c r="AW127" s="14" t="s">
        <v>30</v>
      </c>
      <c r="AX127" s="14" t="s">
        <v>73</v>
      </c>
      <c r="AY127" s="242" t="s">
        <v>185</v>
      </c>
    </row>
    <row r="128" spans="1:65" s="13" customFormat="1" ht="10.199999999999999">
      <c r="B128" s="222"/>
      <c r="C128" s="223"/>
      <c r="D128" s="217" t="s">
        <v>214</v>
      </c>
      <c r="E128" s="224" t="s">
        <v>1</v>
      </c>
      <c r="F128" s="225" t="s">
        <v>4152</v>
      </c>
      <c r="G128" s="223"/>
      <c r="H128" s="224" t="s">
        <v>1</v>
      </c>
      <c r="I128" s="226"/>
      <c r="J128" s="223"/>
      <c r="K128" s="223"/>
      <c r="L128" s="227"/>
      <c r="M128" s="228"/>
      <c r="N128" s="229"/>
      <c r="O128" s="229"/>
      <c r="P128" s="229"/>
      <c r="Q128" s="229"/>
      <c r="R128" s="229"/>
      <c r="S128" s="229"/>
      <c r="T128" s="230"/>
      <c r="AT128" s="231" t="s">
        <v>214</v>
      </c>
      <c r="AU128" s="231" t="s">
        <v>83</v>
      </c>
      <c r="AV128" s="13" t="s">
        <v>81</v>
      </c>
      <c r="AW128" s="13" t="s">
        <v>30</v>
      </c>
      <c r="AX128" s="13" t="s">
        <v>73</v>
      </c>
      <c r="AY128" s="231" t="s">
        <v>185</v>
      </c>
    </row>
    <row r="129" spans="1:65" s="14" customFormat="1" ht="10.199999999999999">
      <c r="B129" s="232"/>
      <c r="C129" s="233"/>
      <c r="D129" s="217" t="s">
        <v>214</v>
      </c>
      <c r="E129" s="234" t="s">
        <v>1</v>
      </c>
      <c r="F129" s="235" t="s">
        <v>4153</v>
      </c>
      <c r="G129" s="233"/>
      <c r="H129" s="236">
        <v>1.6</v>
      </c>
      <c r="I129" s="237"/>
      <c r="J129" s="233"/>
      <c r="K129" s="233"/>
      <c r="L129" s="238"/>
      <c r="M129" s="239"/>
      <c r="N129" s="240"/>
      <c r="O129" s="240"/>
      <c r="P129" s="240"/>
      <c r="Q129" s="240"/>
      <c r="R129" s="240"/>
      <c r="S129" s="240"/>
      <c r="T129" s="241"/>
      <c r="AT129" s="242" t="s">
        <v>214</v>
      </c>
      <c r="AU129" s="242" t="s">
        <v>83</v>
      </c>
      <c r="AV129" s="14" t="s">
        <v>83</v>
      </c>
      <c r="AW129" s="14" t="s">
        <v>30</v>
      </c>
      <c r="AX129" s="14" t="s">
        <v>73</v>
      </c>
      <c r="AY129" s="242" t="s">
        <v>185</v>
      </c>
    </row>
    <row r="130" spans="1:65" s="13" customFormat="1" ht="10.199999999999999">
      <c r="B130" s="222"/>
      <c r="C130" s="223"/>
      <c r="D130" s="217" t="s">
        <v>214</v>
      </c>
      <c r="E130" s="224" t="s">
        <v>1</v>
      </c>
      <c r="F130" s="225" t="s">
        <v>4154</v>
      </c>
      <c r="G130" s="223"/>
      <c r="H130" s="224" t="s">
        <v>1</v>
      </c>
      <c r="I130" s="226"/>
      <c r="J130" s="223"/>
      <c r="K130" s="223"/>
      <c r="L130" s="227"/>
      <c r="M130" s="228"/>
      <c r="N130" s="229"/>
      <c r="O130" s="229"/>
      <c r="P130" s="229"/>
      <c r="Q130" s="229"/>
      <c r="R130" s="229"/>
      <c r="S130" s="229"/>
      <c r="T130" s="230"/>
      <c r="AT130" s="231" t="s">
        <v>214</v>
      </c>
      <c r="AU130" s="231" t="s">
        <v>83</v>
      </c>
      <c r="AV130" s="13" t="s">
        <v>81</v>
      </c>
      <c r="AW130" s="13" t="s">
        <v>30</v>
      </c>
      <c r="AX130" s="13" t="s">
        <v>73</v>
      </c>
      <c r="AY130" s="231" t="s">
        <v>185</v>
      </c>
    </row>
    <row r="131" spans="1:65" s="14" customFormat="1" ht="10.199999999999999">
      <c r="B131" s="232"/>
      <c r="C131" s="233"/>
      <c r="D131" s="217" t="s">
        <v>214</v>
      </c>
      <c r="E131" s="234" t="s">
        <v>1</v>
      </c>
      <c r="F131" s="235" t="s">
        <v>4155</v>
      </c>
      <c r="G131" s="233"/>
      <c r="H131" s="236">
        <v>0.32400000000000001</v>
      </c>
      <c r="I131" s="237"/>
      <c r="J131" s="233"/>
      <c r="K131" s="233"/>
      <c r="L131" s="238"/>
      <c r="M131" s="239"/>
      <c r="N131" s="240"/>
      <c r="O131" s="240"/>
      <c r="P131" s="240"/>
      <c r="Q131" s="240"/>
      <c r="R131" s="240"/>
      <c r="S131" s="240"/>
      <c r="T131" s="241"/>
      <c r="AT131" s="242" t="s">
        <v>214</v>
      </c>
      <c r="AU131" s="242" t="s">
        <v>83</v>
      </c>
      <c r="AV131" s="14" t="s">
        <v>83</v>
      </c>
      <c r="AW131" s="14" t="s">
        <v>30</v>
      </c>
      <c r="AX131" s="14" t="s">
        <v>73</v>
      </c>
      <c r="AY131" s="242" t="s">
        <v>185</v>
      </c>
    </row>
    <row r="132" spans="1:65" s="13" customFormat="1" ht="10.199999999999999">
      <c r="B132" s="222"/>
      <c r="C132" s="223"/>
      <c r="D132" s="217" t="s">
        <v>214</v>
      </c>
      <c r="E132" s="224" t="s">
        <v>1</v>
      </c>
      <c r="F132" s="225" t="s">
        <v>4156</v>
      </c>
      <c r="G132" s="223"/>
      <c r="H132" s="224" t="s">
        <v>1</v>
      </c>
      <c r="I132" s="226"/>
      <c r="J132" s="223"/>
      <c r="K132" s="223"/>
      <c r="L132" s="227"/>
      <c r="M132" s="228"/>
      <c r="N132" s="229"/>
      <c r="O132" s="229"/>
      <c r="P132" s="229"/>
      <c r="Q132" s="229"/>
      <c r="R132" s="229"/>
      <c r="S132" s="229"/>
      <c r="T132" s="230"/>
      <c r="AT132" s="231" t="s">
        <v>214</v>
      </c>
      <c r="AU132" s="231" t="s">
        <v>83</v>
      </c>
      <c r="AV132" s="13" t="s">
        <v>81</v>
      </c>
      <c r="AW132" s="13" t="s">
        <v>30</v>
      </c>
      <c r="AX132" s="13" t="s">
        <v>73</v>
      </c>
      <c r="AY132" s="231" t="s">
        <v>185</v>
      </c>
    </row>
    <row r="133" spans="1:65" s="14" customFormat="1" ht="10.199999999999999">
      <c r="B133" s="232"/>
      <c r="C133" s="233"/>
      <c r="D133" s="217" t="s">
        <v>214</v>
      </c>
      <c r="E133" s="234" t="s">
        <v>1</v>
      </c>
      <c r="F133" s="235" t="s">
        <v>4157</v>
      </c>
      <c r="G133" s="233"/>
      <c r="H133" s="236">
        <v>4.8000000000000001E-2</v>
      </c>
      <c r="I133" s="237"/>
      <c r="J133" s="233"/>
      <c r="K133" s="233"/>
      <c r="L133" s="238"/>
      <c r="M133" s="239"/>
      <c r="N133" s="240"/>
      <c r="O133" s="240"/>
      <c r="P133" s="240"/>
      <c r="Q133" s="240"/>
      <c r="R133" s="240"/>
      <c r="S133" s="240"/>
      <c r="T133" s="241"/>
      <c r="AT133" s="242" t="s">
        <v>214</v>
      </c>
      <c r="AU133" s="242" t="s">
        <v>83</v>
      </c>
      <c r="AV133" s="14" t="s">
        <v>83</v>
      </c>
      <c r="AW133" s="14" t="s">
        <v>30</v>
      </c>
      <c r="AX133" s="14" t="s">
        <v>73</v>
      </c>
      <c r="AY133" s="242" t="s">
        <v>185</v>
      </c>
    </row>
    <row r="134" spans="1:65" s="13" customFormat="1" ht="10.199999999999999">
      <c r="B134" s="222"/>
      <c r="C134" s="223"/>
      <c r="D134" s="217" t="s">
        <v>214</v>
      </c>
      <c r="E134" s="224" t="s">
        <v>1</v>
      </c>
      <c r="F134" s="225" t="s">
        <v>4158</v>
      </c>
      <c r="G134" s="223"/>
      <c r="H134" s="224" t="s">
        <v>1</v>
      </c>
      <c r="I134" s="226"/>
      <c r="J134" s="223"/>
      <c r="K134" s="223"/>
      <c r="L134" s="227"/>
      <c r="M134" s="228"/>
      <c r="N134" s="229"/>
      <c r="O134" s="229"/>
      <c r="P134" s="229"/>
      <c r="Q134" s="229"/>
      <c r="R134" s="229"/>
      <c r="S134" s="229"/>
      <c r="T134" s="230"/>
      <c r="AT134" s="231" t="s">
        <v>214</v>
      </c>
      <c r="AU134" s="231" t="s">
        <v>83</v>
      </c>
      <c r="AV134" s="13" t="s">
        <v>81</v>
      </c>
      <c r="AW134" s="13" t="s">
        <v>30</v>
      </c>
      <c r="AX134" s="13" t="s">
        <v>73</v>
      </c>
      <c r="AY134" s="231" t="s">
        <v>185</v>
      </c>
    </row>
    <row r="135" spans="1:65" s="14" customFormat="1" ht="10.199999999999999">
      <c r="B135" s="232"/>
      <c r="C135" s="233"/>
      <c r="D135" s="217" t="s">
        <v>214</v>
      </c>
      <c r="E135" s="234" t="s">
        <v>1</v>
      </c>
      <c r="F135" s="235" t="s">
        <v>4159</v>
      </c>
      <c r="G135" s="233"/>
      <c r="H135" s="236">
        <v>4.8000000000000001E-2</v>
      </c>
      <c r="I135" s="237"/>
      <c r="J135" s="233"/>
      <c r="K135" s="233"/>
      <c r="L135" s="238"/>
      <c r="M135" s="239"/>
      <c r="N135" s="240"/>
      <c r="O135" s="240"/>
      <c r="P135" s="240"/>
      <c r="Q135" s="240"/>
      <c r="R135" s="240"/>
      <c r="S135" s="240"/>
      <c r="T135" s="241"/>
      <c r="AT135" s="242" t="s">
        <v>214</v>
      </c>
      <c r="AU135" s="242" t="s">
        <v>83</v>
      </c>
      <c r="AV135" s="14" t="s">
        <v>83</v>
      </c>
      <c r="AW135" s="14" t="s">
        <v>30</v>
      </c>
      <c r="AX135" s="14" t="s">
        <v>73</v>
      </c>
      <c r="AY135" s="242" t="s">
        <v>185</v>
      </c>
    </row>
    <row r="136" spans="1:65" s="13" customFormat="1" ht="10.199999999999999">
      <c r="B136" s="222"/>
      <c r="C136" s="223"/>
      <c r="D136" s="217" t="s">
        <v>214</v>
      </c>
      <c r="E136" s="224" t="s">
        <v>1</v>
      </c>
      <c r="F136" s="225" t="s">
        <v>4160</v>
      </c>
      <c r="G136" s="223"/>
      <c r="H136" s="224" t="s">
        <v>1</v>
      </c>
      <c r="I136" s="226"/>
      <c r="J136" s="223"/>
      <c r="K136" s="223"/>
      <c r="L136" s="227"/>
      <c r="M136" s="228"/>
      <c r="N136" s="229"/>
      <c r="O136" s="229"/>
      <c r="P136" s="229"/>
      <c r="Q136" s="229"/>
      <c r="R136" s="229"/>
      <c r="S136" s="229"/>
      <c r="T136" s="230"/>
      <c r="AT136" s="231" t="s">
        <v>214</v>
      </c>
      <c r="AU136" s="231" t="s">
        <v>83</v>
      </c>
      <c r="AV136" s="13" t="s">
        <v>81</v>
      </c>
      <c r="AW136" s="13" t="s">
        <v>30</v>
      </c>
      <c r="AX136" s="13" t="s">
        <v>73</v>
      </c>
      <c r="AY136" s="231" t="s">
        <v>185</v>
      </c>
    </row>
    <row r="137" spans="1:65" s="14" customFormat="1" ht="10.199999999999999">
      <c r="B137" s="232"/>
      <c r="C137" s="233"/>
      <c r="D137" s="217" t="s">
        <v>214</v>
      </c>
      <c r="E137" s="234" t="s">
        <v>1</v>
      </c>
      <c r="F137" s="235" t="s">
        <v>4161</v>
      </c>
      <c r="G137" s="233"/>
      <c r="H137" s="236">
        <v>0.76800000000000002</v>
      </c>
      <c r="I137" s="237"/>
      <c r="J137" s="233"/>
      <c r="K137" s="233"/>
      <c r="L137" s="238"/>
      <c r="M137" s="239"/>
      <c r="N137" s="240"/>
      <c r="O137" s="240"/>
      <c r="P137" s="240"/>
      <c r="Q137" s="240"/>
      <c r="R137" s="240"/>
      <c r="S137" s="240"/>
      <c r="T137" s="241"/>
      <c r="AT137" s="242" t="s">
        <v>214</v>
      </c>
      <c r="AU137" s="242" t="s">
        <v>83</v>
      </c>
      <c r="AV137" s="14" t="s">
        <v>83</v>
      </c>
      <c r="AW137" s="14" t="s">
        <v>30</v>
      </c>
      <c r="AX137" s="14" t="s">
        <v>73</v>
      </c>
      <c r="AY137" s="242" t="s">
        <v>185</v>
      </c>
    </row>
    <row r="138" spans="1:65" s="13" customFormat="1" ht="10.199999999999999">
      <c r="B138" s="222"/>
      <c r="C138" s="223"/>
      <c r="D138" s="217" t="s">
        <v>214</v>
      </c>
      <c r="E138" s="224" t="s">
        <v>1</v>
      </c>
      <c r="F138" s="225" t="s">
        <v>4162</v>
      </c>
      <c r="G138" s="223"/>
      <c r="H138" s="224" t="s">
        <v>1</v>
      </c>
      <c r="I138" s="226"/>
      <c r="J138" s="223"/>
      <c r="K138" s="223"/>
      <c r="L138" s="227"/>
      <c r="M138" s="228"/>
      <c r="N138" s="229"/>
      <c r="O138" s="229"/>
      <c r="P138" s="229"/>
      <c r="Q138" s="229"/>
      <c r="R138" s="229"/>
      <c r="S138" s="229"/>
      <c r="T138" s="230"/>
      <c r="AT138" s="231" t="s">
        <v>214</v>
      </c>
      <c r="AU138" s="231" t="s">
        <v>83</v>
      </c>
      <c r="AV138" s="13" t="s">
        <v>81</v>
      </c>
      <c r="AW138" s="13" t="s">
        <v>30</v>
      </c>
      <c r="AX138" s="13" t="s">
        <v>73</v>
      </c>
      <c r="AY138" s="231" t="s">
        <v>185</v>
      </c>
    </row>
    <row r="139" spans="1:65" s="14" customFormat="1" ht="10.199999999999999">
      <c r="B139" s="232"/>
      <c r="C139" s="233"/>
      <c r="D139" s="217" t="s">
        <v>214</v>
      </c>
      <c r="E139" s="234" t="s">
        <v>1</v>
      </c>
      <c r="F139" s="235" t="s">
        <v>4163</v>
      </c>
      <c r="G139" s="233"/>
      <c r="H139" s="236">
        <v>8.4000000000000005E-2</v>
      </c>
      <c r="I139" s="237"/>
      <c r="J139" s="233"/>
      <c r="K139" s="233"/>
      <c r="L139" s="238"/>
      <c r="M139" s="239"/>
      <c r="N139" s="240"/>
      <c r="O139" s="240"/>
      <c r="P139" s="240"/>
      <c r="Q139" s="240"/>
      <c r="R139" s="240"/>
      <c r="S139" s="240"/>
      <c r="T139" s="241"/>
      <c r="AT139" s="242" t="s">
        <v>214</v>
      </c>
      <c r="AU139" s="242" t="s">
        <v>83</v>
      </c>
      <c r="AV139" s="14" t="s">
        <v>83</v>
      </c>
      <c r="AW139" s="14" t="s">
        <v>30</v>
      </c>
      <c r="AX139" s="14" t="s">
        <v>73</v>
      </c>
      <c r="AY139" s="242" t="s">
        <v>185</v>
      </c>
    </row>
    <row r="140" spans="1:65" s="15" customFormat="1" ht="10.199999999999999">
      <c r="B140" s="243"/>
      <c r="C140" s="244"/>
      <c r="D140" s="217" t="s">
        <v>214</v>
      </c>
      <c r="E140" s="245" t="s">
        <v>1</v>
      </c>
      <c r="F140" s="246" t="s">
        <v>219</v>
      </c>
      <c r="G140" s="244"/>
      <c r="H140" s="247">
        <v>3.0880000000000005</v>
      </c>
      <c r="I140" s="248"/>
      <c r="J140" s="244"/>
      <c r="K140" s="244"/>
      <c r="L140" s="249"/>
      <c r="M140" s="250"/>
      <c r="N140" s="251"/>
      <c r="O140" s="251"/>
      <c r="P140" s="251"/>
      <c r="Q140" s="251"/>
      <c r="R140" s="251"/>
      <c r="S140" s="251"/>
      <c r="T140" s="252"/>
      <c r="AT140" s="253" t="s">
        <v>214</v>
      </c>
      <c r="AU140" s="253" t="s">
        <v>83</v>
      </c>
      <c r="AV140" s="15" t="s">
        <v>192</v>
      </c>
      <c r="AW140" s="15" t="s">
        <v>30</v>
      </c>
      <c r="AX140" s="15" t="s">
        <v>81</v>
      </c>
      <c r="AY140" s="253" t="s">
        <v>185</v>
      </c>
    </row>
    <row r="141" spans="1:65" s="2" customFormat="1" ht="16.5" customHeight="1">
      <c r="A141" s="35"/>
      <c r="B141" s="36"/>
      <c r="C141" s="204" t="s">
        <v>83</v>
      </c>
      <c r="D141" s="204" t="s">
        <v>187</v>
      </c>
      <c r="E141" s="205" t="s">
        <v>687</v>
      </c>
      <c r="F141" s="206" t="s">
        <v>688</v>
      </c>
      <c r="G141" s="207" t="s">
        <v>210</v>
      </c>
      <c r="H141" s="208">
        <v>58.64</v>
      </c>
      <c r="I141" s="209"/>
      <c r="J141" s="210">
        <f>ROUND(I141*H141,2)</f>
        <v>0</v>
      </c>
      <c r="K141" s="206" t="s">
        <v>191</v>
      </c>
      <c r="L141" s="40"/>
      <c r="M141" s="211" t="s">
        <v>1</v>
      </c>
      <c r="N141" s="212" t="s">
        <v>38</v>
      </c>
      <c r="O141" s="72"/>
      <c r="P141" s="213">
        <f>O141*H141</f>
        <v>0</v>
      </c>
      <c r="Q141" s="213">
        <v>2.6900000000000001E-3</v>
      </c>
      <c r="R141" s="213">
        <f>Q141*H141</f>
        <v>0.15774160000000001</v>
      </c>
      <c r="S141" s="213">
        <v>0</v>
      </c>
      <c r="T141" s="214">
        <f>S141*H141</f>
        <v>0</v>
      </c>
      <c r="U141" s="35"/>
      <c r="V141" s="35"/>
      <c r="W141" s="35"/>
      <c r="X141" s="35"/>
      <c r="Y141" s="35"/>
      <c r="Z141" s="35"/>
      <c r="AA141" s="35"/>
      <c r="AB141" s="35"/>
      <c r="AC141" s="35"/>
      <c r="AD141" s="35"/>
      <c r="AE141" s="35"/>
      <c r="AR141" s="215" t="s">
        <v>192</v>
      </c>
      <c r="AT141" s="215" t="s">
        <v>187</v>
      </c>
      <c r="AU141" s="215" t="s">
        <v>83</v>
      </c>
      <c r="AY141" s="18" t="s">
        <v>185</v>
      </c>
      <c r="BE141" s="216">
        <f>IF(N141="základní",J141,0)</f>
        <v>0</v>
      </c>
      <c r="BF141" s="216">
        <f>IF(N141="snížená",J141,0)</f>
        <v>0</v>
      </c>
      <c r="BG141" s="216">
        <f>IF(N141="zákl. přenesená",J141,0)</f>
        <v>0</v>
      </c>
      <c r="BH141" s="216">
        <f>IF(N141="sníž. přenesená",J141,0)</f>
        <v>0</v>
      </c>
      <c r="BI141" s="216">
        <f>IF(N141="nulová",J141,0)</f>
        <v>0</v>
      </c>
      <c r="BJ141" s="18" t="s">
        <v>81</v>
      </c>
      <c r="BK141" s="216">
        <f>ROUND(I141*H141,2)</f>
        <v>0</v>
      </c>
      <c r="BL141" s="18" t="s">
        <v>192</v>
      </c>
      <c r="BM141" s="215" t="s">
        <v>4164</v>
      </c>
    </row>
    <row r="142" spans="1:65" s="2" customFormat="1" ht="10.199999999999999">
      <c r="A142" s="35"/>
      <c r="B142" s="36"/>
      <c r="C142" s="37"/>
      <c r="D142" s="217" t="s">
        <v>194</v>
      </c>
      <c r="E142" s="37"/>
      <c r="F142" s="218" t="s">
        <v>690</v>
      </c>
      <c r="G142" s="37"/>
      <c r="H142" s="37"/>
      <c r="I142" s="116"/>
      <c r="J142" s="37"/>
      <c r="K142" s="37"/>
      <c r="L142" s="40"/>
      <c r="M142" s="219"/>
      <c r="N142" s="220"/>
      <c r="O142" s="72"/>
      <c r="P142" s="72"/>
      <c r="Q142" s="72"/>
      <c r="R142" s="72"/>
      <c r="S142" s="72"/>
      <c r="T142" s="73"/>
      <c r="U142" s="35"/>
      <c r="V142" s="35"/>
      <c r="W142" s="35"/>
      <c r="X142" s="35"/>
      <c r="Y142" s="35"/>
      <c r="Z142" s="35"/>
      <c r="AA142" s="35"/>
      <c r="AB142" s="35"/>
      <c r="AC142" s="35"/>
      <c r="AD142" s="35"/>
      <c r="AE142" s="35"/>
      <c r="AT142" s="18" t="s">
        <v>194</v>
      </c>
      <c r="AU142" s="18" t="s">
        <v>83</v>
      </c>
    </row>
    <row r="143" spans="1:65" s="2" customFormat="1" ht="48">
      <c r="A143" s="35"/>
      <c r="B143" s="36"/>
      <c r="C143" s="37"/>
      <c r="D143" s="217" t="s">
        <v>196</v>
      </c>
      <c r="E143" s="37"/>
      <c r="F143" s="221" t="s">
        <v>672</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196</v>
      </c>
      <c r="AU143" s="18" t="s">
        <v>83</v>
      </c>
    </row>
    <row r="144" spans="1:65" s="13" customFormat="1" ht="10.199999999999999">
      <c r="B144" s="222"/>
      <c r="C144" s="223"/>
      <c r="D144" s="217" t="s">
        <v>214</v>
      </c>
      <c r="E144" s="224" t="s">
        <v>1</v>
      </c>
      <c r="F144" s="225" t="s">
        <v>4150</v>
      </c>
      <c r="G144" s="223"/>
      <c r="H144" s="224" t="s">
        <v>1</v>
      </c>
      <c r="I144" s="226"/>
      <c r="J144" s="223"/>
      <c r="K144" s="223"/>
      <c r="L144" s="227"/>
      <c r="M144" s="228"/>
      <c r="N144" s="229"/>
      <c r="O144" s="229"/>
      <c r="P144" s="229"/>
      <c r="Q144" s="229"/>
      <c r="R144" s="229"/>
      <c r="S144" s="229"/>
      <c r="T144" s="230"/>
      <c r="AT144" s="231" t="s">
        <v>214</v>
      </c>
      <c r="AU144" s="231" t="s">
        <v>83</v>
      </c>
      <c r="AV144" s="13" t="s">
        <v>81</v>
      </c>
      <c r="AW144" s="13" t="s">
        <v>30</v>
      </c>
      <c r="AX144" s="13" t="s">
        <v>73</v>
      </c>
      <c r="AY144" s="231" t="s">
        <v>185</v>
      </c>
    </row>
    <row r="145" spans="1:65" s="14" customFormat="1" ht="10.199999999999999">
      <c r="B145" s="232"/>
      <c r="C145" s="233"/>
      <c r="D145" s="217" t="s">
        <v>214</v>
      </c>
      <c r="E145" s="234" t="s">
        <v>1</v>
      </c>
      <c r="F145" s="235" t="s">
        <v>4165</v>
      </c>
      <c r="G145" s="233"/>
      <c r="H145" s="236">
        <v>2.88</v>
      </c>
      <c r="I145" s="237"/>
      <c r="J145" s="233"/>
      <c r="K145" s="233"/>
      <c r="L145" s="238"/>
      <c r="M145" s="239"/>
      <c r="N145" s="240"/>
      <c r="O145" s="240"/>
      <c r="P145" s="240"/>
      <c r="Q145" s="240"/>
      <c r="R145" s="240"/>
      <c r="S145" s="240"/>
      <c r="T145" s="241"/>
      <c r="AT145" s="242" t="s">
        <v>214</v>
      </c>
      <c r="AU145" s="242" t="s">
        <v>83</v>
      </c>
      <c r="AV145" s="14" t="s">
        <v>83</v>
      </c>
      <c r="AW145" s="14" t="s">
        <v>30</v>
      </c>
      <c r="AX145" s="14" t="s">
        <v>73</v>
      </c>
      <c r="AY145" s="242" t="s">
        <v>185</v>
      </c>
    </row>
    <row r="146" spans="1:65" s="13" customFormat="1" ht="10.199999999999999">
      <c r="B146" s="222"/>
      <c r="C146" s="223"/>
      <c r="D146" s="217" t="s">
        <v>214</v>
      </c>
      <c r="E146" s="224" t="s">
        <v>1</v>
      </c>
      <c r="F146" s="225" t="s">
        <v>4152</v>
      </c>
      <c r="G146" s="223"/>
      <c r="H146" s="224" t="s">
        <v>1</v>
      </c>
      <c r="I146" s="226"/>
      <c r="J146" s="223"/>
      <c r="K146" s="223"/>
      <c r="L146" s="227"/>
      <c r="M146" s="228"/>
      <c r="N146" s="229"/>
      <c r="O146" s="229"/>
      <c r="P146" s="229"/>
      <c r="Q146" s="229"/>
      <c r="R146" s="229"/>
      <c r="S146" s="229"/>
      <c r="T146" s="230"/>
      <c r="AT146" s="231" t="s">
        <v>214</v>
      </c>
      <c r="AU146" s="231" t="s">
        <v>83</v>
      </c>
      <c r="AV146" s="13" t="s">
        <v>81</v>
      </c>
      <c r="AW146" s="13" t="s">
        <v>30</v>
      </c>
      <c r="AX146" s="13" t="s">
        <v>73</v>
      </c>
      <c r="AY146" s="231" t="s">
        <v>185</v>
      </c>
    </row>
    <row r="147" spans="1:65" s="14" customFormat="1" ht="10.199999999999999">
      <c r="B147" s="232"/>
      <c r="C147" s="233"/>
      <c r="D147" s="217" t="s">
        <v>214</v>
      </c>
      <c r="E147" s="234" t="s">
        <v>1</v>
      </c>
      <c r="F147" s="235" t="s">
        <v>4166</v>
      </c>
      <c r="G147" s="233"/>
      <c r="H147" s="236">
        <v>32</v>
      </c>
      <c r="I147" s="237"/>
      <c r="J147" s="233"/>
      <c r="K147" s="233"/>
      <c r="L147" s="238"/>
      <c r="M147" s="239"/>
      <c r="N147" s="240"/>
      <c r="O147" s="240"/>
      <c r="P147" s="240"/>
      <c r="Q147" s="240"/>
      <c r="R147" s="240"/>
      <c r="S147" s="240"/>
      <c r="T147" s="241"/>
      <c r="AT147" s="242" t="s">
        <v>214</v>
      </c>
      <c r="AU147" s="242" t="s">
        <v>83</v>
      </c>
      <c r="AV147" s="14" t="s">
        <v>83</v>
      </c>
      <c r="AW147" s="14" t="s">
        <v>30</v>
      </c>
      <c r="AX147" s="14" t="s">
        <v>73</v>
      </c>
      <c r="AY147" s="242" t="s">
        <v>185</v>
      </c>
    </row>
    <row r="148" spans="1:65" s="13" customFormat="1" ht="10.199999999999999">
      <c r="B148" s="222"/>
      <c r="C148" s="223"/>
      <c r="D148" s="217" t="s">
        <v>214</v>
      </c>
      <c r="E148" s="224" t="s">
        <v>1</v>
      </c>
      <c r="F148" s="225" t="s">
        <v>4167</v>
      </c>
      <c r="G148" s="223"/>
      <c r="H148" s="224" t="s">
        <v>1</v>
      </c>
      <c r="I148" s="226"/>
      <c r="J148" s="223"/>
      <c r="K148" s="223"/>
      <c r="L148" s="227"/>
      <c r="M148" s="228"/>
      <c r="N148" s="229"/>
      <c r="O148" s="229"/>
      <c r="P148" s="229"/>
      <c r="Q148" s="229"/>
      <c r="R148" s="229"/>
      <c r="S148" s="229"/>
      <c r="T148" s="230"/>
      <c r="AT148" s="231" t="s">
        <v>214</v>
      </c>
      <c r="AU148" s="231" t="s">
        <v>83</v>
      </c>
      <c r="AV148" s="13" t="s">
        <v>81</v>
      </c>
      <c r="AW148" s="13" t="s">
        <v>30</v>
      </c>
      <c r="AX148" s="13" t="s">
        <v>73</v>
      </c>
      <c r="AY148" s="231" t="s">
        <v>185</v>
      </c>
    </row>
    <row r="149" spans="1:65" s="14" customFormat="1" ht="10.199999999999999">
      <c r="B149" s="232"/>
      <c r="C149" s="233"/>
      <c r="D149" s="217" t="s">
        <v>214</v>
      </c>
      <c r="E149" s="234" t="s">
        <v>1</v>
      </c>
      <c r="F149" s="235" t="s">
        <v>4168</v>
      </c>
      <c r="G149" s="233"/>
      <c r="H149" s="236">
        <v>4.32</v>
      </c>
      <c r="I149" s="237"/>
      <c r="J149" s="233"/>
      <c r="K149" s="233"/>
      <c r="L149" s="238"/>
      <c r="M149" s="239"/>
      <c r="N149" s="240"/>
      <c r="O149" s="240"/>
      <c r="P149" s="240"/>
      <c r="Q149" s="240"/>
      <c r="R149" s="240"/>
      <c r="S149" s="240"/>
      <c r="T149" s="241"/>
      <c r="AT149" s="242" t="s">
        <v>214</v>
      </c>
      <c r="AU149" s="242" t="s">
        <v>83</v>
      </c>
      <c r="AV149" s="14" t="s">
        <v>83</v>
      </c>
      <c r="AW149" s="14" t="s">
        <v>30</v>
      </c>
      <c r="AX149" s="14" t="s">
        <v>73</v>
      </c>
      <c r="AY149" s="242" t="s">
        <v>185</v>
      </c>
    </row>
    <row r="150" spans="1:65" s="13" customFormat="1" ht="10.199999999999999">
      <c r="B150" s="222"/>
      <c r="C150" s="223"/>
      <c r="D150" s="217" t="s">
        <v>214</v>
      </c>
      <c r="E150" s="224" t="s">
        <v>1</v>
      </c>
      <c r="F150" s="225" t="s">
        <v>4156</v>
      </c>
      <c r="G150" s="223"/>
      <c r="H150" s="224" t="s">
        <v>1</v>
      </c>
      <c r="I150" s="226"/>
      <c r="J150" s="223"/>
      <c r="K150" s="223"/>
      <c r="L150" s="227"/>
      <c r="M150" s="228"/>
      <c r="N150" s="229"/>
      <c r="O150" s="229"/>
      <c r="P150" s="229"/>
      <c r="Q150" s="229"/>
      <c r="R150" s="229"/>
      <c r="S150" s="229"/>
      <c r="T150" s="230"/>
      <c r="AT150" s="231" t="s">
        <v>214</v>
      </c>
      <c r="AU150" s="231" t="s">
        <v>83</v>
      </c>
      <c r="AV150" s="13" t="s">
        <v>81</v>
      </c>
      <c r="AW150" s="13" t="s">
        <v>30</v>
      </c>
      <c r="AX150" s="13" t="s">
        <v>73</v>
      </c>
      <c r="AY150" s="231" t="s">
        <v>185</v>
      </c>
    </row>
    <row r="151" spans="1:65" s="14" customFormat="1" ht="10.199999999999999">
      <c r="B151" s="232"/>
      <c r="C151" s="233"/>
      <c r="D151" s="217" t="s">
        <v>214</v>
      </c>
      <c r="E151" s="234" t="s">
        <v>1</v>
      </c>
      <c r="F151" s="235" t="s">
        <v>4169</v>
      </c>
      <c r="G151" s="233"/>
      <c r="H151" s="236">
        <v>1.44</v>
      </c>
      <c r="I151" s="237"/>
      <c r="J151" s="233"/>
      <c r="K151" s="233"/>
      <c r="L151" s="238"/>
      <c r="M151" s="239"/>
      <c r="N151" s="240"/>
      <c r="O151" s="240"/>
      <c r="P151" s="240"/>
      <c r="Q151" s="240"/>
      <c r="R151" s="240"/>
      <c r="S151" s="240"/>
      <c r="T151" s="241"/>
      <c r="AT151" s="242" t="s">
        <v>214</v>
      </c>
      <c r="AU151" s="242" t="s">
        <v>83</v>
      </c>
      <c r="AV151" s="14" t="s">
        <v>83</v>
      </c>
      <c r="AW151" s="14" t="s">
        <v>30</v>
      </c>
      <c r="AX151" s="14" t="s">
        <v>73</v>
      </c>
      <c r="AY151" s="242" t="s">
        <v>185</v>
      </c>
    </row>
    <row r="152" spans="1:65" s="13" customFormat="1" ht="10.199999999999999">
      <c r="B152" s="222"/>
      <c r="C152" s="223"/>
      <c r="D152" s="217" t="s">
        <v>214</v>
      </c>
      <c r="E152" s="224" t="s">
        <v>1</v>
      </c>
      <c r="F152" s="225" t="s">
        <v>4158</v>
      </c>
      <c r="G152" s="223"/>
      <c r="H152" s="224" t="s">
        <v>1</v>
      </c>
      <c r="I152" s="226"/>
      <c r="J152" s="223"/>
      <c r="K152" s="223"/>
      <c r="L152" s="227"/>
      <c r="M152" s="228"/>
      <c r="N152" s="229"/>
      <c r="O152" s="229"/>
      <c r="P152" s="229"/>
      <c r="Q152" s="229"/>
      <c r="R152" s="229"/>
      <c r="S152" s="229"/>
      <c r="T152" s="230"/>
      <c r="AT152" s="231" t="s">
        <v>214</v>
      </c>
      <c r="AU152" s="231" t="s">
        <v>83</v>
      </c>
      <c r="AV152" s="13" t="s">
        <v>81</v>
      </c>
      <c r="AW152" s="13" t="s">
        <v>30</v>
      </c>
      <c r="AX152" s="13" t="s">
        <v>73</v>
      </c>
      <c r="AY152" s="231" t="s">
        <v>185</v>
      </c>
    </row>
    <row r="153" spans="1:65" s="14" customFormat="1" ht="10.199999999999999">
      <c r="B153" s="232"/>
      <c r="C153" s="233"/>
      <c r="D153" s="217" t="s">
        <v>214</v>
      </c>
      <c r="E153" s="234" t="s">
        <v>1</v>
      </c>
      <c r="F153" s="235" t="s">
        <v>4170</v>
      </c>
      <c r="G153" s="233"/>
      <c r="H153" s="236">
        <v>0.96</v>
      </c>
      <c r="I153" s="237"/>
      <c r="J153" s="233"/>
      <c r="K153" s="233"/>
      <c r="L153" s="238"/>
      <c r="M153" s="239"/>
      <c r="N153" s="240"/>
      <c r="O153" s="240"/>
      <c r="P153" s="240"/>
      <c r="Q153" s="240"/>
      <c r="R153" s="240"/>
      <c r="S153" s="240"/>
      <c r="T153" s="241"/>
      <c r="AT153" s="242" t="s">
        <v>214</v>
      </c>
      <c r="AU153" s="242" t="s">
        <v>83</v>
      </c>
      <c r="AV153" s="14" t="s">
        <v>83</v>
      </c>
      <c r="AW153" s="14" t="s">
        <v>30</v>
      </c>
      <c r="AX153" s="14" t="s">
        <v>73</v>
      </c>
      <c r="AY153" s="242" t="s">
        <v>185</v>
      </c>
    </row>
    <row r="154" spans="1:65" s="13" customFormat="1" ht="10.199999999999999">
      <c r="B154" s="222"/>
      <c r="C154" s="223"/>
      <c r="D154" s="217" t="s">
        <v>214</v>
      </c>
      <c r="E154" s="224" t="s">
        <v>1</v>
      </c>
      <c r="F154" s="225" t="s">
        <v>4171</v>
      </c>
      <c r="G154" s="223"/>
      <c r="H154" s="224" t="s">
        <v>1</v>
      </c>
      <c r="I154" s="226"/>
      <c r="J154" s="223"/>
      <c r="K154" s="223"/>
      <c r="L154" s="227"/>
      <c r="M154" s="228"/>
      <c r="N154" s="229"/>
      <c r="O154" s="229"/>
      <c r="P154" s="229"/>
      <c r="Q154" s="229"/>
      <c r="R154" s="229"/>
      <c r="S154" s="229"/>
      <c r="T154" s="230"/>
      <c r="AT154" s="231" t="s">
        <v>214</v>
      </c>
      <c r="AU154" s="231" t="s">
        <v>83</v>
      </c>
      <c r="AV154" s="13" t="s">
        <v>81</v>
      </c>
      <c r="AW154" s="13" t="s">
        <v>30</v>
      </c>
      <c r="AX154" s="13" t="s">
        <v>73</v>
      </c>
      <c r="AY154" s="231" t="s">
        <v>185</v>
      </c>
    </row>
    <row r="155" spans="1:65" s="14" customFormat="1" ht="10.199999999999999">
      <c r="B155" s="232"/>
      <c r="C155" s="233"/>
      <c r="D155" s="217" t="s">
        <v>214</v>
      </c>
      <c r="E155" s="234" t="s">
        <v>1</v>
      </c>
      <c r="F155" s="235" t="s">
        <v>4172</v>
      </c>
      <c r="G155" s="233"/>
      <c r="H155" s="236">
        <v>15.36</v>
      </c>
      <c r="I155" s="237"/>
      <c r="J155" s="233"/>
      <c r="K155" s="233"/>
      <c r="L155" s="238"/>
      <c r="M155" s="239"/>
      <c r="N155" s="240"/>
      <c r="O155" s="240"/>
      <c r="P155" s="240"/>
      <c r="Q155" s="240"/>
      <c r="R155" s="240"/>
      <c r="S155" s="240"/>
      <c r="T155" s="241"/>
      <c r="AT155" s="242" t="s">
        <v>214</v>
      </c>
      <c r="AU155" s="242" t="s">
        <v>83</v>
      </c>
      <c r="AV155" s="14" t="s">
        <v>83</v>
      </c>
      <c r="AW155" s="14" t="s">
        <v>30</v>
      </c>
      <c r="AX155" s="14" t="s">
        <v>73</v>
      </c>
      <c r="AY155" s="242" t="s">
        <v>185</v>
      </c>
    </row>
    <row r="156" spans="1:65" s="13" customFormat="1" ht="10.199999999999999">
      <c r="B156" s="222"/>
      <c r="C156" s="223"/>
      <c r="D156" s="217" t="s">
        <v>214</v>
      </c>
      <c r="E156" s="224" t="s">
        <v>1</v>
      </c>
      <c r="F156" s="225" t="s">
        <v>4173</v>
      </c>
      <c r="G156" s="223"/>
      <c r="H156" s="224" t="s">
        <v>1</v>
      </c>
      <c r="I156" s="226"/>
      <c r="J156" s="223"/>
      <c r="K156" s="223"/>
      <c r="L156" s="227"/>
      <c r="M156" s="228"/>
      <c r="N156" s="229"/>
      <c r="O156" s="229"/>
      <c r="P156" s="229"/>
      <c r="Q156" s="229"/>
      <c r="R156" s="229"/>
      <c r="S156" s="229"/>
      <c r="T156" s="230"/>
      <c r="AT156" s="231" t="s">
        <v>214</v>
      </c>
      <c r="AU156" s="231" t="s">
        <v>83</v>
      </c>
      <c r="AV156" s="13" t="s">
        <v>81</v>
      </c>
      <c r="AW156" s="13" t="s">
        <v>30</v>
      </c>
      <c r="AX156" s="13" t="s">
        <v>73</v>
      </c>
      <c r="AY156" s="231" t="s">
        <v>185</v>
      </c>
    </row>
    <row r="157" spans="1:65" s="14" customFormat="1" ht="10.199999999999999">
      <c r="B157" s="232"/>
      <c r="C157" s="233"/>
      <c r="D157" s="217" t="s">
        <v>214</v>
      </c>
      <c r="E157" s="234" t="s">
        <v>1</v>
      </c>
      <c r="F157" s="235" t="s">
        <v>4174</v>
      </c>
      <c r="G157" s="233"/>
      <c r="H157" s="236">
        <v>1.68</v>
      </c>
      <c r="I157" s="237"/>
      <c r="J157" s="233"/>
      <c r="K157" s="233"/>
      <c r="L157" s="238"/>
      <c r="M157" s="239"/>
      <c r="N157" s="240"/>
      <c r="O157" s="240"/>
      <c r="P157" s="240"/>
      <c r="Q157" s="240"/>
      <c r="R157" s="240"/>
      <c r="S157" s="240"/>
      <c r="T157" s="241"/>
      <c r="AT157" s="242" t="s">
        <v>214</v>
      </c>
      <c r="AU157" s="242" t="s">
        <v>83</v>
      </c>
      <c r="AV157" s="14" t="s">
        <v>83</v>
      </c>
      <c r="AW157" s="14" t="s">
        <v>30</v>
      </c>
      <c r="AX157" s="14" t="s">
        <v>73</v>
      </c>
      <c r="AY157" s="242" t="s">
        <v>185</v>
      </c>
    </row>
    <row r="158" spans="1:65" s="15" customFormat="1" ht="10.199999999999999">
      <c r="B158" s="243"/>
      <c r="C158" s="244"/>
      <c r="D158" s="217" t="s">
        <v>214</v>
      </c>
      <c r="E158" s="245" t="s">
        <v>1</v>
      </c>
      <c r="F158" s="246" t="s">
        <v>219</v>
      </c>
      <c r="G158" s="244"/>
      <c r="H158" s="247">
        <v>58.64</v>
      </c>
      <c r="I158" s="248"/>
      <c r="J158" s="244"/>
      <c r="K158" s="244"/>
      <c r="L158" s="249"/>
      <c r="M158" s="250"/>
      <c r="N158" s="251"/>
      <c r="O158" s="251"/>
      <c r="P158" s="251"/>
      <c r="Q158" s="251"/>
      <c r="R158" s="251"/>
      <c r="S158" s="251"/>
      <c r="T158" s="252"/>
      <c r="AT158" s="253" t="s">
        <v>214</v>
      </c>
      <c r="AU158" s="253" t="s">
        <v>83</v>
      </c>
      <c r="AV158" s="15" t="s">
        <v>192</v>
      </c>
      <c r="AW158" s="15" t="s">
        <v>30</v>
      </c>
      <c r="AX158" s="15" t="s">
        <v>81</v>
      </c>
      <c r="AY158" s="253" t="s">
        <v>185</v>
      </c>
    </row>
    <row r="159" spans="1:65" s="2" customFormat="1" ht="16.5" customHeight="1">
      <c r="A159" s="35"/>
      <c r="B159" s="36"/>
      <c r="C159" s="204" t="s">
        <v>202</v>
      </c>
      <c r="D159" s="204" t="s">
        <v>187</v>
      </c>
      <c r="E159" s="205" t="s">
        <v>695</v>
      </c>
      <c r="F159" s="206" t="s">
        <v>696</v>
      </c>
      <c r="G159" s="207" t="s">
        <v>210</v>
      </c>
      <c r="H159" s="208">
        <v>58.64</v>
      </c>
      <c r="I159" s="209"/>
      <c r="J159" s="210">
        <f>ROUND(I159*H159,2)</f>
        <v>0</v>
      </c>
      <c r="K159" s="206" t="s">
        <v>191</v>
      </c>
      <c r="L159" s="40"/>
      <c r="M159" s="211" t="s">
        <v>1</v>
      </c>
      <c r="N159" s="212" t="s">
        <v>38</v>
      </c>
      <c r="O159" s="72"/>
      <c r="P159" s="213">
        <f>O159*H159</f>
        <v>0</v>
      </c>
      <c r="Q159" s="213">
        <v>0</v>
      </c>
      <c r="R159" s="213">
        <f>Q159*H159</f>
        <v>0</v>
      </c>
      <c r="S159" s="213">
        <v>0</v>
      </c>
      <c r="T159" s="214">
        <f>S159*H159</f>
        <v>0</v>
      </c>
      <c r="U159" s="35"/>
      <c r="V159" s="35"/>
      <c r="W159" s="35"/>
      <c r="X159" s="35"/>
      <c r="Y159" s="35"/>
      <c r="Z159" s="35"/>
      <c r="AA159" s="35"/>
      <c r="AB159" s="35"/>
      <c r="AC159" s="35"/>
      <c r="AD159" s="35"/>
      <c r="AE159" s="35"/>
      <c r="AR159" s="215" t="s">
        <v>192</v>
      </c>
      <c r="AT159" s="215" t="s">
        <v>187</v>
      </c>
      <c r="AU159" s="215" t="s">
        <v>83</v>
      </c>
      <c r="AY159" s="18" t="s">
        <v>185</v>
      </c>
      <c r="BE159" s="216">
        <f>IF(N159="základní",J159,0)</f>
        <v>0</v>
      </c>
      <c r="BF159" s="216">
        <f>IF(N159="snížená",J159,0)</f>
        <v>0</v>
      </c>
      <c r="BG159" s="216">
        <f>IF(N159="zákl. přenesená",J159,0)</f>
        <v>0</v>
      </c>
      <c r="BH159" s="216">
        <f>IF(N159="sníž. přenesená",J159,0)</f>
        <v>0</v>
      </c>
      <c r="BI159" s="216">
        <f>IF(N159="nulová",J159,0)</f>
        <v>0</v>
      </c>
      <c r="BJ159" s="18" t="s">
        <v>81</v>
      </c>
      <c r="BK159" s="216">
        <f>ROUND(I159*H159,2)</f>
        <v>0</v>
      </c>
      <c r="BL159" s="18" t="s">
        <v>192</v>
      </c>
      <c r="BM159" s="215" t="s">
        <v>4175</v>
      </c>
    </row>
    <row r="160" spans="1:65" s="2" customFormat="1" ht="10.199999999999999">
      <c r="A160" s="35"/>
      <c r="B160" s="36"/>
      <c r="C160" s="37"/>
      <c r="D160" s="217" t="s">
        <v>194</v>
      </c>
      <c r="E160" s="37"/>
      <c r="F160" s="218" t="s">
        <v>698</v>
      </c>
      <c r="G160" s="37"/>
      <c r="H160" s="37"/>
      <c r="I160" s="116"/>
      <c r="J160" s="37"/>
      <c r="K160" s="37"/>
      <c r="L160" s="40"/>
      <c r="M160" s="219"/>
      <c r="N160" s="220"/>
      <c r="O160" s="72"/>
      <c r="P160" s="72"/>
      <c r="Q160" s="72"/>
      <c r="R160" s="72"/>
      <c r="S160" s="72"/>
      <c r="T160" s="73"/>
      <c r="U160" s="35"/>
      <c r="V160" s="35"/>
      <c r="W160" s="35"/>
      <c r="X160" s="35"/>
      <c r="Y160" s="35"/>
      <c r="Z160" s="35"/>
      <c r="AA160" s="35"/>
      <c r="AB160" s="35"/>
      <c r="AC160" s="35"/>
      <c r="AD160" s="35"/>
      <c r="AE160" s="35"/>
      <c r="AT160" s="18" t="s">
        <v>194</v>
      </c>
      <c r="AU160" s="18" t="s">
        <v>83</v>
      </c>
    </row>
    <row r="161" spans="1:65" s="2" customFormat="1" ht="48">
      <c r="A161" s="35"/>
      <c r="B161" s="36"/>
      <c r="C161" s="37"/>
      <c r="D161" s="217" t="s">
        <v>196</v>
      </c>
      <c r="E161" s="37"/>
      <c r="F161" s="221" t="s">
        <v>672</v>
      </c>
      <c r="G161" s="37"/>
      <c r="H161" s="37"/>
      <c r="I161" s="116"/>
      <c r="J161" s="37"/>
      <c r="K161" s="37"/>
      <c r="L161" s="40"/>
      <c r="M161" s="219"/>
      <c r="N161" s="220"/>
      <c r="O161" s="72"/>
      <c r="P161" s="72"/>
      <c r="Q161" s="72"/>
      <c r="R161" s="72"/>
      <c r="S161" s="72"/>
      <c r="T161" s="73"/>
      <c r="U161" s="35"/>
      <c r="V161" s="35"/>
      <c r="W161" s="35"/>
      <c r="X161" s="35"/>
      <c r="Y161" s="35"/>
      <c r="Z161" s="35"/>
      <c r="AA161" s="35"/>
      <c r="AB161" s="35"/>
      <c r="AC161" s="35"/>
      <c r="AD161" s="35"/>
      <c r="AE161" s="35"/>
      <c r="AT161" s="18" t="s">
        <v>196</v>
      </c>
      <c r="AU161" s="18" t="s">
        <v>83</v>
      </c>
    </row>
    <row r="162" spans="1:65" s="12" customFormat="1" ht="22.8" customHeight="1">
      <c r="B162" s="188"/>
      <c r="C162" s="189"/>
      <c r="D162" s="190" t="s">
        <v>72</v>
      </c>
      <c r="E162" s="202" t="s">
        <v>248</v>
      </c>
      <c r="F162" s="202" t="s">
        <v>457</v>
      </c>
      <c r="G162" s="189"/>
      <c r="H162" s="189"/>
      <c r="I162" s="192"/>
      <c r="J162" s="203">
        <f>BK162</f>
        <v>0</v>
      </c>
      <c r="K162" s="189"/>
      <c r="L162" s="194"/>
      <c r="M162" s="195"/>
      <c r="N162" s="196"/>
      <c r="O162" s="196"/>
      <c r="P162" s="197">
        <f>SUM(P163:P202)</f>
        <v>0</v>
      </c>
      <c r="Q162" s="196"/>
      <c r="R162" s="197">
        <f>SUM(R163:R202)</f>
        <v>2.4300000000000003E-3</v>
      </c>
      <c r="S162" s="196"/>
      <c r="T162" s="198">
        <f>SUM(T163:T202)</f>
        <v>0</v>
      </c>
      <c r="AR162" s="199" t="s">
        <v>81</v>
      </c>
      <c r="AT162" s="200" t="s">
        <v>72</v>
      </c>
      <c r="AU162" s="200" t="s">
        <v>81</v>
      </c>
      <c r="AY162" s="199" t="s">
        <v>185</v>
      </c>
      <c r="BK162" s="201">
        <f>SUM(BK163:BK202)</f>
        <v>0</v>
      </c>
    </row>
    <row r="163" spans="1:65" s="2" customFormat="1" ht="21.75" customHeight="1">
      <c r="A163" s="35"/>
      <c r="B163" s="36"/>
      <c r="C163" s="204" t="s">
        <v>192</v>
      </c>
      <c r="D163" s="204" t="s">
        <v>187</v>
      </c>
      <c r="E163" s="205" t="s">
        <v>4176</v>
      </c>
      <c r="F163" s="206" t="s">
        <v>4177</v>
      </c>
      <c r="G163" s="207" t="s">
        <v>190</v>
      </c>
      <c r="H163" s="208">
        <v>243</v>
      </c>
      <c r="I163" s="209"/>
      <c r="J163" s="210">
        <f>ROUND(I163*H163,2)</f>
        <v>0</v>
      </c>
      <c r="K163" s="206" t="s">
        <v>191</v>
      </c>
      <c r="L163" s="40"/>
      <c r="M163" s="211" t="s">
        <v>1</v>
      </c>
      <c r="N163" s="212" t="s">
        <v>38</v>
      </c>
      <c r="O163" s="72"/>
      <c r="P163" s="213">
        <f>O163*H163</f>
        <v>0</v>
      </c>
      <c r="Q163" s="213">
        <v>1.0000000000000001E-5</v>
      </c>
      <c r="R163" s="213">
        <f>Q163*H163</f>
        <v>2.4300000000000003E-3</v>
      </c>
      <c r="S163" s="213">
        <v>0</v>
      </c>
      <c r="T163" s="214">
        <f>S163*H163</f>
        <v>0</v>
      </c>
      <c r="U163" s="35"/>
      <c r="V163" s="35"/>
      <c r="W163" s="35"/>
      <c r="X163" s="35"/>
      <c r="Y163" s="35"/>
      <c r="Z163" s="35"/>
      <c r="AA163" s="35"/>
      <c r="AB163" s="35"/>
      <c r="AC163" s="35"/>
      <c r="AD163" s="35"/>
      <c r="AE163" s="35"/>
      <c r="AR163" s="215" t="s">
        <v>192</v>
      </c>
      <c r="AT163" s="215" t="s">
        <v>187</v>
      </c>
      <c r="AU163" s="215" t="s">
        <v>83</v>
      </c>
      <c r="AY163" s="18" t="s">
        <v>185</v>
      </c>
      <c r="BE163" s="216">
        <f>IF(N163="základní",J163,0)</f>
        <v>0</v>
      </c>
      <c r="BF163" s="216">
        <f>IF(N163="snížená",J163,0)</f>
        <v>0</v>
      </c>
      <c r="BG163" s="216">
        <f>IF(N163="zákl. přenesená",J163,0)</f>
        <v>0</v>
      </c>
      <c r="BH163" s="216">
        <f>IF(N163="sníž. přenesená",J163,0)</f>
        <v>0</v>
      </c>
      <c r="BI163" s="216">
        <f>IF(N163="nulová",J163,0)</f>
        <v>0</v>
      </c>
      <c r="BJ163" s="18" t="s">
        <v>81</v>
      </c>
      <c r="BK163" s="216">
        <f>ROUND(I163*H163,2)</f>
        <v>0</v>
      </c>
      <c r="BL163" s="18" t="s">
        <v>192</v>
      </c>
      <c r="BM163" s="215" t="s">
        <v>4178</v>
      </c>
    </row>
    <row r="164" spans="1:65" s="2" customFormat="1" ht="19.2">
      <c r="A164" s="35"/>
      <c r="B164" s="36"/>
      <c r="C164" s="37"/>
      <c r="D164" s="217" t="s">
        <v>194</v>
      </c>
      <c r="E164" s="37"/>
      <c r="F164" s="218" t="s">
        <v>4179</v>
      </c>
      <c r="G164" s="37"/>
      <c r="H164" s="37"/>
      <c r="I164" s="116"/>
      <c r="J164" s="37"/>
      <c r="K164" s="37"/>
      <c r="L164" s="40"/>
      <c r="M164" s="219"/>
      <c r="N164" s="220"/>
      <c r="O164" s="72"/>
      <c r="P164" s="72"/>
      <c r="Q164" s="72"/>
      <c r="R164" s="72"/>
      <c r="S164" s="72"/>
      <c r="T164" s="73"/>
      <c r="U164" s="35"/>
      <c r="V164" s="35"/>
      <c r="W164" s="35"/>
      <c r="X164" s="35"/>
      <c r="Y164" s="35"/>
      <c r="Z164" s="35"/>
      <c r="AA164" s="35"/>
      <c r="AB164" s="35"/>
      <c r="AC164" s="35"/>
      <c r="AD164" s="35"/>
      <c r="AE164" s="35"/>
      <c r="AT164" s="18" t="s">
        <v>194</v>
      </c>
      <c r="AU164" s="18" t="s">
        <v>83</v>
      </c>
    </row>
    <row r="165" spans="1:65" s="2" customFormat="1" ht="105.6">
      <c r="A165" s="35"/>
      <c r="B165" s="36"/>
      <c r="C165" s="37"/>
      <c r="D165" s="217" t="s">
        <v>196</v>
      </c>
      <c r="E165" s="37"/>
      <c r="F165" s="221" t="s">
        <v>4180</v>
      </c>
      <c r="G165" s="37"/>
      <c r="H165" s="37"/>
      <c r="I165" s="116"/>
      <c r="J165" s="37"/>
      <c r="K165" s="37"/>
      <c r="L165" s="40"/>
      <c r="M165" s="219"/>
      <c r="N165" s="220"/>
      <c r="O165" s="72"/>
      <c r="P165" s="72"/>
      <c r="Q165" s="72"/>
      <c r="R165" s="72"/>
      <c r="S165" s="72"/>
      <c r="T165" s="73"/>
      <c r="U165" s="35"/>
      <c r="V165" s="35"/>
      <c r="W165" s="35"/>
      <c r="X165" s="35"/>
      <c r="Y165" s="35"/>
      <c r="Z165" s="35"/>
      <c r="AA165" s="35"/>
      <c r="AB165" s="35"/>
      <c r="AC165" s="35"/>
      <c r="AD165" s="35"/>
      <c r="AE165" s="35"/>
      <c r="AT165" s="18" t="s">
        <v>196</v>
      </c>
      <c r="AU165" s="18" t="s">
        <v>83</v>
      </c>
    </row>
    <row r="166" spans="1:65" s="13" customFormat="1" ht="10.199999999999999">
      <c r="B166" s="222"/>
      <c r="C166" s="223"/>
      <c r="D166" s="217" t="s">
        <v>214</v>
      </c>
      <c r="E166" s="224" t="s">
        <v>1</v>
      </c>
      <c r="F166" s="225" t="s">
        <v>4181</v>
      </c>
      <c r="G166" s="223"/>
      <c r="H166" s="224" t="s">
        <v>1</v>
      </c>
      <c r="I166" s="226"/>
      <c r="J166" s="223"/>
      <c r="K166" s="223"/>
      <c r="L166" s="227"/>
      <c r="M166" s="228"/>
      <c r="N166" s="229"/>
      <c r="O166" s="229"/>
      <c r="P166" s="229"/>
      <c r="Q166" s="229"/>
      <c r="R166" s="229"/>
      <c r="S166" s="229"/>
      <c r="T166" s="230"/>
      <c r="AT166" s="231" t="s">
        <v>214</v>
      </c>
      <c r="AU166" s="231" t="s">
        <v>83</v>
      </c>
      <c r="AV166" s="13" t="s">
        <v>81</v>
      </c>
      <c r="AW166" s="13" t="s">
        <v>30</v>
      </c>
      <c r="AX166" s="13" t="s">
        <v>73</v>
      </c>
      <c r="AY166" s="231" t="s">
        <v>185</v>
      </c>
    </row>
    <row r="167" spans="1:65" s="14" customFormat="1" ht="10.199999999999999">
      <c r="B167" s="232"/>
      <c r="C167" s="233"/>
      <c r="D167" s="217" t="s">
        <v>214</v>
      </c>
      <c r="E167" s="234" t="s">
        <v>1</v>
      </c>
      <c r="F167" s="235" t="s">
        <v>4182</v>
      </c>
      <c r="G167" s="233"/>
      <c r="H167" s="236">
        <v>16</v>
      </c>
      <c r="I167" s="237"/>
      <c r="J167" s="233"/>
      <c r="K167" s="233"/>
      <c r="L167" s="238"/>
      <c r="M167" s="239"/>
      <c r="N167" s="240"/>
      <c r="O167" s="240"/>
      <c r="P167" s="240"/>
      <c r="Q167" s="240"/>
      <c r="R167" s="240"/>
      <c r="S167" s="240"/>
      <c r="T167" s="241"/>
      <c r="AT167" s="242" t="s">
        <v>214</v>
      </c>
      <c r="AU167" s="242" t="s">
        <v>83</v>
      </c>
      <c r="AV167" s="14" t="s">
        <v>83</v>
      </c>
      <c r="AW167" s="14" t="s">
        <v>30</v>
      </c>
      <c r="AX167" s="14" t="s">
        <v>73</v>
      </c>
      <c r="AY167" s="242" t="s">
        <v>185</v>
      </c>
    </row>
    <row r="168" spans="1:65" s="13" customFormat="1" ht="10.199999999999999">
      <c r="B168" s="222"/>
      <c r="C168" s="223"/>
      <c r="D168" s="217" t="s">
        <v>214</v>
      </c>
      <c r="E168" s="224" t="s">
        <v>1</v>
      </c>
      <c r="F168" s="225" t="s">
        <v>4183</v>
      </c>
      <c r="G168" s="223"/>
      <c r="H168" s="224" t="s">
        <v>1</v>
      </c>
      <c r="I168" s="226"/>
      <c r="J168" s="223"/>
      <c r="K168" s="223"/>
      <c r="L168" s="227"/>
      <c r="M168" s="228"/>
      <c r="N168" s="229"/>
      <c r="O168" s="229"/>
      <c r="P168" s="229"/>
      <c r="Q168" s="229"/>
      <c r="R168" s="229"/>
      <c r="S168" s="229"/>
      <c r="T168" s="230"/>
      <c r="AT168" s="231" t="s">
        <v>214</v>
      </c>
      <c r="AU168" s="231" t="s">
        <v>83</v>
      </c>
      <c r="AV168" s="13" t="s">
        <v>81</v>
      </c>
      <c r="AW168" s="13" t="s">
        <v>30</v>
      </c>
      <c r="AX168" s="13" t="s">
        <v>73</v>
      </c>
      <c r="AY168" s="231" t="s">
        <v>185</v>
      </c>
    </row>
    <row r="169" spans="1:65" s="14" customFormat="1" ht="10.199999999999999">
      <c r="B169" s="232"/>
      <c r="C169" s="233"/>
      <c r="D169" s="217" t="s">
        <v>214</v>
      </c>
      <c r="E169" s="234" t="s">
        <v>1</v>
      </c>
      <c r="F169" s="235" t="s">
        <v>4184</v>
      </c>
      <c r="G169" s="233"/>
      <c r="H169" s="236">
        <v>100</v>
      </c>
      <c r="I169" s="237"/>
      <c r="J169" s="233"/>
      <c r="K169" s="233"/>
      <c r="L169" s="238"/>
      <c r="M169" s="239"/>
      <c r="N169" s="240"/>
      <c r="O169" s="240"/>
      <c r="P169" s="240"/>
      <c r="Q169" s="240"/>
      <c r="R169" s="240"/>
      <c r="S169" s="240"/>
      <c r="T169" s="241"/>
      <c r="AT169" s="242" t="s">
        <v>214</v>
      </c>
      <c r="AU169" s="242" t="s">
        <v>83</v>
      </c>
      <c r="AV169" s="14" t="s">
        <v>83</v>
      </c>
      <c r="AW169" s="14" t="s">
        <v>30</v>
      </c>
      <c r="AX169" s="14" t="s">
        <v>73</v>
      </c>
      <c r="AY169" s="242" t="s">
        <v>185</v>
      </c>
    </row>
    <row r="170" spans="1:65" s="13" customFormat="1" ht="10.199999999999999">
      <c r="B170" s="222"/>
      <c r="C170" s="223"/>
      <c r="D170" s="217" t="s">
        <v>214</v>
      </c>
      <c r="E170" s="224" t="s">
        <v>1</v>
      </c>
      <c r="F170" s="225" t="s">
        <v>4154</v>
      </c>
      <c r="G170" s="223"/>
      <c r="H170" s="224" t="s">
        <v>1</v>
      </c>
      <c r="I170" s="226"/>
      <c r="J170" s="223"/>
      <c r="K170" s="223"/>
      <c r="L170" s="227"/>
      <c r="M170" s="228"/>
      <c r="N170" s="229"/>
      <c r="O170" s="229"/>
      <c r="P170" s="229"/>
      <c r="Q170" s="229"/>
      <c r="R170" s="229"/>
      <c r="S170" s="229"/>
      <c r="T170" s="230"/>
      <c r="AT170" s="231" t="s">
        <v>214</v>
      </c>
      <c r="AU170" s="231" t="s">
        <v>83</v>
      </c>
      <c r="AV170" s="13" t="s">
        <v>81</v>
      </c>
      <c r="AW170" s="13" t="s">
        <v>30</v>
      </c>
      <c r="AX170" s="13" t="s">
        <v>73</v>
      </c>
      <c r="AY170" s="231" t="s">
        <v>185</v>
      </c>
    </row>
    <row r="171" spans="1:65" s="14" customFormat="1" ht="10.199999999999999">
      <c r="B171" s="232"/>
      <c r="C171" s="233"/>
      <c r="D171" s="217" t="s">
        <v>214</v>
      </c>
      <c r="E171" s="234" t="s">
        <v>1</v>
      </c>
      <c r="F171" s="235" t="s">
        <v>4185</v>
      </c>
      <c r="G171" s="233"/>
      <c r="H171" s="236">
        <v>36</v>
      </c>
      <c r="I171" s="237"/>
      <c r="J171" s="233"/>
      <c r="K171" s="233"/>
      <c r="L171" s="238"/>
      <c r="M171" s="239"/>
      <c r="N171" s="240"/>
      <c r="O171" s="240"/>
      <c r="P171" s="240"/>
      <c r="Q171" s="240"/>
      <c r="R171" s="240"/>
      <c r="S171" s="240"/>
      <c r="T171" s="241"/>
      <c r="AT171" s="242" t="s">
        <v>214</v>
      </c>
      <c r="AU171" s="242" t="s">
        <v>83</v>
      </c>
      <c r="AV171" s="14" t="s">
        <v>83</v>
      </c>
      <c r="AW171" s="14" t="s">
        <v>30</v>
      </c>
      <c r="AX171" s="14" t="s">
        <v>73</v>
      </c>
      <c r="AY171" s="242" t="s">
        <v>185</v>
      </c>
    </row>
    <row r="172" spans="1:65" s="13" customFormat="1" ht="10.199999999999999">
      <c r="B172" s="222"/>
      <c r="C172" s="223"/>
      <c r="D172" s="217" t="s">
        <v>214</v>
      </c>
      <c r="E172" s="224" t="s">
        <v>1</v>
      </c>
      <c r="F172" s="225" t="s">
        <v>4156</v>
      </c>
      <c r="G172" s="223"/>
      <c r="H172" s="224" t="s">
        <v>1</v>
      </c>
      <c r="I172" s="226"/>
      <c r="J172" s="223"/>
      <c r="K172" s="223"/>
      <c r="L172" s="227"/>
      <c r="M172" s="228"/>
      <c r="N172" s="229"/>
      <c r="O172" s="229"/>
      <c r="P172" s="229"/>
      <c r="Q172" s="229"/>
      <c r="R172" s="229"/>
      <c r="S172" s="229"/>
      <c r="T172" s="230"/>
      <c r="AT172" s="231" t="s">
        <v>214</v>
      </c>
      <c r="AU172" s="231" t="s">
        <v>83</v>
      </c>
      <c r="AV172" s="13" t="s">
        <v>81</v>
      </c>
      <c r="AW172" s="13" t="s">
        <v>30</v>
      </c>
      <c r="AX172" s="13" t="s">
        <v>73</v>
      </c>
      <c r="AY172" s="231" t="s">
        <v>185</v>
      </c>
    </row>
    <row r="173" spans="1:65" s="14" customFormat="1" ht="10.199999999999999">
      <c r="B173" s="232"/>
      <c r="C173" s="233"/>
      <c r="D173" s="217" t="s">
        <v>214</v>
      </c>
      <c r="E173" s="234" t="s">
        <v>1</v>
      </c>
      <c r="F173" s="235" t="s">
        <v>4186</v>
      </c>
      <c r="G173" s="233"/>
      <c r="H173" s="236">
        <v>12</v>
      </c>
      <c r="I173" s="237"/>
      <c r="J173" s="233"/>
      <c r="K173" s="233"/>
      <c r="L173" s="238"/>
      <c r="M173" s="239"/>
      <c r="N173" s="240"/>
      <c r="O173" s="240"/>
      <c r="P173" s="240"/>
      <c r="Q173" s="240"/>
      <c r="R173" s="240"/>
      <c r="S173" s="240"/>
      <c r="T173" s="241"/>
      <c r="AT173" s="242" t="s">
        <v>214</v>
      </c>
      <c r="AU173" s="242" t="s">
        <v>83</v>
      </c>
      <c r="AV173" s="14" t="s">
        <v>83</v>
      </c>
      <c r="AW173" s="14" t="s">
        <v>30</v>
      </c>
      <c r="AX173" s="14" t="s">
        <v>73</v>
      </c>
      <c r="AY173" s="242" t="s">
        <v>185</v>
      </c>
    </row>
    <row r="174" spans="1:65" s="13" customFormat="1" ht="10.199999999999999">
      <c r="B174" s="222"/>
      <c r="C174" s="223"/>
      <c r="D174" s="217" t="s">
        <v>214</v>
      </c>
      <c r="E174" s="224" t="s">
        <v>1</v>
      </c>
      <c r="F174" s="225" t="s">
        <v>4187</v>
      </c>
      <c r="G174" s="223"/>
      <c r="H174" s="224" t="s">
        <v>1</v>
      </c>
      <c r="I174" s="226"/>
      <c r="J174" s="223"/>
      <c r="K174" s="223"/>
      <c r="L174" s="227"/>
      <c r="M174" s="228"/>
      <c r="N174" s="229"/>
      <c r="O174" s="229"/>
      <c r="P174" s="229"/>
      <c r="Q174" s="229"/>
      <c r="R174" s="229"/>
      <c r="S174" s="229"/>
      <c r="T174" s="230"/>
      <c r="AT174" s="231" t="s">
        <v>214</v>
      </c>
      <c r="AU174" s="231" t="s">
        <v>83</v>
      </c>
      <c r="AV174" s="13" t="s">
        <v>81</v>
      </c>
      <c r="AW174" s="13" t="s">
        <v>30</v>
      </c>
      <c r="AX174" s="13" t="s">
        <v>73</v>
      </c>
      <c r="AY174" s="231" t="s">
        <v>185</v>
      </c>
    </row>
    <row r="175" spans="1:65" s="14" customFormat="1" ht="10.199999999999999">
      <c r="B175" s="232"/>
      <c r="C175" s="233"/>
      <c r="D175" s="217" t="s">
        <v>214</v>
      </c>
      <c r="E175" s="234" t="s">
        <v>1</v>
      </c>
      <c r="F175" s="235" t="s">
        <v>226</v>
      </c>
      <c r="G175" s="233"/>
      <c r="H175" s="236">
        <v>8</v>
      </c>
      <c r="I175" s="237"/>
      <c r="J175" s="233"/>
      <c r="K175" s="233"/>
      <c r="L175" s="238"/>
      <c r="M175" s="239"/>
      <c r="N175" s="240"/>
      <c r="O175" s="240"/>
      <c r="P175" s="240"/>
      <c r="Q175" s="240"/>
      <c r="R175" s="240"/>
      <c r="S175" s="240"/>
      <c r="T175" s="241"/>
      <c r="AT175" s="242" t="s">
        <v>214</v>
      </c>
      <c r="AU175" s="242" t="s">
        <v>83</v>
      </c>
      <c r="AV175" s="14" t="s">
        <v>83</v>
      </c>
      <c r="AW175" s="14" t="s">
        <v>30</v>
      </c>
      <c r="AX175" s="14" t="s">
        <v>73</v>
      </c>
      <c r="AY175" s="242" t="s">
        <v>185</v>
      </c>
    </row>
    <row r="176" spans="1:65" s="13" customFormat="1" ht="10.199999999999999">
      <c r="B176" s="222"/>
      <c r="C176" s="223"/>
      <c r="D176" s="217" t="s">
        <v>214</v>
      </c>
      <c r="E176" s="224" t="s">
        <v>1</v>
      </c>
      <c r="F176" s="225" t="s">
        <v>4188</v>
      </c>
      <c r="G176" s="223"/>
      <c r="H176" s="224" t="s">
        <v>1</v>
      </c>
      <c r="I176" s="226"/>
      <c r="J176" s="223"/>
      <c r="K176" s="223"/>
      <c r="L176" s="227"/>
      <c r="M176" s="228"/>
      <c r="N176" s="229"/>
      <c r="O176" s="229"/>
      <c r="P176" s="229"/>
      <c r="Q176" s="229"/>
      <c r="R176" s="229"/>
      <c r="S176" s="229"/>
      <c r="T176" s="230"/>
      <c r="AT176" s="231" t="s">
        <v>214</v>
      </c>
      <c r="AU176" s="231" t="s">
        <v>83</v>
      </c>
      <c r="AV176" s="13" t="s">
        <v>81</v>
      </c>
      <c r="AW176" s="13" t="s">
        <v>30</v>
      </c>
      <c r="AX176" s="13" t="s">
        <v>73</v>
      </c>
      <c r="AY176" s="231" t="s">
        <v>185</v>
      </c>
    </row>
    <row r="177" spans="1:65" s="14" customFormat="1" ht="10.199999999999999">
      <c r="B177" s="232"/>
      <c r="C177" s="233"/>
      <c r="D177" s="217" t="s">
        <v>214</v>
      </c>
      <c r="E177" s="234" t="s">
        <v>1</v>
      </c>
      <c r="F177" s="235" t="s">
        <v>73</v>
      </c>
      <c r="G177" s="233"/>
      <c r="H177" s="236">
        <v>0</v>
      </c>
      <c r="I177" s="237"/>
      <c r="J177" s="233"/>
      <c r="K177" s="233"/>
      <c r="L177" s="238"/>
      <c r="M177" s="239"/>
      <c r="N177" s="240"/>
      <c r="O177" s="240"/>
      <c r="P177" s="240"/>
      <c r="Q177" s="240"/>
      <c r="R177" s="240"/>
      <c r="S177" s="240"/>
      <c r="T177" s="241"/>
      <c r="AT177" s="242" t="s">
        <v>214</v>
      </c>
      <c r="AU177" s="242" t="s">
        <v>83</v>
      </c>
      <c r="AV177" s="14" t="s">
        <v>83</v>
      </c>
      <c r="AW177" s="14" t="s">
        <v>30</v>
      </c>
      <c r="AX177" s="14" t="s">
        <v>73</v>
      </c>
      <c r="AY177" s="242" t="s">
        <v>185</v>
      </c>
    </row>
    <row r="178" spans="1:65" s="13" customFormat="1" ht="10.199999999999999">
      <c r="B178" s="222"/>
      <c r="C178" s="223"/>
      <c r="D178" s="217" t="s">
        <v>214</v>
      </c>
      <c r="E178" s="224" t="s">
        <v>1</v>
      </c>
      <c r="F178" s="225" t="s">
        <v>4189</v>
      </c>
      <c r="G178" s="223"/>
      <c r="H178" s="224" t="s">
        <v>1</v>
      </c>
      <c r="I178" s="226"/>
      <c r="J178" s="223"/>
      <c r="K178" s="223"/>
      <c r="L178" s="227"/>
      <c r="M178" s="228"/>
      <c r="N178" s="229"/>
      <c r="O178" s="229"/>
      <c r="P178" s="229"/>
      <c r="Q178" s="229"/>
      <c r="R178" s="229"/>
      <c r="S178" s="229"/>
      <c r="T178" s="230"/>
      <c r="AT178" s="231" t="s">
        <v>214</v>
      </c>
      <c r="AU178" s="231" t="s">
        <v>83</v>
      </c>
      <c r="AV178" s="13" t="s">
        <v>81</v>
      </c>
      <c r="AW178" s="13" t="s">
        <v>30</v>
      </c>
      <c r="AX178" s="13" t="s">
        <v>73</v>
      </c>
      <c r="AY178" s="231" t="s">
        <v>185</v>
      </c>
    </row>
    <row r="179" spans="1:65" s="14" customFormat="1" ht="10.199999999999999">
      <c r="B179" s="232"/>
      <c r="C179" s="233"/>
      <c r="D179" s="217" t="s">
        <v>214</v>
      </c>
      <c r="E179" s="234" t="s">
        <v>1</v>
      </c>
      <c r="F179" s="235" t="s">
        <v>4190</v>
      </c>
      <c r="G179" s="233"/>
      <c r="H179" s="236">
        <v>64</v>
      </c>
      <c r="I179" s="237"/>
      <c r="J179" s="233"/>
      <c r="K179" s="233"/>
      <c r="L179" s="238"/>
      <c r="M179" s="239"/>
      <c r="N179" s="240"/>
      <c r="O179" s="240"/>
      <c r="P179" s="240"/>
      <c r="Q179" s="240"/>
      <c r="R179" s="240"/>
      <c r="S179" s="240"/>
      <c r="T179" s="241"/>
      <c r="AT179" s="242" t="s">
        <v>214</v>
      </c>
      <c r="AU179" s="242" t="s">
        <v>83</v>
      </c>
      <c r="AV179" s="14" t="s">
        <v>83</v>
      </c>
      <c r="AW179" s="14" t="s">
        <v>30</v>
      </c>
      <c r="AX179" s="14" t="s">
        <v>73</v>
      </c>
      <c r="AY179" s="242" t="s">
        <v>185</v>
      </c>
    </row>
    <row r="180" spans="1:65" s="13" customFormat="1" ht="10.199999999999999">
      <c r="B180" s="222"/>
      <c r="C180" s="223"/>
      <c r="D180" s="217" t="s">
        <v>214</v>
      </c>
      <c r="E180" s="224" t="s">
        <v>1</v>
      </c>
      <c r="F180" s="225" t="s">
        <v>4191</v>
      </c>
      <c r="G180" s="223"/>
      <c r="H180" s="224" t="s">
        <v>1</v>
      </c>
      <c r="I180" s="226"/>
      <c r="J180" s="223"/>
      <c r="K180" s="223"/>
      <c r="L180" s="227"/>
      <c r="M180" s="228"/>
      <c r="N180" s="229"/>
      <c r="O180" s="229"/>
      <c r="P180" s="229"/>
      <c r="Q180" s="229"/>
      <c r="R180" s="229"/>
      <c r="S180" s="229"/>
      <c r="T180" s="230"/>
      <c r="AT180" s="231" t="s">
        <v>214</v>
      </c>
      <c r="AU180" s="231" t="s">
        <v>83</v>
      </c>
      <c r="AV180" s="13" t="s">
        <v>81</v>
      </c>
      <c r="AW180" s="13" t="s">
        <v>30</v>
      </c>
      <c r="AX180" s="13" t="s">
        <v>73</v>
      </c>
      <c r="AY180" s="231" t="s">
        <v>185</v>
      </c>
    </row>
    <row r="181" spans="1:65" s="14" customFormat="1" ht="10.199999999999999">
      <c r="B181" s="232"/>
      <c r="C181" s="233"/>
      <c r="D181" s="217" t="s">
        <v>214</v>
      </c>
      <c r="E181" s="234" t="s">
        <v>1</v>
      </c>
      <c r="F181" s="235" t="s">
        <v>235</v>
      </c>
      <c r="G181" s="233"/>
      <c r="H181" s="236">
        <v>7</v>
      </c>
      <c r="I181" s="237"/>
      <c r="J181" s="233"/>
      <c r="K181" s="233"/>
      <c r="L181" s="238"/>
      <c r="M181" s="239"/>
      <c r="N181" s="240"/>
      <c r="O181" s="240"/>
      <c r="P181" s="240"/>
      <c r="Q181" s="240"/>
      <c r="R181" s="240"/>
      <c r="S181" s="240"/>
      <c r="T181" s="241"/>
      <c r="AT181" s="242" t="s">
        <v>214</v>
      </c>
      <c r="AU181" s="242" t="s">
        <v>83</v>
      </c>
      <c r="AV181" s="14" t="s">
        <v>83</v>
      </c>
      <c r="AW181" s="14" t="s">
        <v>30</v>
      </c>
      <c r="AX181" s="14" t="s">
        <v>73</v>
      </c>
      <c r="AY181" s="242" t="s">
        <v>185</v>
      </c>
    </row>
    <row r="182" spans="1:65" s="15" customFormat="1" ht="10.199999999999999">
      <c r="B182" s="243"/>
      <c r="C182" s="244"/>
      <c r="D182" s="217" t="s">
        <v>214</v>
      </c>
      <c r="E182" s="245" t="s">
        <v>1</v>
      </c>
      <c r="F182" s="246" t="s">
        <v>219</v>
      </c>
      <c r="G182" s="244"/>
      <c r="H182" s="247">
        <v>243</v>
      </c>
      <c r="I182" s="248"/>
      <c r="J182" s="244"/>
      <c r="K182" s="244"/>
      <c r="L182" s="249"/>
      <c r="M182" s="250"/>
      <c r="N182" s="251"/>
      <c r="O182" s="251"/>
      <c r="P182" s="251"/>
      <c r="Q182" s="251"/>
      <c r="R182" s="251"/>
      <c r="S182" s="251"/>
      <c r="T182" s="252"/>
      <c r="AT182" s="253" t="s">
        <v>214</v>
      </c>
      <c r="AU182" s="253" t="s">
        <v>83</v>
      </c>
      <c r="AV182" s="15" t="s">
        <v>192</v>
      </c>
      <c r="AW182" s="15" t="s">
        <v>30</v>
      </c>
      <c r="AX182" s="15" t="s">
        <v>81</v>
      </c>
      <c r="AY182" s="253" t="s">
        <v>185</v>
      </c>
    </row>
    <row r="183" spans="1:65" s="2" customFormat="1" ht="16.5" customHeight="1">
      <c r="A183" s="35"/>
      <c r="B183" s="36"/>
      <c r="C183" s="204" t="s">
        <v>220</v>
      </c>
      <c r="D183" s="204" t="s">
        <v>187</v>
      </c>
      <c r="E183" s="205" t="s">
        <v>1031</v>
      </c>
      <c r="F183" s="206" t="s">
        <v>4192</v>
      </c>
      <c r="G183" s="207" t="s">
        <v>190</v>
      </c>
      <c r="H183" s="208">
        <v>4</v>
      </c>
      <c r="I183" s="209"/>
      <c r="J183" s="210">
        <f>ROUND(I183*H183,2)</f>
        <v>0</v>
      </c>
      <c r="K183" s="206" t="s">
        <v>1</v>
      </c>
      <c r="L183" s="40"/>
      <c r="M183" s="211" t="s">
        <v>1</v>
      </c>
      <c r="N183" s="212" t="s">
        <v>38</v>
      </c>
      <c r="O183" s="72"/>
      <c r="P183" s="213">
        <f>O183*H183</f>
        <v>0</v>
      </c>
      <c r="Q183" s="213">
        <v>0</v>
      </c>
      <c r="R183" s="213">
        <f>Q183*H183</f>
        <v>0</v>
      </c>
      <c r="S183" s="213">
        <v>0</v>
      </c>
      <c r="T183" s="214">
        <f>S183*H183</f>
        <v>0</v>
      </c>
      <c r="U183" s="35"/>
      <c r="V183" s="35"/>
      <c r="W183" s="35"/>
      <c r="X183" s="35"/>
      <c r="Y183" s="35"/>
      <c r="Z183" s="35"/>
      <c r="AA183" s="35"/>
      <c r="AB183" s="35"/>
      <c r="AC183" s="35"/>
      <c r="AD183" s="35"/>
      <c r="AE183" s="35"/>
      <c r="AR183" s="215" t="s">
        <v>192</v>
      </c>
      <c r="AT183" s="215" t="s">
        <v>187</v>
      </c>
      <c r="AU183" s="215" t="s">
        <v>83</v>
      </c>
      <c r="AY183" s="18" t="s">
        <v>185</v>
      </c>
      <c r="BE183" s="216">
        <f>IF(N183="základní",J183,0)</f>
        <v>0</v>
      </c>
      <c r="BF183" s="216">
        <f>IF(N183="snížená",J183,0)</f>
        <v>0</v>
      </c>
      <c r="BG183" s="216">
        <f>IF(N183="zákl. přenesená",J183,0)</f>
        <v>0</v>
      </c>
      <c r="BH183" s="216">
        <f>IF(N183="sníž. přenesená",J183,0)</f>
        <v>0</v>
      </c>
      <c r="BI183" s="216">
        <f>IF(N183="nulová",J183,0)</f>
        <v>0</v>
      </c>
      <c r="BJ183" s="18" t="s">
        <v>81</v>
      </c>
      <c r="BK183" s="216">
        <f>ROUND(I183*H183,2)</f>
        <v>0</v>
      </c>
      <c r="BL183" s="18" t="s">
        <v>192</v>
      </c>
      <c r="BM183" s="215" t="s">
        <v>4193</v>
      </c>
    </row>
    <row r="184" spans="1:65" s="2" customFormat="1" ht="10.199999999999999">
      <c r="A184" s="35"/>
      <c r="B184" s="36"/>
      <c r="C184" s="37"/>
      <c r="D184" s="217" t="s">
        <v>194</v>
      </c>
      <c r="E184" s="37"/>
      <c r="F184" s="218" t="s">
        <v>4192</v>
      </c>
      <c r="G184" s="37"/>
      <c r="H184" s="37"/>
      <c r="I184" s="116"/>
      <c r="J184" s="37"/>
      <c r="K184" s="37"/>
      <c r="L184" s="40"/>
      <c r="M184" s="219"/>
      <c r="N184" s="220"/>
      <c r="O184" s="72"/>
      <c r="P184" s="72"/>
      <c r="Q184" s="72"/>
      <c r="R184" s="72"/>
      <c r="S184" s="72"/>
      <c r="T184" s="73"/>
      <c r="U184" s="35"/>
      <c r="V184" s="35"/>
      <c r="W184" s="35"/>
      <c r="X184" s="35"/>
      <c r="Y184" s="35"/>
      <c r="Z184" s="35"/>
      <c r="AA184" s="35"/>
      <c r="AB184" s="35"/>
      <c r="AC184" s="35"/>
      <c r="AD184" s="35"/>
      <c r="AE184" s="35"/>
      <c r="AT184" s="18" t="s">
        <v>194</v>
      </c>
      <c r="AU184" s="18" t="s">
        <v>83</v>
      </c>
    </row>
    <row r="185" spans="1:65" s="2" customFormat="1" ht="16.5" customHeight="1">
      <c r="A185" s="35"/>
      <c r="B185" s="36"/>
      <c r="C185" s="204" t="s">
        <v>227</v>
      </c>
      <c r="D185" s="204" t="s">
        <v>187</v>
      </c>
      <c r="E185" s="205" t="s">
        <v>1429</v>
      </c>
      <c r="F185" s="206" t="s">
        <v>4194</v>
      </c>
      <c r="G185" s="207" t="s">
        <v>190</v>
      </c>
      <c r="H185" s="208">
        <v>13</v>
      </c>
      <c r="I185" s="209"/>
      <c r="J185" s="210">
        <f>ROUND(I185*H185,2)</f>
        <v>0</v>
      </c>
      <c r="K185" s="206" t="s">
        <v>1</v>
      </c>
      <c r="L185" s="40"/>
      <c r="M185" s="211" t="s">
        <v>1</v>
      </c>
      <c r="N185" s="212" t="s">
        <v>38</v>
      </c>
      <c r="O185" s="72"/>
      <c r="P185" s="213">
        <f>O185*H185</f>
        <v>0</v>
      </c>
      <c r="Q185" s="213">
        <v>0</v>
      </c>
      <c r="R185" s="213">
        <f>Q185*H185</f>
        <v>0</v>
      </c>
      <c r="S185" s="213">
        <v>0</v>
      </c>
      <c r="T185" s="214">
        <f>S185*H185</f>
        <v>0</v>
      </c>
      <c r="U185" s="35"/>
      <c r="V185" s="35"/>
      <c r="W185" s="35"/>
      <c r="X185" s="35"/>
      <c r="Y185" s="35"/>
      <c r="Z185" s="35"/>
      <c r="AA185" s="35"/>
      <c r="AB185" s="35"/>
      <c r="AC185" s="35"/>
      <c r="AD185" s="35"/>
      <c r="AE185" s="35"/>
      <c r="AR185" s="215" t="s">
        <v>192</v>
      </c>
      <c r="AT185" s="215" t="s">
        <v>187</v>
      </c>
      <c r="AU185" s="215" t="s">
        <v>83</v>
      </c>
      <c r="AY185" s="18" t="s">
        <v>185</v>
      </c>
      <c r="BE185" s="216">
        <f>IF(N185="základní",J185,0)</f>
        <v>0</v>
      </c>
      <c r="BF185" s="216">
        <f>IF(N185="snížená",J185,0)</f>
        <v>0</v>
      </c>
      <c r="BG185" s="216">
        <f>IF(N185="zákl. přenesená",J185,0)</f>
        <v>0</v>
      </c>
      <c r="BH185" s="216">
        <f>IF(N185="sníž. přenesená",J185,0)</f>
        <v>0</v>
      </c>
      <c r="BI185" s="216">
        <f>IF(N185="nulová",J185,0)</f>
        <v>0</v>
      </c>
      <c r="BJ185" s="18" t="s">
        <v>81</v>
      </c>
      <c r="BK185" s="216">
        <f>ROUND(I185*H185,2)</f>
        <v>0</v>
      </c>
      <c r="BL185" s="18" t="s">
        <v>192</v>
      </c>
      <c r="BM185" s="215" t="s">
        <v>4195</v>
      </c>
    </row>
    <row r="186" spans="1:65" s="2" customFormat="1" ht="10.199999999999999">
      <c r="A186" s="35"/>
      <c r="B186" s="36"/>
      <c r="C186" s="37"/>
      <c r="D186" s="217" t="s">
        <v>194</v>
      </c>
      <c r="E186" s="37"/>
      <c r="F186" s="218" t="s">
        <v>4194</v>
      </c>
      <c r="G186" s="37"/>
      <c r="H186" s="37"/>
      <c r="I186" s="116"/>
      <c r="J186" s="37"/>
      <c r="K186" s="37"/>
      <c r="L186" s="40"/>
      <c r="M186" s="219"/>
      <c r="N186" s="220"/>
      <c r="O186" s="72"/>
      <c r="P186" s="72"/>
      <c r="Q186" s="72"/>
      <c r="R186" s="72"/>
      <c r="S186" s="72"/>
      <c r="T186" s="73"/>
      <c r="U186" s="35"/>
      <c r="V186" s="35"/>
      <c r="W186" s="35"/>
      <c r="X186" s="35"/>
      <c r="Y186" s="35"/>
      <c r="Z186" s="35"/>
      <c r="AA186" s="35"/>
      <c r="AB186" s="35"/>
      <c r="AC186" s="35"/>
      <c r="AD186" s="35"/>
      <c r="AE186" s="35"/>
      <c r="AT186" s="18" t="s">
        <v>194</v>
      </c>
      <c r="AU186" s="18" t="s">
        <v>83</v>
      </c>
    </row>
    <row r="187" spans="1:65" s="2" customFormat="1" ht="16.5" customHeight="1">
      <c r="A187" s="35"/>
      <c r="B187" s="36"/>
      <c r="C187" s="204" t="s">
        <v>235</v>
      </c>
      <c r="D187" s="204" t="s">
        <v>187</v>
      </c>
      <c r="E187" s="205" t="s">
        <v>1205</v>
      </c>
      <c r="F187" s="206" t="s">
        <v>4196</v>
      </c>
      <c r="G187" s="207" t="s">
        <v>190</v>
      </c>
      <c r="H187" s="208">
        <v>12</v>
      </c>
      <c r="I187" s="209"/>
      <c r="J187" s="210">
        <f>ROUND(I187*H187,2)</f>
        <v>0</v>
      </c>
      <c r="K187" s="206" t="s">
        <v>1</v>
      </c>
      <c r="L187" s="40"/>
      <c r="M187" s="211" t="s">
        <v>1</v>
      </c>
      <c r="N187" s="212" t="s">
        <v>38</v>
      </c>
      <c r="O187" s="72"/>
      <c r="P187" s="213">
        <f>O187*H187</f>
        <v>0</v>
      </c>
      <c r="Q187" s="213">
        <v>0</v>
      </c>
      <c r="R187" s="213">
        <f>Q187*H187</f>
        <v>0</v>
      </c>
      <c r="S187" s="213">
        <v>0</v>
      </c>
      <c r="T187" s="214">
        <f>S187*H187</f>
        <v>0</v>
      </c>
      <c r="U187" s="35"/>
      <c r="V187" s="35"/>
      <c r="W187" s="35"/>
      <c r="X187" s="35"/>
      <c r="Y187" s="35"/>
      <c r="Z187" s="35"/>
      <c r="AA187" s="35"/>
      <c r="AB187" s="35"/>
      <c r="AC187" s="35"/>
      <c r="AD187" s="35"/>
      <c r="AE187" s="35"/>
      <c r="AR187" s="215" t="s">
        <v>192</v>
      </c>
      <c r="AT187" s="215" t="s">
        <v>187</v>
      </c>
      <c r="AU187" s="215" t="s">
        <v>83</v>
      </c>
      <c r="AY187" s="18" t="s">
        <v>185</v>
      </c>
      <c r="BE187" s="216">
        <f>IF(N187="základní",J187,0)</f>
        <v>0</v>
      </c>
      <c r="BF187" s="216">
        <f>IF(N187="snížená",J187,0)</f>
        <v>0</v>
      </c>
      <c r="BG187" s="216">
        <f>IF(N187="zákl. přenesená",J187,0)</f>
        <v>0</v>
      </c>
      <c r="BH187" s="216">
        <f>IF(N187="sníž. přenesená",J187,0)</f>
        <v>0</v>
      </c>
      <c r="BI187" s="216">
        <f>IF(N187="nulová",J187,0)</f>
        <v>0</v>
      </c>
      <c r="BJ187" s="18" t="s">
        <v>81</v>
      </c>
      <c r="BK187" s="216">
        <f>ROUND(I187*H187,2)</f>
        <v>0</v>
      </c>
      <c r="BL187" s="18" t="s">
        <v>192</v>
      </c>
      <c r="BM187" s="215" t="s">
        <v>4197</v>
      </c>
    </row>
    <row r="188" spans="1:65" s="2" customFormat="1" ht="10.199999999999999">
      <c r="A188" s="35"/>
      <c r="B188" s="36"/>
      <c r="C188" s="37"/>
      <c r="D188" s="217" t="s">
        <v>194</v>
      </c>
      <c r="E188" s="37"/>
      <c r="F188" s="218" t="s">
        <v>4196</v>
      </c>
      <c r="G188" s="37"/>
      <c r="H188" s="37"/>
      <c r="I188" s="116"/>
      <c r="J188" s="37"/>
      <c r="K188" s="37"/>
      <c r="L188" s="40"/>
      <c r="M188" s="219"/>
      <c r="N188" s="220"/>
      <c r="O188" s="72"/>
      <c r="P188" s="72"/>
      <c r="Q188" s="72"/>
      <c r="R188" s="72"/>
      <c r="S188" s="72"/>
      <c r="T188" s="73"/>
      <c r="U188" s="35"/>
      <c r="V188" s="35"/>
      <c r="W188" s="35"/>
      <c r="X188" s="35"/>
      <c r="Y188" s="35"/>
      <c r="Z188" s="35"/>
      <c r="AA188" s="35"/>
      <c r="AB188" s="35"/>
      <c r="AC188" s="35"/>
      <c r="AD188" s="35"/>
      <c r="AE188" s="35"/>
      <c r="AT188" s="18" t="s">
        <v>194</v>
      </c>
      <c r="AU188" s="18" t="s">
        <v>83</v>
      </c>
    </row>
    <row r="189" spans="1:65" s="2" customFormat="1" ht="16.5" customHeight="1">
      <c r="A189" s="35"/>
      <c r="B189" s="36"/>
      <c r="C189" s="204" t="s">
        <v>226</v>
      </c>
      <c r="D189" s="204" t="s">
        <v>187</v>
      </c>
      <c r="E189" s="205" t="s">
        <v>1298</v>
      </c>
      <c r="F189" s="206" t="s">
        <v>4198</v>
      </c>
      <c r="G189" s="207" t="s">
        <v>190</v>
      </c>
      <c r="H189" s="208">
        <v>18</v>
      </c>
      <c r="I189" s="209"/>
      <c r="J189" s="210">
        <f>ROUND(I189*H189,2)</f>
        <v>0</v>
      </c>
      <c r="K189" s="206" t="s">
        <v>1</v>
      </c>
      <c r="L189" s="40"/>
      <c r="M189" s="211" t="s">
        <v>1</v>
      </c>
      <c r="N189" s="212" t="s">
        <v>38</v>
      </c>
      <c r="O189" s="72"/>
      <c r="P189" s="213">
        <f>O189*H189</f>
        <v>0</v>
      </c>
      <c r="Q189" s="213">
        <v>0</v>
      </c>
      <c r="R189" s="213">
        <f>Q189*H189</f>
        <v>0</v>
      </c>
      <c r="S189" s="213">
        <v>0</v>
      </c>
      <c r="T189" s="214">
        <f>S189*H189</f>
        <v>0</v>
      </c>
      <c r="U189" s="35"/>
      <c r="V189" s="35"/>
      <c r="W189" s="35"/>
      <c r="X189" s="35"/>
      <c r="Y189" s="35"/>
      <c r="Z189" s="35"/>
      <c r="AA189" s="35"/>
      <c r="AB189" s="35"/>
      <c r="AC189" s="35"/>
      <c r="AD189" s="35"/>
      <c r="AE189" s="35"/>
      <c r="AR189" s="215" t="s">
        <v>192</v>
      </c>
      <c r="AT189" s="215" t="s">
        <v>187</v>
      </c>
      <c r="AU189" s="215" t="s">
        <v>83</v>
      </c>
      <c r="AY189" s="18" t="s">
        <v>185</v>
      </c>
      <c r="BE189" s="216">
        <f>IF(N189="základní",J189,0)</f>
        <v>0</v>
      </c>
      <c r="BF189" s="216">
        <f>IF(N189="snížená",J189,0)</f>
        <v>0</v>
      </c>
      <c r="BG189" s="216">
        <f>IF(N189="zákl. přenesená",J189,0)</f>
        <v>0</v>
      </c>
      <c r="BH189" s="216">
        <f>IF(N189="sníž. přenesená",J189,0)</f>
        <v>0</v>
      </c>
      <c r="BI189" s="216">
        <f>IF(N189="nulová",J189,0)</f>
        <v>0</v>
      </c>
      <c r="BJ189" s="18" t="s">
        <v>81</v>
      </c>
      <c r="BK189" s="216">
        <f>ROUND(I189*H189,2)</f>
        <v>0</v>
      </c>
      <c r="BL189" s="18" t="s">
        <v>192</v>
      </c>
      <c r="BM189" s="215" t="s">
        <v>4199</v>
      </c>
    </row>
    <row r="190" spans="1:65" s="2" customFormat="1" ht="10.199999999999999">
      <c r="A190" s="35"/>
      <c r="B190" s="36"/>
      <c r="C190" s="37"/>
      <c r="D190" s="217" t="s">
        <v>194</v>
      </c>
      <c r="E190" s="37"/>
      <c r="F190" s="218" t="s">
        <v>4198</v>
      </c>
      <c r="G190" s="37"/>
      <c r="H190" s="37"/>
      <c r="I190" s="116"/>
      <c r="J190" s="37"/>
      <c r="K190" s="37"/>
      <c r="L190" s="40"/>
      <c r="M190" s="219"/>
      <c r="N190" s="220"/>
      <c r="O190" s="72"/>
      <c r="P190" s="72"/>
      <c r="Q190" s="72"/>
      <c r="R190" s="72"/>
      <c r="S190" s="72"/>
      <c r="T190" s="73"/>
      <c r="U190" s="35"/>
      <c r="V190" s="35"/>
      <c r="W190" s="35"/>
      <c r="X190" s="35"/>
      <c r="Y190" s="35"/>
      <c r="Z190" s="35"/>
      <c r="AA190" s="35"/>
      <c r="AB190" s="35"/>
      <c r="AC190" s="35"/>
      <c r="AD190" s="35"/>
      <c r="AE190" s="35"/>
      <c r="AT190" s="18" t="s">
        <v>194</v>
      </c>
      <c r="AU190" s="18" t="s">
        <v>83</v>
      </c>
    </row>
    <row r="191" spans="1:65" s="2" customFormat="1" ht="16.5" customHeight="1">
      <c r="A191" s="35"/>
      <c r="B191" s="36"/>
      <c r="C191" s="204" t="s">
        <v>248</v>
      </c>
      <c r="D191" s="204" t="s">
        <v>187</v>
      </c>
      <c r="E191" s="205" t="s">
        <v>1301</v>
      </c>
      <c r="F191" s="206" t="s">
        <v>4200</v>
      </c>
      <c r="G191" s="207" t="s">
        <v>190</v>
      </c>
      <c r="H191" s="208">
        <v>3</v>
      </c>
      <c r="I191" s="209"/>
      <c r="J191" s="210">
        <f>ROUND(I191*H191,2)</f>
        <v>0</v>
      </c>
      <c r="K191" s="206" t="s">
        <v>1</v>
      </c>
      <c r="L191" s="40"/>
      <c r="M191" s="211" t="s">
        <v>1</v>
      </c>
      <c r="N191" s="212" t="s">
        <v>38</v>
      </c>
      <c r="O191" s="72"/>
      <c r="P191" s="213">
        <f>O191*H191</f>
        <v>0</v>
      </c>
      <c r="Q191" s="213">
        <v>0</v>
      </c>
      <c r="R191" s="213">
        <f>Q191*H191</f>
        <v>0</v>
      </c>
      <c r="S191" s="213">
        <v>0</v>
      </c>
      <c r="T191" s="214">
        <f>S191*H191</f>
        <v>0</v>
      </c>
      <c r="U191" s="35"/>
      <c r="V191" s="35"/>
      <c r="W191" s="35"/>
      <c r="X191" s="35"/>
      <c r="Y191" s="35"/>
      <c r="Z191" s="35"/>
      <c r="AA191" s="35"/>
      <c r="AB191" s="35"/>
      <c r="AC191" s="35"/>
      <c r="AD191" s="35"/>
      <c r="AE191" s="35"/>
      <c r="AR191" s="215" t="s">
        <v>192</v>
      </c>
      <c r="AT191" s="215" t="s">
        <v>187</v>
      </c>
      <c r="AU191" s="215" t="s">
        <v>83</v>
      </c>
      <c r="AY191" s="18" t="s">
        <v>185</v>
      </c>
      <c r="BE191" s="216">
        <f>IF(N191="základní",J191,0)</f>
        <v>0</v>
      </c>
      <c r="BF191" s="216">
        <f>IF(N191="snížená",J191,0)</f>
        <v>0</v>
      </c>
      <c r="BG191" s="216">
        <f>IF(N191="zákl. přenesená",J191,0)</f>
        <v>0</v>
      </c>
      <c r="BH191" s="216">
        <f>IF(N191="sníž. přenesená",J191,0)</f>
        <v>0</v>
      </c>
      <c r="BI191" s="216">
        <f>IF(N191="nulová",J191,0)</f>
        <v>0</v>
      </c>
      <c r="BJ191" s="18" t="s">
        <v>81</v>
      </c>
      <c r="BK191" s="216">
        <f>ROUND(I191*H191,2)</f>
        <v>0</v>
      </c>
      <c r="BL191" s="18" t="s">
        <v>192</v>
      </c>
      <c r="BM191" s="215" t="s">
        <v>4201</v>
      </c>
    </row>
    <row r="192" spans="1:65" s="2" customFormat="1" ht="10.199999999999999">
      <c r="A192" s="35"/>
      <c r="B192" s="36"/>
      <c r="C192" s="37"/>
      <c r="D192" s="217" t="s">
        <v>194</v>
      </c>
      <c r="E192" s="37"/>
      <c r="F192" s="218" t="s">
        <v>4200</v>
      </c>
      <c r="G192" s="37"/>
      <c r="H192" s="37"/>
      <c r="I192" s="116"/>
      <c r="J192" s="37"/>
      <c r="K192" s="37"/>
      <c r="L192" s="40"/>
      <c r="M192" s="219"/>
      <c r="N192" s="220"/>
      <c r="O192" s="72"/>
      <c r="P192" s="72"/>
      <c r="Q192" s="72"/>
      <c r="R192" s="72"/>
      <c r="S192" s="72"/>
      <c r="T192" s="73"/>
      <c r="U192" s="35"/>
      <c r="V192" s="35"/>
      <c r="W192" s="35"/>
      <c r="X192" s="35"/>
      <c r="Y192" s="35"/>
      <c r="Z192" s="35"/>
      <c r="AA192" s="35"/>
      <c r="AB192" s="35"/>
      <c r="AC192" s="35"/>
      <c r="AD192" s="35"/>
      <c r="AE192" s="35"/>
      <c r="AT192" s="18" t="s">
        <v>194</v>
      </c>
      <c r="AU192" s="18" t="s">
        <v>83</v>
      </c>
    </row>
    <row r="193" spans="1:65" s="2" customFormat="1" ht="16.5" customHeight="1">
      <c r="A193" s="35"/>
      <c r="B193" s="36"/>
      <c r="C193" s="204" t="s">
        <v>254</v>
      </c>
      <c r="D193" s="204" t="s">
        <v>187</v>
      </c>
      <c r="E193" s="205" t="s">
        <v>1304</v>
      </c>
      <c r="F193" s="206" t="s">
        <v>4202</v>
      </c>
      <c r="G193" s="207" t="s">
        <v>190</v>
      </c>
      <c r="H193" s="208">
        <v>1</v>
      </c>
      <c r="I193" s="209"/>
      <c r="J193" s="210">
        <f>ROUND(I193*H193,2)</f>
        <v>0</v>
      </c>
      <c r="K193" s="206" t="s">
        <v>1</v>
      </c>
      <c r="L193" s="40"/>
      <c r="M193" s="211" t="s">
        <v>1</v>
      </c>
      <c r="N193" s="212" t="s">
        <v>38</v>
      </c>
      <c r="O193" s="72"/>
      <c r="P193" s="213">
        <f>O193*H193</f>
        <v>0</v>
      </c>
      <c r="Q193" s="213">
        <v>0</v>
      </c>
      <c r="R193" s="213">
        <f>Q193*H193</f>
        <v>0</v>
      </c>
      <c r="S193" s="213">
        <v>0</v>
      </c>
      <c r="T193" s="214">
        <f>S193*H193</f>
        <v>0</v>
      </c>
      <c r="U193" s="35"/>
      <c r="V193" s="35"/>
      <c r="W193" s="35"/>
      <c r="X193" s="35"/>
      <c r="Y193" s="35"/>
      <c r="Z193" s="35"/>
      <c r="AA193" s="35"/>
      <c r="AB193" s="35"/>
      <c r="AC193" s="35"/>
      <c r="AD193" s="35"/>
      <c r="AE193" s="35"/>
      <c r="AR193" s="215" t="s">
        <v>192</v>
      </c>
      <c r="AT193" s="215" t="s">
        <v>187</v>
      </c>
      <c r="AU193" s="215" t="s">
        <v>83</v>
      </c>
      <c r="AY193" s="18" t="s">
        <v>185</v>
      </c>
      <c r="BE193" s="216">
        <f>IF(N193="základní",J193,0)</f>
        <v>0</v>
      </c>
      <c r="BF193" s="216">
        <f>IF(N193="snížená",J193,0)</f>
        <v>0</v>
      </c>
      <c r="BG193" s="216">
        <f>IF(N193="zákl. přenesená",J193,0)</f>
        <v>0</v>
      </c>
      <c r="BH193" s="216">
        <f>IF(N193="sníž. přenesená",J193,0)</f>
        <v>0</v>
      </c>
      <c r="BI193" s="216">
        <f>IF(N193="nulová",J193,0)</f>
        <v>0</v>
      </c>
      <c r="BJ193" s="18" t="s">
        <v>81</v>
      </c>
      <c r="BK193" s="216">
        <f>ROUND(I193*H193,2)</f>
        <v>0</v>
      </c>
      <c r="BL193" s="18" t="s">
        <v>192</v>
      </c>
      <c r="BM193" s="215" t="s">
        <v>4203</v>
      </c>
    </row>
    <row r="194" spans="1:65" s="2" customFormat="1" ht="10.199999999999999">
      <c r="A194" s="35"/>
      <c r="B194" s="36"/>
      <c r="C194" s="37"/>
      <c r="D194" s="217" t="s">
        <v>194</v>
      </c>
      <c r="E194" s="37"/>
      <c r="F194" s="218" t="s">
        <v>4202</v>
      </c>
      <c r="G194" s="37"/>
      <c r="H194" s="37"/>
      <c r="I194" s="116"/>
      <c r="J194" s="37"/>
      <c r="K194" s="37"/>
      <c r="L194" s="40"/>
      <c r="M194" s="219"/>
      <c r="N194" s="220"/>
      <c r="O194" s="72"/>
      <c r="P194" s="72"/>
      <c r="Q194" s="72"/>
      <c r="R194" s="72"/>
      <c r="S194" s="72"/>
      <c r="T194" s="73"/>
      <c r="U194" s="35"/>
      <c r="V194" s="35"/>
      <c r="W194" s="35"/>
      <c r="X194" s="35"/>
      <c r="Y194" s="35"/>
      <c r="Z194" s="35"/>
      <c r="AA194" s="35"/>
      <c r="AB194" s="35"/>
      <c r="AC194" s="35"/>
      <c r="AD194" s="35"/>
      <c r="AE194" s="35"/>
      <c r="AT194" s="18" t="s">
        <v>194</v>
      </c>
      <c r="AU194" s="18" t="s">
        <v>83</v>
      </c>
    </row>
    <row r="195" spans="1:65" s="2" customFormat="1" ht="16.5" customHeight="1">
      <c r="A195" s="35"/>
      <c r="B195" s="36"/>
      <c r="C195" s="204" t="s">
        <v>260</v>
      </c>
      <c r="D195" s="204" t="s">
        <v>187</v>
      </c>
      <c r="E195" s="205" t="s">
        <v>1307</v>
      </c>
      <c r="F195" s="206" t="s">
        <v>4204</v>
      </c>
      <c r="G195" s="207" t="s">
        <v>190</v>
      </c>
      <c r="H195" s="208">
        <v>2</v>
      </c>
      <c r="I195" s="209"/>
      <c r="J195" s="210">
        <f>ROUND(I195*H195,2)</f>
        <v>0</v>
      </c>
      <c r="K195" s="206" t="s">
        <v>1</v>
      </c>
      <c r="L195" s="40"/>
      <c r="M195" s="211" t="s">
        <v>1</v>
      </c>
      <c r="N195" s="212" t="s">
        <v>38</v>
      </c>
      <c r="O195" s="72"/>
      <c r="P195" s="213">
        <f>O195*H195</f>
        <v>0</v>
      </c>
      <c r="Q195" s="213">
        <v>0</v>
      </c>
      <c r="R195" s="213">
        <f>Q195*H195</f>
        <v>0</v>
      </c>
      <c r="S195" s="213">
        <v>0</v>
      </c>
      <c r="T195" s="214">
        <f>S195*H195</f>
        <v>0</v>
      </c>
      <c r="U195" s="35"/>
      <c r="V195" s="35"/>
      <c r="W195" s="35"/>
      <c r="X195" s="35"/>
      <c r="Y195" s="35"/>
      <c r="Z195" s="35"/>
      <c r="AA195" s="35"/>
      <c r="AB195" s="35"/>
      <c r="AC195" s="35"/>
      <c r="AD195" s="35"/>
      <c r="AE195" s="35"/>
      <c r="AR195" s="215" t="s">
        <v>192</v>
      </c>
      <c r="AT195" s="215" t="s">
        <v>187</v>
      </c>
      <c r="AU195" s="215" t="s">
        <v>83</v>
      </c>
      <c r="AY195" s="18" t="s">
        <v>185</v>
      </c>
      <c r="BE195" s="216">
        <f>IF(N195="základní",J195,0)</f>
        <v>0</v>
      </c>
      <c r="BF195" s="216">
        <f>IF(N195="snížená",J195,0)</f>
        <v>0</v>
      </c>
      <c r="BG195" s="216">
        <f>IF(N195="zákl. přenesená",J195,0)</f>
        <v>0</v>
      </c>
      <c r="BH195" s="216">
        <f>IF(N195="sníž. přenesená",J195,0)</f>
        <v>0</v>
      </c>
      <c r="BI195" s="216">
        <f>IF(N195="nulová",J195,0)</f>
        <v>0</v>
      </c>
      <c r="BJ195" s="18" t="s">
        <v>81</v>
      </c>
      <c r="BK195" s="216">
        <f>ROUND(I195*H195,2)</f>
        <v>0</v>
      </c>
      <c r="BL195" s="18" t="s">
        <v>192</v>
      </c>
      <c r="BM195" s="215" t="s">
        <v>4205</v>
      </c>
    </row>
    <row r="196" spans="1:65" s="2" customFormat="1" ht="10.199999999999999">
      <c r="A196" s="35"/>
      <c r="B196" s="36"/>
      <c r="C196" s="37"/>
      <c r="D196" s="217" t="s">
        <v>194</v>
      </c>
      <c r="E196" s="37"/>
      <c r="F196" s="218" t="s">
        <v>4204</v>
      </c>
      <c r="G196" s="37"/>
      <c r="H196" s="37"/>
      <c r="I196" s="116"/>
      <c r="J196" s="37"/>
      <c r="K196" s="37"/>
      <c r="L196" s="40"/>
      <c r="M196" s="219"/>
      <c r="N196" s="220"/>
      <c r="O196" s="72"/>
      <c r="P196" s="72"/>
      <c r="Q196" s="72"/>
      <c r="R196" s="72"/>
      <c r="S196" s="72"/>
      <c r="T196" s="73"/>
      <c r="U196" s="35"/>
      <c r="V196" s="35"/>
      <c r="W196" s="35"/>
      <c r="X196" s="35"/>
      <c r="Y196" s="35"/>
      <c r="Z196" s="35"/>
      <c r="AA196" s="35"/>
      <c r="AB196" s="35"/>
      <c r="AC196" s="35"/>
      <c r="AD196" s="35"/>
      <c r="AE196" s="35"/>
      <c r="AT196" s="18" t="s">
        <v>194</v>
      </c>
      <c r="AU196" s="18" t="s">
        <v>83</v>
      </c>
    </row>
    <row r="197" spans="1:65" s="2" customFormat="1" ht="21.75" customHeight="1">
      <c r="A197" s="35"/>
      <c r="B197" s="36"/>
      <c r="C197" s="204" t="s">
        <v>268</v>
      </c>
      <c r="D197" s="204" t="s">
        <v>187</v>
      </c>
      <c r="E197" s="205" t="s">
        <v>1310</v>
      </c>
      <c r="F197" s="206" t="s">
        <v>4206</v>
      </c>
      <c r="G197" s="207" t="s">
        <v>190</v>
      </c>
      <c r="H197" s="208">
        <v>8</v>
      </c>
      <c r="I197" s="209"/>
      <c r="J197" s="210">
        <f>ROUND(I197*H197,2)</f>
        <v>0</v>
      </c>
      <c r="K197" s="206" t="s">
        <v>1</v>
      </c>
      <c r="L197" s="40"/>
      <c r="M197" s="211" t="s">
        <v>1</v>
      </c>
      <c r="N197" s="212" t="s">
        <v>38</v>
      </c>
      <c r="O197" s="72"/>
      <c r="P197" s="213">
        <f>O197*H197</f>
        <v>0</v>
      </c>
      <c r="Q197" s="213">
        <v>0</v>
      </c>
      <c r="R197" s="213">
        <f>Q197*H197</f>
        <v>0</v>
      </c>
      <c r="S197" s="213">
        <v>0</v>
      </c>
      <c r="T197" s="214">
        <f>S197*H197</f>
        <v>0</v>
      </c>
      <c r="U197" s="35"/>
      <c r="V197" s="35"/>
      <c r="W197" s="35"/>
      <c r="X197" s="35"/>
      <c r="Y197" s="35"/>
      <c r="Z197" s="35"/>
      <c r="AA197" s="35"/>
      <c r="AB197" s="35"/>
      <c r="AC197" s="35"/>
      <c r="AD197" s="35"/>
      <c r="AE197" s="35"/>
      <c r="AR197" s="215" t="s">
        <v>192</v>
      </c>
      <c r="AT197" s="215" t="s">
        <v>187</v>
      </c>
      <c r="AU197" s="215" t="s">
        <v>83</v>
      </c>
      <c r="AY197" s="18" t="s">
        <v>185</v>
      </c>
      <c r="BE197" s="216">
        <f>IF(N197="základní",J197,0)</f>
        <v>0</v>
      </c>
      <c r="BF197" s="216">
        <f>IF(N197="snížená",J197,0)</f>
        <v>0</v>
      </c>
      <c r="BG197" s="216">
        <f>IF(N197="zákl. přenesená",J197,0)</f>
        <v>0</v>
      </c>
      <c r="BH197" s="216">
        <f>IF(N197="sníž. přenesená",J197,0)</f>
        <v>0</v>
      </c>
      <c r="BI197" s="216">
        <f>IF(N197="nulová",J197,0)</f>
        <v>0</v>
      </c>
      <c r="BJ197" s="18" t="s">
        <v>81</v>
      </c>
      <c r="BK197" s="216">
        <f>ROUND(I197*H197,2)</f>
        <v>0</v>
      </c>
      <c r="BL197" s="18" t="s">
        <v>192</v>
      </c>
      <c r="BM197" s="215" t="s">
        <v>4207</v>
      </c>
    </row>
    <row r="198" spans="1:65" s="2" customFormat="1" ht="10.199999999999999">
      <c r="A198" s="35"/>
      <c r="B198" s="36"/>
      <c r="C198" s="37"/>
      <c r="D198" s="217" t="s">
        <v>194</v>
      </c>
      <c r="E198" s="37"/>
      <c r="F198" s="218" t="s">
        <v>4208</v>
      </c>
      <c r="G198" s="37"/>
      <c r="H198" s="37"/>
      <c r="I198" s="116"/>
      <c r="J198" s="37"/>
      <c r="K198" s="37"/>
      <c r="L198" s="40"/>
      <c r="M198" s="219"/>
      <c r="N198" s="220"/>
      <c r="O198" s="72"/>
      <c r="P198" s="72"/>
      <c r="Q198" s="72"/>
      <c r="R198" s="72"/>
      <c r="S198" s="72"/>
      <c r="T198" s="73"/>
      <c r="U198" s="35"/>
      <c r="V198" s="35"/>
      <c r="W198" s="35"/>
      <c r="X198" s="35"/>
      <c r="Y198" s="35"/>
      <c r="Z198" s="35"/>
      <c r="AA198" s="35"/>
      <c r="AB198" s="35"/>
      <c r="AC198" s="35"/>
      <c r="AD198" s="35"/>
      <c r="AE198" s="35"/>
      <c r="AT198" s="18" t="s">
        <v>194</v>
      </c>
      <c r="AU198" s="18" t="s">
        <v>83</v>
      </c>
    </row>
    <row r="199" spans="1:65" s="2" customFormat="1" ht="21.75" customHeight="1">
      <c r="A199" s="35"/>
      <c r="B199" s="36"/>
      <c r="C199" s="204" t="s">
        <v>274</v>
      </c>
      <c r="D199" s="204" t="s">
        <v>187</v>
      </c>
      <c r="E199" s="205" t="s">
        <v>1313</v>
      </c>
      <c r="F199" s="206" t="s">
        <v>4209</v>
      </c>
      <c r="G199" s="207" t="s">
        <v>190</v>
      </c>
      <c r="H199" s="208">
        <v>1</v>
      </c>
      <c r="I199" s="209"/>
      <c r="J199" s="210">
        <f>ROUND(I199*H199,2)</f>
        <v>0</v>
      </c>
      <c r="K199" s="206" t="s">
        <v>1</v>
      </c>
      <c r="L199" s="40"/>
      <c r="M199" s="211" t="s">
        <v>1</v>
      </c>
      <c r="N199" s="212" t="s">
        <v>38</v>
      </c>
      <c r="O199" s="72"/>
      <c r="P199" s="213">
        <f>O199*H199</f>
        <v>0</v>
      </c>
      <c r="Q199" s="213">
        <v>0</v>
      </c>
      <c r="R199" s="213">
        <f>Q199*H199</f>
        <v>0</v>
      </c>
      <c r="S199" s="213">
        <v>0</v>
      </c>
      <c r="T199" s="214">
        <f>S199*H199</f>
        <v>0</v>
      </c>
      <c r="U199" s="35"/>
      <c r="V199" s="35"/>
      <c r="W199" s="35"/>
      <c r="X199" s="35"/>
      <c r="Y199" s="35"/>
      <c r="Z199" s="35"/>
      <c r="AA199" s="35"/>
      <c r="AB199" s="35"/>
      <c r="AC199" s="35"/>
      <c r="AD199" s="35"/>
      <c r="AE199" s="35"/>
      <c r="AR199" s="215" t="s">
        <v>192</v>
      </c>
      <c r="AT199" s="215" t="s">
        <v>187</v>
      </c>
      <c r="AU199" s="215" t="s">
        <v>83</v>
      </c>
      <c r="AY199" s="18" t="s">
        <v>185</v>
      </c>
      <c r="BE199" s="216">
        <f>IF(N199="základní",J199,0)</f>
        <v>0</v>
      </c>
      <c r="BF199" s="216">
        <f>IF(N199="snížená",J199,0)</f>
        <v>0</v>
      </c>
      <c r="BG199" s="216">
        <f>IF(N199="zákl. přenesená",J199,0)</f>
        <v>0</v>
      </c>
      <c r="BH199" s="216">
        <f>IF(N199="sníž. přenesená",J199,0)</f>
        <v>0</v>
      </c>
      <c r="BI199" s="216">
        <f>IF(N199="nulová",J199,0)</f>
        <v>0</v>
      </c>
      <c r="BJ199" s="18" t="s">
        <v>81</v>
      </c>
      <c r="BK199" s="216">
        <f>ROUND(I199*H199,2)</f>
        <v>0</v>
      </c>
      <c r="BL199" s="18" t="s">
        <v>192</v>
      </c>
      <c r="BM199" s="215" t="s">
        <v>4210</v>
      </c>
    </row>
    <row r="200" spans="1:65" s="2" customFormat="1" ht="19.2">
      <c r="A200" s="35"/>
      <c r="B200" s="36"/>
      <c r="C200" s="37"/>
      <c r="D200" s="217" t="s">
        <v>194</v>
      </c>
      <c r="E200" s="37"/>
      <c r="F200" s="218" t="s">
        <v>4209</v>
      </c>
      <c r="G200" s="37"/>
      <c r="H200" s="37"/>
      <c r="I200" s="116"/>
      <c r="J200" s="37"/>
      <c r="K200" s="37"/>
      <c r="L200" s="40"/>
      <c r="M200" s="219"/>
      <c r="N200" s="220"/>
      <c r="O200" s="72"/>
      <c r="P200" s="72"/>
      <c r="Q200" s="72"/>
      <c r="R200" s="72"/>
      <c r="S200" s="72"/>
      <c r="T200" s="73"/>
      <c r="U200" s="35"/>
      <c r="V200" s="35"/>
      <c r="W200" s="35"/>
      <c r="X200" s="35"/>
      <c r="Y200" s="35"/>
      <c r="Z200" s="35"/>
      <c r="AA200" s="35"/>
      <c r="AB200" s="35"/>
      <c r="AC200" s="35"/>
      <c r="AD200" s="35"/>
      <c r="AE200" s="35"/>
      <c r="AT200" s="18" t="s">
        <v>194</v>
      </c>
      <c r="AU200" s="18" t="s">
        <v>83</v>
      </c>
    </row>
    <row r="201" spans="1:65" s="2" customFormat="1" ht="16.5" customHeight="1">
      <c r="A201" s="35"/>
      <c r="B201" s="36"/>
      <c r="C201" s="204" t="s">
        <v>8</v>
      </c>
      <c r="D201" s="204" t="s">
        <v>187</v>
      </c>
      <c r="E201" s="205" t="s">
        <v>1316</v>
      </c>
      <c r="F201" s="206" t="s">
        <v>4211</v>
      </c>
      <c r="G201" s="207" t="s">
        <v>995</v>
      </c>
      <c r="H201" s="208">
        <v>1</v>
      </c>
      <c r="I201" s="209"/>
      <c r="J201" s="210">
        <f>ROUND(I201*H201,2)</f>
        <v>0</v>
      </c>
      <c r="K201" s="206" t="s">
        <v>1</v>
      </c>
      <c r="L201" s="40"/>
      <c r="M201" s="211" t="s">
        <v>1</v>
      </c>
      <c r="N201" s="212" t="s">
        <v>38</v>
      </c>
      <c r="O201" s="72"/>
      <c r="P201" s="213">
        <f>O201*H201</f>
        <v>0</v>
      </c>
      <c r="Q201" s="213">
        <v>0</v>
      </c>
      <c r="R201" s="213">
        <f>Q201*H201</f>
        <v>0</v>
      </c>
      <c r="S201" s="213">
        <v>0</v>
      </c>
      <c r="T201" s="214">
        <f>S201*H201</f>
        <v>0</v>
      </c>
      <c r="U201" s="35"/>
      <c r="V201" s="35"/>
      <c r="W201" s="35"/>
      <c r="X201" s="35"/>
      <c r="Y201" s="35"/>
      <c r="Z201" s="35"/>
      <c r="AA201" s="35"/>
      <c r="AB201" s="35"/>
      <c r="AC201" s="35"/>
      <c r="AD201" s="35"/>
      <c r="AE201" s="35"/>
      <c r="AR201" s="215" t="s">
        <v>192</v>
      </c>
      <c r="AT201" s="215" t="s">
        <v>187</v>
      </c>
      <c r="AU201" s="215" t="s">
        <v>83</v>
      </c>
      <c r="AY201" s="18" t="s">
        <v>185</v>
      </c>
      <c r="BE201" s="216">
        <f>IF(N201="základní",J201,0)</f>
        <v>0</v>
      </c>
      <c r="BF201" s="216">
        <f>IF(N201="snížená",J201,0)</f>
        <v>0</v>
      </c>
      <c r="BG201" s="216">
        <f>IF(N201="zákl. přenesená",J201,0)</f>
        <v>0</v>
      </c>
      <c r="BH201" s="216">
        <f>IF(N201="sníž. přenesená",J201,0)</f>
        <v>0</v>
      </c>
      <c r="BI201" s="216">
        <f>IF(N201="nulová",J201,0)</f>
        <v>0</v>
      </c>
      <c r="BJ201" s="18" t="s">
        <v>81</v>
      </c>
      <c r="BK201" s="216">
        <f>ROUND(I201*H201,2)</f>
        <v>0</v>
      </c>
      <c r="BL201" s="18" t="s">
        <v>192</v>
      </c>
      <c r="BM201" s="215" t="s">
        <v>4212</v>
      </c>
    </row>
    <row r="202" spans="1:65" s="2" customFormat="1" ht="10.199999999999999">
      <c r="A202" s="35"/>
      <c r="B202" s="36"/>
      <c r="C202" s="37"/>
      <c r="D202" s="217" t="s">
        <v>194</v>
      </c>
      <c r="E202" s="37"/>
      <c r="F202" s="218" t="s">
        <v>4211</v>
      </c>
      <c r="G202" s="37"/>
      <c r="H202" s="37"/>
      <c r="I202" s="116"/>
      <c r="J202" s="37"/>
      <c r="K202" s="37"/>
      <c r="L202" s="40"/>
      <c r="M202" s="219"/>
      <c r="N202" s="220"/>
      <c r="O202" s="72"/>
      <c r="P202" s="72"/>
      <c r="Q202" s="72"/>
      <c r="R202" s="72"/>
      <c r="S202" s="72"/>
      <c r="T202" s="73"/>
      <c r="U202" s="35"/>
      <c r="V202" s="35"/>
      <c r="W202" s="35"/>
      <c r="X202" s="35"/>
      <c r="Y202" s="35"/>
      <c r="Z202" s="35"/>
      <c r="AA202" s="35"/>
      <c r="AB202" s="35"/>
      <c r="AC202" s="35"/>
      <c r="AD202" s="35"/>
      <c r="AE202" s="35"/>
      <c r="AT202" s="18" t="s">
        <v>194</v>
      </c>
      <c r="AU202" s="18" t="s">
        <v>83</v>
      </c>
    </row>
    <row r="203" spans="1:65" s="12" customFormat="1" ht="22.8" customHeight="1">
      <c r="B203" s="188"/>
      <c r="C203" s="189"/>
      <c r="D203" s="190" t="s">
        <v>72</v>
      </c>
      <c r="E203" s="202" t="s">
        <v>514</v>
      </c>
      <c r="F203" s="202" t="s">
        <v>515</v>
      </c>
      <c r="G203" s="189"/>
      <c r="H203" s="189"/>
      <c r="I203" s="192"/>
      <c r="J203" s="203">
        <f>BK203</f>
        <v>0</v>
      </c>
      <c r="K203" s="189"/>
      <c r="L203" s="194"/>
      <c r="M203" s="195"/>
      <c r="N203" s="196"/>
      <c r="O203" s="196"/>
      <c r="P203" s="197">
        <f>SUM(P204:P205)</f>
        <v>0</v>
      </c>
      <c r="Q203" s="196"/>
      <c r="R203" s="197">
        <f>SUM(R204:R205)</f>
        <v>0</v>
      </c>
      <c r="S203" s="196"/>
      <c r="T203" s="198">
        <f>SUM(T204:T205)</f>
        <v>0</v>
      </c>
      <c r="AR203" s="199" t="s">
        <v>81</v>
      </c>
      <c r="AT203" s="200" t="s">
        <v>72</v>
      </c>
      <c r="AU203" s="200" t="s">
        <v>81</v>
      </c>
      <c r="AY203" s="199" t="s">
        <v>185</v>
      </c>
      <c r="BK203" s="201">
        <f>SUM(BK204:BK205)</f>
        <v>0</v>
      </c>
    </row>
    <row r="204" spans="1:65" s="2" customFormat="1" ht="21.75" customHeight="1">
      <c r="A204" s="35"/>
      <c r="B204" s="36"/>
      <c r="C204" s="204" t="s">
        <v>282</v>
      </c>
      <c r="D204" s="204" t="s">
        <v>187</v>
      </c>
      <c r="E204" s="205" t="s">
        <v>517</v>
      </c>
      <c r="F204" s="206" t="s">
        <v>518</v>
      </c>
      <c r="G204" s="207" t="s">
        <v>449</v>
      </c>
      <c r="H204" s="208">
        <v>0.16</v>
      </c>
      <c r="I204" s="209"/>
      <c r="J204" s="210">
        <f>ROUND(I204*H204,2)</f>
        <v>0</v>
      </c>
      <c r="K204" s="206" t="s">
        <v>191</v>
      </c>
      <c r="L204" s="40"/>
      <c r="M204" s="211" t="s">
        <v>1</v>
      </c>
      <c r="N204" s="212" t="s">
        <v>38</v>
      </c>
      <c r="O204" s="72"/>
      <c r="P204" s="213">
        <f>O204*H204</f>
        <v>0</v>
      </c>
      <c r="Q204" s="213">
        <v>0</v>
      </c>
      <c r="R204" s="213">
        <f>Q204*H204</f>
        <v>0</v>
      </c>
      <c r="S204" s="213">
        <v>0</v>
      </c>
      <c r="T204" s="214">
        <f>S204*H204</f>
        <v>0</v>
      </c>
      <c r="U204" s="35"/>
      <c r="V204" s="35"/>
      <c r="W204" s="35"/>
      <c r="X204" s="35"/>
      <c r="Y204" s="35"/>
      <c r="Z204" s="35"/>
      <c r="AA204" s="35"/>
      <c r="AB204" s="35"/>
      <c r="AC204" s="35"/>
      <c r="AD204" s="35"/>
      <c r="AE204" s="35"/>
      <c r="AR204" s="215" t="s">
        <v>192</v>
      </c>
      <c r="AT204" s="215" t="s">
        <v>187</v>
      </c>
      <c r="AU204" s="215" t="s">
        <v>83</v>
      </c>
      <c r="AY204" s="18" t="s">
        <v>185</v>
      </c>
      <c r="BE204" s="216">
        <f>IF(N204="základní",J204,0)</f>
        <v>0</v>
      </c>
      <c r="BF204" s="216">
        <f>IF(N204="snížená",J204,0)</f>
        <v>0</v>
      </c>
      <c r="BG204" s="216">
        <f>IF(N204="zákl. přenesená",J204,0)</f>
        <v>0</v>
      </c>
      <c r="BH204" s="216">
        <f>IF(N204="sníž. přenesená",J204,0)</f>
        <v>0</v>
      </c>
      <c r="BI204" s="216">
        <f>IF(N204="nulová",J204,0)</f>
        <v>0</v>
      </c>
      <c r="BJ204" s="18" t="s">
        <v>81</v>
      </c>
      <c r="BK204" s="216">
        <f>ROUND(I204*H204,2)</f>
        <v>0</v>
      </c>
      <c r="BL204" s="18" t="s">
        <v>192</v>
      </c>
      <c r="BM204" s="215" t="s">
        <v>4213</v>
      </c>
    </row>
    <row r="205" spans="1:65" s="2" customFormat="1" ht="19.2">
      <c r="A205" s="35"/>
      <c r="B205" s="36"/>
      <c r="C205" s="37"/>
      <c r="D205" s="217" t="s">
        <v>194</v>
      </c>
      <c r="E205" s="37"/>
      <c r="F205" s="218" t="s">
        <v>520</v>
      </c>
      <c r="G205" s="37"/>
      <c r="H205" s="37"/>
      <c r="I205" s="116"/>
      <c r="J205" s="37"/>
      <c r="K205" s="37"/>
      <c r="L205" s="40"/>
      <c r="M205" s="254"/>
      <c r="N205" s="255"/>
      <c r="O205" s="256"/>
      <c r="P205" s="256"/>
      <c r="Q205" s="256"/>
      <c r="R205" s="256"/>
      <c r="S205" s="256"/>
      <c r="T205" s="257"/>
      <c r="U205" s="35"/>
      <c r="V205" s="35"/>
      <c r="W205" s="35"/>
      <c r="X205" s="35"/>
      <c r="Y205" s="35"/>
      <c r="Z205" s="35"/>
      <c r="AA205" s="35"/>
      <c r="AB205" s="35"/>
      <c r="AC205" s="35"/>
      <c r="AD205" s="35"/>
      <c r="AE205" s="35"/>
      <c r="AT205" s="18" t="s">
        <v>194</v>
      </c>
      <c r="AU205" s="18" t="s">
        <v>83</v>
      </c>
    </row>
    <row r="206" spans="1:65" s="2" customFormat="1" ht="6.9" customHeight="1">
      <c r="A206" s="35"/>
      <c r="B206" s="55"/>
      <c r="C206" s="56"/>
      <c r="D206" s="56"/>
      <c r="E206" s="56"/>
      <c r="F206" s="56"/>
      <c r="G206" s="56"/>
      <c r="H206" s="56"/>
      <c r="I206" s="153"/>
      <c r="J206" s="56"/>
      <c r="K206" s="56"/>
      <c r="L206" s="40"/>
      <c r="M206" s="35"/>
      <c r="O206" s="35"/>
      <c r="P206" s="35"/>
      <c r="Q206" s="35"/>
      <c r="R206" s="35"/>
      <c r="S206" s="35"/>
      <c r="T206" s="35"/>
      <c r="U206" s="35"/>
      <c r="V206" s="35"/>
      <c r="W206" s="35"/>
      <c r="X206" s="35"/>
      <c r="Y206" s="35"/>
      <c r="Z206" s="35"/>
      <c r="AA206" s="35"/>
      <c r="AB206" s="35"/>
      <c r="AC206" s="35"/>
      <c r="AD206" s="35"/>
      <c r="AE206" s="35"/>
    </row>
  </sheetData>
  <sheetProtection algorithmName="SHA-512" hashValue="FDoBjU2MZVB39Y5n/BTQJxhh/eUAfWpwueeHh5c2sb31T7p6zK6g90RkdhqWFNj7dNgj/ZGndEtGHB8NafxTpA==" saltValue="loVYJIuYW65P+Ejic0xrlB9HktX+pl09UIp1SXNTQ70XqHz0nVKy7ZjMpITQhxF+7vKBXc4kOj/fTjoC33lyDA==" spinCount="100000" sheet="1" objects="1" scenarios="1" formatColumns="0" formatRows="0" autoFilter="0"/>
  <autoFilter ref="C119:K205"/>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74"/>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149</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4214</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ROUND(J124,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ROUND((SUM(BE124:BE373)),  2)</f>
        <v>0</v>
      </c>
      <c r="G33" s="35"/>
      <c r="H33" s="35"/>
      <c r="I33" s="132">
        <v>0.21</v>
      </c>
      <c r="J33" s="131">
        <f>ROUND(((SUM(BE124:BE373))*I33),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ROUND((SUM(BF124:BF373)),  2)</f>
        <v>0</v>
      </c>
      <c r="G34" s="35"/>
      <c r="H34" s="35"/>
      <c r="I34" s="132">
        <v>0.15</v>
      </c>
      <c r="J34" s="131">
        <f>ROUND(((SUM(BF124:BF373))*I34),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ROUND((SUM(BG124:BG373)),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ROUND((SUM(BH124:BH373)),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ROUND((SUM(BI124:BI373)),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SO 901 - Patka vánočního stromu</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J124</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163</v>
      </c>
      <c r="E97" s="165"/>
      <c r="F97" s="165"/>
      <c r="G97" s="165"/>
      <c r="H97" s="165"/>
      <c r="I97" s="166"/>
      <c r="J97" s="167">
        <f>J125</f>
        <v>0</v>
      </c>
      <c r="K97" s="163"/>
      <c r="L97" s="168"/>
    </row>
    <row r="98" spans="1:31" s="10" customFormat="1" ht="19.95" customHeight="1">
      <c r="B98" s="169"/>
      <c r="C98" s="170"/>
      <c r="D98" s="171" t="s">
        <v>164</v>
      </c>
      <c r="E98" s="172"/>
      <c r="F98" s="172"/>
      <c r="G98" s="172"/>
      <c r="H98" s="172"/>
      <c r="I98" s="173"/>
      <c r="J98" s="174">
        <f>J126</f>
        <v>0</v>
      </c>
      <c r="K98" s="170"/>
      <c r="L98" s="175"/>
    </row>
    <row r="99" spans="1:31" s="10" customFormat="1" ht="19.95" customHeight="1">
      <c r="B99" s="169"/>
      <c r="C99" s="170"/>
      <c r="D99" s="171" t="s">
        <v>533</v>
      </c>
      <c r="E99" s="172"/>
      <c r="F99" s="172"/>
      <c r="G99" s="172"/>
      <c r="H99" s="172"/>
      <c r="I99" s="173"/>
      <c r="J99" s="174">
        <f>J174</f>
        <v>0</v>
      </c>
      <c r="K99" s="170"/>
      <c r="L99" s="175"/>
    </row>
    <row r="100" spans="1:31" s="10" customFormat="1" ht="19.95" customHeight="1">
      <c r="B100" s="169"/>
      <c r="C100" s="170"/>
      <c r="D100" s="171" t="s">
        <v>1136</v>
      </c>
      <c r="E100" s="172"/>
      <c r="F100" s="172"/>
      <c r="G100" s="172"/>
      <c r="H100" s="172"/>
      <c r="I100" s="173"/>
      <c r="J100" s="174">
        <f>J203</f>
        <v>0</v>
      </c>
      <c r="K100" s="170"/>
      <c r="L100" s="175"/>
    </row>
    <row r="101" spans="1:31" s="10" customFormat="1" ht="19.95" customHeight="1">
      <c r="B101" s="169"/>
      <c r="C101" s="170"/>
      <c r="D101" s="171" t="s">
        <v>534</v>
      </c>
      <c r="E101" s="172"/>
      <c r="F101" s="172"/>
      <c r="G101" s="172"/>
      <c r="H101" s="172"/>
      <c r="I101" s="173"/>
      <c r="J101" s="174">
        <f>J209</f>
        <v>0</v>
      </c>
      <c r="K101" s="170"/>
      <c r="L101" s="175"/>
    </row>
    <row r="102" spans="1:31" s="10" customFormat="1" ht="19.95" customHeight="1">
      <c r="B102" s="169"/>
      <c r="C102" s="170"/>
      <c r="D102" s="171" t="s">
        <v>537</v>
      </c>
      <c r="E102" s="172"/>
      <c r="F102" s="172"/>
      <c r="G102" s="172"/>
      <c r="H102" s="172"/>
      <c r="I102" s="173"/>
      <c r="J102" s="174">
        <f>J297</f>
        <v>0</v>
      </c>
      <c r="K102" s="170"/>
      <c r="L102" s="175"/>
    </row>
    <row r="103" spans="1:31" s="9" customFormat="1" ht="24.9" customHeight="1">
      <c r="B103" s="162"/>
      <c r="C103" s="163"/>
      <c r="D103" s="164" t="s">
        <v>538</v>
      </c>
      <c r="E103" s="165"/>
      <c r="F103" s="165"/>
      <c r="G103" s="165"/>
      <c r="H103" s="165"/>
      <c r="I103" s="166"/>
      <c r="J103" s="167">
        <f>J316</f>
        <v>0</v>
      </c>
      <c r="K103" s="163"/>
      <c r="L103" s="168"/>
    </row>
    <row r="104" spans="1:31" s="10" customFormat="1" ht="19.95" customHeight="1">
      <c r="B104" s="169"/>
      <c r="C104" s="170"/>
      <c r="D104" s="171" t="s">
        <v>539</v>
      </c>
      <c r="E104" s="172"/>
      <c r="F104" s="172"/>
      <c r="G104" s="172"/>
      <c r="H104" s="172"/>
      <c r="I104" s="173"/>
      <c r="J104" s="174">
        <f>J317</f>
        <v>0</v>
      </c>
      <c r="K104" s="170"/>
      <c r="L104" s="175"/>
    </row>
    <row r="105" spans="1:31" s="2" customFormat="1" ht="21.75" customHeight="1">
      <c r="A105" s="35"/>
      <c r="B105" s="36"/>
      <c r="C105" s="37"/>
      <c r="D105" s="37"/>
      <c r="E105" s="37"/>
      <c r="F105" s="37"/>
      <c r="G105" s="37"/>
      <c r="H105" s="37"/>
      <c r="I105" s="116"/>
      <c r="J105" s="37"/>
      <c r="K105" s="37"/>
      <c r="L105" s="52"/>
      <c r="S105" s="35"/>
      <c r="T105" s="35"/>
      <c r="U105" s="35"/>
      <c r="V105" s="35"/>
      <c r="W105" s="35"/>
      <c r="X105" s="35"/>
      <c r="Y105" s="35"/>
      <c r="Z105" s="35"/>
      <c r="AA105" s="35"/>
      <c r="AB105" s="35"/>
      <c r="AC105" s="35"/>
      <c r="AD105" s="35"/>
      <c r="AE105" s="35"/>
    </row>
    <row r="106" spans="1:31" s="2" customFormat="1" ht="6.9" customHeight="1">
      <c r="A106" s="35"/>
      <c r="B106" s="55"/>
      <c r="C106" s="56"/>
      <c r="D106" s="56"/>
      <c r="E106" s="56"/>
      <c r="F106" s="56"/>
      <c r="G106" s="56"/>
      <c r="H106" s="56"/>
      <c r="I106" s="153"/>
      <c r="J106" s="56"/>
      <c r="K106" s="56"/>
      <c r="L106" s="52"/>
      <c r="S106" s="35"/>
      <c r="T106" s="35"/>
      <c r="U106" s="35"/>
      <c r="V106" s="35"/>
      <c r="W106" s="35"/>
      <c r="X106" s="35"/>
      <c r="Y106" s="35"/>
      <c r="Z106" s="35"/>
      <c r="AA106" s="35"/>
      <c r="AB106" s="35"/>
      <c r="AC106" s="35"/>
      <c r="AD106" s="35"/>
      <c r="AE106" s="35"/>
    </row>
    <row r="110" spans="1:31" s="2" customFormat="1" ht="6.9" customHeight="1">
      <c r="A110" s="35"/>
      <c r="B110" s="57"/>
      <c r="C110" s="58"/>
      <c r="D110" s="58"/>
      <c r="E110" s="58"/>
      <c r="F110" s="58"/>
      <c r="G110" s="58"/>
      <c r="H110" s="58"/>
      <c r="I110" s="156"/>
      <c r="J110" s="58"/>
      <c r="K110" s="58"/>
      <c r="L110" s="52"/>
      <c r="S110" s="35"/>
      <c r="T110" s="35"/>
      <c r="U110" s="35"/>
      <c r="V110" s="35"/>
      <c r="W110" s="35"/>
      <c r="X110" s="35"/>
      <c r="Y110" s="35"/>
      <c r="Z110" s="35"/>
      <c r="AA110" s="35"/>
      <c r="AB110" s="35"/>
      <c r="AC110" s="35"/>
      <c r="AD110" s="35"/>
      <c r="AE110" s="35"/>
    </row>
    <row r="111" spans="1:31" s="2" customFormat="1" ht="24.9" customHeight="1">
      <c r="A111" s="35"/>
      <c r="B111" s="36"/>
      <c r="C111" s="24" t="s">
        <v>170</v>
      </c>
      <c r="D111" s="37"/>
      <c r="E111" s="37"/>
      <c r="F111" s="37"/>
      <c r="G111" s="37"/>
      <c r="H111" s="37"/>
      <c r="I111" s="116"/>
      <c r="J111" s="37"/>
      <c r="K111" s="37"/>
      <c r="L111" s="52"/>
      <c r="S111" s="35"/>
      <c r="T111" s="35"/>
      <c r="U111" s="35"/>
      <c r="V111" s="35"/>
      <c r="W111" s="35"/>
      <c r="X111" s="35"/>
      <c r="Y111" s="35"/>
      <c r="Z111" s="35"/>
      <c r="AA111" s="35"/>
      <c r="AB111" s="35"/>
      <c r="AC111" s="35"/>
      <c r="AD111" s="35"/>
      <c r="AE111" s="35"/>
    </row>
    <row r="112" spans="1:31" s="2" customFormat="1" ht="6.9" customHeight="1">
      <c r="A112" s="35"/>
      <c r="B112" s="36"/>
      <c r="C112" s="37"/>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34" t="str">
        <f>E7</f>
        <v>Revitalizace náměstí ve Valašském Meziříčí</v>
      </c>
      <c r="F114" s="335"/>
      <c r="G114" s="335"/>
      <c r="H114" s="335"/>
      <c r="I114" s="116"/>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154</v>
      </c>
      <c r="D115" s="37"/>
      <c r="E115" s="37"/>
      <c r="F115" s="37"/>
      <c r="G115" s="37"/>
      <c r="H115" s="37"/>
      <c r="I115" s="116"/>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323" t="str">
        <f>E9</f>
        <v>SO 901 - Patka vánočního stromu</v>
      </c>
      <c r="F116" s="336"/>
      <c r="G116" s="336"/>
      <c r="H116" s="336"/>
      <c r="I116" s="116"/>
      <c r="J116" s="37"/>
      <c r="K116" s="37"/>
      <c r="L116" s="52"/>
      <c r="S116" s="35"/>
      <c r="T116" s="35"/>
      <c r="U116" s="35"/>
      <c r="V116" s="35"/>
      <c r="W116" s="35"/>
      <c r="X116" s="35"/>
      <c r="Y116" s="35"/>
      <c r="Z116" s="35"/>
      <c r="AA116" s="35"/>
      <c r="AB116" s="35"/>
      <c r="AC116" s="35"/>
      <c r="AD116" s="35"/>
      <c r="AE116" s="35"/>
    </row>
    <row r="117" spans="1:65" s="2" customFormat="1" ht="6.9" customHeight="1">
      <c r="A117" s="35"/>
      <c r="B117" s="36"/>
      <c r="C117" s="37"/>
      <c r="D117" s="37"/>
      <c r="E117" s="37"/>
      <c r="F117" s="37"/>
      <c r="G117" s="37"/>
      <c r="H117" s="37"/>
      <c r="I117" s="116"/>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Valašské Meziříčí</v>
      </c>
      <c r="G118" s="37"/>
      <c r="H118" s="37"/>
      <c r="I118" s="118" t="s">
        <v>22</v>
      </c>
      <c r="J118" s="67" t="str">
        <f>IF(J12="","",J12)</f>
        <v>16. 10. 2020</v>
      </c>
      <c r="K118" s="37"/>
      <c r="L118" s="52"/>
      <c r="S118" s="35"/>
      <c r="T118" s="35"/>
      <c r="U118" s="35"/>
      <c r="V118" s="35"/>
      <c r="W118" s="35"/>
      <c r="X118" s="35"/>
      <c r="Y118" s="35"/>
      <c r="Z118" s="35"/>
      <c r="AA118" s="35"/>
      <c r="AB118" s="35"/>
      <c r="AC118" s="35"/>
      <c r="AD118" s="35"/>
      <c r="AE118" s="35"/>
    </row>
    <row r="119" spans="1:65" s="2" customFormat="1" ht="6.9" customHeight="1">
      <c r="A119" s="35"/>
      <c r="B119" s="36"/>
      <c r="C119" s="37"/>
      <c r="D119" s="37"/>
      <c r="E119" s="37"/>
      <c r="F119" s="37"/>
      <c r="G119" s="37"/>
      <c r="H119" s="37"/>
      <c r="I119" s="116"/>
      <c r="J119" s="37"/>
      <c r="K119" s="37"/>
      <c r="L119" s="52"/>
      <c r="S119" s="35"/>
      <c r="T119" s="35"/>
      <c r="U119" s="35"/>
      <c r="V119" s="35"/>
      <c r="W119" s="35"/>
      <c r="X119" s="35"/>
      <c r="Y119" s="35"/>
      <c r="Z119" s="35"/>
      <c r="AA119" s="35"/>
      <c r="AB119" s="35"/>
      <c r="AC119" s="35"/>
      <c r="AD119" s="35"/>
      <c r="AE119" s="35"/>
    </row>
    <row r="120" spans="1:65" s="2" customFormat="1" ht="25.65" customHeight="1">
      <c r="A120" s="35"/>
      <c r="B120" s="36"/>
      <c r="C120" s="30" t="s">
        <v>24</v>
      </c>
      <c r="D120" s="37"/>
      <c r="E120" s="37"/>
      <c r="F120" s="28" t="str">
        <f>E15</f>
        <v xml:space="preserve"> </v>
      </c>
      <c r="G120" s="37"/>
      <c r="H120" s="37"/>
      <c r="I120" s="118" t="s">
        <v>29</v>
      </c>
      <c r="J120" s="33" t="str">
        <f>E21</f>
        <v>360 DEGREES CONSTRUCT s.r.o.</v>
      </c>
      <c r="K120" s="37"/>
      <c r="L120" s="52"/>
      <c r="S120" s="35"/>
      <c r="T120" s="35"/>
      <c r="U120" s="35"/>
      <c r="V120" s="35"/>
      <c r="W120" s="35"/>
      <c r="X120" s="35"/>
      <c r="Y120" s="35"/>
      <c r="Z120" s="35"/>
      <c r="AA120" s="35"/>
      <c r="AB120" s="35"/>
      <c r="AC120" s="35"/>
      <c r="AD120" s="35"/>
      <c r="AE120" s="35"/>
    </row>
    <row r="121" spans="1:65" s="2" customFormat="1" ht="25.65" customHeight="1">
      <c r="A121" s="35"/>
      <c r="B121" s="36"/>
      <c r="C121" s="30" t="s">
        <v>27</v>
      </c>
      <c r="D121" s="37"/>
      <c r="E121" s="37"/>
      <c r="F121" s="28" t="str">
        <f>IF(E18="","",E18)</f>
        <v>Vyplň údaj</v>
      </c>
      <c r="G121" s="37"/>
      <c r="H121" s="37"/>
      <c r="I121" s="118" t="s">
        <v>31</v>
      </c>
      <c r="J121" s="33" t="str">
        <f>E24</f>
        <v>360 DEGREES CONSTRUCT s.r.o.</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16"/>
      <c r="J122" s="37"/>
      <c r="K122" s="37"/>
      <c r="L122" s="52"/>
      <c r="S122" s="35"/>
      <c r="T122" s="35"/>
      <c r="U122" s="35"/>
      <c r="V122" s="35"/>
      <c r="W122" s="35"/>
      <c r="X122" s="35"/>
      <c r="Y122" s="35"/>
      <c r="Z122" s="35"/>
      <c r="AA122" s="35"/>
      <c r="AB122" s="35"/>
      <c r="AC122" s="35"/>
      <c r="AD122" s="35"/>
      <c r="AE122" s="35"/>
    </row>
    <row r="123" spans="1:65" s="11" customFormat="1" ht="29.25" customHeight="1">
      <c r="A123" s="176"/>
      <c r="B123" s="177"/>
      <c r="C123" s="178" t="s">
        <v>171</v>
      </c>
      <c r="D123" s="179" t="s">
        <v>58</v>
      </c>
      <c r="E123" s="179" t="s">
        <v>54</v>
      </c>
      <c r="F123" s="179" t="s">
        <v>55</v>
      </c>
      <c r="G123" s="179" t="s">
        <v>172</v>
      </c>
      <c r="H123" s="179" t="s">
        <v>173</v>
      </c>
      <c r="I123" s="180" t="s">
        <v>174</v>
      </c>
      <c r="J123" s="179" t="s">
        <v>160</v>
      </c>
      <c r="K123" s="181" t="s">
        <v>175</v>
      </c>
      <c r="L123" s="182"/>
      <c r="M123" s="76" t="s">
        <v>1</v>
      </c>
      <c r="N123" s="77" t="s">
        <v>37</v>
      </c>
      <c r="O123" s="77" t="s">
        <v>176</v>
      </c>
      <c r="P123" s="77" t="s">
        <v>177</v>
      </c>
      <c r="Q123" s="77" t="s">
        <v>178</v>
      </c>
      <c r="R123" s="77" t="s">
        <v>179</v>
      </c>
      <c r="S123" s="77" t="s">
        <v>180</v>
      </c>
      <c r="T123" s="78" t="s">
        <v>181</v>
      </c>
      <c r="U123" s="176"/>
      <c r="V123" s="176"/>
      <c r="W123" s="176"/>
      <c r="X123" s="176"/>
      <c r="Y123" s="176"/>
      <c r="Z123" s="176"/>
      <c r="AA123" s="176"/>
      <c r="AB123" s="176"/>
      <c r="AC123" s="176"/>
      <c r="AD123" s="176"/>
      <c r="AE123" s="176"/>
    </row>
    <row r="124" spans="1:65" s="2" customFormat="1" ht="22.8" customHeight="1">
      <c r="A124" s="35"/>
      <c r="B124" s="36"/>
      <c r="C124" s="83" t="s">
        <v>182</v>
      </c>
      <c r="D124" s="37"/>
      <c r="E124" s="37"/>
      <c r="F124" s="37"/>
      <c r="G124" s="37"/>
      <c r="H124" s="37"/>
      <c r="I124" s="116"/>
      <c r="J124" s="183">
        <f>BK124</f>
        <v>0</v>
      </c>
      <c r="K124" s="37"/>
      <c r="L124" s="40"/>
      <c r="M124" s="79"/>
      <c r="N124" s="184"/>
      <c r="O124" s="80"/>
      <c r="P124" s="185">
        <f>P125+P316</f>
        <v>0</v>
      </c>
      <c r="Q124" s="80"/>
      <c r="R124" s="185">
        <f>R125+R316</f>
        <v>4.3193796299999994</v>
      </c>
      <c r="S124" s="80"/>
      <c r="T124" s="186">
        <f>T125+T316</f>
        <v>0</v>
      </c>
      <c r="U124" s="35"/>
      <c r="V124" s="35"/>
      <c r="W124" s="35"/>
      <c r="X124" s="35"/>
      <c r="Y124" s="35"/>
      <c r="Z124" s="35"/>
      <c r="AA124" s="35"/>
      <c r="AB124" s="35"/>
      <c r="AC124" s="35"/>
      <c r="AD124" s="35"/>
      <c r="AE124" s="35"/>
      <c r="AT124" s="18" t="s">
        <v>72</v>
      </c>
      <c r="AU124" s="18" t="s">
        <v>162</v>
      </c>
      <c r="BK124" s="187">
        <f>BK125+BK316</f>
        <v>0</v>
      </c>
    </row>
    <row r="125" spans="1:65" s="12" customFormat="1" ht="25.95" customHeight="1">
      <c r="B125" s="188"/>
      <c r="C125" s="189"/>
      <c r="D125" s="190" t="s">
        <v>72</v>
      </c>
      <c r="E125" s="191" t="s">
        <v>183</v>
      </c>
      <c r="F125" s="191" t="s">
        <v>184</v>
      </c>
      <c r="G125" s="189"/>
      <c r="H125" s="189"/>
      <c r="I125" s="192"/>
      <c r="J125" s="193">
        <f>BK125</f>
        <v>0</v>
      </c>
      <c r="K125" s="189"/>
      <c r="L125" s="194"/>
      <c r="M125" s="195"/>
      <c r="N125" s="196"/>
      <c r="O125" s="196"/>
      <c r="P125" s="197">
        <f>P126+P174+P203+P209+P297</f>
        <v>0</v>
      </c>
      <c r="Q125" s="196"/>
      <c r="R125" s="197">
        <f>R126+R174+R203+R209+R297</f>
        <v>4.2578765799999996</v>
      </c>
      <c r="S125" s="196"/>
      <c r="T125" s="198">
        <f>T126+T174+T203+T209+T297</f>
        <v>0</v>
      </c>
      <c r="AR125" s="199" t="s">
        <v>81</v>
      </c>
      <c r="AT125" s="200" t="s">
        <v>72</v>
      </c>
      <c r="AU125" s="200" t="s">
        <v>73</v>
      </c>
      <c r="AY125" s="199" t="s">
        <v>185</v>
      </c>
      <c r="BK125" s="201">
        <f>BK126+BK174+BK203+BK209+BK297</f>
        <v>0</v>
      </c>
    </row>
    <row r="126" spans="1:65" s="12" customFormat="1" ht="22.8" customHeight="1">
      <c r="B126" s="188"/>
      <c r="C126" s="189"/>
      <c r="D126" s="190" t="s">
        <v>72</v>
      </c>
      <c r="E126" s="202" t="s">
        <v>81</v>
      </c>
      <c r="F126" s="202" t="s">
        <v>186</v>
      </c>
      <c r="G126" s="189"/>
      <c r="H126" s="189"/>
      <c r="I126" s="192"/>
      <c r="J126" s="203">
        <f>BK126</f>
        <v>0</v>
      </c>
      <c r="K126" s="189"/>
      <c r="L126" s="194"/>
      <c r="M126" s="195"/>
      <c r="N126" s="196"/>
      <c r="O126" s="196"/>
      <c r="P126" s="197">
        <f>SUM(P127:P173)</f>
        <v>0</v>
      </c>
      <c r="Q126" s="196"/>
      <c r="R126" s="197">
        <f>SUM(R127:R173)</f>
        <v>5.0400000000000002E-3</v>
      </c>
      <c r="S126" s="196"/>
      <c r="T126" s="198">
        <f>SUM(T127:T173)</f>
        <v>0</v>
      </c>
      <c r="AR126" s="199" t="s">
        <v>81</v>
      </c>
      <c r="AT126" s="200" t="s">
        <v>72</v>
      </c>
      <c r="AU126" s="200" t="s">
        <v>81</v>
      </c>
      <c r="AY126" s="199" t="s">
        <v>185</v>
      </c>
      <c r="BK126" s="201">
        <f>SUM(BK127:BK173)</f>
        <v>0</v>
      </c>
    </row>
    <row r="127" spans="1:65" s="2" customFormat="1" ht="21.75" customHeight="1">
      <c r="A127" s="35"/>
      <c r="B127" s="36"/>
      <c r="C127" s="204" t="s">
        <v>81</v>
      </c>
      <c r="D127" s="204" t="s">
        <v>187</v>
      </c>
      <c r="E127" s="205" t="s">
        <v>4215</v>
      </c>
      <c r="F127" s="206" t="s">
        <v>4216</v>
      </c>
      <c r="G127" s="207" t="s">
        <v>1201</v>
      </c>
      <c r="H127" s="208">
        <v>168</v>
      </c>
      <c r="I127" s="209"/>
      <c r="J127" s="210">
        <f>ROUND(I127*H127,2)</f>
        <v>0</v>
      </c>
      <c r="K127" s="206" t="s">
        <v>191</v>
      </c>
      <c r="L127" s="40"/>
      <c r="M127" s="211" t="s">
        <v>1</v>
      </c>
      <c r="N127" s="212" t="s">
        <v>38</v>
      </c>
      <c r="O127" s="72"/>
      <c r="P127" s="213">
        <f>O127*H127</f>
        <v>0</v>
      </c>
      <c r="Q127" s="213">
        <v>3.0000000000000001E-5</v>
      </c>
      <c r="R127" s="213">
        <f>Q127*H127</f>
        <v>5.0400000000000002E-3</v>
      </c>
      <c r="S127" s="213">
        <v>0</v>
      </c>
      <c r="T127" s="214">
        <f>S127*H127</f>
        <v>0</v>
      </c>
      <c r="U127" s="35"/>
      <c r="V127" s="35"/>
      <c r="W127" s="35"/>
      <c r="X127" s="35"/>
      <c r="Y127" s="35"/>
      <c r="Z127" s="35"/>
      <c r="AA127" s="35"/>
      <c r="AB127" s="35"/>
      <c r="AC127" s="35"/>
      <c r="AD127" s="35"/>
      <c r="AE127" s="35"/>
      <c r="AR127" s="215" t="s">
        <v>192</v>
      </c>
      <c r="AT127" s="215" t="s">
        <v>187</v>
      </c>
      <c r="AU127" s="215" t="s">
        <v>83</v>
      </c>
      <c r="AY127" s="18" t="s">
        <v>185</v>
      </c>
      <c r="BE127" s="216">
        <f>IF(N127="základní",J127,0)</f>
        <v>0</v>
      </c>
      <c r="BF127" s="216">
        <f>IF(N127="snížená",J127,0)</f>
        <v>0</v>
      </c>
      <c r="BG127" s="216">
        <f>IF(N127="zákl. přenesená",J127,0)</f>
        <v>0</v>
      </c>
      <c r="BH127" s="216">
        <f>IF(N127="sníž. přenesená",J127,0)</f>
        <v>0</v>
      </c>
      <c r="BI127" s="216">
        <f>IF(N127="nulová",J127,0)</f>
        <v>0</v>
      </c>
      <c r="BJ127" s="18" t="s">
        <v>81</v>
      </c>
      <c r="BK127" s="216">
        <f>ROUND(I127*H127,2)</f>
        <v>0</v>
      </c>
      <c r="BL127" s="18" t="s">
        <v>192</v>
      </c>
      <c r="BM127" s="215" t="s">
        <v>4217</v>
      </c>
    </row>
    <row r="128" spans="1:65" s="2" customFormat="1" ht="19.2">
      <c r="A128" s="35"/>
      <c r="B128" s="36"/>
      <c r="C128" s="37"/>
      <c r="D128" s="217" t="s">
        <v>194</v>
      </c>
      <c r="E128" s="37"/>
      <c r="F128" s="218" t="s">
        <v>4218</v>
      </c>
      <c r="G128" s="37"/>
      <c r="H128" s="37"/>
      <c r="I128" s="116"/>
      <c r="J128" s="37"/>
      <c r="K128" s="37"/>
      <c r="L128" s="40"/>
      <c r="M128" s="219"/>
      <c r="N128" s="220"/>
      <c r="O128" s="72"/>
      <c r="P128" s="72"/>
      <c r="Q128" s="72"/>
      <c r="R128" s="72"/>
      <c r="S128" s="72"/>
      <c r="T128" s="73"/>
      <c r="U128" s="35"/>
      <c r="V128" s="35"/>
      <c r="W128" s="35"/>
      <c r="X128" s="35"/>
      <c r="Y128" s="35"/>
      <c r="Z128" s="35"/>
      <c r="AA128" s="35"/>
      <c r="AB128" s="35"/>
      <c r="AC128" s="35"/>
      <c r="AD128" s="35"/>
      <c r="AE128" s="35"/>
      <c r="AT128" s="18" t="s">
        <v>194</v>
      </c>
      <c r="AU128" s="18" t="s">
        <v>83</v>
      </c>
    </row>
    <row r="129" spans="1:65" s="2" customFormat="1" ht="259.2">
      <c r="A129" s="35"/>
      <c r="B129" s="36"/>
      <c r="C129" s="37"/>
      <c r="D129" s="217" t="s">
        <v>196</v>
      </c>
      <c r="E129" s="37"/>
      <c r="F129" s="221" t="s">
        <v>4219</v>
      </c>
      <c r="G129" s="37"/>
      <c r="H129" s="37"/>
      <c r="I129" s="116"/>
      <c r="J129" s="37"/>
      <c r="K129" s="37"/>
      <c r="L129" s="40"/>
      <c r="M129" s="219"/>
      <c r="N129" s="220"/>
      <c r="O129" s="72"/>
      <c r="P129" s="72"/>
      <c r="Q129" s="72"/>
      <c r="R129" s="72"/>
      <c r="S129" s="72"/>
      <c r="T129" s="73"/>
      <c r="U129" s="35"/>
      <c r="V129" s="35"/>
      <c r="W129" s="35"/>
      <c r="X129" s="35"/>
      <c r="Y129" s="35"/>
      <c r="Z129" s="35"/>
      <c r="AA129" s="35"/>
      <c r="AB129" s="35"/>
      <c r="AC129" s="35"/>
      <c r="AD129" s="35"/>
      <c r="AE129" s="35"/>
      <c r="AT129" s="18" t="s">
        <v>196</v>
      </c>
      <c r="AU129" s="18" t="s">
        <v>83</v>
      </c>
    </row>
    <row r="130" spans="1:65" s="14" customFormat="1" ht="10.199999999999999">
      <c r="B130" s="232"/>
      <c r="C130" s="233"/>
      <c r="D130" s="217" t="s">
        <v>214</v>
      </c>
      <c r="E130" s="234" t="s">
        <v>1</v>
      </c>
      <c r="F130" s="235" t="s">
        <v>4220</v>
      </c>
      <c r="G130" s="233"/>
      <c r="H130" s="236">
        <v>168</v>
      </c>
      <c r="I130" s="237"/>
      <c r="J130" s="233"/>
      <c r="K130" s="233"/>
      <c r="L130" s="238"/>
      <c r="M130" s="239"/>
      <c r="N130" s="240"/>
      <c r="O130" s="240"/>
      <c r="P130" s="240"/>
      <c r="Q130" s="240"/>
      <c r="R130" s="240"/>
      <c r="S130" s="240"/>
      <c r="T130" s="241"/>
      <c r="AT130" s="242" t="s">
        <v>214</v>
      </c>
      <c r="AU130" s="242" t="s">
        <v>83</v>
      </c>
      <c r="AV130" s="14" t="s">
        <v>83</v>
      </c>
      <c r="AW130" s="14" t="s">
        <v>30</v>
      </c>
      <c r="AX130" s="14" t="s">
        <v>81</v>
      </c>
      <c r="AY130" s="242" t="s">
        <v>185</v>
      </c>
    </row>
    <row r="131" spans="1:65" s="2" customFormat="1" ht="21.75" customHeight="1">
      <c r="A131" s="35"/>
      <c r="B131" s="36"/>
      <c r="C131" s="204" t="s">
        <v>83</v>
      </c>
      <c r="D131" s="204" t="s">
        <v>187</v>
      </c>
      <c r="E131" s="205" t="s">
        <v>4221</v>
      </c>
      <c r="F131" s="206" t="s">
        <v>4222</v>
      </c>
      <c r="G131" s="207" t="s">
        <v>4223</v>
      </c>
      <c r="H131" s="208">
        <v>7</v>
      </c>
      <c r="I131" s="209"/>
      <c r="J131" s="210">
        <f>ROUND(I131*H131,2)</f>
        <v>0</v>
      </c>
      <c r="K131" s="206" t="s">
        <v>191</v>
      </c>
      <c r="L131" s="40"/>
      <c r="M131" s="211" t="s">
        <v>1</v>
      </c>
      <c r="N131" s="212" t="s">
        <v>38</v>
      </c>
      <c r="O131" s="72"/>
      <c r="P131" s="213">
        <f>O131*H131</f>
        <v>0</v>
      </c>
      <c r="Q131" s="213">
        <v>0</v>
      </c>
      <c r="R131" s="213">
        <f>Q131*H131</f>
        <v>0</v>
      </c>
      <c r="S131" s="213">
        <v>0</v>
      </c>
      <c r="T131" s="214">
        <f>S131*H131</f>
        <v>0</v>
      </c>
      <c r="U131" s="35"/>
      <c r="V131" s="35"/>
      <c r="W131" s="35"/>
      <c r="X131" s="35"/>
      <c r="Y131" s="35"/>
      <c r="Z131" s="35"/>
      <c r="AA131" s="35"/>
      <c r="AB131" s="35"/>
      <c r="AC131" s="35"/>
      <c r="AD131" s="35"/>
      <c r="AE131" s="35"/>
      <c r="AR131" s="215" t="s">
        <v>192</v>
      </c>
      <c r="AT131" s="215" t="s">
        <v>187</v>
      </c>
      <c r="AU131" s="215" t="s">
        <v>83</v>
      </c>
      <c r="AY131" s="18" t="s">
        <v>185</v>
      </c>
      <c r="BE131" s="216">
        <f>IF(N131="základní",J131,0)</f>
        <v>0</v>
      </c>
      <c r="BF131" s="216">
        <f>IF(N131="snížená",J131,0)</f>
        <v>0</v>
      </c>
      <c r="BG131" s="216">
        <f>IF(N131="zákl. přenesená",J131,0)</f>
        <v>0</v>
      </c>
      <c r="BH131" s="216">
        <f>IF(N131="sníž. přenesená",J131,0)</f>
        <v>0</v>
      </c>
      <c r="BI131" s="216">
        <f>IF(N131="nulová",J131,0)</f>
        <v>0</v>
      </c>
      <c r="BJ131" s="18" t="s">
        <v>81</v>
      </c>
      <c r="BK131" s="216">
        <f>ROUND(I131*H131,2)</f>
        <v>0</v>
      </c>
      <c r="BL131" s="18" t="s">
        <v>192</v>
      </c>
      <c r="BM131" s="215" t="s">
        <v>4224</v>
      </c>
    </row>
    <row r="132" spans="1:65" s="2" customFormat="1" ht="19.2">
      <c r="A132" s="35"/>
      <c r="B132" s="36"/>
      <c r="C132" s="37"/>
      <c r="D132" s="217" t="s">
        <v>194</v>
      </c>
      <c r="E132" s="37"/>
      <c r="F132" s="218" t="s">
        <v>4225</v>
      </c>
      <c r="G132" s="37"/>
      <c r="H132" s="37"/>
      <c r="I132" s="116"/>
      <c r="J132" s="37"/>
      <c r="K132" s="37"/>
      <c r="L132" s="40"/>
      <c r="M132" s="219"/>
      <c r="N132" s="220"/>
      <c r="O132" s="72"/>
      <c r="P132" s="72"/>
      <c r="Q132" s="72"/>
      <c r="R132" s="72"/>
      <c r="S132" s="72"/>
      <c r="T132" s="73"/>
      <c r="U132" s="35"/>
      <c r="V132" s="35"/>
      <c r="W132" s="35"/>
      <c r="X132" s="35"/>
      <c r="Y132" s="35"/>
      <c r="Z132" s="35"/>
      <c r="AA132" s="35"/>
      <c r="AB132" s="35"/>
      <c r="AC132" s="35"/>
      <c r="AD132" s="35"/>
      <c r="AE132" s="35"/>
      <c r="AT132" s="18" t="s">
        <v>194</v>
      </c>
      <c r="AU132" s="18" t="s">
        <v>83</v>
      </c>
    </row>
    <row r="133" spans="1:65" s="2" customFormat="1" ht="182.4">
      <c r="A133" s="35"/>
      <c r="B133" s="36"/>
      <c r="C133" s="37"/>
      <c r="D133" s="217" t="s">
        <v>196</v>
      </c>
      <c r="E133" s="37"/>
      <c r="F133" s="221" t="s">
        <v>4226</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196</v>
      </c>
      <c r="AU133" s="18" t="s">
        <v>83</v>
      </c>
    </row>
    <row r="134" spans="1:65" s="13" customFormat="1" ht="10.199999999999999">
      <c r="B134" s="222"/>
      <c r="C134" s="223"/>
      <c r="D134" s="217" t="s">
        <v>214</v>
      </c>
      <c r="E134" s="224" t="s">
        <v>1</v>
      </c>
      <c r="F134" s="225" t="s">
        <v>4227</v>
      </c>
      <c r="G134" s="223"/>
      <c r="H134" s="224" t="s">
        <v>1</v>
      </c>
      <c r="I134" s="226"/>
      <c r="J134" s="223"/>
      <c r="K134" s="223"/>
      <c r="L134" s="227"/>
      <c r="M134" s="228"/>
      <c r="N134" s="229"/>
      <c r="O134" s="229"/>
      <c r="P134" s="229"/>
      <c r="Q134" s="229"/>
      <c r="R134" s="229"/>
      <c r="S134" s="229"/>
      <c r="T134" s="230"/>
      <c r="AT134" s="231" t="s">
        <v>214</v>
      </c>
      <c r="AU134" s="231" t="s">
        <v>83</v>
      </c>
      <c r="AV134" s="13" t="s">
        <v>81</v>
      </c>
      <c r="AW134" s="13" t="s">
        <v>30</v>
      </c>
      <c r="AX134" s="13" t="s">
        <v>73</v>
      </c>
      <c r="AY134" s="231" t="s">
        <v>185</v>
      </c>
    </row>
    <row r="135" spans="1:65" s="14" customFormat="1" ht="10.199999999999999">
      <c r="B135" s="232"/>
      <c r="C135" s="233"/>
      <c r="D135" s="217" t="s">
        <v>214</v>
      </c>
      <c r="E135" s="234" t="s">
        <v>1</v>
      </c>
      <c r="F135" s="235" t="s">
        <v>235</v>
      </c>
      <c r="G135" s="233"/>
      <c r="H135" s="236">
        <v>7</v>
      </c>
      <c r="I135" s="237"/>
      <c r="J135" s="233"/>
      <c r="K135" s="233"/>
      <c r="L135" s="238"/>
      <c r="M135" s="239"/>
      <c r="N135" s="240"/>
      <c r="O135" s="240"/>
      <c r="P135" s="240"/>
      <c r="Q135" s="240"/>
      <c r="R135" s="240"/>
      <c r="S135" s="240"/>
      <c r="T135" s="241"/>
      <c r="AT135" s="242" t="s">
        <v>214</v>
      </c>
      <c r="AU135" s="242" t="s">
        <v>83</v>
      </c>
      <c r="AV135" s="14" t="s">
        <v>83</v>
      </c>
      <c r="AW135" s="14" t="s">
        <v>30</v>
      </c>
      <c r="AX135" s="14" t="s">
        <v>81</v>
      </c>
      <c r="AY135" s="242" t="s">
        <v>185</v>
      </c>
    </row>
    <row r="136" spans="1:65" s="2" customFormat="1" ht="21.75" customHeight="1">
      <c r="A136" s="35"/>
      <c r="B136" s="36"/>
      <c r="C136" s="204" t="s">
        <v>202</v>
      </c>
      <c r="D136" s="204" t="s">
        <v>187</v>
      </c>
      <c r="E136" s="205" t="s">
        <v>4228</v>
      </c>
      <c r="F136" s="206" t="s">
        <v>4229</v>
      </c>
      <c r="G136" s="207" t="s">
        <v>325</v>
      </c>
      <c r="H136" s="208">
        <v>104.053</v>
      </c>
      <c r="I136" s="209"/>
      <c r="J136" s="210">
        <f>ROUND(I136*H136,2)</f>
        <v>0</v>
      </c>
      <c r="K136" s="206" t="s">
        <v>191</v>
      </c>
      <c r="L136" s="40"/>
      <c r="M136" s="211" t="s">
        <v>1</v>
      </c>
      <c r="N136" s="212" t="s">
        <v>38</v>
      </c>
      <c r="O136" s="72"/>
      <c r="P136" s="213">
        <f>O136*H136</f>
        <v>0</v>
      </c>
      <c r="Q136" s="213">
        <v>0</v>
      </c>
      <c r="R136" s="213">
        <f>Q136*H136</f>
        <v>0</v>
      </c>
      <c r="S136" s="213">
        <v>0</v>
      </c>
      <c r="T136" s="214">
        <f>S136*H136</f>
        <v>0</v>
      </c>
      <c r="U136" s="35"/>
      <c r="V136" s="35"/>
      <c r="W136" s="35"/>
      <c r="X136" s="35"/>
      <c r="Y136" s="35"/>
      <c r="Z136" s="35"/>
      <c r="AA136" s="35"/>
      <c r="AB136" s="35"/>
      <c r="AC136" s="35"/>
      <c r="AD136" s="35"/>
      <c r="AE136" s="35"/>
      <c r="AR136" s="215" t="s">
        <v>192</v>
      </c>
      <c r="AT136" s="215" t="s">
        <v>187</v>
      </c>
      <c r="AU136" s="215" t="s">
        <v>83</v>
      </c>
      <c r="AY136" s="18" t="s">
        <v>185</v>
      </c>
      <c r="BE136" s="216">
        <f>IF(N136="základní",J136,0)</f>
        <v>0</v>
      </c>
      <c r="BF136" s="216">
        <f>IF(N136="snížená",J136,0)</f>
        <v>0</v>
      </c>
      <c r="BG136" s="216">
        <f>IF(N136="zákl. přenesená",J136,0)</f>
        <v>0</v>
      </c>
      <c r="BH136" s="216">
        <f>IF(N136="sníž. přenesená",J136,0)</f>
        <v>0</v>
      </c>
      <c r="BI136" s="216">
        <f>IF(N136="nulová",J136,0)</f>
        <v>0</v>
      </c>
      <c r="BJ136" s="18" t="s">
        <v>81</v>
      </c>
      <c r="BK136" s="216">
        <f>ROUND(I136*H136,2)</f>
        <v>0</v>
      </c>
      <c r="BL136" s="18" t="s">
        <v>192</v>
      </c>
      <c r="BM136" s="215" t="s">
        <v>4230</v>
      </c>
    </row>
    <row r="137" spans="1:65" s="2" customFormat="1" ht="28.8">
      <c r="A137" s="35"/>
      <c r="B137" s="36"/>
      <c r="C137" s="37"/>
      <c r="D137" s="217" t="s">
        <v>194</v>
      </c>
      <c r="E137" s="37"/>
      <c r="F137" s="218" t="s">
        <v>4231</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194</v>
      </c>
      <c r="AU137" s="18" t="s">
        <v>83</v>
      </c>
    </row>
    <row r="138" spans="1:65" s="2" customFormat="1" ht="57.6">
      <c r="A138" s="35"/>
      <c r="B138" s="36"/>
      <c r="C138" s="37"/>
      <c r="D138" s="217" t="s">
        <v>196</v>
      </c>
      <c r="E138" s="37"/>
      <c r="F138" s="221" t="s">
        <v>546</v>
      </c>
      <c r="G138" s="37"/>
      <c r="H138" s="37"/>
      <c r="I138" s="116"/>
      <c r="J138" s="37"/>
      <c r="K138" s="37"/>
      <c r="L138" s="40"/>
      <c r="M138" s="219"/>
      <c r="N138" s="220"/>
      <c r="O138" s="72"/>
      <c r="P138" s="72"/>
      <c r="Q138" s="72"/>
      <c r="R138" s="72"/>
      <c r="S138" s="72"/>
      <c r="T138" s="73"/>
      <c r="U138" s="35"/>
      <c r="V138" s="35"/>
      <c r="W138" s="35"/>
      <c r="X138" s="35"/>
      <c r="Y138" s="35"/>
      <c r="Z138" s="35"/>
      <c r="AA138" s="35"/>
      <c r="AB138" s="35"/>
      <c r="AC138" s="35"/>
      <c r="AD138" s="35"/>
      <c r="AE138" s="35"/>
      <c r="AT138" s="18" t="s">
        <v>196</v>
      </c>
      <c r="AU138" s="18" t="s">
        <v>83</v>
      </c>
    </row>
    <row r="139" spans="1:65" s="14" customFormat="1" ht="10.199999999999999">
      <c r="B139" s="232"/>
      <c r="C139" s="233"/>
      <c r="D139" s="217" t="s">
        <v>214</v>
      </c>
      <c r="E139" s="234" t="s">
        <v>1</v>
      </c>
      <c r="F139" s="235" t="s">
        <v>4232</v>
      </c>
      <c r="G139" s="233"/>
      <c r="H139" s="236">
        <v>54.08</v>
      </c>
      <c r="I139" s="237"/>
      <c r="J139" s="233"/>
      <c r="K139" s="233"/>
      <c r="L139" s="238"/>
      <c r="M139" s="239"/>
      <c r="N139" s="240"/>
      <c r="O139" s="240"/>
      <c r="P139" s="240"/>
      <c r="Q139" s="240"/>
      <c r="R139" s="240"/>
      <c r="S139" s="240"/>
      <c r="T139" s="241"/>
      <c r="AT139" s="242" t="s">
        <v>214</v>
      </c>
      <c r="AU139" s="242" t="s">
        <v>83</v>
      </c>
      <c r="AV139" s="14" t="s">
        <v>83</v>
      </c>
      <c r="AW139" s="14" t="s">
        <v>30</v>
      </c>
      <c r="AX139" s="14" t="s">
        <v>73</v>
      </c>
      <c r="AY139" s="242" t="s">
        <v>185</v>
      </c>
    </row>
    <row r="140" spans="1:65" s="14" customFormat="1" ht="10.199999999999999">
      <c r="B140" s="232"/>
      <c r="C140" s="233"/>
      <c r="D140" s="217" t="s">
        <v>214</v>
      </c>
      <c r="E140" s="234" t="s">
        <v>1</v>
      </c>
      <c r="F140" s="235" t="s">
        <v>4233</v>
      </c>
      <c r="G140" s="233"/>
      <c r="H140" s="236">
        <v>49.972999999999999</v>
      </c>
      <c r="I140" s="237"/>
      <c r="J140" s="233"/>
      <c r="K140" s="233"/>
      <c r="L140" s="238"/>
      <c r="M140" s="239"/>
      <c r="N140" s="240"/>
      <c r="O140" s="240"/>
      <c r="P140" s="240"/>
      <c r="Q140" s="240"/>
      <c r="R140" s="240"/>
      <c r="S140" s="240"/>
      <c r="T140" s="241"/>
      <c r="AT140" s="242" t="s">
        <v>214</v>
      </c>
      <c r="AU140" s="242" t="s">
        <v>83</v>
      </c>
      <c r="AV140" s="14" t="s">
        <v>83</v>
      </c>
      <c r="AW140" s="14" t="s">
        <v>30</v>
      </c>
      <c r="AX140" s="14" t="s">
        <v>73</v>
      </c>
      <c r="AY140" s="242" t="s">
        <v>185</v>
      </c>
    </row>
    <row r="141" spans="1:65" s="15" customFormat="1" ht="10.199999999999999">
      <c r="B141" s="243"/>
      <c r="C141" s="244"/>
      <c r="D141" s="217" t="s">
        <v>214</v>
      </c>
      <c r="E141" s="245" t="s">
        <v>1</v>
      </c>
      <c r="F141" s="246" t="s">
        <v>219</v>
      </c>
      <c r="G141" s="244"/>
      <c r="H141" s="247">
        <v>104.053</v>
      </c>
      <c r="I141" s="248"/>
      <c r="J141" s="244"/>
      <c r="K141" s="244"/>
      <c r="L141" s="249"/>
      <c r="M141" s="250"/>
      <c r="N141" s="251"/>
      <c r="O141" s="251"/>
      <c r="P141" s="251"/>
      <c r="Q141" s="251"/>
      <c r="R141" s="251"/>
      <c r="S141" s="251"/>
      <c r="T141" s="252"/>
      <c r="AT141" s="253" t="s">
        <v>214</v>
      </c>
      <c r="AU141" s="253" t="s">
        <v>83</v>
      </c>
      <c r="AV141" s="15" t="s">
        <v>192</v>
      </c>
      <c r="AW141" s="15" t="s">
        <v>30</v>
      </c>
      <c r="AX141" s="15" t="s">
        <v>81</v>
      </c>
      <c r="AY141" s="253" t="s">
        <v>185</v>
      </c>
    </row>
    <row r="142" spans="1:65" s="2" customFormat="1" ht="21.75" customHeight="1">
      <c r="A142" s="35"/>
      <c r="B142" s="36"/>
      <c r="C142" s="204" t="s">
        <v>192</v>
      </c>
      <c r="D142" s="204" t="s">
        <v>187</v>
      </c>
      <c r="E142" s="205" t="s">
        <v>596</v>
      </c>
      <c r="F142" s="206" t="s">
        <v>597</v>
      </c>
      <c r="G142" s="207" t="s">
        <v>325</v>
      </c>
      <c r="H142" s="208">
        <v>104.053</v>
      </c>
      <c r="I142" s="209"/>
      <c r="J142" s="210">
        <f>ROUND(I142*H142,2)</f>
        <v>0</v>
      </c>
      <c r="K142" s="206" t="s">
        <v>191</v>
      </c>
      <c r="L142" s="40"/>
      <c r="M142" s="211" t="s">
        <v>1</v>
      </c>
      <c r="N142" s="212" t="s">
        <v>38</v>
      </c>
      <c r="O142" s="72"/>
      <c r="P142" s="213">
        <f>O142*H142</f>
        <v>0</v>
      </c>
      <c r="Q142" s="213">
        <v>0</v>
      </c>
      <c r="R142" s="213">
        <f>Q142*H142</f>
        <v>0</v>
      </c>
      <c r="S142" s="213">
        <v>0</v>
      </c>
      <c r="T142" s="214">
        <f>S142*H142</f>
        <v>0</v>
      </c>
      <c r="U142" s="35"/>
      <c r="V142" s="35"/>
      <c r="W142" s="35"/>
      <c r="X142" s="35"/>
      <c r="Y142" s="35"/>
      <c r="Z142" s="35"/>
      <c r="AA142" s="35"/>
      <c r="AB142" s="35"/>
      <c r="AC142" s="35"/>
      <c r="AD142" s="35"/>
      <c r="AE142" s="35"/>
      <c r="AR142" s="215" t="s">
        <v>192</v>
      </c>
      <c r="AT142" s="215" t="s">
        <v>187</v>
      </c>
      <c r="AU142" s="215" t="s">
        <v>83</v>
      </c>
      <c r="AY142" s="18" t="s">
        <v>185</v>
      </c>
      <c r="BE142" s="216">
        <f>IF(N142="základní",J142,0)</f>
        <v>0</v>
      </c>
      <c r="BF142" s="216">
        <f>IF(N142="snížená",J142,0)</f>
        <v>0</v>
      </c>
      <c r="BG142" s="216">
        <f>IF(N142="zákl. přenesená",J142,0)</f>
        <v>0</v>
      </c>
      <c r="BH142" s="216">
        <f>IF(N142="sníž. přenesená",J142,0)</f>
        <v>0</v>
      </c>
      <c r="BI142" s="216">
        <f>IF(N142="nulová",J142,0)</f>
        <v>0</v>
      </c>
      <c r="BJ142" s="18" t="s">
        <v>81</v>
      </c>
      <c r="BK142" s="216">
        <f>ROUND(I142*H142,2)</f>
        <v>0</v>
      </c>
      <c r="BL142" s="18" t="s">
        <v>192</v>
      </c>
      <c r="BM142" s="215" t="s">
        <v>4234</v>
      </c>
    </row>
    <row r="143" spans="1:65" s="2" customFormat="1" ht="38.4">
      <c r="A143" s="35"/>
      <c r="B143" s="36"/>
      <c r="C143" s="37"/>
      <c r="D143" s="217" t="s">
        <v>194</v>
      </c>
      <c r="E143" s="37"/>
      <c r="F143" s="218" t="s">
        <v>599</v>
      </c>
      <c r="G143" s="37"/>
      <c r="H143" s="37"/>
      <c r="I143" s="116"/>
      <c r="J143" s="37"/>
      <c r="K143" s="37"/>
      <c r="L143" s="40"/>
      <c r="M143" s="219"/>
      <c r="N143" s="220"/>
      <c r="O143" s="72"/>
      <c r="P143" s="72"/>
      <c r="Q143" s="72"/>
      <c r="R143" s="72"/>
      <c r="S143" s="72"/>
      <c r="T143" s="73"/>
      <c r="U143" s="35"/>
      <c r="V143" s="35"/>
      <c r="W143" s="35"/>
      <c r="X143" s="35"/>
      <c r="Y143" s="35"/>
      <c r="Z143" s="35"/>
      <c r="AA143" s="35"/>
      <c r="AB143" s="35"/>
      <c r="AC143" s="35"/>
      <c r="AD143" s="35"/>
      <c r="AE143" s="35"/>
      <c r="AT143" s="18" t="s">
        <v>194</v>
      </c>
      <c r="AU143" s="18" t="s">
        <v>83</v>
      </c>
    </row>
    <row r="144" spans="1:65" s="2" customFormat="1" ht="67.2">
      <c r="A144" s="35"/>
      <c r="B144" s="36"/>
      <c r="C144" s="37"/>
      <c r="D144" s="217" t="s">
        <v>196</v>
      </c>
      <c r="E144" s="37"/>
      <c r="F144" s="221" t="s">
        <v>443</v>
      </c>
      <c r="G144" s="37"/>
      <c r="H144" s="37"/>
      <c r="I144" s="116"/>
      <c r="J144" s="37"/>
      <c r="K144" s="37"/>
      <c r="L144" s="40"/>
      <c r="M144" s="219"/>
      <c r="N144" s="220"/>
      <c r="O144" s="72"/>
      <c r="P144" s="72"/>
      <c r="Q144" s="72"/>
      <c r="R144" s="72"/>
      <c r="S144" s="72"/>
      <c r="T144" s="73"/>
      <c r="U144" s="35"/>
      <c r="V144" s="35"/>
      <c r="W144" s="35"/>
      <c r="X144" s="35"/>
      <c r="Y144" s="35"/>
      <c r="Z144" s="35"/>
      <c r="AA144" s="35"/>
      <c r="AB144" s="35"/>
      <c r="AC144" s="35"/>
      <c r="AD144" s="35"/>
      <c r="AE144" s="35"/>
      <c r="AT144" s="18" t="s">
        <v>196</v>
      </c>
      <c r="AU144" s="18" t="s">
        <v>83</v>
      </c>
    </row>
    <row r="145" spans="1:65" s="14" customFormat="1" ht="10.199999999999999">
      <c r="B145" s="232"/>
      <c r="C145" s="233"/>
      <c r="D145" s="217" t="s">
        <v>214</v>
      </c>
      <c r="E145" s="234" t="s">
        <v>1</v>
      </c>
      <c r="F145" s="235" t="s">
        <v>4232</v>
      </c>
      <c r="G145" s="233"/>
      <c r="H145" s="236">
        <v>54.08</v>
      </c>
      <c r="I145" s="237"/>
      <c r="J145" s="233"/>
      <c r="K145" s="233"/>
      <c r="L145" s="238"/>
      <c r="M145" s="239"/>
      <c r="N145" s="240"/>
      <c r="O145" s="240"/>
      <c r="P145" s="240"/>
      <c r="Q145" s="240"/>
      <c r="R145" s="240"/>
      <c r="S145" s="240"/>
      <c r="T145" s="241"/>
      <c r="AT145" s="242" t="s">
        <v>214</v>
      </c>
      <c r="AU145" s="242" t="s">
        <v>83</v>
      </c>
      <c r="AV145" s="14" t="s">
        <v>83</v>
      </c>
      <c r="AW145" s="14" t="s">
        <v>30</v>
      </c>
      <c r="AX145" s="14" t="s">
        <v>73</v>
      </c>
      <c r="AY145" s="242" t="s">
        <v>185</v>
      </c>
    </row>
    <row r="146" spans="1:65" s="14" customFormat="1" ht="10.199999999999999">
      <c r="B146" s="232"/>
      <c r="C146" s="233"/>
      <c r="D146" s="217" t="s">
        <v>214</v>
      </c>
      <c r="E146" s="234" t="s">
        <v>1</v>
      </c>
      <c r="F146" s="235" t="s">
        <v>4233</v>
      </c>
      <c r="G146" s="233"/>
      <c r="H146" s="236">
        <v>49.972999999999999</v>
      </c>
      <c r="I146" s="237"/>
      <c r="J146" s="233"/>
      <c r="K146" s="233"/>
      <c r="L146" s="238"/>
      <c r="M146" s="239"/>
      <c r="N146" s="240"/>
      <c r="O146" s="240"/>
      <c r="P146" s="240"/>
      <c r="Q146" s="240"/>
      <c r="R146" s="240"/>
      <c r="S146" s="240"/>
      <c r="T146" s="241"/>
      <c r="AT146" s="242" t="s">
        <v>214</v>
      </c>
      <c r="AU146" s="242" t="s">
        <v>83</v>
      </c>
      <c r="AV146" s="14" t="s">
        <v>83</v>
      </c>
      <c r="AW146" s="14" t="s">
        <v>30</v>
      </c>
      <c r="AX146" s="14" t="s">
        <v>73</v>
      </c>
      <c r="AY146" s="242" t="s">
        <v>185</v>
      </c>
    </row>
    <row r="147" spans="1:65" s="15" customFormat="1" ht="10.199999999999999">
      <c r="B147" s="243"/>
      <c r="C147" s="244"/>
      <c r="D147" s="217" t="s">
        <v>214</v>
      </c>
      <c r="E147" s="245" t="s">
        <v>1</v>
      </c>
      <c r="F147" s="246" t="s">
        <v>219</v>
      </c>
      <c r="G147" s="244"/>
      <c r="H147" s="247">
        <v>104.053</v>
      </c>
      <c r="I147" s="248"/>
      <c r="J147" s="244"/>
      <c r="K147" s="244"/>
      <c r="L147" s="249"/>
      <c r="M147" s="250"/>
      <c r="N147" s="251"/>
      <c r="O147" s="251"/>
      <c r="P147" s="251"/>
      <c r="Q147" s="251"/>
      <c r="R147" s="251"/>
      <c r="S147" s="251"/>
      <c r="T147" s="252"/>
      <c r="AT147" s="253" t="s">
        <v>214</v>
      </c>
      <c r="AU147" s="253" t="s">
        <v>83</v>
      </c>
      <c r="AV147" s="15" t="s">
        <v>192</v>
      </c>
      <c r="AW147" s="15" t="s">
        <v>30</v>
      </c>
      <c r="AX147" s="15" t="s">
        <v>81</v>
      </c>
      <c r="AY147" s="253" t="s">
        <v>185</v>
      </c>
    </row>
    <row r="148" spans="1:65" s="2" customFormat="1" ht="33" customHeight="1">
      <c r="A148" s="35"/>
      <c r="B148" s="36"/>
      <c r="C148" s="204" t="s">
        <v>220</v>
      </c>
      <c r="D148" s="204" t="s">
        <v>187</v>
      </c>
      <c r="E148" s="205" t="s">
        <v>608</v>
      </c>
      <c r="F148" s="206" t="s">
        <v>609</v>
      </c>
      <c r="G148" s="207" t="s">
        <v>325</v>
      </c>
      <c r="H148" s="208">
        <v>1560.7950000000001</v>
      </c>
      <c r="I148" s="209"/>
      <c r="J148" s="210">
        <f>ROUND(I148*H148,2)</f>
        <v>0</v>
      </c>
      <c r="K148" s="206" t="s">
        <v>191</v>
      </c>
      <c r="L148" s="40"/>
      <c r="M148" s="211" t="s">
        <v>1</v>
      </c>
      <c r="N148" s="212" t="s">
        <v>38</v>
      </c>
      <c r="O148" s="72"/>
      <c r="P148" s="213">
        <f>O148*H148</f>
        <v>0</v>
      </c>
      <c r="Q148" s="213">
        <v>0</v>
      </c>
      <c r="R148" s="213">
        <f>Q148*H148</f>
        <v>0</v>
      </c>
      <c r="S148" s="213">
        <v>0</v>
      </c>
      <c r="T148" s="214">
        <f>S148*H148</f>
        <v>0</v>
      </c>
      <c r="U148" s="35"/>
      <c r="V148" s="35"/>
      <c r="W148" s="35"/>
      <c r="X148" s="35"/>
      <c r="Y148" s="35"/>
      <c r="Z148" s="35"/>
      <c r="AA148" s="35"/>
      <c r="AB148" s="35"/>
      <c r="AC148" s="35"/>
      <c r="AD148" s="35"/>
      <c r="AE148" s="35"/>
      <c r="AR148" s="215" t="s">
        <v>192</v>
      </c>
      <c r="AT148" s="215" t="s">
        <v>187</v>
      </c>
      <c r="AU148" s="215" t="s">
        <v>83</v>
      </c>
      <c r="AY148" s="18" t="s">
        <v>185</v>
      </c>
      <c r="BE148" s="216">
        <f>IF(N148="základní",J148,0)</f>
        <v>0</v>
      </c>
      <c r="BF148" s="216">
        <f>IF(N148="snížená",J148,0)</f>
        <v>0</v>
      </c>
      <c r="BG148" s="216">
        <f>IF(N148="zákl. přenesená",J148,0)</f>
        <v>0</v>
      </c>
      <c r="BH148" s="216">
        <f>IF(N148="sníž. přenesená",J148,0)</f>
        <v>0</v>
      </c>
      <c r="BI148" s="216">
        <f>IF(N148="nulová",J148,0)</f>
        <v>0</v>
      </c>
      <c r="BJ148" s="18" t="s">
        <v>81</v>
      </c>
      <c r="BK148" s="216">
        <f>ROUND(I148*H148,2)</f>
        <v>0</v>
      </c>
      <c r="BL148" s="18" t="s">
        <v>192</v>
      </c>
      <c r="BM148" s="215" t="s">
        <v>4235</v>
      </c>
    </row>
    <row r="149" spans="1:65" s="2" customFormat="1" ht="48">
      <c r="A149" s="35"/>
      <c r="B149" s="36"/>
      <c r="C149" s="37"/>
      <c r="D149" s="217" t="s">
        <v>194</v>
      </c>
      <c r="E149" s="37"/>
      <c r="F149" s="218" t="s">
        <v>611</v>
      </c>
      <c r="G149" s="37"/>
      <c r="H149" s="37"/>
      <c r="I149" s="116"/>
      <c r="J149" s="37"/>
      <c r="K149" s="37"/>
      <c r="L149" s="40"/>
      <c r="M149" s="219"/>
      <c r="N149" s="220"/>
      <c r="O149" s="72"/>
      <c r="P149" s="72"/>
      <c r="Q149" s="72"/>
      <c r="R149" s="72"/>
      <c r="S149" s="72"/>
      <c r="T149" s="73"/>
      <c r="U149" s="35"/>
      <c r="V149" s="35"/>
      <c r="W149" s="35"/>
      <c r="X149" s="35"/>
      <c r="Y149" s="35"/>
      <c r="Z149" s="35"/>
      <c r="AA149" s="35"/>
      <c r="AB149" s="35"/>
      <c r="AC149" s="35"/>
      <c r="AD149" s="35"/>
      <c r="AE149" s="35"/>
      <c r="AT149" s="18" t="s">
        <v>194</v>
      </c>
      <c r="AU149" s="18" t="s">
        <v>83</v>
      </c>
    </row>
    <row r="150" spans="1:65" s="2" customFormat="1" ht="67.2">
      <c r="A150" s="35"/>
      <c r="B150" s="36"/>
      <c r="C150" s="37"/>
      <c r="D150" s="217" t="s">
        <v>196</v>
      </c>
      <c r="E150" s="37"/>
      <c r="F150" s="221" t="s">
        <v>443</v>
      </c>
      <c r="G150" s="37"/>
      <c r="H150" s="37"/>
      <c r="I150" s="116"/>
      <c r="J150" s="37"/>
      <c r="K150" s="37"/>
      <c r="L150" s="40"/>
      <c r="M150" s="219"/>
      <c r="N150" s="220"/>
      <c r="O150" s="72"/>
      <c r="P150" s="72"/>
      <c r="Q150" s="72"/>
      <c r="R150" s="72"/>
      <c r="S150" s="72"/>
      <c r="T150" s="73"/>
      <c r="U150" s="35"/>
      <c r="V150" s="35"/>
      <c r="W150" s="35"/>
      <c r="X150" s="35"/>
      <c r="Y150" s="35"/>
      <c r="Z150" s="35"/>
      <c r="AA150" s="35"/>
      <c r="AB150" s="35"/>
      <c r="AC150" s="35"/>
      <c r="AD150" s="35"/>
      <c r="AE150" s="35"/>
      <c r="AT150" s="18" t="s">
        <v>196</v>
      </c>
      <c r="AU150" s="18" t="s">
        <v>83</v>
      </c>
    </row>
    <row r="151" spans="1:65" s="13" customFormat="1" ht="10.199999999999999">
      <c r="B151" s="222"/>
      <c r="C151" s="223"/>
      <c r="D151" s="217" t="s">
        <v>214</v>
      </c>
      <c r="E151" s="224" t="s">
        <v>1</v>
      </c>
      <c r="F151" s="225" t="s">
        <v>4236</v>
      </c>
      <c r="G151" s="223"/>
      <c r="H151" s="224" t="s">
        <v>1</v>
      </c>
      <c r="I151" s="226"/>
      <c r="J151" s="223"/>
      <c r="K151" s="223"/>
      <c r="L151" s="227"/>
      <c r="M151" s="228"/>
      <c r="N151" s="229"/>
      <c r="O151" s="229"/>
      <c r="P151" s="229"/>
      <c r="Q151" s="229"/>
      <c r="R151" s="229"/>
      <c r="S151" s="229"/>
      <c r="T151" s="230"/>
      <c r="AT151" s="231" t="s">
        <v>214</v>
      </c>
      <c r="AU151" s="231" t="s">
        <v>83</v>
      </c>
      <c r="AV151" s="13" t="s">
        <v>81</v>
      </c>
      <c r="AW151" s="13" t="s">
        <v>30</v>
      </c>
      <c r="AX151" s="13" t="s">
        <v>73</v>
      </c>
      <c r="AY151" s="231" t="s">
        <v>185</v>
      </c>
    </row>
    <row r="152" spans="1:65" s="14" customFormat="1" ht="10.199999999999999">
      <c r="B152" s="232"/>
      <c r="C152" s="233"/>
      <c r="D152" s="217" t="s">
        <v>214</v>
      </c>
      <c r="E152" s="234" t="s">
        <v>1</v>
      </c>
      <c r="F152" s="235" t="s">
        <v>4232</v>
      </c>
      <c r="G152" s="233"/>
      <c r="H152" s="236">
        <v>54.08</v>
      </c>
      <c r="I152" s="237"/>
      <c r="J152" s="233"/>
      <c r="K152" s="233"/>
      <c r="L152" s="238"/>
      <c r="M152" s="239"/>
      <c r="N152" s="240"/>
      <c r="O152" s="240"/>
      <c r="P152" s="240"/>
      <c r="Q152" s="240"/>
      <c r="R152" s="240"/>
      <c r="S152" s="240"/>
      <c r="T152" s="241"/>
      <c r="AT152" s="242" t="s">
        <v>214</v>
      </c>
      <c r="AU152" s="242" t="s">
        <v>83</v>
      </c>
      <c r="AV152" s="14" t="s">
        <v>83</v>
      </c>
      <c r="AW152" s="14" t="s">
        <v>30</v>
      </c>
      <c r="AX152" s="14" t="s">
        <v>73</v>
      </c>
      <c r="AY152" s="242" t="s">
        <v>185</v>
      </c>
    </row>
    <row r="153" spans="1:65" s="13" customFormat="1" ht="10.199999999999999">
      <c r="B153" s="222"/>
      <c r="C153" s="223"/>
      <c r="D153" s="217" t="s">
        <v>214</v>
      </c>
      <c r="E153" s="224" t="s">
        <v>1</v>
      </c>
      <c r="F153" s="225" t="s">
        <v>4237</v>
      </c>
      <c r="G153" s="223"/>
      <c r="H153" s="224" t="s">
        <v>1</v>
      </c>
      <c r="I153" s="226"/>
      <c r="J153" s="223"/>
      <c r="K153" s="223"/>
      <c r="L153" s="227"/>
      <c r="M153" s="228"/>
      <c r="N153" s="229"/>
      <c r="O153" s="229"/>
      <c r="P153" s="229"/>
      <c r="Q153" s="229"/>
      <c r="R153" s="229"/>
      <c r="S153" s="229"/>
      <c r="T153" s="230"/>
      <c r="AT153" s="231" t="s">
        <v>214</v>
      </c>
      <c r="AU153" s="231" t="s">
        <v>83</v>
      </c>
      <c r="AV153" s="13" t="s">
        <v>81</v>
      </c>
      <c r="AW153" s="13" t="s">
        <v>30</v>
      </c>
      <c r="AX153" s="13" t="s">
        <v>73</v>
      </c>
      <c r="AY153" s="231" t="s">
        <v>185</v>
      </c>
    </row>
    <row r="154" spans="1:65" s="14" customFormat="1" ht="10.199999999999999">
      <c r="B154" s="232"/>
      <c r="C154" s="233"/>
      <c r="D154" s="217" t="s">
        <v>214</v>
      </c>
      <c r="E154" s="234" t="s">
        <v>1</v>
      </c>
      <c r="F154" s="235" t="s">
        <v>4233</v>
      </c>
      <c r="G154" s="233"/>
      <c r="H154" s="236">
        <v>49.972999999999999</v>
      </c>
      <c r="I154" s="237"/>
      <c r="J154" s="233"/>
      <c r="K154" s="233"/>
      <c r="L154" s="238"/>
      <c r="M154" s="239"/>
      <c r="N154" s="240"/>
      <c r="O154" s="240"/>
      <c r="P154" s="240"/>
      <c r="Q154" s="240"/>
      <c r="R154" s="240"/>
      <c r="S154" s="240"/>
      <c r="T154" s="241"/>
      <c r="AT154" s="242" t="s">
        <v>214</v>
      </c>
      <c r="AU154" s="242" t="s">
        <v>83</v>
      </c>
      <c r="AV154" s="14" t="s">
        <v>83</v>
      </c>
      <c r="AW154" s="14" t="s">
        <v>30</v>
      </c>
      <c r="AX154" s="14" t="s">
        <v>73</v>
      </c>
      <c r="AY154" s="242" t="s">
        <v>185</v>
      </c>
    </row>
    <row r="155" spans="1:65" s="16" customFormat="1" ht="10.199999999999999">
      <c r="B155" s="275"/>
      <c r="C155" s="276"/>
      <c r="D155" s="217" t="s">
        <v>214</v>
      </c>
      <c r="E155" s="277" t="s">
        <v>1</v>
      </c>
      <c r="F155" s="278" t="s">
        <v>4238</v>
      </c>
      <c r="G155" s="276"/>
      <c r="H155" s="279">
        <v>104.053</v>
      </c>
      <c r="I155" s="280"/>
      <c r="J155" s="276"/>
      <c r="K155" s="276"/>
      <c r="L155" s="281"/>
      <c r="M155" s="282"/>
      <c r="N155" s="283"/>
      <c r="O155" s="283"/>
      <c r="P155" s="283"/>
      <c r="Q155" s="283"/>
      <c r="R155" s="283"/>
      <c r="S155" s="283"/>
      <c r="T155" s="284"/>
      <c r="AT155" s="285" t="s">
        <v>214</v>
      </c>
      <c r="AU155" s="285" t="s">
        <v>83</v>
      </c>
      <c r="AV155" s="16" t="s">
        <v>202</v>
      </c>
      <c r="AW155" s="16" t="s">
        <v>30</v>
      </c>
      <c r="AX155" s="16" t="s">
        <v>73</v>
      </c>
      <c r="AY155" s="285" t="s">
        <v>185</v>
      </c>
    </row>
    <row r="156" spans="1:65" s="14" customFormat="1" ht="10.199999999999999">
      <c r="B156" s="232"/>
      <c r="C156" s="233"/>
      <c r="D156" s="217" t="s">
        <v>214</v>
      </c>
      <c r="E156" s="234" t="s">
        <v>1</v>
      </c>
      <c r="F156" s="235" t="s">
        <v>4239</v>
      </c>
      <c r="G156" s="233"/>
      <c r="H156" s="236">
        <v>1560.7950000000001</v>
      </c>
      <c r="I156" s="237"/>
      <c r="J156" s="233"/>
      <c r="K156" s="233"/>
      <c r="L156" s="238"/>
      <c r="M156" s="239"/>
      <c r="N156" s="240"/>
      <c r="O156" s="240"/>
      <c r="P156" s="240"/>
      <c r="Q156" s="240"/>
      <c r="R156" s="240"/>
      <c r="S156" s="240"/>
      <c r="T156" s="241"/>
      <c r="AT156" s="242" t="s">
        <v>214</v>
      </c>
      <c r="AU156" s="242" t="s">
        <v>83</v>
      </c>
      <c r="AV156" s="14" t="s">
        <v>83</v>
      </c>
      <c r="AW156" s="14" t="s">
        <v>30</v>
      </c>
      <c r="AX156" s="14" t="s">
        <v>81</v>
      </c>
      <c r="AY156" s="242" t="s">
        <v>185</v>
      </c>
    </row>
    <row r="157" spans="1:65" s="2" customFormat="1" ht="21.75" customHeight="1">
      <c r="A157" s="35"/>
      <c r="B157" s="36"/>
      <c r="C157" s="204" t="s">
        <v>227</v>
      </c>
      <c r="D157" s="204" t="s">
        <v>187</v>
      </c>
      <c r="E157" s="205" t="s">
        <v>4240</v>
      </c>
      <c r="F157" s="206" t="s">
        <v>4241</v>
      </c>
      <c r="G157" s="207" t="s">
        <v>449</v>
      </c>
      <c r="H157" s="208">
        <v>187.29499999999999</v>
      </c>
      <c r="I157" s="209"/>
      <c r="J157" s="210">
        <f>ROUND(I157*H157,2)</f>
        <v>0</v>
      </c>
      <c r="K157" s="206" t="s">
        <v>191</v>
      </c>
      <c r="L157" s="40"/>
      <c r="M157" s="211" t="s">
        <v>1</v>
      </c>
      <c r="N157" s="212" t="s">
        <v>38</v>
      </c>
      <c r="O157" s="72"/>
      <c r="P157" s="213">
        <f>O157*H157</f>
        <v>0</v>
      </c>
      <c r="Q157" s="213">
        <v>0</v>
      </c>
      <c r="R157" s="213">
        <f>Q157*H157</f>
        <v>0</v>
      </c>
      <c r="S157" s="213">
        <v>0</v>
      </c>
      <c r="T157" s="214">
        <f>S157*H157</f>
        <v>0</v>
      </c>
      <c r="U157" s="35"/>
      <c r="V157" s="35"/>
      <c r="W157" s="35"/>
      <c r="X157" s="35"/>
      <c r="Y157" s="35"/>
      <c r="Z157" s="35"/>
      <c r="AA157" s="35"/>
      <c r="AB157" s="35"/>
      <c r="AC157" s="35"/>
      <c r="AD157" s="35"/>
      <c r="AE157" s="35"/>
      <c r="AR157" s="215" t="s">
        <v>192</v>
      </c>
      <c r="AT157" s="215" t="s">
        <v>187</v>
      </c>
      <c r="AU157" s="215" t="s">
        <v>83</v>
      </c>
      <c r="AY157" s="18" t="s">
        <v>185</v>
      </c>
      <c r="BE157" s="216">
        <f>IF(N157="základní",J157,0)</f>
        <v>0</v>
      </c>
      <c r="BF157" s="216">
        <f>IF(N157="snížená",J157,0)</f>
        <v>0</v>
      </c>
      <c r="BG157" s="216">
        <f>IF(N157="zákl. přenesená",J157,0)</f>
        <v>0</v>
      </c>
      <c r="BH157" s="216">
        <f>IF(N157="sníž. přenesená",J157,0)</f>
        <v>0</v>
      </c>
      <c r="BI157" s="216">
        <f>IF(N157="nulová",J157,0)</f>
        <v>0</v>
      </c>
      <c r="BJ157" s="18" t="s">
        <v>81</v>
      </c>
      <c r="BK157" s="216">
        <f>ROUND(I157*H157,2)</f>
        <v>0</v>
      </c>
      <c r="BL157" s="18" t="s">
        <v>192</v>
      </c>
      <c r="BM157" s="215" t="s">
        <v>4242</v>
      </c>
    </row>
    <row r="158" spans="1:65" s="2" customFormat="1" ht="28.8">
      <c r="A158" s="35"/>
      <c r="B158" s="36"/>
      <c r="C158" s="37"/>
      <c r="D158" s="217" t="s">
        <v>194</v>
      </c>
      <c r="E158" s="37"/>
      <c r="F158" s="218" t="s">
        <v>4243</v>
      </c>
      <c r="G158" s="37"/>
      <c r="H158" s="37"/>
      <c r="I158" s="116"/>
      <c r="J158" s="37"/>
      <c r="K158" s="37"/>
      <c r="L158" s="40"/>
      <c r="M158" s="219"/>
      <c r="N158" s="220"/>
      <c r="O158" s="72"/>
      <c r="P158" s="72"/>
      <c r="Q158" s="72"/>
      <c r="R158" s="72"/>
      <c r="S158" s="72"/>
      <c r="T158" s="73"/>
      <c r="U158" s="35"/>
      <c r="V158" s="35"/>
      <c r="W158" s="35"/>
      <c r="X158" s="35"/>
      <c r="Y158" s="35"/>
      <c r="Z158" s="35"/>
      <c r="AA158" s="35"/>
      <c r="AB158" s="35"/>
      <c r="AC158" s="35"/>
      <c r="AD158" s="35"/>
      <c r="AE158" s="35"/>
      <c r="AT158" s="18" t="s">
        <v>194</v>
      </c>
      <c r="AU158" s="18" t="s">
        <v>83</v>
      </c>
    </row>
    <row r="159" spans="1:65" s="14" customFormat="1" ht="10.199999999999999">
      <c r="B159" s="232"/>
      <c r="C159" s="233"/>
      <c r="D159" s="217" t="s">
        <v>214</v>
      </c>
      <c r="E159" s="234" t="s">
        <v>1</v>
      </c>
      <c r="F159" s="235" t="s">
        <v>4244</v>
      </c>
      <c r="G159" s="233"/>
      <c r="H159" s="236">
        <v>187.29499999999999</v>
      </c>
      <c r="I159" s="237"/>
      <c r="J159" s="233"/>
      <c r="K159" s="233"/>
      <c r="L159" s="238"/>
      <c r="M159" s="239"/>
      <c r="N159" s="240"/>
      <c r="O159" s="240"/>
      <c r="P159" s="240"/>
      <c r="Q159" s="240"/>
      <c r="R159" s="240"/>
      <c r="S159" s="240"/>
      <c r="T159" s="241"/>
      <c r="AT159" s="242" t="s">
        <v>214</v>
      </c>
      <c r="AU159" s="242" t="s">
        <v>83</v>
      </c>
      <c r="AV159" s="14" t="s">
        <v>83</v>
      </c>
      <c r="AW159" s="14" t="s">
        <v>30</v>
      </c>
      <c r="AX159" s="14" t="s">
        <v>81</v>
      </c>
      <c r="AY159" s="242" t="s">
        <v>185</v>
      </c>
    </row>
    <row r="160" spans="1:65" s="2" customFormat="1" ht="21.75" customHeight="1">
      <c r="A160" s="35"/>
      <c r="B160" s="36"/>
      <c r="C160" s="204" t="s">
        <v>235</v>
      </c>
      <c r="D160" s="204" t="s">
        <v>187</v>
      </c>
      <c r="E160" s="205" t="s">
        <v>1790</v>
      </c>
      <c r="F160" s="206" t="s">
        <v>1791</v>
      </c>
      <c r="G160" s="207" t="s">
        <v>325</v>
      </c>
      <c r="H160" s="208">
        <v>30.033000000000001</v>
      </c>
      <c r="I160" s="209"/>
      <c r="J160" s="210">
        <f>ROUND(I160*H160,2)</f>
        <v>0</v>
      </c>
      <c r="K160" s="206" t="s">
        <v>191</v>
      </c>
      <c r="L160" s="40"/>
      <c r="M160" s="211" t="s">
        <v>1</v>
      </c>
      <c r="N160" s="212" t="s">
        <v>38</v>
      </c>
      <c r="O160" s="72"/>
      <c r="P160" s="213">
        <f>O160*H160</f>
        <v>0</v>
      </c>
      <c r="Q160" s="213">
        <v>0</v>
      </c>
      <c r="R160" s="213">
        <f>Q160*H160</f>
        <v>0</v>
      </c>
      <c r="S160" s="213">
        <v>0</v>
      </c>
      <c r="T160" s="214">
        <f>S160*H160</f>
        <v>0</v>
      </c>
      <c r="U160" s="35"/>
      <c r="V160" s="35"/>
      <c r="W160" s="35"/>
      <c r="X160" s="35"/>
      <c r="Y160" s="35"/>
      <c r="Z160" s="35"/>
      <c r="AA160" s="35"/>
      <c r="AB160" s="35"/>
      <c r="AC160" s="35"/>
      <c r="AD160" s="35"/>
      <c r="AE160" s="35"/>
      <c r="AR160" s="215" t="s">
        <v>192</v>
      </c>
      <c r="AT160" s="215" t="s">
        <v>187</v>
      </c>
      <c r="AU160" s="215" t="s">
        <v>83</v>
      </c>
      <c r="AY160" s="18" t="s">
        <v>185</v>
      </c>
      <c r="BE160" s="216">
        <f>IF(N160="základní",J160,0)</f>
        <v>0</v>
      </c>
      <c r="BF160" s="216">
        <f>IF(N160="snížená",J160,0)</f>
        <v>0</v>
      </c>
      <c r="BG160" s="216">
        <f>IF(N160="zákl. přenesená",J160,0)</f>
        <v>0</v>
      </c>
      <c r="BH160" s="216">
        <f>IF(N160="sníž. přenesená",J160,0)</f>
        <v>0</v>
      </c>
      <c r="BI160" s="216">
        <f>IF(N160="nulová",J160,0)</f>
        <v>0</v>
      </c>
      <c r="BJ160" s="18" t="s">
        <v>81</v>
      </c>
      <c r="BK160" s="216">
        <f>ROUND(I160*H160,2)</f>
        <v>0</v>
      </c>
      <c r="BL160" s="18" t="s">
        <v>192</v>
      </c>
      <c r="BM160" s="215" t="s">
        <v>4245</v>
      </c>
    </row>
    <row r="161" spans="1:65" s="2" customFormat="1" ht="28.8">
      <c r="A161" s="35"/>
      <c r="B161" s="36"/>
      <c r="C161" s="37"/>
      <c r="D161" s="217" t="s">
        <v>194</v>
      </c>
      <c r="E161" s="37"/>
      <c r="F161" s="218" t="s">
        <v>1793</v>
      </c>
      <c r="G161" s="37"/>
      <c r="H161" s="37"/>
      <c r="I161" s="116"/>
      <c r="J161" s="37"/>
      <c r="K161" s="37"/>
      <c r="L161" s="40"/>
      <c r="M161" s="219"/>
      <c r="N161" s="220"/>
      <c r="O161" s="72"/>
      <c r="P161" s="72"/>
      <c r="Q161" s="72"/>
      <c r="R161" s="72"/>
      <c r="S161" s="72"/>
      <c r="T161" s="73"/>
      <c r="U161" s="35"/>
      <c r="V161" s="35"/>
      <c r="W161" s="35"/>
      <c r="X161" s="35"/>
      <c r="Y161" s="35"/>
      <c r="Z161" s="35"/>
      <c r="AA161" s="35"/>
      <c r="AB161" s="35"/>
      <c r="AC161" s="35"/>
      <c r="AD161" s="35"/>
      <c r="AE161" s="35"/>
      <c r="AT161" s="18" t="s">
        <v>194</v>
      </c>
      <c r="AU161" s="18" t="s">
        <v>83</v>
      </c>
    </row>
    <row r="162" spans="1:65" s="2" customFormat="1" ht="230.4">
      <c r="A162" s="35"/>
      <c r="B162" s="36"/>
      <c r="C162" s="37"/>
      <c r="D162" s="217" t="s">
        <v>196</v>
      </c>
      <c r="E162" s="37"/>
      <c r="F162" s="221" t="s">
        <v>1794</v>
      </c>
      <c r="G162" s="37"/>
      <c r="H162" s="37"/>
      <c r="I162" s="116"/>
      <c r="J162" s="37"/>
      <c r="K162" s="37"/>
      <c r="L162" s="40"/>
      <c r="M162" s="219"/>
      <c r="N162" s="220"/>
      <c r="O162" s="72"/>
      <c r="P162" s="72"/>
      <c r="Q162" s="72"/>
      <c r="R162" s="72"/>
      <c r="S162" s="72"/>
      <c r="T162" s="73"/>
      <c r="U162" s="35"/>
      <c r="V162" s="35"/>
      <c r="W162" s="35"/>
      <c r="X162" s="35"/>
      <c r="Y162" s="35"/>
      <c r="Z162" s="35"/>
      <c r="AA162" s="35"/>
      <c r="AB162" s="35"/>
      <c r="AC162" s="35"/>
      <c r="AD162" s="35"/>
      <c r="AE162" s="35"/>
      <c r="AT162" s="18" t="s">
        <v>196</v>
      </c>
      <c r="AU162" s="18" t="s">
        <v>83</v>
      </c>
    </row>
    <row r="163" spans="1:65" s="14" customFormat="1" ht="10.199999999999999">
      <c r="B163" s="232"/>
      <c r="C163" s="233"/>
      <c r="D163" s="217" t="s">
        <v>214</v>
      </c>
      <c r="E163" s="234" t="s">
        <v>1</v>
      </c>
      <c r="F163" s="235" t="s">
        <v>4246</v>
      </c>
      <c r="G163" s="233"/>
      <c r="H163" s="236">
        <v>13.247999999999999</v>
      </c>
      <c r="I163" s="237"/>
      <c r="J163" s="233"/>
      <c r="K163" s="233"/>
      <c r="L163" s="238"/>
      <c r="M163" s="239"/>
      <c r="N163" s="240"/>
      <c r="O163" s="240"/>
      <c r="P163" s="240"/>
      <c r="Q163" s="240"/>
      <c r="R163" s="240"/>
      <c r="S163" s="240"/>
      <c r="T163" s="241"/>
      <c r="AT163" s="242" t="s">
        <v>214</v>
      </c>
      <c r="AU163" s="242" t="s">
        <v>83</v>
      </c>
      <c r="AV163" s="14" t="s">
        <v>83</v>
      </c>
      <c r="AW163" s="14" t="s">
        <v>30</v>
      </c>
      <c r="AX163" s="14" t="s">
        <v>73</v>
      </c>
      <c r="AY163" s="242" t="s">
        <v>185</v>
      </c>
    </row>
    <row r="164" spans="1:65" s="14" customFormat="1" ht="10.199999999999999">
      <c r="B164" s="232"/>
      <c r="C164" s="233"/>
      <c r="D164" s="217" t="s">
        <v>214</v>
      </c>
      <c r="E164" s="234" t="s">
        <v>1</v>
      </c>
      <c r="F164" s="235" t="s">
        <v>4247</v>
      </c>
      <c r="G164" s="233"/>
      <c r="H164" s="236">
        <v>16.785</v>
      </c>
      <c r="I164" s="237"/>
      <c r="J164" s="233"/>
      <c r="K164" s="233"/>
      <c r="L164" s="238"/>
      <c r="M164" s="239"/>
      <c r="N164" s="240"/>
      <c r="O164" s="240"/>
      <c r="P164" s="240"/>
      <c r="Q164" s="240"/>
      <c r="R164" s="240"/>
      <c r="S164" s="240"/>
      <c r="T164" s="241"/>
      <c r="AT164" s="242" t="s">
        <v>214</v>
      </c>
      <c r="AU164" s="242" t="s">
        <v>83</v>
      </c>
      <c r="AV164" s="14" t="s">
        <v>83</v>
      </c>
      <c r="AW164" s="14" t="s">
        <v>30</v>
      </c>
      <c r="AX164" s="14" t="s">
        <v>73</v>
      </c>
      <c r="AY164" s="242" t="s">
        <v>185</v>
      </c>
    </row>
    <row r="165" spans="1:65" s="15" customFormat="1" ht="10.199999999999999">
      <c r="B165" s="243"/>
      <c r="C165" s="244"/>
      <c r="D165" s="217" t="s">
        <v>214</v>
      </c>
      <c r="E165" s="245" t="s">
        <v>1</v>
      </c>
      <c r="F165" s="246" t="s">
        <v>219</v>
      </c>
      <c r="G165" s="244"/>
      <c r="H165" s="247">
        <v>30.033000000000001</v>
      </c>
      <c r="I165" s="248"/>
      <c r="J165" s="244"/>
      <c r="K165" s="244"/>
      <c r="L165" s="249"/>
      <c r="M165" s="250"/>
      <c r="N165" s="251"/>
      <c r="O165" s="251"/>
      <c r="P165" s="251"/>
      <c r="Q165" s="251"/>
      <c r="R165" s="251"/>
      <c r="S165" s="251"/>
      <c r="T165" s="252"/>
      <c r="AT165" s="253" t="s">
        <v>214</v>
      </c>
      <c r="AU165" s="253" t="s">
        <v>83</v>
      </c>
      <c r="AV165" s="15" t="s">
        <v>192</v>
      </c>
      <c r="AW165" s="15" t="s">
        <v>30</v>
      </c>
      <c r="AX165" s="15" t="s">
        <v>81</v>
      </c>
      <c r="AY165" s="253" t="s">
        <v>185</v>
      </c>
    </row>
    <row r="166" spans="1:65" s="2" customFormat="1" ht="16.5" customHeight="1">
      <c r="A166" s="35"/>
      <c r="B166" s="36"/>
      <c r="C166" s="258" t="s">
        <v>226</v>
      </c>
      <c r="D166" s="258" t="s">
        <v>521</v>
      </c>
      <c r="E166" s="259" t="s">
        <v>4248</v>
      </c>
      <c r="F166" s="260" t="s">
        <v>4249</v>
      </c>
      <c r="G166" s="261" t="s">
        <v>449</v>
      </c>
      <c r="H166" s="262">
        <v>57.063000000000002</v>
      </c>
      <c r="I166" s="263"/>
      <c r="J166" s="264">
        <f>ROUND(I166*H166,2)</f>
        <v>0</v>
      </c>
      <c r="K166" s="260" t="s">
        <v>1</v>
      </c>
      <c r="L166" s="265"/>
      <c r="M166" s="266" t="s">
        <v>1</v>
      </c>
      <c r="N166" s="267" t="s">
        <v>38</v>
      </c>
      <c r="O166" s="72"/>
      <c r="P166" s="213">
        <f>O166*H166</f>
        <v>0</v>
      </c>
      <c r="Q166" s="213">
        <v>0</v>
      </c>
      <c r="R166" s="213">
        <f>Q166*H166</f>
        <v>0</v>
      </c>
      <c r="S166" s="213">
        <v>0</v>
      </c>
      <c r="T166" s="214">
        <f>S166*H166</f>
        <v>0</v>
      </c>
      <c r="U166" s="35"/>
      <c r="V166" s="35"/>
      <c r="W166" s="35"/>
      <c r="X166" s="35"/>
      <c r="Y166" s="35"/>
      <c r="Z166" s="35"/>
      <c r="AA166" s="35"/>
      <c r="AB166" s="35"/>
      <c r="AC166" s="35"/>
      <c r="AD166" s="35"/>
      <c r="AE166" s="35"/>
      <c r="AR166" s="215" t="s">
        <v>226</v>
      </c>
      <c r="AT166" s="215" t="s">
        <v>521</v>
      </c>
      <c r="AU166" s="215" t="s">
        <v>83</v>
      </c>
      <c r="AY166" s="18" t="s">
        <v>185</v>
      </c>
      <c r="BE166" s="216">
        <f>IF(N166="základní",J166,0)</f>
        <v>0</v>
      </c>
      <c r="BF166" s="216">
        <f>IF(N166="snížená",J166,0)</f>
        <v>0</v>
      </c>
      <c r="BG166" s="216">
        <f>IF(N166="zákl. přenesená",J166,0)</f>
        <v>0</v>
      </c>
      <c r="BH166" s="216">
        <f>IF(N166="sníž. přenesená",J166,0)</f>
        <v>0</v>
      </c>
      <c r="BI166" s="216">
        <f>IF(N166="nulová",J166,0)</f>
        <v>0</v>
      </c>
      <c r="BJ166" s="18" t="s">
        <v>81</v>
      </c>
      <c r="BK166" s="216">
        <f>ROUND(I166*H166,2)</f>
        <v>0</v>
      </c>
      <c r="BL166" s="18" t="s">
        <v>192</v>
      </c>
      <c r="BM166" s="215" t="s">
        <v>4250</v>
      </c>
    </row>
    <row r="167" spans="1:65" s="2" customFormat="1" ht="10.199999999999999">
      <c r="A167" s="35"/>
      <c r="B167" s="36"/>
      <c r="C167" s="37"/>
      <c r="D167" s="217" t="s">
        <v>194</v>
      </c>
      <c r="E167" s="37"/>
      <c r="F167" s="218" t="s">
        <v>4249</v>
      </c>
      <c r="G167" s="37"/>
      <c r="H167" s="37"/>
      <c r="I167" s="116"/>
      <c r="J167" s="37"/>
      <c r="K167" s="37"/>
      <c r="L167" s="40"/>
      <c r="M167" s="219"/>
      <c r="N167" s="220"/>
      <c r="O167" s="72"/>
      <c r="P167" s="72"/>
      <c r="Q167" s="72"/>
      <c r="R167" s="72"/>
      <c r="S167" s="72"/>
      <c r="T167" s="73"/>
      <c r="U167" s="35"/>
      <c r="V167" s="35"/>
      <c r="W167" s="35"/>
      <c r="X167" s="35"/>
      <c r="Y167" s="35"/>
      <c r="Z167" s="35"/>
      <c r="AA167" s="35"/>
      <c r="AB167" s="35"/>
      <c r="AC167" s="35"/>
      <c r="AD167" s="35"/>
      <c r="AE167" s="35"/>
      <c r="AT167" s="18" t="s">
        <v>194</v>
      </c>
      <c r="AU167" s="18" t="s">
        <v>83</v>
      </c>
    </row>
    <row r="168" spans="1:65" s="13" customFormat="1" ht="10.199999999999999">
      <c r="B168" s="222"/>
      <c r="C168" s="223"/>
      <c r="D168" s="217" t="s">
        <v>214</v>
      </c>
      <c r="E168" s="224" t="s">
        <v>1</v>
      </c>
      <c r="F168" s="225" t="s">
        <v>4251</v>
      </c>
      <c r="G168" s="223"/>
      <c r="H168" s="224" t="s">
        <v>1</v>
      </c>
      <c r="I168" s="226"/>
      <c r="J168" s="223"/>
      <c r="K168" s="223"/>
      <c r="L168" s="227"/>
      <c r="M168" s="228"/>
      <c r="N168" s="229"/>
      <c r="O168" s="229"/>
      <c r="P168" s="229"/>
      <c r="Q168" s="229"/>
      <c r="R168" s="229"/>
      <c r="S168" s="229"/>
      <c r="T168" s="230"/>
      <c r="AT168" s="231" t="s">
        <v>214</v>
      </c>
      <c r="AU168" s="231" t="s">
        <v>83</v>
      </c>
      <c r="AV168" s="13" t="s">
        <v>81</v>
      </c>
      <c r="AW168" s="13" t="s">
        <v>30</v>
      </c>
      <c r="AX168" s="13" t="s">
        <v>73</v>
      </c>
      <c r="AY168" s="231" t="s">
        <v>185</v>
      </c>
    </row>
    <row r="169" spans="1:65" s="14" customFormat="1" ht="10.199999999999999">
      <c r="B169" s="232"/>
      <c r="C169" s="233"/>
      <c r="D169" s="217" t="s">
        <v>214</v>
      </c>
      <c r="E169" s="234" t="s">
        <v>1</v>
      </c>
      <c r="F169" s="235" t="s">
        <v>4246</v>
      </c>
      <c r="G169" s="233"/>
      <c r="H169" s="236">
        <v>13.247999999999999</v>
      </c>
      <c r="I169" s="237"/>
      <c r="J169" s="233"/>
      <c r="K169" s="233"/>
      <c r="L169" s="238"/>
      <c r="M169" s="239"/>
      <c r="N169" s="240"/>
      <c r="O169" s="240"/>
      <c r="P169" s="240"/>
      <c r="Q169" s="240"/>
      <c r="R169" s="240"/>
      <c r="S169" s="240"/>
      <c r="T169" s="241"/>
      <c r="AT169" s="242" t="s">
        <v>214</v>
      </c>
      <c r="AU169" s="242" t="s">
        <v>83</v>
      </c>
      <c r="AV169" s="14" t="s">
        <v>83</v>
      </c>
      <c r="AW169" s="14" t="s">
        <v>30</v>
      </c>
      <c r="AX169" s="14" t="s">
        <v>73</v>
      </c>
      <c r="AY169" s="242" t="s">
        <v>185</v>
      </c>
    </row>
    <row r="170" spans="1:65" s="13" customFormat="1" ht="10.199999999999999">
      <c r="B170" s="222"/>
      <c r="C170" s="223"/>
      <c r="D170" s="217" t="s">
        <v>214</v>
      </c>
      <c r="E170" s="224" t="s">
        <v>1</v>
      </c>
      <c r="F170" s="225" t="s">
        <v>4252</v>
      </c>
      <c r="G170" s="223"/>
      <c r="H170" s="224" t="s">
        <v>1</v>
      </c>
      <c r="I170" s="226"/>
      <c r="J170" s="223"/>
      <c r="K170" s="223"/>
      <c r="L170" s="227"/>
      <c r="M170" s="228"/>
      <c r="N170" s="229"/>
      <c r="O170" s="229"/>
      <c r="P170" s="229"/>
      <c r="Q170" s="229"/>
      <c r="R170" s="229"/>
      <c r="S170" s="229"/>
      <c r="T170" s="230"/>
      <c r="AT170" s="231" t="s">
        <v>214</v>
      </c>
      <c r="AU170" s="231" t="s">
        <v>83</v>
      </c>
      <c r="AV170" s="13" t="s">
        <v>81</v>
      </c>
      <c r="AW170" s="13" t="s">
        <v>30</v>
      </c>
      <c r="AX170" s="13" t="s">
        <v>73</v>
      </c>
      <c r="AY170" s="231" t="s">
        <v>185</v>
      </c>
    </row>
    <row r="171" spans="1:65" s="14" customFormat="1" ht="10.199999999999999">
      <c r="B171" s="232"/>
      <c r="C171" s="233"/>
      <c r="D171" s="217" t="s">
        <v>214</v>
      </c>
      <c r="E171" s="234" t="s">
        <v>1</v>
      </c>
      <c r="F171" s="235" t="s">
        <v>4247</v>
      </c>
      <c r="G171" s="233"/>
      <c r="H171" s="236">
        <v>16.785</v>
      </c>
      <c r="I171" s="237"/>
      <c r="J171" s="233"/>
      <c r="K171" s="233"/>
      <c r="L171" s="238"/>
      <c r="M171" s="239"/>
      <c r="N171" s="240"/>
      <c r="O171" s="240"/>
      <c r="P171" s="240"/>
      <c r="Q171" s="240"/>
      <c r="R171" s="240"/>
      <c r="S171" s="240"/>
      <c r="T171" s="241"/>
      <c r="AT171" s="242" t="s">
        <v>214</v>
      </c>
      <c r="AU171" s="242" t="s">
        <v>83</v>
      </c>
      <c r="AV171" s="14" t="s">
        <v>83</v>
      </c>
      <c r="AW171" s="14" t="s">
        <v>30</v>
      </c>
      <c r="AX171" s="14" t="s">
        <v>73</v>
      </c>
      <c r="AY171" s="242" t="s">
        <v>185</v>
      </c>
    </row>
    <row r="172" spans="1:65" s="16" customFormat="1" ht="10.199999999999999">
      <c r="B172" s="275"/>
      <c r="C172" s="276"/>
      <c r="D172" s="217" t="s">
        <v>214</v>
      </c>
      <c r="E172" s="277" t="s">
        <v>1</v>
      </c>
      <c r="F172" s="278" t="s">
        <v>4238</v>
      </c>
      <c r="G172" s="276"/>
      <c r="H172" s="279">
        <v>30.033000000000001</v>
      </c>
      <c r="I172" s="280"/>
      <c r="J172" s="276"/>
      <c r="K172" s="276"/>
      <c r="L172" s="281"/>
      <c r="M172" s="282"/>
      <c r="N172" s="283"/>
      <c r="O172" s="283"/>
      <c r="P172" s="283"/>
      <c r="Q172" s="283"/>
      <c r="R172" s="283"/>
      <c r="S172" s="283"/>
      <c r="T172" s="284"/>
      <c r="AT172" s="285" t="s">
        <v>214</v>
      </c>
      <c r="AU172" s="285" t="s">
        <v>83</v>
      </c>
      <c r="AV172" s="16" t="s">
        <v>202</v>
      </c>
      <c r="AW172" s="16" t="s">
        <v>30</v>
      </c>
      <c r="AX172" s="16" t="s">
        <v>73</v>
      </c>
      <c r="AY172" s="285" t="s">
        <v>185</v>
      </c>
    </row>
    <row r="173" spans="1:65" s="14" customFormat="1" ht="10.199999999999999">
      <c r="B173" s="232"/>
      <c r="C173" s="233"/>
      <c r="D173" s="217" t="s">
        <v>214</v>
      </c>
      <c r="E173" s="234" t="s">
        <v>1</v>
      </c>
      <c r="F173" s="235" t="s">
        <v>4253</v>
      </c>
      <c r="G173" s="233"/>
      <c r="H173" s="236">
        <v>57.063000000000002</v>
      </c>
      <c r="I173" s="237"/>
      <c r="J173" s="233"/>
      <c r="K173" s="233"/>
      <c r="L173" s="238"/>
      <c r="M173" s="239"/>
      <c r="N173" s="240"/>
      <c r="O173" s="240"/>
      <c r="P173" s="240"/>
      <c r="Q173" s="240"/>
      <c r="R173" s="240"/>
      <c r="S173" s="240"/>
      <c r="T173" s="241"/>
      <c r="AT173" s="242" t="s">
        <v>214</v>
      </c>
      <c r="AU173" s="242" t="s">
        <v>83</v>
      </c>
      <c r="AV173" s="14" t="s">
        <v>83</v>
      </c>
      <c r="AW173" s="14" t="s">
        <v>30</v>
      </c>
      <c r="AX173" s="14" t="s">
        <v>81</v>
      </c>
      <c r="AY173" s="242" t="s">
        <v>185</v>
      </c>
    </row>
    <row r="174" spans="1:65" s="12" customFormat="1" ht="22.8" customHeight="1">
      <c r="B174" s="188"/>
      <c r="C174" s="189"/>
      <c r="D174" s="190" t="s">
        <v>72</v>
      </c>
      <c r="E174" s="202" t="s">
        <v>83</v>
      </c>
      <c r="F174" s="202" t="s">
        <v>653</v>
      </c>
      <c r="G174" s="189"/>
      <c r="H174" s="189"/>
      <c r="I174" s="192"/>
      <c r="J174" s="203">
        <f>BK174</f>
        <v>0</v>
      </c>
      <c r="K174" s="189"/>
      <c r="L174" s="194"/>
      <c r="M174" s="195"/>
      <c r="N174" s="196"/>
      <c r="O174" s="196"/>
      <c r="P174" s="197">
        <f>SUM(P175:P202)</f>
        <v>0</v>
      </c>
      <c r="Q174" s="196"/>
      <c r="R174" s="197">
        <f>SUM(R175:R202)</f>
        <v>3.7648883799999995</v>
      </c>
      <c r="S174" s="196"/>
      <c r="T174" s="198">
        <f>SUM(T175:T202)</f>
        <v>0</v>
      </c>
      <c r="AR174" s="199" t="s">
        <v>81</v>
      </c>
      <c r="AT174" s="200" t="s">
        <v>72</v>
      </c>
      <c r="AU174" s="200" t="s">
        <v>81</v>
      </c>
      <c r="AY174" s="199" t="s">
        <v>185</v>
      </c>
      <c r="BK174" s="201">
        <f>SUM(BK175:BK202)</f>
        <v>0</v>
      </c>
    </row>
    <row r="175" spans="1:65" s="2" customFormat="1" ht="21.75" customHeight="1">
      <c r="A175" s="35"/>
      <c r="B175" s="36"/>
      <c r="C175" s="204" t="s">
        <v>248</v>
      </c>
      <c r="D175" s="204" t="s">
        <v>187</v>
      </c>
      <c r="E175" s="205" t="s">
        <v>4254</v>
      </c>
      <c r="F175" s="206" t="s">
        <v>4255</v>
      </c>
      <c r="G175" s="207" t="s">
        <v>325</v>
      </c>
      <c r="H175" s="208">
        <v>19.895</v>
      </c>
      <c r="I175" s="209"/>
      <c r="J175" s="210">
        <f>ROUND(I175*H175,2)</f>
        <v>0</v>
      </c>
      <c r="K175" s="206" t="s">
        <v>191</v>
      </c>
      <c r="L175" s="40"/>
      <c r="M175" s="211" t="s">
        <v>1</v>
      </c>
      <c r="N175" s="212" t="s">
        <v>38</v>
      </c>
      <c r="O175" s="72"/>
      <c r="P175" s="213">
        <f>O175*H175</f>
        <v>0</v>
      </c>
      <c r="Q175" s="213">
        <v>0</v>
      </c>
      <c r="R175" s="213">
        <f>Q175*H175</f>
        <v>0</v>
      </c>
      <c r="S175" s="213">
        <v>0</v>
      </c>
      <c r="T175" s="214">
        <f>S175*H175</f>
        <v>0</v>
      </c>
      <c r="U175" s="35"/>
      <c r="V175" s="35"/>
      <c r="W175" s="35"/>
      <c r="X175" s="35"/>
      <c r="Y175" s="35"/>
      <c r="Z175" s="35"/>
      <c r="AA175" s="35"/>
      <c r="AB175" s="35"/>
      <c r="AC175" s="35"/>
      <c r="AD175" s="35"/>
      <c r="AE175" s="35"/>
      <c r="AR175" s="215" t="s">
        <v>192</v>
      </c>
      <c r="AT175" s="215" t="s">
        <v>187</v>
      </c>
      <c r="AU175" s="215" t="s">
        <v>83</v>
      </c>
      <c r="AY175" s="18" t="s">
        <v>185</v>
      </c>
      <c r="BE175" s="216">
        <f>IF(N175="základní",J175,0)</f>
        <v>0</v>
      </c>
      <c r="BF175" s="216">
        <f>IF(N175="snížená",J175,0)</f>
        <v>0</v>
      </c>
      <c r="BG175" s="216">
        <f>IF(N175="zákl. přenesená",J175,0)</f>
        <v>0</v>
      </c>
      <c r="BH175" s="216">
        <f>IF(N175="sníž. přenesená",J175,0)</f>
        <v>0</v>
      </c>
      <c r="BI175" s="216">
        <f>IF(N175="nulová",J175,0)</f>
        <v>0</v>
      </c>
      <c r="BJ175" s="18" t="s">
        <v>81</v>
      </c>
      <c r="BK175" s="216">
        <f>ROUND(I175*H175,2)</f>
        <v>0</v>
      </c>
      <c r="BL175" s="18" t="s">
        <v>192</v>
      </c>
      <c r="BM175" s="215" t="s">
        <v>4256</v>
      </c>
    </row>
    <row r="176" spans="1:65" s="2" customFormat="1" ht="19.2">
      <c r="A176" s="35"/>
      <c r="B176" s="36"/>
      <c r="C176" s="37"/>
      <c r="D176" s="217" t="s">
        <v>194</v>
      </c>
      <c r="E176" s="37"/>
      <c r="F176" s="218" t="s">
        <v>4257</v>
      </c>
      <c r="G176" s="37"/>
      <c r="H176" s="37"/>
      <c r="I176" s="116"/>
      <c r="J176" s="37"/>
      <c r="K176" s="37"/>
      <c r="L176" s="40"/>
      <c r="M176" s="219"/>
      <c r="N176" s="220"/>
      <c r="O176" s="72"/>
      <c r="P176" s="72"/>
      <c r="Q176" s="72"/>
      <c r="R176" s="72"/>
      <c r="S176" s="72"/>
      <c r="T176" s="73"/>
      <c r="U176" s="35"/>
      <c r="V176" s="35"/>
      <c r="W176" s="35"/>
      <c r="X176" s="35"/>
      <c r="Y176" s="35"/>
      <c r="Z176" s="35"/>
      <c r="AA176" s="35"/>
      <c r="AB176" s="35"/>
      <c r="AC176" s="35"/>
      <c r="AD176" s="35"/>
      <c r="AE176" s="35"/>
      <c r="AT176" s="18" t="s">
        <v>194</v>
      </c>
      <c r="AU176" s="18" t="s">
        <v>83</v>
      </c>
    </row>
    <row r="177" spans="1:65" s="2" customFormat="1" ht="105.6">
      <c r="A177" s="35"/>
      <c r="B177" s="36"/>
      <c r="C177" s="37"/>
      <c r="D177" s="217" t="s">
        <v>196</v>
      </c>
      <c r="E177" s="37"/>
      <c r="F177" s="221" t="s">
        <v>4149</v>
      </c>
      <c r="G177" s="37"/>
      <c r="H177" s="37"/>
      <c r="I177" s="116"/>
      <c r="J177" s="37"/>
      <c r="K177" s="37"/>
      <c r="L177" s="40"/>
      <c r="M177" s="219"/>
      <c r="N177" s="220"/>
      <c r="O177" s="72"/>
      <c r="P177" s="72"/>
      <c r="Q177" s="72"/>
      <c r="R177" s="72"/>
      <c r="S177" s="72"/>
      <c r="T177" s="73"/>
      <c r="U177" s="35"/>
      <c r="V177" s="35"/>
      <c r="W177" s="35"/>
      <c r="X177" s="35"/>
      <c r="Y177" s="35"/>
      <c r="Z177" s="35"/>
      <c r="AA177" s="35"/>
      <c r="AB177" s="35"/>
      <c r="AC177" s="35"/>
      <c r="AD177" s="35"/>
      <c r="AE177" s="35"/>
      <c r="AT177" s="18" t="s">
        <v>196</v>
      </c>
      <c r="AU177" s="18" t="s">
        <v>83</v>
      </c>
    </row>
    <row r="178" spans="1:65" s="13" customFormat="1" ht="10.199999999999999">
      <c r="B178" s="222"/>
      <c r="C178" s="223"/>
      <c r="D178" s="217" t="s">
        <v>214</v>
      </c>
      <c r="E178" s="224" t="s">
        <v>1</v>
      </c>
      <c r="F178" s="225" t="s">
        <v>4258</v>
      </c>
      <c r="G178" s="223"/>
      <c r="H178" s="224" t="s">
        <v>1</v>
      </c>
      <c r="I178" s="226"/>
      <c r="J178" s="223"/>
      <c r="K178" s="223"/>
      <c r="L178" s="227"/>
      <c r="M178" s="228"/>
      <c r="N178" s="229"/>
      <c r="O178" s="229"/>
      <c r="P178" s="229"/>
      <c r="Q178" s="229"/>
      <c r="R178" s="229"/>
      <c r="S178" s="229"/>
      <c r="T178" s="230"/>
      <c r="AT178" s="231" t="s">
        <v>214</v>
      </c>
      <c r="AU178" s="231" t="s">
        <v>83</v>
      </c>
      <c r="AV178" s="13" t="s">
        <v>81</v>
      </c>
      <c r="AW178" s="13" t="s">
        <v>30</v>
      </c>
      <c r="AX178" s="13" t="s">
        <v>73</v>
      </c>
      <c r="AY178" s="231" t="s">
        <v>185</v>
      </c>
    </row>
    <row r="179" spans="1:65" s="14" customFormat="1" ht="10.199999999999999">
      <c r="B179" s="232"/>
      <c r="C179" s="233"/>
      <c r="D179" s="217" t="s">
        <v>214</v>
      </c>
      <c r="E179" s="234" t="s">
        <v>1</v>
      </c>
      <c r="F179" s="235" t="s">
        <v>4259</v>
      </c>
      <c r="G179" s="233"/>
      <c r="H179" s="236">
        <v>20.616</v>
      </c>
      <c r="I179" s="237"/>
      <c r="J179" s="233"/>
      <c r="K179" s="233"/>
      <c r="L179" s="238"/>
      <c r="M179" s="239"/>
      <c r="N179" s="240"/>
      <c r="O179" s="240"/>
      <c r="P179" s="240"/>
      <c r="Q179" s="240"/>
      <c r="R179" s="240"/>
      <c r="S179" s="240"/>
      <c r="T179" s="241"/>
      <c r="AT179" s="242" t="s">
        <v>214</v>
      </c>
      <c r="AU179" s="242" t="s">
        <v>83</v>
      </c>
      <c r="AV179" s="14" t="s">
        <v>83</v>
      </c>
      <c r="AW179" s="14" t="s">
        <v>30</v>
      </c>
      <c r="AX179" s="14" t="s">
        <v>73</v>
      </c>
      <c r="AY179" s="242" t="s">
        <v>185</v>
      </c>
    </row>
    <row r="180" spans="1:65" s="13" customFormat="1" ht="10.199999999999999">
      <c r="B180" s="222"/>
      <c r="C180" s="223"/>
      <c r="D180" s="217" t="s">
        <v>214</v>
      </c>
      <c r="E180" s="224" t="s">
        <v>1</v>
      </c>
      <c r="F180" s="225" t="s">
        <v>4260</v>
      </c>
      <c r="G180" s="223"/>
      <c r="H180" s="224" t="s">
        <v>1</v>
      </c>
      <c r="I180" s="226"/>
      <c r="J180" s="223"/>
      <c r="K180" s="223"/>
      <c r="L180" s="227"/>
      <c r="M180" s="228"/>
      <c r="N180" s="229"/>
      <c r="O180" s="229"/>
      <c r="P180" s="229"/>
      <c r="Q180" s="229"/>
      <c r="R180" s="229"/>
      <c r="S180" s="229"/>
      <c r="T180" s="230"/>
      <c r="AT180" s="231" t="s">
        <v>214</v>
      </c>
      <c r="AU180" s="231" t="s">
        <v>83</v>
      </c>
      <c r="AV180" s="13" t="s">
        <v>81</v>
      </c>
      <c r="AW180" s="13" t="s">
        <v>30</v>
      </c>
      <c r="AX180" s="13" t="s">
        <v>73</v>
      </c>
      <c r="AY180" s="231" t="s">
        <v>185</v>
      </c>
    </row>
    <row r="181" spans="1:65" s="14" customFormat="1" ht="10.199999999999999">
      <c r="B181" s="232"/>
      <c r="C181" s="233"/>
      <c r="D181" s="217" t="s">
        <v>214</v>
      </c>
      <c r="E181" s="234" t="s">
        <v>1</v>
      </c>
      <c r="F181" s="235" t="s">
        <v>4261</v>
      </c>
      <c r="G181" s="233"/>
      <c r="H181" s="236">
        <v>-0.72099999999999997</v>
      </c>
      <c r="I181" s="237"/>
      <c r="J181" s="233"/>
      <c r="K181" s="233"/>
      <c r="L181" s="238"/>
      <c r="M181" s="239"/>
      <c r="N181" s="240"/>
      <c r="O181" s="240"/>
      <c r="P181" s="240"/>
      <c r="Q181" s="240"/>
      <c r="R181" s="240"/>
      <c r="S181" s="240"/>
      <c r="T181" s="241"/>
      <c r="AT181" s="242" t="s">
        <v>214</v>
      </c>
      <c r="AU181" s="242" t="s">
        <v>83</v>
      </c>
      <c r="AV181" s="14" t="s">
        <v>83</v>
      </c>
      <c r="AW181" s="14" t="s">
        <v>30</v>
      </c>
      <c r="AX181" s="14" t="s">
        <v>73</v>
      </c>
      <c r="AY181" s="242" t="s">
        <v>185</v>
      </c>
    </row>
    <row r="182" spans="1:65" s="15" customFormat="1" ht="10.199999999999999">
      <c r="B182" s="243"/>
      <c r="C182" s="244"/>
      <c r="D182" s="217" t="s">
        <v>214</v>
      </c>
      <c r="E182" s="245" t="s">
        <v>1</v>
      </c>
      <c r="F182" s="246" t="s">
        <v>219</v>
      </c>
      <c r="G182" s="244"/>
      <c r="H182" s="247">
        <v>19.895</v>
      </c>
      <c r="I182" s="248"/>
      <c r="J182" s="244"/>
      <c r="K182" s="244"/>
      <c r="L182" s="249"/>
      <c r="M182" s="250"/>
      <c r="N182" s="251"/>
      <c r="O182" s="251"/>
      <c r="P182" s="251"/>
      <c r="Q182" s="251"/>
      <c r="R182" s="251"/>
      <c r="S182" s="251"/>
      <c r="T182" s="252"/>
      <c r="AT182" s="253" t="s">
        <v>214</v>
      </c>
      <c r="AU182" s="253" t="s">
        <v>83</v>
      </c>
      <c r="AV182" s="15" t="s">
        <v>192</v>
      </c>
      <c r="AW182" s="15" t="s">
        <v>30</v>
      </c>
      <c r="AX182" s="15" t="s">
        <v>81</v>
      </c>
      <c r="AY182" s="253" t="s">
        <v>185</v>
      </c>
    </row>
    <row r="183" spans="1:65" s="2" customFormat="1" ht="16.5" customHeight="1">
      <c r="A183" s="35"/>
      <c r="B183" s="36"/>
      <c r="C183" s="204" t="s">
        <v>254</v>
      </c>
      <c r="D183" s="204" t="s">
        <v>187</v>
      </c>
      <c r="E183" s="205" t="s">
        <v>4262</v>
      </c>
      <c r="F183" s="206" t="s">
        <v>4263</v>
      </c>
      <c r="G183" s="207" t="s">
        <v>210</v>
      </c>
      <c r="H183" s="208">
        <v>31.771999999999998</v>
      </c>
      <c r="I183" s="209"/>
      <c r="J183" s="210">
        <f>ROUND(I183*H183,2)</f>
        <v>0</v>
      </c>
      <c r="K183" s="206" t="s">
        <v>191</v>
      </c>
      <c r="L183" s="40"/>
      <c r="M183" s="211" t="s">
        <v>1</v>
      </c>
      <c r="N183" s="212" t="s">
        <v>38</v>
      </c>
      <c r="O183" s="72"/>
      <c r="P183" s="213">
        <f>O183*H183</f>
        <v>0</v>
      </c>
      <c r="Q183" s="213">
        <v>1.4400000000000001E-3</v>
      </c>
      <c r="R183" s="213">
        <f>Q183*H183</f>
        <v>4.5751680000000003E-2</v>
      </c>
      <c r="S183" s="213">
        <v>0</v>
      </c>
      <c r="T183" s="214">
        <f>S183*H183</f>
        <v>0</v>
      </c>
      <c r="U183" s="35"/>
      <c r="V183" s="35"/>
      <c r="W183" s="35"/>
      <c r="X183" s="35"/>
      <c r="Y183" s="35"/>
      <c r="Z183" s="35"/>
      <c r="AA183" s="35"/>
      <c r="AB183" s="35"/>
      <c r="AC183" s="35"/>
      <c r="AD183" s="35"/>
      <c r="AE183" s="35"/>
      <c r="AR183" s="215" t="s">
        <v>192</v>
      </c>
      <c r="AT183" s="215" t="s">
        <v>187</v>
      </c>
      <c r="AU183" s="215" t="s">
        <v>83</v>
      </c>
      <c r="AY183" s="18" t="s">
        <v>185</v>
      </c>
      <c r="BE183" s="216">
        <f>IF(N183="základní",J183,0)</f>
        <v>0</v>
      </c>
      <c r="BF183" s="216">
        <f>IF(N183="snížená",J183,0)</f>
        <v>0</v>
      </c>
      <c r="BG183" s="216">
        <f>IF(N183="zákl. přenesená",J183,0)</f>
        <v>0</v>
      </c>
      <c r="BH183" s="216">
        <f>IF(N183="sníž. přenesená",J183,0)</f>
        <v>0</v>
      </c>
      <c r="BI183" s="216">
        <f>IF(N183="nulová",J183,0)</f>
        <v>0</v>
      </c>
      <c r="BJ183" s="18" t="s">
        <v>81</v>
      </c>
      <c r="BK183" s="216">
        <f>ROUND(I183*H183,2)</f>
        <v>0</v>
      </c>
      <c r="BL183" s="18" t="s">
        <v>192</v>
      </c>
      <c r="BM183" s="215" t="s">
        <v>4264</v>
      </c>
    </row>
    <row r="184" spans="1:65" s="2" customFormat="1" ht="10.199999999999999">
      <c r="A184" s="35"/>
      <c r="B184" s="36"/>
      <c r="C184" s="37"/>
      <c r="D184" s="217" t="s">
        <v>194</v>
      </c>
      <c r="E184" s="37"/>
      <c r="F184" s="218" t="s">
        <v>4265</v>
      </c>
      <c r="G184" s="37"/>
      <c r="H184" s="37"/>
      <c r="I184" s="116"/>
      <c r="J184" s="37"/>
      <c r="K184" s="37"/>
      <c r="L184" s="40"/>
      <c r="M184" s="219"/>
      <c r="N184" s="220"/>
      <c r="O184" s="72"/>
      <c r="P184" s="72"/>
      <c r="Q184" s="72"/>
      <c r="R184" s="72"/>
      <c r="S184" s="72"/>
      <c r="T184" s="73"/>
      <c r="U184" s="35"/>
      <c r="V184" s="35"/>
      <c r="W184" s="35"/>
      <c r="X184" s="35"/>
      <c r="Y184" s="35"/>
      <c r="Z184" s="35"/>
      <c r="AA184" s="35"/>
      <c r="AB184" s="35"/>
      <c r="AC184" s="35"/>
      <c r="AD184" s="35"/>
      <c r="AE184" s="35"/>
      <c r="AT184" s="18" t="s">
        <v>194</v>
      </c>
      <c r="AU184" s="18" t="s">
        <v>83</v>
      </c>
    </row>
    <row r="185" spans="1:65" s="2" customFormat="1" ht="124.8">
      <c r="A185" s="35"/>
      <c r="B185" s="36"/>
      <c r="C185" s="37"/>
      <c r="D185" s="217" t="s">
        <v>196</v>
      </c>
      <c r="E185" s="37"/>
      <c r="F185" s="221" t="s">
        <v>4266</v>
      </c>
      <c r="G185" s="37"/>
      <c r="H185" s="37"/>
      <c r="I185" s="116"/>
      <c r="J185" s="37"/>
      <c r="K185" s="37"/>
      <c r="L185" s="40"/>
      <c r="M185" s="219"/>
      <c r="N185" s="220"/>
      <c r="O185" s="72"/>
      <c r="P185" s="72"/>
      <c r="Q185" s="72"/>
      <c r="R185" s="72"/>
      <c r="S185" s="72"/>
      <c r="T185" s="73"/>
      <c r="U185" s="35"/>
      <c r="V185" s="35"/>
      <c r="W185" s="35"/>
      <c r="X185" s="35"/>
      <c r="Y185" s="35"/>
      <c r="Z185" s="35"/>
      <c r="AA185" s="35"/>
      <c r="AB185" s="35"/>
      <c r="AC185" s="35"/>
      <c r="AD185" s="35"/>
      <c r="AE185" s="35"/>
      <c r="AT185" s="18" t="s">
        <v>196</v>
      </c>
      <c r="AU185" s="18" t="s">
        <v>83</v>
      </c>
    </row>
    <row r="186" spans="1:65" s="14" customFormat="1" ht="10.199999999999999">
      <c r="B186" s="232"/>
      <c r="C186" s="233"/>
      <c r="D186" s="217" t="s">
        <v>214</v>
      </c>
      <c r="E186" s="234" t="s">
        <v>1</v>
      </c>
      <c r="F186" s="235" t="s">
        <v>4267</v>
      </c>
      <c r="G186" s="233"/>
      <c r="H186" s="236">
        <v>19.2</v>
      </c>
      <c r="I186" s="237"/>
      <c r="J186" s="233"/>
      <c r="K186" s="233"/>
      <c r="L186" s="238"/>
      <c r="M186" s="239"/>
      <c r="N186" s="240"/>
      <c r="O186" s="240"/>
      <c r="P186" s="240"/>
      <c r="Q186" s="240"/>
      <c r="R186" s="240"/>
      <c r="S186" s="240"/>
      <c r="T186" s="241"/>
      <c r="AT186" s="242" t="s">
        <v>214</v>
      </c>
      <c r="AU186" s="242" t="s">
        <v>83</v>
      </c>
      <c r="AV186" s="14" t="s">
        <v>83</v>
      </c>
      <c r="AW186" s="14" t="s">
        <v>30</v>
      </c>
      <c r="AX186" s="14" t="s">
        <v>73</v>
      </c>
      <c r="AY186" s="242" t="s">
        <v>185</v>
      </c>
    </row>
    <row r="187" spans="1:65" s="14" customFormat="1" ht="10.199999999999999">
      <c r="B187" s="232"/>
      <c r="C187" s="233"/>
      <c r="D187" s="217" t="s">
        <v>214</v>
      </c>
      <c r="E187" s="234" t="s">
        <v>1</v>
      </c>
      <c r="F187" s="235" t="s">
        <v>4268</v>
      </c>
      <c r="G187" s="233"/>
      <c r="H187" s="236">
        <v>3.4</v>
      </c>
      <c r="I187" s="237"/>
      <c r="J187" s="233"/>
      <c r="K187" s="233"/>
      <c r="L187" s="238"/>
      <c r="M187" s="239"/>
      <c r="N187" s="240"/>
      <c r="O187" s="240"/>
      <c r="P187" s="240"/>
      <c r="Q187" s="240"/>
      <c r="R187" s="240"/>
      <c r="S187" s="240"/>
      <c r="T187" s="241"/>
      <c r="AT187" s="242" t="s">
        <v>214</v>
      </c>
      <c r="AU187" s="242" t="s">
        <v>83</v>
      </c>
      <c r="AV187" s="14" t="s">
        <v>83</v>
      </c>
      <c r="AW187" s="14" t="s">
        <v>30</v>
      </c>
      <c r="AX187" s="14" t="s">
        <v>73</v>
      </c>
      <c r="AY187" s="242" t="s">
        <v>185</v>
      </c>
    </row>
    <row r="188" spans="1:65" s="14" customFormat="1" ht="10.199999999999999">
      <c r="B188" s="232"/>
      <c r="C188" s="233"/>
      <c r="D188" s="217" t="s">
        <v>214</v>
      </c>
      <c r="E188" s="234" t="s">
        <v>1</v>
      </c>
      <c r="F188" s="235" t="s">
        <v>4269</v>
      </c>
      <c r="G188" s="233"/>
      <c r="H188" s="236">
        <v>9.1720000000000006</v>
      </c>
      <c r="I188" s="237"/>
      <c r="J188" s="233"/>
      <c r="K188" s="233"/>
      <c r="L188" s="238"/>
      <c r="M188" s="239"/>
      <c r="N188" s="240"/>
      <c r="O188" s="240"/>
      <c r="P188" s="240"/>
      <c r="Q188" s="240"/>
      <c r="R188" s="240"/>
      <c r="S188" s="240"/>
      <c r="T188" s="241"/>
      <c r="AT188" s="242" t="s">
        <v>214</v>
      </c>
      <c r="AU188" s="242" t="s">
        <v>83</v>
      </c>
      <c r="AV188" s="14" t="s">
        <v>83</v>
      </c>
      <c r="AW188" s="14" t="s">
        <v>30</v>
      </c>
      <c r="AX188" s="14" t="s">
        <v>73</v>
      </c>
      <c r="AY188" s="242" t="s">
        <v>185</v>
      </c>
    </row>
    <row r="189" spans="1:65" s="15" customFormat="1" ht="10.199999999999999">
      <c r="B189" s="243"/>
      <c r="C189" s="244"/>
      <c r="D189" s="217" t="s">
        <v>214</v>
      </c>
      <c r="E189" s="245" t="s">
        <v>1</v>
      </c>
      <c r="F189" s="246" t="s">
        <v>219</v>
      </c>
      <c r="G189" s="244"/>
      <c r="H189" s="247">
        <v>31.771999999999998</v>
      </c>
      <c r="I189" s="248"/>
      <c r="J189" s="244"/>
      <c r="K189" s="244"/>
      <c r="L189" s="249"/>
      <c r="M189" s="250"/>
      <c r="N189" s="251"/>
      <c r="O189" s="251"/>
      <c r="P189" s="251"/>
      <c r="Q189" s="251"/>
      <c r="R189" s="251"/>
      <c r="S189" s="251"/>
      <c r="T189" s="252"/>
      <c r="AT189" s="253" t="s">
        <v>214</v>
      </c>
      <c r="AU189" s="253" t="s">
        <v>83</v>
      </c>
      <c r="AV189" s="15" t="s">
        <v>192</v>
      </c>
      <c r="AW189" s="15" t="s">
        <v>30</v>
      </c>
      <c r="AX189" s="15" t="s">
        <v>81</v>
      </c>
      <c r="AY189" s="253" t="s">
        <v>185</v>
      </c>
    </row>
    <row r="190" spans="1:65" s="2" customFormat="1" ht="16.5" customHeight="1">
      <c r="A190" s="35"/>
      <c r="B190" s="36"/>
      <c r="C190" s="204" t="s">
        <v>260</v>
      </c>
      <c r="D190" s="204" t="s">
        <v>187</v>
      </c>
      <c r="E190" s="205" t="s">
        <v>4270</v>
      </c>
      <c r="F190" s="206" t="s">
        <v>4271</v>
      </c>
      <c r="G190" s="207" t="s">
        <v>210</v>
      </c>
      <c r="H190" s="208">
        <v>31.771999999999998</v>
      </c>
      <c r="I190" s="209"/>
      <c r="J190" s="210">
        <f>ROUND(I190*H190,2)</f>
        <v>0</v>
      </c>
      <c r="K190" s="206" t="s">
        <v>191</v>
      </c>
      <c r="L190" s="40"/>
      <c r="M190" s="211" t="s">
        <v>1</v>
      </c>
      <c r="N190" s="212" t="s">
        <v>38</v>
      </c>
      <c r="O190" s="72"/>
      <c r="P190" s="213">
        <f>O190*H190</f>
        <v>0</v>
      </c>
      <c r="Q190" s="213">
        <v>4.0000000000000003E-5</v>
      </c>
      <c r="R190" s="213">
        <f>Q190*H190</f>
        <v>1.2708800000000001E-3</v>
      </c>
      <c r="S190" s="213">
        <v>0</v>
      </c>
      <c r="T190" s="214">
        <f>S190*H190</f>
        <v>0</v>
      </c>
      <c r="U190" s="35"/>
      <c r="V190" s="35"/>
      <c r="W190" s="35"/>
      <c r="X190" s="35"/>
      <c r="Y190" s="35"/>
      <c r="Z190" s="35"/>
      <c r="AA190" s="35"/>
      <c r="AB190" s="35"/>
      <c r="AC190" s="35"/>
      <c r="AD190" s="35"/>
      <c r="AE190" s="35"/>
      <c r="AR190" s="215" t="s">
        <v>192</v>
      </c>
      <c r="AT190" s="215" t="s">
        <v>187</v>
      </c>
      <c r="AU190" s="215" t="s">
        <v>83</v>
      </c>
      <c r="AY190" s="18" t="s">
        <v>185</v>
      </c>
      <c r="BE190" s="216">
        <f>IF(N190="základní",J190,0)</f>
        <v>0</v>
      </c>
      <c r="BF190" s="216">
        <f>IF(N190="snížená",J190,0)</f>
        <v>0</v>
      </c>
      <c r="BG190" s="216">
        <f>IF(N190="zákl. přenesená",J190,0)</f>
        <v>0</v>
      </c>
      <c r="BH190" s="216">
        <f>IF(N190="sníž. přenesená",J190,0)</f>
        <v>0</v>
      </c>
      <c r="BI190" s="216">
        <f>IF(N190="nulová",J190,0)</f>
        <v>0</v>
      </c>
      <c r="BJ190" s="18" t="s">
        <v>81</v>
      </c>
      <c r="BK190" s="216">
        <f>ROUND(I190*H190,2)</f>
        <v>0</v>
      </c>
      <c r="BL190" s="18" t="s">
        <v>192</v>
      </c>
      <c r="BM190" s="215" t="s">
        <v>4272</v>
      </c>
    </row>
    <row r="191" spans="1:65" s="2" customFormat="1" ht="19.2">
      <c r="A191" s="35"/>
      <c r="B191" s="36"/>
      <c r="C191" s="37"/>
      <c r="D191" s="217" t="s">
        <v>194</v>
      </c>
      <c r="E191" s="37"/>
      <c r="F191" s="218" t="s">
        <v>4273</v>
      </c>
      <c r="G191" s="37"/>
      <c r="H191" s="37"/>
      <c r="I191" s="116"/>
      <c r="J191" s="37"/>
      <c r="K191" s="37"/>
      <c r="L191" s="40"/>
      <c r="M191" s="219"/>
      <c r="N191" s="220"/>
      <c r="O191" s="72"/>
      <c r="P191" s="72"/>
      <c r="Q191" s="72"/>
      <c r="R191" s="72"/>
      <c r="S191" s="72"/>
      <c r="T191" s="73"/>
      <c r="U191" s="35"/>
      <c r="V191" s="35"/>
      <c r="W191" s="35"/>
      <c r="X191" s="35"/>
      <c r="Y191" s="35"/>
      <c r="Z191" s="35"/>
      <c r="AA191" s="35"/>
      <c r="AB191" s="35"/>
      <c r="AC191" s="35"/>
      <c r="AD191" s="35"/>
      <c r="AE191" s="35"/>
      <c r="AT191" s="18" t="s">
        <v>194</v>
      </c>
      <c r="AU191" s="18" t="s">
        <v>83</v>
      </c>
    </row>
    <row r="192" spans="1:65" s="2" customFormat="1" ht="124.8">
      <c r="A192" s="35"/>
      <c r="B192" s="36"/>
      <c r="C192" s="37"/>
      <c r="D192" s="217" t="s">
        <v>196</v>
      </c>
      <c r="E192" s="37"/>
      <c r="F192" s="221" t="s">
        <v>4266</v>
      </c>
      <c r="G192" s="37"/>
      <c r="H192" s="37"/>
      <c r="I192" s="116"/>
      <c r="J192" s="37"/>
      <c r="K192" s="37"/>
      <c r="L192" s="40"/>
      <c r="M192" s="219"/>
      <c r="N192" s="220"/>
      <c r="O192" s="72"/>
      <c r="P192" s="72"/>
      <c r="Q192" s="72"/>
      <c r="R192" s="72"/>
      <c r="S192" s="72"/>
      <c r="T192" s="73"/>
      <c r="U192" s="35"/>
      <c r="V192" s="35"/>
      <c r="W192" s="35"/>
      <c r="X192" s="35"/>
      <c r="Y192" s="35"/>
      <c r="Z192" s="35"/>
      <c r="AA192" s="35"/>
      <c r="AB192" s="35"/>
      <c r="AC192" s="35"/>
      <c r="AD192" s="35"/>
      <c r="AE192" s="35"/>
      <c r="AT192" s="18" t="s">
        <v>196</v>
      </c>
      <c r="AU192" s="18" t="s">
        <v>83</v>
      </c>
    </row>
    <row r="193" spans="1:65" s="14" customFormat="1" ht="10.199999999999999">
      <c r="B193" s="232"/>
      <c r="C193" s="233"/>
      <c r="D193" s="217" t="s">
        <v>214</v>
      </c>
      <c r="E193" s="234" t="s">
        <v>1</v>
      </c>
      <c r="F193" s="235" t="s">
        <v>4267</v>
      </c>
      <c r="G193" s="233"/>
      <c r="H193" s="236">
        <v>19.2</v>
      </c>
      <c r="I193" s="237"/>
      <c r="J193" s="233"/>
      <c r="K193" s="233"/>
      <c r="L193" s="238"/>
      <c r="M193" s="239"/>
      <c r="N193" s="240"/>
      <c r="O193" s="240"/>
      <c r="P193" s="240"/>
      <c r="Q193" s="240"/>
      <c r="R193" s="240"/>
      <c r="S193" s="240"/>
      <c r="T193" s="241"/>
      <c r="AT193" s="242" t="s">
        <v>214</v>
      </c>
      <c r="AU193" s="242" t="s">
        <v>83</v>
      </c>
      <c r="AV193" s="14" t="s">
        <v>83</v>
      </c>
      <c r="AW193" s="14" t="s">
        <v>30</v>
      </c>
      <c r="AX193" s="14" t="s">
        <v>73</v>
      </c>
      <c r="AY193" s="242" t="s">
        <v>185</v>
      </c>
    </row>
    <row r="194" spans="1:65" s="14" customFormat="1" ht="10.199999999999999">
      <c r="B194" s="232"/>
      <c r="C194" s="233"/>
      <c r="D194" s="217" t="s">
        <v>214</v>
      </c>
      <c r="E194" s="234" t="s">
        <v>1</v>
      </c>
      <c r="F194" s="235" t="s">
        <v>4268</v>
      </c>
      <c r="G194" s="233"/>
      <c r="H194" s="236">
        <v>3.4</v>
      </c>
      <c r="I194" s="237"/>
      <c r="J194" s="233"/>
      <c r="K194" s="233"/>
      <c r="L194" s="238"/>
      <c r="M194" s="239"/>
      <c r="N194" s="240"/>
      <c r="O194" s="240"/>
      <c r="P194" s="240"/>
      <c r="Q194" s="240"/>
      <c r="R194" s="240"/>
      <c r="S194" s="240"/>
      <c r="T194" s="241"/>
      <c r="AT194" s="242" t="s">
        <v>214</v>
      </c>
      <c r="AU194" s="242" t="s">
        <v>83</v>
      </c>
      <c r="AV194" s="14" t="s">
        <v>83</v>
      </c>
      <c r="AW194" s="14" t="s">
        <v>30</v>
      </c>
      <c r="AX194" s="14" t="s">
        <v>73</v>
      </c>
      <c r="AY194" s="242" t="s">
        <v>185</v>
      </c>
    </row>
    <row r="195" spans="1:65" s="14" customFormat="1" ht="10.199999999999999">
      <c r="B195" s="232"/>
      <c r="C195" s="233"/>
      <c r="D195" s="217" t="s">
        <v>214</v>
      </c>
      <c r="E195" s="234" t="s">
        <v>1</v>
      </c>
      <c r="F195" s="235" t="s">
        <v>4269</v>
      </c>
      <c r="G195" s="233"/>
      <c r="H195" s="236">
        <v>9.1720000000000006</v>
      </c>
      <c r="I195" s="237"/>
      <c r="J195" s="233"/>
      <c r="K195" s="233"/>
      <c r="L195" s="238"/>
      <c r="M195" s="239"/>
      <c r="N195" s="240"/>
      <c r="O195" s="240"/>
      <c r="P195" s="240"/>
      <c r="Q195" s="240"/>
      <c r="R195" s="240"/>
      <c r="S195" s="240"/>
      <c r="T195" s="241"/>
      <c r="AT195" s="242" t="s">
        <v>214</v>
      </c>
      <c r="AU195" s="242" t="s">
        <v>83</v>
      </c>
      <c r="AV195" s="14" t="s">
        <v>83</v>
      </c>
      <c r="AW195" s="14" t="s">
        <v>30</v>
      </c>
      <c r="AX195" s="14" t="s">
        <v>73</v>
      </c>
      <c r="AY195" s="242" t="s">
        <v>185</v>
      </c>
    </row>
    <row r="196" spans="1:65" s="15" customFormat="1" ht="10.199999999999999">
      <c r="B196" s="243"/>
      <c r="C196" s="244"/>
      <c r="D196" s="217" t="s">
        <v>214</v>
      </c>
      <c r="E196" s="245" t="s">
        <v>1</v>
      </c>
      <c r="F196" s="246" t="s">
        <v>219</v>
      </c>
      <c r="G196" s="244"/>
      <c r="H196" s="247">
        <v>31.771999999999998</v>
      </c>
      <c r="I196" s="248"/>
      <c r="J196" s="244"/>
      <c r="K196" s="244"/>
      <c r="L196" s="249"/>
      <c r="M196" s="250"/>
      <c r="N196" s="251"/>
      <c r="O196" s="251"/>
      <c r="P196" s="251"/>
      <c r="Q196" s="251"/>
      <c r="R196" s="251"/>
      <c r="S196" s="251"/>
      <c r="T196" s="252"/>
      <c r="AT196" s="253" t="s">
        <v>214</v>
      </c>
      <c r="AU196" s="253" t="s">
        <v>83</v>
      </c>
      <c r="AV196" s="15" t="s">
        <v>192</v>
      </c>
      <c r="AW196" s="15" t="s">
        <v>30</v>
      </c>
      <c r="AX196" s="15" t="s">
        <v>81</v>
      </c>
      <c r="AY196" s="253" t="s">
        <v>185</v>
      </c>
    </row>
    <row r="197" spans="1:65" s="2" customFormat="1" ht="21.75" customHeight="1">
      <c r="A197" s="35"/>
      <c r="B197" s="36"/>
      <c r="C197" s="204" t="s">
        <v>268</v>
      </c>
      <c r="D197" s="204" t="s">
        <v>187</v>
      </c>
      <c r="E197" s="205" t="s">
        <v>4274</v>
      </c>
      <c r="F197" s="206" t="s">
        <v>4275</v>
      </c>
      <c r="G197" s="207" t="s">
        <v>449</v>
      </c>
      <c r="H197" s="208">
        <v>3.581</v>
      </c>
      <c r="I197" s="209"/>
      <c r="J197" s="210">
        <f>ROUND(I197*H197,2)</f>
        <v>0</v>
      </c>
      <c r="K197" s="206" t="s">
        <v>191</v>
      </c>
      <c r="L197" s="40"/>
      <c r="M197" s="211" t="s">
        <v>1</v>
      </c>
      <c r="N197" s="212" t="s">
        <v>38</v>
      </c>
      <c r="O197" s="72"/>
      <c r="P197" s="213">
        <f>O197*H197</f>
        <v>0</v>
      </c>
      <c r="Q197" s="213">
        <v>1.0382199999999999</v>
      </c>
      <c r="R197" s="213">
        <f>Q197*H197</f>
        <v>3.7178658199999997</v>
      </c>
      <c r="S197" s="213">
        <v>0</v>
      </c>
      <c r="T197" s="214">
        <f>S197*H197</f>
        <v>0</v>
      </c>
      <c r="U197" s="35"/>
      <c r="V197" s="35"/>
      <c r="W197" s="35"/>
      <c r="X197" s="35"/>
      <c r="Y197" s="35"/>
      <c r="Z197" s="35"/>
      <c r="AA197" s="35"/>
      <c r="AB197" s="35"/>
      <c r="AC197" s="35"/>
      <c r="AD197" s="35"/>
      <c r="AE197" s="35"/>
      <c r="AR197" s="215" t="s">
        <v>192</v>
      </c>
      <c r="AT197" s="215" t="s">
        <v>187</v>
      </c>
      <c r="AU197" s="215" t="s">
        <v>83</v>
      </c>
      <c r="AY197" s="18" t="s">
        <v>185</v>
      </c>
      <c r="BE197" s="216">
        <f>IF(N197="základní",J197,0)</f>
        <v>0</v>
      </c>
      <c r="BF197" s="216">
        <f>IF(N197="snížená",J197,0)</f>
        <v>0</v>
      </c>
      <c r="BG197" s="216">
        <f>IF(N197="zákl. přenesená",J197,0)</f>
        <v>0</v>
      </c>
      <c r="BH197" s="216">
        <f>IF(N197="sníž. přenesená",J197,0)</f>
        <v>0</v>
      </c>
      <c r="BI197" s="216">
        <f>IF(N197="nulová",J197,0)</f>
        <v>0</v>
      </c>
      <c r="BJ197" s="18" t="s">
        <v>81</v>
      </c>
      <c r="BK197" s="216">
        <f>ROUND(I197*H197,2)</f>
        <v>0</v>
      </c>
      <c r="BL197" s="18" t="s">
        <v>192</v>
      </c>
      <c r="BM197" s="215" t="s">
        <v>4276</v>
      </c>
    </row>
    <row r="198" spans="1:65" s="2" customFormat="1" ht="19.2">
      <c r="A198" s="35"/>
      <c r="B198" s="36"/>
      <c r="C198" s="37"/>
      <c r="D198" s="217" t="s">
        <v>194</v>
      </c>
      <c r="E198" s="37"/>
      <c r="F198" s="218" t="s">
        <v>4277</v>
      </c>
      <c r="G198" s="37"/>
      <c r="H198" s="37"/>
      <c r="I198" s="116"/>
      <c r="J198" s="37"/>
      <c r="K198" s="37"/>
      <c r="L198" s="40"/>
      <c r="M198" s="219"/>
      <c r="N198" s="220"/>
      <c r="O198" s="72"/>
      <c r="P198" s="72"/>
      <c r="Q198" s="72"/>
      <c r="R198" s="72"/>
      <c r="S198" s="72"/>
      <c r="T198" s="73"/>
      <c r="U198" s="35"/>
      <c r="V198" s="35"/>
      <c r="W198" s="35"/>
      <c r="X198" s="35"/>
      <c r="Y198" s="35"/>
      <c r="Z198" s="35"/>
      <c r="AA198" s="35"/>
      <c r="AB198" s="35"/>
      <c r="AC198" s="35"/>
      <c r="AD198" s="35"/>
      <c r="AE198" s="35"/>
      <c r="AT198" s="18" t="s">
        <v>194</v>
      </c>
      <c r="AU198" s="18" t="s">
        <v>83</v>
      </c>
    </row>
    <row r="199" spans="1:65" s="2" customFormat="1" ht="96">
      <c r="A199" s="35"/>
      <c r="B199" s="36"/>
      <c r="C199" s="37"/>
      <c r="D199" s="217" t="s">
        <v>196</v>
      </c>
      <c r="E199" s="37"/>
      <c r="F199" s="221" t="s">
        <v>4278</v>
      </c>
      <c r="G199" s="37"/>
      <c r="H199" s="37"/>
      <c r="I199" s="116"/>
      <c r="J199" s="37"/>
      <c r="K199" s="37"/>
      <c r="L199" s="40"/>
      <c r="M199" s="219"/>
      <c r="N199" s="220"/>
      <c r="O199" s="72"/>
      <c r="P199" s="72"/>
      <c r="Q199" s="72"/>
      <c r="R199" s="72"/>
      <c r="S199" s="72"/>
      <c r="T199" s="73"/>
      <c r="U199" s="35"/>
      <c r="V199" s="35"/>
      <c r="W199" s="35"/>
      <c r="X199" s="35"/>
      <c r="Y199" s="35"/>
      <c r="Z199" s="35"/>
      <c r="AA199" s="35"/>
      <c r="AB199" s="35"/>
      <c r="AC199" s="35"/>
      <c r="AD199" s="35"/>
      <c r="AE199" s="35"/>
      <c r="AT199" s="18" t="s">
        <v>196</v>
      </c>
      <c r="AU199" s="18" t="s">
        <v>83</v>
      </c>
    </row>
    <row r="200" spans="1:65" s="13" customFormat="1" ht="10.199999999999999">
      <c r="B200" s="222"/>
      <c r="C200" s="223"/>
      <c r="D200" s="217" t="s">
        <v>214</v>
      </c>
      <c r="E200" s="224" t="s">
        <v>1</v>
      </c>
      <c r="F200" s="225" t="s">
        <v>4279</v>
      </c>
      <c r="G200" s="223"/>
      <c r="H200" s="224" t="s">
        <v>1</v>
      </c>
      <c r="I200" s="226"/>
      <c r="J200" s="223"/>
      <c r="K200" s="223"/>
      <c r="L200" s="227"/>
      <c r="M200" s="228"/>
      <c r="N200" s="229"/>
      <c r="O200" s="229"/>
      <c r="P200" s="229"/>
      <c r="Q200" s="229"/>
      <c r="R200" s="229"/>
      <c r="S200" s="229"/>
      <c r="T200" s="230"/>
      <c r="AT200" s="231" t="s">
        <v>214</v>
      </c>
      <c r="AU200" s="231" t="s">
        <v>83</v>
      </c>
      <c r="AV200" s="13" t="s">
        <v>81</v>
      </c>
      <c r="AW200" s="13" t="s">
        <v>30</v>
      </c>
      <c r="AX200" s="13" t="s">
        <v>73</v>
      </c>
      <c r="AY200" s="231" t="s">
        <v>185</v>
      </c>
    </row>
    <row r="201" spans="1:65" s="13" customFormat="1" ht="10.199999999999999">
      <c r="B201" s="222"/>
      <c r="C201" s="223"/>
      <c r="D201" s="217" t="s">
        <v>214</v>
      </c>
      <c r="E201" s="224" t="s">
        <v>1</v>
      </c>
      <c r="F201" s="225" t="s">
        <v>4280</v>
      </c>
      <c r="G201" s="223"/>
      <c r="H201" s="224" t="s">
        <v>1</v>
      </c>
      <c r="I201" s="226"/>
      <c r="J201" s="223"/>
      <c r="K201" s="223"/>
      <c r="L201" s="227"/>
      <c r="M201" s="228"/>
      <c r="N201" s="229"/>
      <c r="O201" s="229"/>
      <c r="P201" s="229"/>
      <c r="Q201" s="229"/>
      <c r="R201" s="229"/>
      <c r="S201" s="229"/>
      <c r="T201" s="230"/>
      <c r="AT201" s="231" t="s">
        <v>214</v>
      </c>
      <c r="AU201" s="231" t="s">
        <v>83</v>
      </c>
      <c r="AV201" s="13" t="s">
        <v>81</v>
      </c>
      <c r="AW201" s="13" t="s">
        <v>30</v>
      </c>
      <c r="AX201" s="13" t="s">
        <v>73</v>
      </c>
      <c r="AY201" s="231" t="s">
        <v>185</v>
      </c>
    </row>
    <row r="202" spans="1:65" s="14" customFormat="1" ht="10.199999999999999">
      <c r="B202" s="232"/>
      <c r="C202" s="233"/>
      <c r="D202" s="217" t="s">
        <v>214</v>
      </c>
      <c r="E202" s="234" t="s">
        <v>1</v>
      </c>
      <c r="F202" s="235" t="s">
        <v>4281</v>
      </c>
      <c r="G202" s="233"/>
      <c r="H202" s="236">
        <v>3.581</v>
      </c>
      <c r="I202" s="237"/>
      <c r="J202" s="233"/>
      <c r="K202" s="233"/>
      <c r="L202" s="238"/>
      <c r="M202" s="239"/>
      <c r="N202" s="240"/>
      <c r="O202" s="240"/>
      <c r="P202" s="240"/>
      <c r="Q202" s="240"/>
      <c r="R202" s="240"/>
      <c r="S202" s="240"/>
      <c r="T202" s="241"/>
      <c r="AT202" s="242" t="s">
        <v>214</v>
      </c>
      <c r="AU202" s="242" t="s">
        <v>83</v>
      </c>
      <c r="AV202" s="14" t="s">
        <v>83</v>
      </c>
      <c r="AW202" s="14" t="s">
        <v>30</v>
      </c>
      <c r="AX202" s="14" t="s">
        <v>81</v>
      </c>
      <c r="AY202" s="242" t="s">
        <v>185</v>
      </c>
    </row>
    <row r="203" spans="1:65" s="12" customFormat="1" ht="22.8" customHeight="1">
      <c r="B203" s="188"/>
      <c r="C203" s="189"/>
      <c r="D203" s="190" t="s">
        <v>72</v>
      </c>
      <c r="E203" s="202" t="s">
        <v>202</v>
      </c>
      <c r="F203" s="202" t="s">
        <v>1210</v>
      </c>
      <c r="G203" s="189"/>
      <c r="H203" s="189"/>
      <c r="I203" s="192"/>
      <c r="J203" s="203">
        <f>BK203</f>
        <v>0</v>
      </c>
      <c r="K203" s="189"/>
      <c r="L203" s="194"/>
      <c r="M203" s="195"/>
      <c r="N203" s="196"/>
      <c r="O203" s="196"/>
      <c r="P203" s="197">
        <f>SUM(P204:P208)</f>
        <v>0</v>
      </c>
      <c r="Q203" s="196"/>
      <c r="R203" s="197">
        <f>SUM(R204:R208)</f>
        <v>1.7825000000000001E-2</v>
      </c>
      <c r="S203" s="196"/>
      <c r="T203" s="198">
        <f>SUM(T204:T208)</f>
        <v>0</v>
      </c>
      <c r="AR203" s="199" t="s">
        <v>81</v>
      </c>
      <c r="AT203" s="200" t="s">
        <v>72</v>
      </c>
      <c r="AU203" s="200" t="s">
        <v>81</v>
      </c>
      <c r="AY203" s="199" t="s">
        <v>185</v>
      </c>
      <c r="BK203" s="201">
        <f>SUM(BK204:BK208)</f>
        <v>0</v>
      </c>
    </row>
    <row r="204" spans="1:65" s="2" customFormat="1" ht="21.75" customHeight="1">
      <c r="A204" s="35"/>
      <c r="B204" s="36"/>
      <c r="C204" s="204" t="s">
        <v>274</v>
      </c>
      <c r="D204" s="204" t="s">
        <v>187</v>
      </c>
      <c r="E204" s="205" t="s">
        <v>4282</v>
      </c>
      <c r="F204" s="206" t="s">
        <v>4283</v>
      </c>
      <c r="G204" s="207" t="s">
        <v>190</v>
      </c>
      <c r="H204" s="208">
        <v>2</v>
      </c>
      <c r="I204" s="209"/>
      <c r="J204" s="210">
        <f>ROUND(I204*H204,2)</f>
        <v>0</v>
      </c>
      <c r="K204" s="206" t="s">
        <v>191</v>
      </c>
      <c r="L204" s="40"/>
      <c r="M204" s="211" t="s">
        <v>1</v>
      </c>
      <c r="N204" s="212" t="s">
        <v>38</v>
      </c>
      <c r="O204" s="72"/>
      <c r="P204" s="213">
        <f>O204*H204</f>
        <v>0</v>
      </c>
      <c r="Q204" s="213">
        <v>8.3999999999999995E-3</v>
      </c>
      <c r="R204" s="213">
        <f>Q204*H204</f>
        <v>1.6799999999999999E-2</v>
      </c>
      <c r="S204" s="213">
        <v>0</v>
      </c>
      <c r="T204" s="214">
        <f>S204*H204</f>
        <v>0</v>
      </c>
      <c r="U204" s="35"/>
      <c r="V204" s="35"/>
      <c r="W204" s="35"/>
      <c r="X204" s="35"/>
      <c r="Y204" s="35"/>
      <c r="Z204" s="35"/>
      <c r="AA204" s="35"/>
      <c r="AB204" s="35"/>
      <c r="AC204" s="35"/>
      <c r="AD204" s="35"/>
      <c r="AE204" s="35"/>
      <c r="AR204" s="215" t="s">
        <v>192</v>
      </c>
      <c r="AT204" s="215" t="s">
        <v>187</v>
      </c>
      <c r="AU204" s="215" t="s">
        <v>83</v>
      </c>
      <c r="AY204" s="18" t="s">
        <v>185</v>
      </c>
      <c r="BE204" s="216">
        <f>IF(N204="základní",J204,0)</f>
        <v>0</v>
      </c>
      <c r="BF204" s="216">
        <f>IF(N204="snížená",J204,0)</f>
        <v>0</v>
      </c>
      <c r="BG204" s="216">
        <f>IF(N204="zákl. přenesená",J204,0)</f>
        <v>0</v>
      </c>
      <c r="BH204" s="216">
        <f>IF(N204="sníž. přenesená",J204,0)</f>
        <v>0</v>
      </c>
      <c r="BI204" s="216">
        <f>IF(N204="nulová",J204,0)</f>
        <v>0</v>
      </c>
      <c r="BJ204" s="18" t="s">
        <v>81</v>
      </c>
      <c r="BK204" s="216">
        <f>ROUND(I204*H204,2)</f>
        <v>0</v>
      </c>
      <c r="BL204" s="18" t="s">
        <v>192</v>
      </c>
      <c r="BM204" s="215" t="s">
        <v>4284</v>
      </c>
    </row>
    <row r="205" spans="1:65" s="2" customFormat="1" ht="10.199999999999999">
      <c r="A205" s="35"/>
      <c r="B205" s="36"/>
      <c r="C205" s="37"/>
      <c r="D205" s="217" t="s">
        <v>194</v>
      </c>
      <c r="E205" s="37"/>
      <c r="F205" s="218" t="s">
        <v>4285</v>
      </c>
      <c r="G205" s="37"/>
      <c r="H205" s="37"/>
      <c r="I205" s="116"/>
      <c r="J205" s="37"/>
      <c r="K205" s="37"/>
      <c r="L205" s="40"/>
      <c r="M205" s="219"/>
      <c r="N205" s="220"/>
      <c r="O205" s="72"/>
      <c r="P205" s="72"/>
      <c r="Q205" s="72"/>
      <c r="R205" s="72"/>
      <c r="S205" s="72"/>
      <c r="T205" s="73"/>
      <c r="U205" s="35"/>
      <c r="V205" s="35"/>
      <c r="W205" s="35"/>
      <c r="X205" s="35"/>
      <c r="Y205" s="35"/>
      <c r="Z205" s="35"/>
      <c r="AA205" s="35"/>
      <c r="AB205" s="35"/>
      <c r="AC205" s="35"/>
      <c r="AD205" s="35"/>
      <c r="AE205" s="35"/>
      <c r="AT205" s="18" t="s">
        <v>194</v>
      </c>
      <c r="AU205" s="18" t="s">
        <v>83</v>
      </c>
    </row>
    <row r="206" spans="1:65" s="2" customFormat="1" ht="16.5" customHeight="1">
      <c r="A206" s="35"/>
      <c r="B206" s="36"/>
      <c r="C206" s="204" t="s">
        <v>282</v>
      </c>
      <c r="D206" s="204" t="s">
        <v>187</v>
      </c>
      <c r="E206" s="205" t="s">
        <v>4286</v>
      </c>
      <c r="F206" s="206" t="s">
        <v>4287</v>
      </c>
      <c r="G206" s="207" t="s">
        <v>316</v>
      </c>
      <c r="H206" s="208">
        <v>2.5</v>
      </c>
      <c r="I206" s="209"/>
      <c r="J206" s="210">
        <f>ROUND(I206*H206,2)</f>
        <v>0</v>
      </c>
      <c r="K206" s="206" t="s">
        <v>191</v>
      </c>
      <c r="L206" s="40"/>
      <c r="M206" s="211" t="s">
        <v>1</v>
      </c>
      <c r="N206" s="212" t="s">
        <v>38</v>
      </c>
      <c r="O206" s="72"/>
      <c r="P206" s="213">
        <f>O206*H206</f>
        <v>0</v>
      </c>
      <c r="Q206" s="213">
        <v>4.0999999999999999E-4</v>
      </c>
      <c r="R206" s="213">
        <f>Q206*H206</f>
        <v>1.0249999999999999E-3</v>
      </c>
      <c r="S206" s="213">
        <v>0</v>
      </c>
      <c r="T206" s="214">
        <f>S206*H206</f>
        <v>0</v>
      </c>
      <c r="U206" s="35"/>
      <c r="V206" s="35"/>
      <c r="W206" s="35"/>
      <c r="X206" s="35"/>
      <c r="Y206" s="35"/>
      <c r="Z206" s="35"/>
      <c r="AA206" s="35"/>
      <c r="AB206" s="35"/>
      <c r="AC206" s="35"/>
      <c r="AD206" s="35"/>
      <c r="AE206" s="35"/>
      <c r="AR206" s="215" t="s">
        <v>192</v>
      </c>
      <c r="AT206" s="215" t="s">
        <v>187</v>
      </c>
      <c r="AU206" s="215" t="s">
        <v>83</v>
      </c>
      <c r="AY206" s="18" t="s">
        <v>185</v>
      </c>
      <c r="BE206" s="216">
        <f>IF(N206="základní",J206,0)</f>
        <v>0</v>
      </c>
      <c r="BF206" s="216">
        <f>IF(N206="snížená",J206,0)</f>
        <v>0</v>
      </c>
      <c r="BG206" s="216">
        <f>IF(N206="zákl. přenesená",J206,0)</f>
        <v>0</v>
      </c>
      <c r="BH206" s="216">
        <f>IF(N206="sníž. přenesená",J206,0)</f>
        <v>0</v>
      </c>
      <c r="BI206" s="216">
        <f>IF(N206="nulová",J206,0)</f>
        <v>0</v>
      </c>
      <c r="BJ206" s="18" t="s">
        <v>81</v>
      </c>
      <c r="BK206" s="216">
        <f>ROUND(I206*H206,2)</f>
        <v>0</v>
      </c>
      <c r="BL206" s="18" t="s">
        <v>192</v>
      </c>
      <c r="BM206" s="215" t="s">
        <v>4288</v>
      </c>
    </row>
    <row r="207" spans="1:65" s="2" customFormat="1" ht="19.2">
      <c r="A207" s="35"/>
      <c r="B207" s="36"/>
      <c r="C207" s="37"/>
      <c r="D207" s="217" t="s">
        <v>194</v>
      </c>
      <c r="E207" s="37"/>
      <c r="F207" s="218" t="s">
        <v>4289</v>
      </c>
      <c r="G207" s="37"/>
      <c r="H207" s="37"/>
      <c r="I207" s="116"/>
      <c r="J207" s="37"/>
      <c r="K207" s="37"/>
      <c r="L207" s="40"/>
      <c r="M207" s="219"/>
      <c r="N207" s="220"/>
      <c r="O207" s="72"/>
      <c r="P207" s="72"/>
      <c r="Q207" s="72"/>
      <c r="R207" s="72"/>
      <c r="S207" s="72"/>
      <c r="T207" s="73"/>
      <c r="U207" s="35"/>
      <c r="V207" s="35"/>
      <c r="W207" s="35"/>
      <c r="X207" s="35"/>
      <c r="Y207" s="35"/>
      <c r="Z207" s="35"/>
      <c r="AA207" s="35"/>
      <c r="AB207" s="35"/>
      <c r="AC207" s="35"/>
      <c r="AD207" s="35"/>
      <c r="AE207" s="35"/>
      <c r="AT207" s="18" t="s">
        <v>194</v>
      </c>
      <c r="AU207" s="18" t="s">
        <v>83</v>
      </c>
    </row>
    <row r="208" spans="1:65" s="2" customFormat="1" ht="48">
      <c r="A208" s="35"/>
      <c r="B208" s="36"/>
      <c r="C208" s="37"/>
      <c r="D208" s="217" t="s">
        <v>196</v>
      </c>
      <c r="E208" s="37"/>
      <c r="F208" s="221" t="s">
        <v>4290</v>
      </c>
      <c r="G208" s="37"/>
      <c r="H208" s="37"/>
      <c r="I208" s="116"/>
      <c r="J208" s="37"/>
      <c r="K208" s="37"/>
      <c r="L208" s="40"/>
      <c r="M208" s="219"/>
      <c r="N208" s="220"/>
      <c r="O208" s="72"/>
      <c r="P208" s="72"/>
      <c r="Q208" s="72"/>
      <c r="R208" s="72"/>
      <c r="S208" s="72"/>
      <c r="T208" s="73"/>
      <c r="U208" s="35"/>
      <c r="V208" s="35"/>
      <c r="W208" s="35"/>
      <c r="X208" s="35"/>
      <c r="Y208" s="35"/>
      <c r="Z208" s="35"/>
      <c r="AA208" s="35"/>
      <c r="AB208" s="35"/>
      <c r="AC208" s="35"/>
      <c r="AD208" s="35"/>
      <c r="AE208" s="35"/>
      <c r="AT208" s="18" t="s">
        <v>196</v>
      </c>
      <c r="AU208" s="18" t="s">
        <v>83</v>
      </c>
    </row>
    <row r="209" spans="1:65" s="12" customFormat="1" ht="22.8" customHeight="1">
      <c r="B209" s="188"/>
      <c r="C209" s="189"/>
      <c r="D209" s="190" t="s">
        <v>72</v>
      </c>
      <c r="E209" s="202" t="s">
        <v>192</v>
      </c>
      <c r="F209" s="202" t="s">
        <v>715</v>
      </c>
      <c r="G209" s="189"/>
      <c r="H209" s="189"/>
      <c r="I209" s="192"/>
      <c r="J209" s="203">
        <f>BK209</f>
        <v>0</v>
      </c>
      <c r="K209" s="189"/>
      <c r="L209" s="194"/>
      <c r="M209" s="195"/>
      <c r="N209" s="196"/>
      <c r="O209" s="196"/>
      <c r="P209" s="197">
        <f>SUM(P210:P296)</f>
        <v>0</v>
      </c>
      <c r="Q209" s="196"/>
      <c r="R209" s="197">
        <f>SUM(R210:R296)</f>
        <v>3.5443200000000001E-2</v>
      </c>
      <c r="S209" s="196"/>
      <c r="T209" s="198">
        <f>SUM(T210:T296)</f>
        <v>0</v>
      </c>
      <c r="AR209" s="199" t="s">
        <v>81</v>
      </c>
      <c r="AT209" s="200" t="s">
        <v>72</v>
      </c>
      <c r="AU209" s="200" t="s">
        <v>81</v>
      </c>
      <c r="AY209" s="199" t="s">
        <v>185</v>
      </c>
      <c r="BK209" s="201">
        <f>SUM(BK210:BK296)</f>
        <v>0</v>
      </c>
    </row>
    <row r="210" spans="1:65" s="2" customFormat="1" ht="21.75" customHeight="1">
      <c r="A210" s="35"/>
      <c r="B210" s="36"/>
      <c r="C210" s="204" t="s">
        <v>8</v>
      </c>
      <c r="D210" s="204" t="s">
        <v>187</v>
      </c>
      <c r="E210" s="205" t="s">
        <v>4291</v>
      </c>
      <c r="F210" s="206" t="s">
        <v>4292</v>
      </c>
      <c r="G210" s="207" t="s">
        <v>1359</v>
      </c>
      <c r="H210" s="208">
        <v>98.972999999999999</v>
      </c>
      <c r="I210" s="209"/>
      <c r="J210" s="210">
        <f>ROUND(I210*H210,2)</f>
        <v>0</v>
      </c>
      <c r="K210" s="206" t="s">
        <v>191</v>
      </c>
      <c r="L210" s="40"/>
      <c r="M210" s="211" t="s">
        <v>1</v>
      </c>
      <c r="N210" s="212" t="s">
        <v>38</v>
      </c>
      <c r="O210" s="72"/>
      <c r="P210" s="213">
        <f>O210*H210</f>
        <v>0</v>
      </c>
      <c r="Q210" s="213">
        <v>0</v>
      </c>
      <c r="R210" s="213">
        <f>Q210*H210</f>
        <v>0</v>
      </c>
      <c r="S210" s="213">
        <v>0</v>
      </c>
      <c r="T210" s="214">
        <f>S210*H210</f>
        <v>0</v>
      </c>
      <c r="U210" s="35"/>
      <c r="V210" s="35"/>
      <c r="W210" s="35"/>
      <c r="X210" s="35"/>
      <c r="Y210" s="35"/>
      <c r="Z210" s="35"/>
      <c r="AA210" s="35"/>
      <c r="AB210" s="35"/>
      <c r="AC210" s="35"/>
      <c r="AD210" s="35"/>
      <c r="AE210" s="35"/>
      <c r="AR210" s="215" t="s">
        <v>192</v>
      </c>
      <c r="AT210" s="215" t="s">
        <v>187</v>
      </c>
      <c r="AU210" s="215" t="s">
        <v>83</v>
      </c>
      <c r="AY210" s="18" t="s">
        <v>185</v>
      </c>
      <c r="BE210" s="216">
        <f>IF(N210="základní",J210,0)</f>
        <v>0</v>
      </c>
      <c r="BF210" s="216">
        <f>IF(N210="snížená",J210,0)</f>
        <v>0</v>
      </c>
      <c r="BG210" s="216">
        <f>IF(N210="zákl. přenesená",J210,0)</f>
        <v>0</v>
      </c>
      <c r="BH210" s="216">
        <f>IF(N210="sníž. přenesená",J210,0)</f>
        <v>0</v>
      </c>
      <c r="BI210" s="216">
        <f>IF(N210="nulová",J210,0)</f>
        <v>0</v>
      </c>
      <c r="BJ210" s="18" t="s">
        <v>81</v>
      </c>
      <c r="BK210" s="216">
        <f>ROUND(I210*H210,2)</f>
        <v>0</v>
      </c>
      <c r="BL210" s="18" t="s">
        <v>192</v>
      </c>
      <c r="BM210" s="215" t="s">
        <v>4293</v>
      </c>
    </row>
    <row r="211" spans="1:65" s="2" customFormat="1" ht="48">
      <c r="A211" s="35"/>
      <c r="B211" s="36"/>
      <c r="C211" s="37"/>
      <c r="D211" s="217" t="s">
        <v>194</v>
      </c>
      <c r="E211" s="37"/>
      <c r="F211" s="218" t="s">
        <v>4294</v>
      </c>
      <c r="G211" s="37"/>
      <c r="H211" s="37"/>
      <c r="I211" s="116"/>
      <c r="J211" s="37"/>
      <c r="K211" s="37"/>
      <c r="L211" s="40"/>
      <c r="M211" s="219"/>
      <c r="N211" s="220"/>
      <c r="O211" s="72"/>
      <c r="P211" s="72"/>
      <c r="Q211" s="72"/>
      <c r="R211" s="72"/>
      <c r="S211" s="72"/>
      <c r="T211" s="73"/>
      <c r="U211" s="35"/>
      <c r="V211" s="35"/>
      <c r="W211" s="35"/>
      <c r="X211" s="35"/>
      <c r="Y211" s="35"/>
      <c r="Z211" s="35"/>
      <c r="AA211" s="35"/>
      <c r="AB211" s="35"/>
      <c r="AC211" s="35"/>
      <c r="AD211" s="35"/>
      <c r="AE211" s="35"/>
      <c r="AT211" s="18" t="s">
        <v>194</v>
      </c>
      <c r="AU211" s="18" t="s">
        <v>83</v>
      </c>
    </row>
    <row r="212" spans="1:65" s="2" customFormat="1" ht="153.6">
      <c r="A212" s="35"/>
      <c r="B212" s="36"/>
      <c r="C212" s="37"/>
      <c r="D212" s="217" t="s">
        <v>196</v>
      </c>
      <c r="E212" s="37"/>
      <c r="F212" s="221" t="s">
        <v>4295</v>
      </c>
      <c r="G212" s="37"/>
      <c r="H212" s="37"/>
      <c r="I212" s="116"/>
      <c r="J212" s="37"/>
      <c r="K212" s="37"/>
      <c r="L212" s="40"/>
      <c r="M212" s="219"/>
      <c r="N212" s="220"/>
      <c r="O212" s="72"/>
      <c r="P212" s="72"/>
      <c r="Q212" s="72"/>
      <c r="R212" s="72"/>
      <c r="S212" s="72"/>
      <c r="T212" s="73"/>
      <c r="U212" s="35"/>
      <c r="V212" s="35"/>
      <c r="W212" s="35"/>
      <c r="X212" s="35"/>
      <c r="Y212" s="35"/>
      <c r="Z212" s="35"/>
      <c r="AA212" s="35"/>
      <c r="AB212" s="35"/>
      <c r="AC212" s="35"/>
      <c r="AD212" s="35"/>
      <c r="AE212" s="35"/>
      <c r="AT212" s="18" t="s">
        <v>196</v>
      </c>
      <c r="AU212" s="18" t="s">
        <v>83</v>
      </c>
    </row>
    <row r="213" spans="1:65" s="13" customFormat="1" ht="10.199999999999999">
      <c r="B213" s="222"/>
      <c r="C213" s="223"/>
      <c r="D213" s="217" t="s">
        <v>214</v>
      </c>
      <c r="E213" s="224" t="s">
        <v>1</v>
      </c>
      <c r="F213" s="225" t="s">
        <v>4296</v>
      </c>
      <c r="G213" s="223"/>
      <c r="H213" s="224" t="s">
        <v>1</v>
      </c>
      <c r="I213" s="226"/>
      <c r="J213" s="223"/>
      <c r="K213" s="223"/>
      <c r="L213" s="227"/>
      <c r="M213" s="228"/>
      <c r="N213" s="229"/>
      <c r="O213" s="229"/>
      <c r="P213" s="229"/>
      <c r="Q213" s="229"/>
      <c r="R213" s="229"/>
      <c r="S213" s="229"/>
      <c r="T213" s="230"/>
      <c r="AT213" s="231" t="s">
        <v>214</v>
      </c>
      <c r="AU213" s="231" t="s">
        <v>83</v>
      </c>
      <c r="AV213" s="13" t="s">
        <v>81</v>
      </c>
      <c r="AW213" s="13" t="s">
        <v>30</v>
      </c>
      <c r="AX213" s="13" t="s">
        <v>73</v>
      </c>
      <c r="AY213" s="231" t="s">
        <v>185</v>
      </c>
    </row>
    <row r="214" spans="1:65" s="14" customFormat="1" ht="10.199999999999999">
      <c r="B214" s="232"/>
      <c r="C214" s="233"/>
      <c r="D214" s="217" t="s">
        <v>214</v>
      </c>
      <c r="E214" s="234" t="s">
        <v>1</v>
      </c>
      <c r="F214" s="235" t="s">
        <v>4297</v>
      </c>
      <c r="G214" s="233"/>
      <c r="H214" s="236">
        <v>26.376000000000001</v>
      </c>
      <c r="I214" s="237"/>
      <c r="J214" s="233"/>
      <c r="K214" s="233"/>
      <c r="L214" s="238"/>
      <c r="M214" s="239"/>
      <c r="N214" s="240"/>
      <c r="O214" s="240"/>
      <c r="P214" s="240"/>
      <c r="Q214" s="240"/>
      <c r="R214" s="240"/>
      <c r="S214" s="240"/>
      <c r="T214" s="241"/>
      <c r="AT214" s="242" t="s">
        <v>214</v>
      </c>
      <c r="AU214" s="242" t="s">
        <v>83</v>
      </c>
      <c r="AV214" s="14" t="s">
        <v>83</v>
      </c>
      <c r="AW214" s="14" t="s">
        <v>30</v>
      </c>
      <c r="AX214" s="14" t="s">
        <v>73</v>
      </c>
      <c r="AY214" s="242" t="s">
        <v>185</v>
      </c>
    </row>
    <row r="215" spans="1:65" s="13" customFormat="1" ht="10.199999999999999">
      <c r="B215" s="222"/>
      <c r="C215" s="223"/>
      <c r="D215" s="217" t="s">
        <v>214</v>
      </c>
      <c r="E215" s="224" t="s">
        <v>1</v>
      </c>
      <c r="F215" s="225" t="s">
        <v>4298</v>
      </c>
      <c r="G215" s="223"/>
      <c r="H215" s="224" t="s">
        <v>1</v>
      </c>
      <c r="I215" s="226"/>
      <c r="J215" s="223"/>
      <c r="K215" s="223"/>
      <c r="L215" s="227"/>
      <c r="M215" s="228"/>
      <c r="N215" s="229"/>
      <c r="O215" s="229"/>
      <c r="P215" s="229"/>
      <c r="Q215" s="229"/>
      <c r="R215" s="229"/>
      <c r="S215" s="229"/>
      <c r="T215" s="230"/>
      <c r="AT215" s="231" t="s">
        <v>214</v>
      </c>
      <c r="AU215" s="231" t="s">
        <v>83</v>
      </c>
      <c r="AV215" s="13" t="s">
        <v>81</v>
      </c>
      <c r="AW215" s="13" t="s">
        <v>30</v>
      </c>
      <c r="AX215" s="13" t="s">
        <v>73</v>
      </c>
      <c r="AY215" s="231" t="s">
        <v>185</v>
      </c>
    </row>
    <row r="216" spans="1:65" s="14" customFormat="1" ht="10.199999999999999">
      <c r="B216" s="232"/>
      <c r="C216" s="233"/>
      <c r="D216" s="217" t="s">
        <v>214</v>
      </c>
      <c r="E216" s="234" t="s">
        <v>1</v>
      </c>
      <c r="F216" s="235" t="s">
        <v>4299</v>
      </c>
      <c r="G216" s="233"/>
      <c r="H216" s="236">
        <v>14.13</v>
      </c>
      <c r="I216" s="237"/>
      <c r="J216" s="233"/>
      <c r="K216" s="233"/>
      <c r="L216" s="238"/>
      <c r="M216" s="239"/>
      <c r="N216" s="240"/>
      <c r="O216" s="240"/>
      <c r="P216" s="240"/>
      <c r="Q216" s="240"/>
      <c r="R216" s="240"/>
      <c r="S216" s="240"/>
      <c r="T216" s="241"/>
      <c r="AT216" s="242" t="s">
        <v>214</v>
      </c>
      <c r="AU216" s="242" t="s">
        <v>83</v>
      </c>
      <c r="AV216" s="14" t="s">
        <v>83</v>
      </c>
      <c r="AW216" s="14" t="s">
        <v>30</v>
      </c>
      <c r="AX216" s="14" t="s">
        <v>73</v>
      </c>
      <c r="AY216" s="242" t="s">
        <v>185</v>
      </c>
    </row>
    <row r="217" spans="1:65" s="13" customFormat="1" ht="10.199999999999999">
      <c r="B217" s="222"/>
      <c r="C217" s="223"/>
      <c r="D217" s="217" t="s">
        <v>214</v>
      </c>
      <c r="E217" s="224" t="s">
        <v>1</v>
      </c>
      <c r="F217" s="225" t="s">
        <v>4300</v>
      </c>
      <c r="G217" s="223"/>
      <c r="H217" s="224" t="s">
        <v>1</v>
      </c>
      <c r="I217" s="226"/>
      <c r="J217" s="223"/>
      <c r="K217" s="223"/>
      <c r="L217" s="227"/>
      <c r="M217" s="228"/>
      <c r="N217" s="229"/>
      <c r="O217" s="229"/>
      <c r="P217" s="229"/>
      <c r="Q217" s="229"/>
      <c r="R217" s="229"/>
      <c r="S217" s="229"/>
      <c r="T217" s="230"/>
      <c r="AT217" s="231" t="s">
        <v>214</v>
      </c>
      <c r="AU217" s="231" t="s">
        <v>83</v>
      </c>
      <c r="AV217" s="13" t="s">
        <v>81</v>
      </c>
      <c r="AW217" s="13" t="s">
        <v>30</v>
      </c>
      <c r="AX217" s="13" t="s">
        <v>73</v>
      </c>
      <c r="AY217" s="231" t="s">
        <v>185</v>
      </c>
    </row>
    <row r="218" spans="1:65" s="14" customFormat="1" ht="20.399999999999999">
      <c r="B218" s="232"/>
      <c r="C218" s="233"/>
      <c r="D218" s="217" t="s">
        <v>214</v>
      </c>
      <c r="E218" s="234" t="s">
        <v>1</v>
      </c>
      <c r="F218" s="235" t="s">
        <v>4301</v>
      </c>
      <c r="G218" s="233"/>
      <c r="H218" s="236">
        <v>7.798</v>
      </c>
      <c r="I218" s="237"/>
      <c r="J218" s="233"/>
      <c r="K218" s="233"/>
      <c r="L218" s="238"/>
      <c r="M218" s="239"/>
      <c r="N218" s="240"/>
      <c r="O218" s="240"/>
      <c r="P218" s="240"/>
      <c r="Q218" s="240"/>
      <c r="R218" s="240"/>
      <c r="S218" s="240"/>
      <c r="T218" s="241"/>
      <c r="AT218" s="242" t="s">
        <v>214</v>
      </c>
      <c r="AU218" s="242" t="s">
        <v>83</v>
      </c>
      <c r="AV218" s="14" t="s">
        <v>83</v>
      </c>
      <c r="AW218" s="14" t="s">
        <v>30</v>
      </c>
      <c r="AX218" s="14" t="s">
        <v>73</v>
      </c>
      <c r="AY218" s="242" t="s">
        <v>185</v>
      </c>
    </row>
    <row r="219" spans="1:65" s="13" customFormat="1" ht="10.199999999999999">
      <c r="B219" s="222"/>
      <c r="C219" s="223"/>
      <c r="D219" s="217" t="s">
        <v>214</v>
      </c>
      <c r="E219" s="224" t="s">
        <v>1</v>
      </c>
      <c r="F219" s="225" t="s">
        <v>4302</v>
      </c>
      <c r="G219" s="223"/>
      <c r="H219" s="224" t="s">
        <v>1</v>
      </c>
      <c r="I219" s="226"/>
      <c r="J219" s="223"/>
      <c r="K219" s="223"/>
      <c r="L219" s="227"/>
      <c r="M219" s="228"/>
      <c r="N219" s="229"/>
      <c r="O219" s="229"/>
      <c r="P219" s="229"/>
      <c r="Q219" s="229"/>
      <c r="R219" s="229"/>
      <c r="S219" s="229"/>
      <c r="T219" s="230"/>
      <c r="AT219" s="231" t="s">
        <v>214</v>
      </c>
      <c r="AU219" s="231" t="s">
        <v>83</v>
      </c>
      <c r="AV219" s="13" t="s">
        <v>81</v>
      </c>
      <c r="AW219" s="13" t="s">
        <v>30</v>
      </c>
      <c r="AX219" s="13" t="s">
        <v>73</v>
      </c>
      <c r="AY219" s="231" t="s">
        <v>185</v>
      </c>
    </row>
    <row r="220" spans="1:65" s="14" customFormat="1" ht="10.199999999999999">
      <c r="B220" s="232"/>
      <c r="C220" s="233"/>
      <c r="D220" s="217" t="s">
        <v>214</v>
      </c>
      <c r="E220" s="234" t="s">
        <v>1</v>
      </c>
      <c r="F220" s="235" t="s">
        <v>4303</v>
      </c>
      <c r="G220" s="233"/>
      <c r="H220" s="236">
        <v>40.731000000000002</v>
      </c>
      <c r="I220" s="237"/>
      <c r="J220" s="233"/>
      <c r="K220" s="233"/>
      <c r="L220" s="238"/>
      <c r="M220" s="239"/>
      <c r="N220" s="240"/>
      <c r="O220" s="240"/>
      <c r="P220" s="240"/>
      <c r="Q220" s="240"/>
      <c r="R220" s="240"/>
      <c r="S220" s="240"/>
      <c r="T220" s="241"/>
      <c r="AT220" s="242" t="s">
        <v>214</v>
      </c>
      <c r="AU220" s="242" t="s">
        <v>83</v>
      </c>
      <c r="AV220" s="14" t="s">
        <v>83</v>
      </c>
      <c r="AW220" s="14" t="s">
        <v>30</v>
      </c>
      <c r="AX220" s="14" t="s">
        <v>73</v>
      </c>
      <c r="AY220" s="242" t="s">
        <v>185</v>
      </c>
    </row>
    <row r="221" spans="1:65" s="13" customFormat="1" ht="10.199999999999999">
      <c r="B221" s="222"/>
      <c r="C221" s="223"/>
      <c r="D221" s="217" t="s">
        <v>214</v>
      </c>
      <c r="E221" s="224" t="s">
        <v>1</v>
      </c>
      <c r="F221" s="225" t="s">
        <v>4304</v>
      </c>
      <c r="G221" s="223"/>
      <c r="H221" s="224" t="s">
        <v>1</v>
      </c>
      <c r="I221" s="226"/>
      <c r="J221" s="223"/>
      <c r="K221" s="223"/>
      <c r="L221" s="227"/>
      <c r="M221" s="228"/>
      <c r="N221" s="229"/>
      <c r="O221" s="229"/>
      <c r="P221" s="229"/>
      <c r="Q221" s="229"/>
      <c r="R221" s="229"/>
      <c r="S221" s="229"/>
      <c r="T221" s="230"/>
      <c r="AT221" s="231" t="s">
        <v>214</v>
      </c>
      <c r="AU221" s="231" t="s">
        <v>83</v>
      </c>
      <c r="AV221" s="13" t="s">
        <v>81</v>
      </c>
      <c r="AW221" s="13" t="s">
        <v>30</v>
      </c>
      <c r="AX221" s="13" t="s">
        <v>73</v>
      </c>
      <c r="AY221" s="231" t="s">
        <v>185</v>
      </c>
    </row>
    <row r="222" spans="1:65" s="13" customFormat="1" ht="10.199999999999999">
      <c r="B222" s="222"/>
      <c r="C222" s="223"/>
      <c r="D222" s="217" t="s">
        <v>214</v>
      </c>
      <c r="E222" s="224" t="s">
        <v>1</v>
      </c>
      <c r="F222" s="225" t="s">
        <v>4305</v>
      </c>
      <c r="G222" s="223"/>
      <c r="H222" s="224" t="s">
        <v>1</v>
      </c>
      <c r="I222" s="226"/>
      <c r="J222" s="223"/>
      <c r="K222" s="223"/>
      <c r="L222" s="227"/>
      <c r="M222" s="228"/>
      <c r="N222" s="229"/>
      <c r="O222" s="229"/>
      <c r="P222" s="229"/>
      <c r="Q222" s="229"/>
      <c r="R222" s="229"/>
      <c r="S222" s="229"/>
      <c r="T222" s="230"/>
      <c r="AT222" s="231" t="s">
        <v>214</v>
      </c>
      <c r="AU222" s="231" t="s">
        <v>83</v>
      </c>
      <c r="AV222" s="13" t="s">
        <v>81</v>
      </c>
      <c r="AW222" s="13" t="s">
        <v>30</v>
      </c>
      <c r="AX222" s="13" t="s">
        <v>73</v>
      </c>
      <c r="AY222" s="231" t="s">
        <v>185</v>
      </c>
    </row>
    <row r="223" spans="1:65" s="14" customFormat="1" ht="10.199999999999999">
      <c r="B223" s="232"/>
      <c r="C223" s="233"/>
      <c r="D223" s="217" t="s">
        <v>214</v>
      </c>
      <c r="E223" s="234" t="s">
        <v>1</v>
      </c>
      <c r="F223" s="235" t="s">
        <v>4306</v>
      </c>
      <c r="G223" s="233"/>
      <c r="H223" s="236">
        <v>9.9380000000000006</v>
      </c>
      <c r="I223" s="237"/>
      <c r="J223" s="233"/>
      <c r="K223" s="233"/>
      <c r="L223" s="238"/>
      <c r="M223" s="239"/>
      <c r="N223" s="240"/>
      <c r="O223" s="240"/>
      <c r="P223" s="240"/>
      <c r="Q223" s="240"/>
      <c r="R223" s="240"/>
      <c r="S223" s="240"/>
      <c r="T223" s="241"/>
      <c r="AT223" s="242" t="s">
        <v>214</v>
      </c>
      <c r="AU223" s="242" t="s">
        <v>83</v>
      </c>
      <c r="AV223" s="14" t="s">
        <v>83</v>
      </c>
      <c r="AW223" s="14" t="s">
        <v>30</v>
      </c>
      <c r="AX223" s="14" t="s">
        <v>73</v>
      </c>
      <c r="AY223" s="242" t="s">
        <v>185</v>
      </c>
    </row>
    <row r="224" spans="1:65" s="15" customFormat="1" ht="10.199999999999999">
      <c r="B224" s="243"/>
      <c r="C224" s="244"/>
      <c r="D224" s="217" t="s">
        <v>214</v>
      </c>
      <c r="E224" s="245" t="s">
        <v>1</v>
      </c>
      <c r="F224" s="246" t="s">
        <v>219</v>
      </c>
      <c r="G224" s="244"/>
      <c r="H224" s="247">
        <v>98.972999999999999</v>
      </c>
      <c r="I224" s="248"/>
      <c r="J224" s="244"/>
      <c r="K224" s="244"/>
      <c r="L224" s="249"/>
      <c r="M224" s="250"/>
      <c r="N224" s="251"/>
      <c r="O224" s="251"/>
      <c r="P224" s="251"/>
      <c r="Q224" s="251"/>
      <c r="R224" s="251"/>
      <c r="S224" s="251"/>
      <c r="T224" s="252"/>
      <c r="AT224" s="253" t="s">
        <v>214</v>
      </c>
      <c r="AU224" s="253" t="s">
        <v>83</v>
      </c>
      <c r="AV224" s="15" t="s">
        <v>192</v>
      </c>
      <c r="AW224" s="15" t="s">
        <v>30</v>
      </c>
      <c r="AX224" s="15" t="s">
        <v>81</v>
      </c>
      <c r="AY224" s="253" t="s">
        <v>185</v>
      </c>
    </row>
    <row r="225" spans="1:65" s="2" customFormat="1" ht="21.75" customHeight="1">
      <c r="A225" s="35"/>
      <c r="B225" s="36"/>
      <c r="C225" s="204" t="s">
        <v>296</v>
      </c>
      <c r="D225" s="204" t="s">
        <v>187</v>
      </c>
      <c r="E225" s="205" t="s">
        <v>4307</v>
      </c>
      <c r="F225" s="206" t="s">
        <v>4308</v>
      </c>
      <c r="G225" s="207" t="s">
        <v>1359</v>
      </c>
      <c r="H225" s="208">
        <v>400.53100000000001</v>
      </c>
      <c r="I225" s="209"/>
      <c r="J225" s="210">
        <f>ROUND(I225*H225,2)</f>
        <v>0</v>
      </c>
      <c r="K225" s="206" t="s">
        <v>191</v>
      </c>
      <c r="L225" s="40"/>
      <c r="M225" s="211" t="s">
        <v>1</v>
      </c>
      <c r="N225" s="212" t="s">
        <v>38</v>
      </c>
      <c r="O225" s="72"/>
      <c r="P225" s="213">
        <f>O225*H225</f>
        <v>0</v>
      </c>
      <c r="Q225" s="213">
        <v>0</v>
      </c>
      <c r="R225" s="213">
        <f>Q225*H225</f>
        <v>0</v>
      </c>
      <c r="S225" s="213">
        <v>0</v>
      </c>
      <c r="T225" s="214">
        <f>S225*H225</f>
        <v>0</v>
      </c>
      <c r="U225" s="35"/>
      <c r="V225" s="35"/>
      <c r="W225" s="35"/>
      <c r="X225" s="35"/>
      <c r="Y225" s="35"/>
      <c r="Z225" s="35"/>
      <c r="AA225" s="35"/>
      <c r="AB225" s="35"/>
      <c r="AC225" s="35"/>
      <c r="AD225" s="35"/>
      <c r="AE225" s="35"/>
      <c r="AR225" s="215" t="s">
        <v>192</v>
      </c>
      <c r="AT225" s="215" t="s">
        <v>187</v>
      </c>
      <c r="AU225" s="215" t="s">
        <v>83</v>
      </c>
      <c r="AY225" s="18" t="s">
        <v>185</v>
      </c>
      <c r="BE225" s="216">
        <f>IF(N225="základní",J225,0)</f>
        <v>0</v>
      </c>
      <c r="BF225" s="216">
        <f>IF(N225="snížená",J225,0)</f>
        <v>0</v>
      </c>
      <c r="BG225" s="216">
        <f>IF(N225="zákl. přenesená",J225,0)</f>
        <v>0</v>
      </c>
      <c r="BH225" s="216">
        <f>IF(N225="sníž. přenesená",J225,0)</f>
        <v>0</v>
      </c>
      <c r="BI225" s="216">
        <f>IF(N225="nulová",J225,0)</f>
        <v>0</v>
      </c>
      <c r="BJ225" s="18" t="s">
        <v>81</v>
      </c>
      <c r="BK225" s="216">
        <f>ROUND(I225*H225,2)</f>
        <v>0</v>
      </c>
      <c r="BL225" s="18" t="s">
        <v>192</v>
      </c>
      <c r="BM225" s="215" t="s">
        <v>4309</v>
      </c>
    </row>
    <row r="226" spans="1:65" s="2" customFormat="1" ht="48">
      <c r="A226" s="35"/>
      <c r="B226" s="36"/>
      <c r="C226" s="37"/>
      <c r="D226" s="217" t="s">
        <v>194</v>
      </c>
      <c r="E226" s="37"/>
      <c r="F226" s="218" t="s">
        <v>4310</v>
      </c>
      <c r="G226" s="37"/>
      <c r="H226" s="37"/>
      <c r="I226" s="116"/>
      <c r="J226" s="37"/>
      <c r="K226" s="37"/>
      <c r="L226" s="40"/>
      <c r="M226" s="219"/>
      <c r="N226" s="220"/>
      <c r="O226" s="72"/>
      <c r="P226" s="72"/>
      <c r="Q226" s="72"/>
      <c r="R226" s="72"/>
      <c r="S226" s="72"/>
      <c r="T226" s="73"/>
      <c r="U226" s="35"/>
      <c r="V226" s="35"/>
      <c r="W226" s="35"/>
      <c r="X226" s="35"/>
      <c r="Y226" s="35"/>
      <c r="Z226" s="35"/>
      <c r="AA226" s="35"/>
      <c r="AB226" s="35"/>
      <c r="AC226" s="35"/>
      <c r="AD226" s="35"/>
      <c r="AE226" s="35"/>
      <c r="AT226" s="18" t="s">
        <v>194</v>
      </c>
      <c r="AU226" s="18" t="s">
        <v>83</v>
      </c>
    </row>
    <row r="227" spans="1:65" s="2" customFormat="1" ht="153.6">
      <c r="A227" s="35"/>
      <c r="B227" s="36"/>
      <c r="C227" s="37"/>
      <c r="D227" s="217" t="s">
        <v>196</v>
      </c>
      <c r="E227" s="37"/>
      <c r="F227" s="221" t="s">
        <v>4295</v>
      </c>
      <c r="G227" s="37"/>
      <c r="H227" s="37"/>
      <c r="I227" s="116"/>
      <c r="J227" s="37"/>
      <c r="K227" s="37"/>
      <c r="L227" s="40"/>
      <c r="M227" s="219"/>
      <c r="N227" s="220"/>
      <c r="O227" s="72"/>
      <c r="P227" s="72"/>
      <c r="Q227" s="72"/>
      <c r="R227" s="72"/>
      <c r="S227" s="72"/>
      <c r="T227" s="73"/>
      <c r="U227" s="35"/>
      <c r="V227" s="35"/>
      <c r="W227" s="35"/>
      <c r="X227" s="35"/>
      <c r="Y227" s="35"/>
      <c r="Z227" s="35"/>
      <c r="AA227" s="35"/>
      <c r="AB227" s="35"/>
      <c r="AC227" s="35"/>
      <c r="AD227" s="35"/>
      <c r="AE227" s="35"/>
      <c r="AT227" s="18" t="s">
        <v>196</v>
      </c>
      <c r="AU227" s="18" t="s">
        <v>83</v>
      </c>
    </row>
    <row r="228" spans="1:65" s="14" customFormat="1" ht="10.199999999999999">
      <c r="B228" s="232"/>
      <c r="C228" s="233"/>
      <c r="D228" s="217" t="s">
        <v>214</v>
      </c>
      <c r="E228" s="234" t="s">
        <v>1</v>
      </c>
      <c r="F228" s="235" t="s">
        <v>4311</v>
      </c>
      <c r="G228" s="233"/>
      <c r="H228" s="236">
        <v>129.99600000000001</v>
      </c>
      <c r="I228" s="237"/>
      <c r="J228" s="233"/>
      <c r="K228" s="233"/>
      <c r="L228" s="238"/>
      <c r="M228" s="239"/>
      <c r="N228" s="240"/>
      <c r="O228" s="240"/>
      <c r="P228" s="240"/>
      <c r="Q228" s="240"/>
      <c r="R228" s="240"/>
      <c r="S228" s="240"/>
      <c r="T228" s="241"/>
      <c r="AT228" s="242" t="s">
        <v>214</v>
      </c>
      <c r="AU228" s="242" t="s">
        <v>83</v>
      </c>
      <c r="AV228" s="14" t="s">
        <v>83</v>
      </c>
      <c r="AW228" s="14" t="s">
        <v>30</v>
      </c>
      <c r="AX228" s="14" t="s">
        <v>73</v>
      </c>
      <c r="AY228" s="242" t="s">
        <v>185</v>
      </c>
    </row>
    <row r="229" spans="1:65" s="14" customFormat="1" ht="10.199999999999999">
      <c r="B229" s="232"/>
      <c r="C229" s="233"/>
      <c r="D229" s="217" t="s">
        <v>214</v>
      </c>
      <c r="E229" s="234" t="s">
        <v>1</v>
      </c>
      <c r="F229" s="235" t="s">
        <v>4312</v>
      </c>
      <c r="G229" s="233"/>
      <c r="H229" s="236">
        <v>270.53500000000003</v>
      </c>
      <c r="I229" s="237"/>
      <c r="J229" s="233"/>
      <c r="K229" s="233"/>
      <c r="L229" s="238"/>
      <c r="M229" s="239"/>
      <c r="N229" s="240"/>
      <c r="O229" s="240"/>
      <c r="P229" s="240"/>
      <c r="Q229" s="240"/>
      <c r="R229" s="240"/>
      <c r="S229" s="240"/>
      <c r="T229" s="241"/>
      <c r="AT229" s="242" t="s">
        <v>214</v>
      </c>
      <c r="AU229" s="242" t="s">
        <v>83</v>
      </c>
      <c r="AV229" s="14" t="s">
        <v>83</v>
      </c>
      <c r="AW229" s="14" t="s">
        <v>30</v>
      </c>
      <c r="AX229" s="14" t="s">
        <v>73</v>
      </c>
      <c r="AY229" s="242" t="s">
        <v>185</v>
      </c>
    </row>
    <row r="230" spans="1:65" s="15" customFormat="1" ht="10.199999999999999">
      <c r="B230" s="243"/>
      <c r="C230" s="244"/>
      <c r="D230" s="217" t="s">
        <v>214</v>
      </c>
      <c r="E230" s="245" t="s">
        <v>1</v>
      </c>
      <c r="F230" s="246" t="s">
        <v>219</v>
      </c>
      <c r="G230" s="244"/>
      <c r="H230" s="247">
        <v>400.53100000000006</v>
      </c>
      <c r="I230" s="248"/>
      <c r="J230" s="244"/>
      <c r="K230" s="244"/>
      <c r="L230" s="249"/>
      <c r="M230" s="250"/>
      <c r="N230" s="251"/>
      <c r="O230" s="251"/>
      <c r="P230" s="251"/>
      <c r="Q230" s="251"/>
      <c r="R230" s="251"/>
      <c r="S230" s="251"/>
      <c r="T230" s="252"/>
      <c r="AT230" s="253" t="s">
        <v>214</v>
      </c>
      <c r="AU230" s="253" t="s">
        <v>83</v>
      </c>
      <c r="AV230" s="15" t="s">
        <v>192</v>
      </c>
      <c r="AW230" s="15" t="s">
        <v>30</v>
      </c>
      <c r="AX230" s="15" t="s">
        <v>81</v>
      </c>
      <c r="AY230" s="253" t="s">
        <v>185</v>
      </c>
    </row>
    <row r="231" spans="1:65" s="2" customFormat="1" ht="21.75" customHeight="1">
      <c r="A231" s="35"/>
      <c r="B231" s="36"/>
      <c r="C231" s="204" t="s">
        <v>305</v>
      </c>
      <c r="D231" s="204" t="s">
        <v>187</v>
      </c>
      <c r="E231" s="205" t="s">
        <v>4313</v>
      </c>
      <c r="F231" s="206" t="s">
        <v>4314</v>
      </c>
      <c r="G231" s="207" t="s">
        <v>1359</v>
      </c>
      <c r="H231" s="208">
        <v>98.972999999999999</v>
      </c>
      <c r="I231" s="209"/>
      <c r="J231" s="210">
        <f>ROUND(I231*H231,2)</f>
        <v>0</v>
      </c>
      <c r="K231" s="206" t="s">
        <v>191</v>
      </c>
      <c r="L231" s="40"/>
      <c r="M231" s="211" t="s">
        <v>1</v>
      </c>
      <c r="N231" s="212" t="s">
        <v>38</v>
      </c>
      <c r="O231" s="72"/>
      <c r="P231" s="213">
        <f>O231*H231</f>
        <v>0</v>
      </c>
      <c r="Q231" s="213">
        <v>0</v>
      </c>
      <c r="R231" s="213">
        <f>Q231*H231</f>
        <v>0</v>
      </c>
      <c r="S231" s="213">
        <v>0</v>
      </c>
      <c r="T231" s="214">
        <f>S231*H231</f>
        <v>0</v>
      </c>
      <c r="U231" s="35"/>
      <c r="V231" s="35"/>
      <c r="W231" s="35"/>
      <c r="X231" s="35"/>
      <c r="Y231" s="35"/>
      <c r="Z231" s="35"/>
      <c r="AA231" s="35"/>
      <c r="AB231" s="35"/>
      <c r="AC231" s="35"/>
      <c r="AD231" s="35"/>
      <c r="AE231" s="35"/>
      <c r="AR231" s="215" t="s">
        <v>192</v>
      </c>
      <c r="AT231" s="215" t="s">
        <v>187</v>
      </c>
      <c r="AU231" s="215" t="s">
        <v>83</v>
      </c>
      <c r="AY231" s="18" t="s">
        <v>185</v>
      </c>
      <c r="BE231" s="216">
        <f>IF(N231="základní",J231,0)</f>
        <v>0</v>
      </c>
      <c r="BF231" s="216">
        <f>IF(N231="snížená",J231,0)</f>
        <v>0</v>
      </c>
      <c r="BG231" s="216">
        <f>IF(N231="zákl. přenesená",J231,0)</f>
        <v>0</v>
      </c>
      <c r="BH231" s="216">
        <f>IF(N231="sníž. přenesená",J231,0)</f>
        <v>0</v>
      </c>
      <c r="BI231" s="216">
        <f>IF(N231="nulová",J231,0)</f>
        <v>0</v>
      </c>
      <c r="BJ231" s="18" t="s">
        <v>81</v>
      </c>
      <c r="BK231" s="216">
        <f>ROUND(I231*H231,2)</f>
        <v>0</v>
      </c>
      <c r="BL231" s="18" t="s">
        <v>192</v>
      </c>
      <c r="BM231" s="215" t="s">
        <v>4315</v>
      </c>
    </row>
    <row r="232" spans="1:65" s="2" customFormat="1" ht="48">
      <c r="A232" s="35"/>
      <c r="B232" s="36"/>
      <c r="C232" s="37"/>
      <c r="D232" s="217" t="s">
        <v>194</v>
      </c>
      <c r="E232" s="37"/>
      <c r="F232" s="218" t="s">
        <v>4316</v>
      </c>
      <c r="G232" s="37"/>
      <c r="H232" s="37"/>
      <c r="I232" s="116"/>
      <c r="J232" s="37"/>
      <c r="K232" s="37"/>
      <c r="L232" s="40"/>
      <c r="M232" s="219"/>
      <c r="N232" s="220"/>
      <c r="O232" s="72"/>
      <c r="P232" s="72"/>
      <c r="Q232" s="72"/>
      <c r="R232" s="72"/>
      <c r="S232" s="72"/>
      <c r="T232" s="73"/>
      <c r="U232" s="35"/>
      <c r="V232" s="35"/>
      <c r="W232" s="35"/>
      <c r="X232" s="35"/>
      <c r="Y232" s="35"/>
      <c r="Z232" s="35"/>
      <c r="AA232" s="35"/>
      <c r="AB232" s="35"/>
      <c r="AC232" s="35"/>
      <c r="AD232" s="35"/>
      <c r="AE232" s="35"/>
      <c r="AT232" s="18" t="s">
        <v>194</v>
      </c>
      <c r="AU232" s="18" t="s">
        <v>83</v>
      </c>
    </row>
    <row r="233" spans="1:65" s="2" customFormat="1" ht="153.6">
      <c r="A233" s="35"/>
      <c r="B233" s="36"/>
      <c r="C233" s="37"/>
      <c r="D233" s="217" t="s">
        <v>196</v>
      </c>
      <c r="E233" s="37"/>
      <c r="F233" s="221" t="s">
        <v>4295</v>
      </c>
      <c r="G233" s="37"/>
      <c r="H233" s="37"/>
      <c r="I233" s="116"/>
      <c r="J233" s="37"/>
      <c r="K233" s="37"/>
      <c r="L233" s="40"/>
      <c r="M233" s="219"/>
      <c r="N233" s="220"/>
      <c r="O233" s="72"/>
      <c r="P233" s="72"/>
      <c r="Q233" s="72"/>
      <c r="R233" s="72"/>
      <c r="S233" s="72"/>
      <c r="T233" s="73"/>
      <c r="U233" s="35"/>
      <c r="V233" s="35"/>
      <c r="W233" s="35"/>
      <c r="X233" s="35"/>
      <c r="Y233" s="35"/>
      <c r="Z233" s="35"/>
      <c r="AA233" s="35"/>
      <c r="AB233" s="35"/>
      <c r="AC233" s="35"/>
      <c r="AD233" s="35"/>
      <c r="AE233" s="35"/>
      <c r="AT233" s="18" t="s">
        <v>196</v>
      </c>
      <c r="AU233" s="18" t="s">
        <v>83</v>
      </c>
    </row>
    <row r="234" spans="1:65" s="13" customFormat="1" ht="10.199999999999999">
      <c r="B234" s="222"/>
      <c r="C234" s="223"/>
      <c r="D234" s="217" t="s">
        <v>214</v>
      </c>
      <c r="E234" s="224" t="s">
        <v>1</v>
      </c>
      <c r="F234" s="225" t="s">
        <v>4296</v>
      </c>
      <c r="G234" s="223"/>
      <c r="H234" s="224" t="s">
        <v>1</v>
      </c>
      <c r="I234" s="226"/>
      <c r="J234" s="223"/>
      <c r="K234" s="223"/>
      <c r="L234" s="227"/>
      <c r="M234" s="228"/>
      <c r="N234" s="229"/>
      <c r="O234" s="229"/>
      <c r="P234" s="229"/>
      <c r="Q234" s="229"/>
      <c r="R234" s="229"/>
      <c r="S234" s="229"/>
      <c r="T234" s="230"/>
      <c r="AT234" s="231" t="s">
        <v>214</v>
      </c>
      <c r="AU234" s="231" t="s">
        <v>83</v>
      </c>
      <c r="AV234" s="13" t="s">
        <v>81</v>
      </c>
      <c r="AW234" s="13" t="s">
        <v>30</v>
      </c>
      <c r="AX234" s="13" t="s">
        <v>73</v>
      </c>
      <c r="AY234" s="231" t="s">
        <v>185</v>
      </c>
    </row>
    <row r="235" spans="1:65" s="14" customFormat="1" ht="10.199999999999999">
      <c r="B235" s="232"/>
      <c r="C235" s="233"/>
      <c r="D235" s="217" t="s">
        <v>214</v>
      </c>
      <c r="E235" s="234" t="s">
        <v>1</v>
      </c>
      <c r="F235" s="235" t="s">
        <v>4297</v>
      </c>
      <c r="G235" s="233"/>
      <c r="H235" s="236">
        <v>26.376000000000001</v>
      </c>
      <c r="I235" s="237"/>
      <c r="J235" s="233"/>
      <c r="K235" s="233"/>
      <c r="L235" s="238"/>
      <c r="M235" s="239"/>
      <c r="N235" s="240"/>
      <c r="O235" s="240"/>
      <c r="P235" s="240"/>
      <c r="Q235" s="240"/>
      <c r="R235" s="240"/>
      <c r="S235" s="240"/>
      <c r="T235" s="241"/>
      <c r="AT235" s="242" t="s">
        <v>214</v>
      </c>
      <c r="AU235" s="242" t="s">
        <v>83</v>
      </c>
      <c r="AV235" s="14" t="s">
        <v>83</v>
      </c>
      <c r="AW235" s="14" t="s">
        <v>30</v>
      </c>
      <c r="AX235" s="14" t="s">
        <v>73</v>
      </c>
      <c r="AY235" s="242" t="s">
        <v>185</v>
      </c>
    </row>
    <row r="236" spans="1:65" s="13" customFormat="1" ht="10.199999999999999">
      <c r="B236" s="222"/>
      <c r="C236" s="223"/>
      <c r="D236" s="217" t="s">
        <v>214</v>
      </c>
      <c r="E236" s="224" t="s">
        <v>1</v>
      </c>
      <c r="F236" s="225" t="s">
        <v>4298</v>
      </c>
      <c r="G236" s="223"/>
      <c r="H236" s="224" t="s">
        <v>1</v>
      </c>
      <c r="I236" s="226"/>
      <c r="J236" s="223"/>
      <c r="K236" s="223"/>
      <c r="L236" s="227"/>
      <c r="M236" s="228"/>
      <c r="N236" s="229"/>
      <c r="O236" s="229"/>
      <c r="P236" s="229"/>
      <c r="Q236" s="229"/>
      <c r="R236" s="229"/>
      <c r="S236" s="229"/>
      <c r="T236" s="230"/>
      <c r="AT236" s="231" t="s">
        <v>214</v>
      </c>
      <c r="AU236" s="231" t="s">
        <v>83</v>
      </c>
      <c r="AV236" s="13" t="s">
        <v>81</v>
      </c>
      <c r="AW236" s="13" t="s">
        <v>30</v>
      </c>
      <c r="AX236" s="13" t="s">
        <v>73</v>
      </c>
      <c r="AY236" s="231" t="s">
        <v>185</v>
      </c>
    </row>
    <row r="237" spans="1:65" s="14" customFormat="1" ht="10.199999999999999">
      <c r="B237" s="232"/>
      <c r="C237" s="233"/>
      <c r="D237" s="217" t="s">
        <v>214</v>
      </c>
      <c r="E237" s="234" t="s">
        <v>1</v>
      </c>
      <c r="F237" s="235" t="s">
        <v>4299</v>
      </c>
      <c r="G237" s="233"/>
      <c r="H237" s="236">
        <v>14.13</v>
      </c>
      <c r="I237" s="237"/>
      <c r="J237" s="233"/>
      <c r="K237" s="233"/>
      <c r="L237" s="238"/>
      <c r="M237" s="239"/>
      <c r="N237" s="240"/>
      <c r="O237" s="240"/>
      <c r="P237" s="240"/>
      <c r="Q237" s="240"/>
      <c r="R237" s="240"/>
      <c r="S237" s="240"/>
      <c r="T237" s="241"/>
      <c r="AT237" s="242" t="s">
        <v>214</v>
      </c>
      <c r="AU237" s="242" t="s">
        <v>83</v>
      </c>
      <c r="AV237" s="14" t="s">
        <v>83</v>
      </c>
      <c r="AW237" s="14" t="s">
        <v>30</v>
      </c>
      <c r="AX237" s="14" t="s">
        <v>73</v>
      </c>
      <c r="AY237" s="242" t="s">
        <v>185</v>
      </c>
    </row>
    <row r="238" spans="1:65" s="13" customFormat="1" ht="10.199999999999999">
      <c r="B238" s="222"/>
      <c r="C238" s="223"/>
      <c r="D238" s="217" t="s">
        <v>214</v>
      </c>
      <c r="E238" s="224" t="s">
        <v>1</v>
      </c>
      <c r="F238" s="225" t="s">
        <v>4300</v>
      </c>
      <c r="G238" s="223"/>
      <c r="H238" s="224" t="s">
        <v>1</v>
      </c>
      <c r="I238" s="226"/>
      <c r="J238" s="223"/>
      <c r="K238" s="223"/>
      <c r="L238" s="227"/>
      <c r="M238" s="228"/>
      <c r="N238" s="229"/>
      <c r="O238" s="229"/>
      <c r="P238" s="229"/>
      <c r="Q238" s="229"/>
      <c r="R238" s="229"/>
      <c r="S238" s="229"/>
      <c r="T238" s="230"/>
      <c r="AT238" s="231" t="s">
        <v>214</v>
      </c>
      <c r="AU238" s="231" t="s">
        <v>83</v>
      </c>
      <c r="AV238" s="13" t="s">
        <v>81</v>
      </c>
      <c r="AW238" s="13" t="s">
        <v>30</v>
      </c>
      <c r="AX238" s="13" t="s">
        <v>73</v>
      </c>
      <c r="AY238" s="231" t="s">
        <v>185</v>
      </c>
    </row>
    <row r="239" spans="1:65" s="14" customFormat="1" ht="20.399999999999999">
      <c r="B239" s="232"/>
      <c r="C239" s="233"/>
      <c r="D239" s="217" t="s">
        <v>214</v>
      </c>
      <c r="E239" s="234" t="s">
        <v>1</v>
      </c>
      <c r="F239" s="235" t="s">
        <v>4301</v>
      </c>
      <c r="G239" s="233"/>
      <c r="H239" s="236">
        <v>7.798</v>
      </c>
      <c r="I239" s="237"/>
      <c r="J239" s="233"/>
      <c r="K239" s="233"/>
      <c r="L239" s="238"/>
      <c r="M239" s="239"/>
      <c r="N239" s="240"/>
      <c r="O239" s="240"/>
      <c r="P239" s="240"/>
      <c r="Q239" s="240"/>
      <c r="R239" s="240"/>
      <c r="S239" s="240"/>
      <c r="T239" s="241"/>
      <c r="AT239" s="242" t="s">
        <v>214</v>
      </c>
      <c r="AU239" s="242" t="s">
        <v>83</v>
      </c>
      <c r="AV239" s="14" t="s">
        <v>83</v>
      </c>
      <c r="AW239" s="14" t="s">
        <v>30</v>
      </c>
      <c r="AX239" s="14" t="s">
        <v>73</v>
      </c>
      <c r="AY239" s="242" t="s">
        <v>185</v>
      </c>
    </row>
    <row r="240" spans="1:65" s="13" customFormat="1" ht="10.199999999999999">
      <c r="B240" s="222"/>
      <c r="C240" s="223"/>
      <c r="D240" s="217" t="s">
        <v>214</v>
      </c>
      <c r="E240" s="224" t="s">
        <v>1</v>
      </c>
      <c r="F240" s="225" t="s">
        <v>4302</v>
      </c>
      <c r="G240" s="223"/>
      <c r="H240" s="224" t="s">
        <v>1</v>
      </c>
      <c r="I240" s="226"/>
      <c r="J240" s="223"/>
      <c r="K240" s="223"/>
      <c r="L240" s="227"/>
      <c r="M240" s="228"/>
      <c r="N240" s="229"/>
      <c r="O240" s="229"/>
      <c r="P240" s="229"/>
      <c r="Q240" s="229"/>
      <c r="R240" s="229"/>
      <c r="S240" s="229"/>
      <c r="T240" s="230"/>
      <c r="AT240" s="231" t="s">
        <v>214</v>
      </c>
      <c r="AU240" s="231" t="s">
        <v>83</v>
      </c>
      <c r="AV240" s="13" t="s">
        <v>81</v>
      </c>
      <c r="AW240" s="13" t="s">
        <v>30</v>
      </c>
      <c r="AX240" s="13" t="s">
        <v>73</v>
      </c>
      <c r="AY240" s="231" t="s">
        <v>185</v>
      </c>
    </row>
    <row r="241" spans="1:65" s="14" customFormat="1" ht="10.199999999999999">
      <c r="B241" s="232"/>
      <c r="C241" s="233"/>
      <c r="D241" s="217" t="s">
        <v>214</v>
      </c>
      <c r="E241" s="234" t="s">
        <v>1</v>
      </c>
      <c r="F241" s="235" t="s">
        <v>4303</v>
      </c>
      <c r="G241" s="233"/>
      <c r="H241" s="236">
        <v>40.731000000000002</v>
      </c>
      <c r="I241" s="237"/>
      <c r="J241" s="233"/>
      <c r="K241" s="233"/>
      <c r="L241" s="238"/>
      <c r="M241" s="239"/>
      <c r="N241" s="240"/>
      <c r="O241" s="240"/>
      <c r="P241" s="240"/>
      <c r="Q241" s="240"/>
      <c r="R241" s="240"/>
      <c r="S241" s="240"/>
      <c r="T241" s="241"/>
      <c r="AT241" s="242" t="s">
        <v>214</v>
      </c>
      <c r="AU241" s="242" t="s">
        <v>83</v>
      </c>
      <c r="AV241" s="14" t="s">
        <v>83</v>
      </c>
      <c r="AW241" s="14" t="s">
        <v>30</v>
      </c>
      <c r="AX241" s="14" t="s">
        <v>73</v>
      </c>
      <c r="AY241" s="242" t="s">
        <v>185</v>
      </c>
    </row>
    <row r="242" spans="1:65" s="13" customFormat="1" ht="10.199999999999999">
      <c r="B242" s="222"/>
      <c r="C242" s="223"/>
      <c r="D242" s="217" t="s">
        <v>214</v>
      </c>
      <c r="E242" s="224" t="s">
        <v>1</v>
      </c>
      <c r="F242" s="225" t="s">
        <v>4317</v>
      </c>
      <c r="G242" s="223"/>
      <c r="H242" s="224" t="s">
        <v>1</v>
      </c>
      <c r="I242" s="226"/>
      <c r="J242" s="223"/>
      <c r="K242" s="223"/>
      <c r="L242" s="227"/>
      <c r="M242" s="228"/>
      <c r="N242" s="229"/>
      <c r="O242" s="229"/>
      <c r="P242" s="229"/>
      <c r="Q242" s="229"/>
      <c r="R242" s="229"/>
      <c r="S242" s="229"/>
      <c r="T242" s="230"/>
      <c r="AT242" s="231" t="s">
        <v>214</v>
      </c>
      <c r="AU242" s="231" t="s">
        <v>83</v>
      </c>
      <c r="AV242" s="13" t="s">
        <v>81</v>
      </c>
      <c r="AW242" s="13" t="s">
        <v>30</v>
      </c>
      <c r="AX242" s="13" t="s">
        <v>73</v>
      </c>
      <c r="AY242" s="231" t="s">
        <v>185</v>
      </c>
    </row>
    <row r="243" spans="1:65" s="13" customFormat="1" ht="10.199999999999999">
      <c r="B243" s="222"/>
      <c r="C243" s="223"/>
      <c r="D243" s="217" t="s">
        <v>214</v>
      </c>
      <c r="E243" s="224" t="s">
        <v>1</v>
      </c>
      <c r="F243" s="225" t="s">
        <v>4318</v>
      </c>
      <c r="G243" s="223"/>
      <c r="H243" s="224" t="s">
        <v>1</v>
      </c>
      <c r="I243" s="226"/>
      <c r="J243" s="223"/>
      <c r="K243" s="223"/>
      <c r="L243" s="227"/>
      <c r="M243" s="228"/>
      <c r="N243" s="229"/>
      <c r="O243" s="229"/>
      <c r="P243" s="229"/>
      <c r="Q243" s="229"/>
      <c r="R243" s="229"/>
      <c r="S243" s="229"/>
      <c r="T243" s="230"/>
      <c r="AT243" s="231" t="s">
        <v>214</v>
      </c>
      <c r="AU243" s="231" t="s">
        <v>83</v>
      </c>
      <c r="AV243" s="13" t="s">
        <v>81</v>
      </c>
      <c r="AW243" s="13" t="s">
        <v>30</v>
      </c>
      <c r="AX243" s="13" t="s">
        <v>73</v>
      </c>
      <c r="AY243" s="231" t="s">
        <v>185</v>
      </c>
    </row>
    <row r="244" spans="1:65" s="14" customFormat="1" ht="10.199999999999999">
      <c r="B244" s="232"/>
      <c r="C244" s="233"/>
      <c r="D244" s="217" t="s">
        <v>214</v>
      </c>
      <c r="E244" s="234" t="s">
        <v>1</v>
      </c>
      <c r="F244" s="235" t="s">
        <v>4306</v>
      </c>
      <c r="G244" s="233"/>
      <c r="H244" s="236">
        <v>9.9380000000000006</v>
      </c>
      <c r="I244" s="237"/>
      <c r="J244" s="233"/>
      <c r="K244" s="233"/>
      <c r="L244" s="238"/>
      <c r="M244" s="239"/>
      <c r="N244" s="240"/>
      <c r="O244" s="240"/>
      <c r="P244" s="240"/>
      <c r="Q244" s="240"/>
      <c r="R244" s="240"/>
      <c r="S244" s="240"/>
      <c r="T244" s="241"/>
      <c r="AT244" s="242" t="s">
        <v>214</v>
      </c>
      <c r="AU244" s="242" t="s">
        <v>83</v>
      </c>
      <c r="AV244" s="14" t="s">
        <v>83</v>
      </c>
      <c r="AW244" s="14" t="s">
        <v>30</v>
      </c>
      <c r="AX244" s="14" t="s">
        <v>73</v>
      </c>
      <c r="AY244" s="242" t="s">
        <v>185</v>
      </c>
    </row>
    <row r="245" spans="1:65" s="15" customFormat="1" ht="10.199999999999999">
      <c r="B245" s="243"/>
      <c r="C245" s="244"/>
      <c r="D245" s="217" t="s">
        <v>214</v>
      </c>
      <c r="E245" s="245" t="s">
        <v>1</v>
      </c>
      <c r="F245" s="246" t="s">
        <v>219</v>
      </c>
      <c r="G245" s="244"/>
      <c r="H245" s="247">
        <v>98.972999999999999</v>
      </c>
      <c r="I245" s="248"/>
      <c r="J245" s="244"/>
      <c r="K245" s="244"/>
      <c r="L245" s="249"/>
      <c r="M245" s="250"/>
      <c r="N245" s="251"/>
      <c r="O245" s="251"/>
      <c r="P245" s="251"/>
      <c r="Q245" s="251"/>
      <c r="R245" s="251"/>
      <c r="S245" s="251"/>
      <c r="T245" s="252"/>
      <c r="AT245" s="253" t="s">
        <v>214</v>
      </c>
      <c r="AU245" s="253" t="s">
        <v>83</v>
      </c>
      <c r="AV245" s="15" t="s">
        <v>192</v>
      </c>
      <c r="AW245" s="15" t="s">
        <v>30</v>
      </c>
      <c r="AX245" s="15" t="s">
        <v>81</v>
      </c>
      <c r="AY245" s="253" t="s">
        <v>185</v>
      </c>
    </row>
    <row r="246" spans="1:65" s="2" customFormat="1" ht="21.75" customHeight="1">
      <c r="A246" s="35"/>
      <c r="B246" s="36"/>
      <c r="C246" s="204" t="s">
        <v>313</v>
      </c>
      <c r="D246" s="204" t="s">
        <v>187</v>
      </c>
      <c r="E246" s="205" t="s">
        <v>4319</v>
      </c>
      <c r="F246" s="206" t="s">
        <v>4320</v>
      </c>
      <c r="G246" s="207" t="s">
        <v>1359</v>
      </c>
      <c r="H246" s="208">
        <v>400.53100000000001</v>
      </c>
      <c r="I246" s="209"/>
      <c r="J246" s="210">
        <f>ROUND(I246*H246,2)</f>
        <v>0</v>
      </c>
      <c r="K246" s="206" t="s">
        <v>191</v>
      </c>
      <c r="L246" s="40"/>
      <c r="M246" s="211" t="s">
        <v>1</v>
      </c>
      <c r="N246" s="212" t="s">
        <v>38</v>
      </c>
      <c r="O246" s="72"/>
      <c r="P246" s="213">
        <f>O246*H246</f>
        <v>0</v>
      </c>
      <c r="Q246" s="213">
        <v>0</v>
      </c>
      <c r="R246" s="213">
        <f>Q246*H246</f>
        <v>0</v>
      </c>
      <c r="S246" s="213">
        <v>0</v>
      </c>
      <c r="T246" s="214">
        <f>S246*H246</f>
        <v>0</v>
      </c>
      <c r="U246" s="35"/>
      <c r="V246" s="35"/>
      <c r="W246" s="35"/>
      <c r="X246" s="35"/>
      <c r="Y246" s="35"/>
      <c r="Z246" s="35"/>
      <c r="AA246" s="35"/>
      <c r="AB246" s="35"/>
      <c r="AC246" s="35"/>
      <c r="AD246" s="35"/>
      <c r="AE246" s="35"/>
      <c r="AR246" s="215" t="s">
        <v>192</v>
      </c>
      <c r="AT246" s="215" t="s">
        <v>187</v>
      </c>
      <c r="AU246" s="215" t="s">
        <v>83</v>
      </c>
      <c r="AY246" s="18" t="s">
        <v>185</v>
      </c>
      <c r="BE246" s="216">
        <f>IF(N246="základní",J246,0)</f>
        <v>0</v>
      </c>
      <c r="BF246" s="216">
        <f>IF(N246="snížená",J246,0)</f>
        <v>0</v>
      </c>
      <c r="BG246" s="216">
        <f>IF(N246="zákl. přenesená",J246,0)</f>
        <v>0</v>
      </c>
      <c r="BH246" s="216">
        <f>IF(N246="sníž. přenesená",J246,0)</f>
        <v>0</v>
      </c>
      <c r="BI246" s="216">
        <f>IF(N246="nulová",J246,0)</f>
        <v>0</v>
      </c>
      <c r="BJ246" s="18" t="s">
        <v>81</v>
      </c>
      <c r="BK246" s="216">
        <f>ROUND(I246*H246,2)</f>
        <v>0</v>
      </c>
      <c r="BL246" s="18" t="s">
        <v>192</v>
      </c>
      <c r="BM246" s="215" t="s">
        <v>4321</v>
      </c>
    </row>
    <row r="247" spans="1:65" s="2" customFormat="1" ht="48">
      <c r="A247" s="35"/>
      <c r="B247" s="36"/>
      <c r="C247" s="37"/>
      <c r="D247" s="217" t="s">
        <v>194</v>
      </c>
      <c r="E247" s="37"/>
      <c r="F247" s="218" t="s">
        <v>4322</v>
      </c>
      <c r="G247" s="37"/>
      <c r="H247" s="37"/>
      <c r="I247" s="116"/>
      <c r="J247" s="37"/>
      <c r="K247" s="37"/>
      <c r="L247" s="40"/>
      <c r="M247" s="219"/>
      <c r="N247" s="220"/>
      <c r="O247" s="72"/>
      <c r="P247" s="72"/>
      <c r="Q247" s="72"/>
      <c r="R247" s="72"/>
      <c r="S247" s="72"/>
      <c r="T247" s="73"/>
      <c r="U247" s="35"/>
      <c r="V247" s="35"/>
      <c r="W247" s="35"/>
      <c r="X247" s="35"/>
      <c r="Y247" s="35"/>
      <c r="Z247" s="35"/>
      <c r="AA247" s="35"/>
      <c r="AB247" s="35"/>
      <c r="AC247" s="35"/>
      <c r="AD247" s="35"/>
      <c r="AE247" s="35"/>
      <c r="AT247" s="18" t="s">
        <v>194</v>
      </c>
      <c r="AU247" s="18" t="s">
        <v>83</v>
      </c>
    </row>
    <row r="248" spans="1:65" s="2" customFormat="1" ht="153.6">
      <c r="A248" s="35"/>
      <c r="B248" s="36"/>
      <c r="C248" s="37"/>
      <c r="D248" s="217" t="s">
        <v>196</v>
      </c>
      <c r="E248" s="37"/>
      <c r="F248" s="221" t="s">
        <v>4295</v>
      </c>
      <c r="G248" s="37"/>
      <c r="H248" s="37"/>
      <c r="I248" s="116"/>
      <c r="J248" s="37"/>
      <c r="K248" s="37"/>
      <c r="L248" s="40"/>
      <c r="M248" s="219"/>
      <c r="N248" s="220"/>
      <c r="O248" s="72"/>
      <c r="P248" s="72"/>
      <c r="Q248" s="72"/>
      <c r="R248" s="72"/>
      <c r="S248" s="72"/>
      <c r="T248" s="73"/>
      <c r="U248" s="35"/>
      <c r="V248" s="35"/>
      <c r="W248" s="35"/>
      <c r="X248" s="35"/>
      <c r="Y248" s="35"/>
      <c r="Z248" s="35"/>
      <c r="AA248" s="35"/>
      <c r="AB248" s="35"/>
      <c r="AC248" s="35"/>
      <c r="AD248" s="35"/>
      <c r="AE248" s="35"/>
      <c r="AT248" s="18" t="s">
        <v>196</v>
      </c>
      <c r="AU248" s="18" t="s">
        <v>83</v>
      </c>
    </row>
    <row r="249" spans="1:65" s="13" customFormat="1" ht="10.199999999999999">
      <c r="B249" s="222"/>
      <c r="C249" s="223"/>
      <c r="D249" s="217" t="s">
        <v>214</v>
      </c>
      <c r="E249" s="224" t="s">
        <v>1</v>
      </c>
      <c r="F249" s="225" t="s">
        <v>4323</v>
      </c>
      <c r="G249" s="223"/>
      <c r="H249" s="224" t="s">
        <v>1</v>
      </c>
      <c r="I249" s="226"/>
      <c r="J249" s="223"/>
      <c r="K249" s="223"/>
      <c r="L249" s="227"/>
      <c r="M249" s="228"/>
      <c r="N249" s="229"/>
      <c r="O249" s="229"/>
      <c r="P249" s="229"/>
      <c r="Q249" s="229"/>
      <c r="R249" s="229"/>
      <c r="S249" s="229"/>
      <c r="T249" s="230"/>
      <c r="AT249" s="231" t="s">
        <v>214</v>
      </c>
      <c r="AU249" s="231" t="s">
        <v>83</v>
      </c>
      <c r="AV249" s="13" t="s">
        <v>81</v>
      </c>
      <c r="AW249" s="13" t="s">
        <v>30</v>
      </c>
      <c r="AX249" s="13" t="s">
        <v>73</v>
      </c>
      <c r="AY249" s="231" t="s">
        <v>185</v>
      </c>
    </row>
    <row r="250" spans="1:65" s="14" customFormat="1" ht="10.199999999999999">
      <c r="B250" s="232"/>
      <c r="C250" s="233"/>
      <c r="D250" s="217" t="s">
        <v>214</v>
      </c>
      <c r="E250" s="234" t="s">
        <v>1</v>
      </c>
      <c r="F250" s="235" t="s">
        <v>4311</v>
      </c>
      <c r="G250" s="233"/>
      <c r="H250" s="236">
        <v>129.99600000000001</v>
      </c>
      <c r="I250" s="237"/>
      <c r="J250" s="233"/>
      <c r="K250" s="233"/>
      <c r="L250" s="238"/>
      <c r="M250" s="239"/>
      <c r="N250" s="240"/>
      <c r="O250" s="240"/>
      <c r="P250" s="240"/>
      <c r="Q250" s="240"/>
      <c r="R250" s="240"/>
      <c r="S250" s="240"/>
      <c r="T250" s="241"/>
      <c r="AT250" s="242" t="s">
        <v>214</v>
      </c>
      <c r="AU250" s="242" t="s">
        <v>83</v>
      </c>
      <c r="AV250" s="14" t="s">
        <v>83</v>
      </c>
      <c r="AW250" s="14" t="s">
        <v>30</v>
      </c>
      <c r="AX250" s="14" t="s">
        <v>73</v>
      </c>
      <c r="AY250" s="242" t="s">
        <v>185</v>
      </c>
    </row>
    <row r="251" spans="1:65" s="14" customFormat="1" ht="10.199999999999999">
      <c r="B251" s="232"/>
      <c r="C251" s="233"/>
      <c r="D251" s="217" t="s">
        <v>214</v>
      </c>
      <c r="E251" s="234" t="s">
        <v>1</v>
      </c>
      <c r="F251" s="235" t="s">
        <v>4312</v>
      </c>
      <c r="G251" s="233"/>
      <c r="H251" s="236">
        <v>270.53500000000003</v>
      </c>
      <c r="I251" s="237"/>
      <c r="J251" s="233"/>
      <c r="K251" s="233"/>
      <c r="L251" s="238"/>
      <c r="M251" s="239"/>
      <c r="N251" s="240"/>
      <c r="O251" s="240"/>
      <c r="P251" s="240"/>
      <c r="Q251" s="240"/>
      <c r="R251" s="240"/>
      <c r="S251" s="240"/>
      <c r="T251" s="241"/>
      <c r="AT251" s="242" t="s">
        <v>214</v>
      </c>
      <c r="AU251" s="242" t="s">
        <v>83</v>
      </c>
      <c r="AV251" s="14" t="s">
        <v>83</v>
      </c>
      <c r="AW251" s="14" t="s">
        <v>30</v>
      </c>
      <c r="AX251" s="14" t="s">
        <v>73</v>
      </c>
      <c r="AY251" s="242" t="s">
        <v>185</v>
      </c>
    </row>
    <row r="252" spans="1:65" s="15" customFormat="1" ht="10.199999999999999">
      <c r="B252" s="243"/>
      <c r="C252" s="244"/>
      <c r="D252" s="217" t="s">
        <v>214</v>
      </c>
      <c r="E252" s="245" t="s">
        <v>1</v>
      </c>
      <c r="F252" s="246" t="s">
        <v>219</v>
      </c>
      <c r="G252" s="244"/>
      <c r="H252" s="247">
        <v>400.53100000000006</v>
      </c>
      <c r="I252" s="248"/>
      <c r="J252" s="244"/>
      <c r="K252" s="244"/>
      <c r="L252" s="249"/>
      <c r="M252" s="250"/>
      <c r="N252" s="251"/>
      <c r="O252" s="251"/>
      <c r="P252" s="251"/>
      <c r="Q252" s="251"/>
      <c r="R252" s="251"/>
      <c r="S252" s="251"/>
      <c r="T252" s="252"/>
      <c r="AT252" s="253" t="s">
        <v>214</v>
      </c>
      <c r="AU252" s="253" t="s">
        <v>83</v>
      </c>
      <c r="AV252" s="15" t="s">
        <v>192</v>
      </c>
      <c r="AW252" s="15" t="s">
        <v>30</v>
      </c>
      <c r="AX252" s="15" t="s">
        <v>81</v>
      </c>
      <c r="AY252" s="253" t="s">
        <v>185</v>
      </c>
    </row>
    <row r="253" spans="1:65" s="2" customFormat="1" ht="21.75" customHeight="1">
      <c r="A253" s="35"/>
      <c r="B253" s="36"/>
      <c r="C253" s="258" t="s">
        <v>322</v>
      </c>
      <c r="D253" s="258" t="s">
        <v>521</v>
      </c>
      <c r="E253" s="259" t="s">
        <v>4324</v>
      </c>
      <c r="F253" s="260" t="s">
        <v>4325</v>
      </c>
      <c r="G253" s="261" t="s">
        <v>1359</v>
      </c>
      <c r="H253" s="262">
        <v>178.3</v>
      </c>
      <c r="I253" s="263"/>
      <c r="J253" s="264">
        <f>ROUND(I253*H253,2)</f>
        <v>0</v>
      </c>
      <c r="K253" s="260" t="s">
        <v>1</v>
      </c>
      <c r="L253" s="265"/>
      <c r="M253" s="266" t="s">
        <v>1</v>
      </c>
      <c r="N253" s="267" t="s">
        <v>38</v>
      </c>
      <c r="O253" s="72"/>
      <c r="P253" s="213">
        <f>O253*H253</f>
        <v>0</v>
      </c>
      <c r="Q253" s="213">
        <v>0</v>
      </c>
      <c r="R253" s="213">
        <f>Q253*H253</f>
        <v>0</v>
      </c>
      <c r="S253" s="213">
        <v>0</v>
      </c>
      <c r="T253" s="214">
        <f>S253*H253</f>
        <v>0</v>
      </c>
      <c r="U253" s="35"/>
      <c r="V253" s="35"/>
      <c r="W253" s="35"/>
      <c r="X253" s="35"/>
      <c r="Y253" s="35"/>
      <c r="Z253" s="35"/>
      <c r="AA253" s="35"/>
      <c r="AB253" s="35"/>
      <c r="AC253" s="35"/>
      <c r="AD253" s="35"/>
      <c r="AE253" s="35"/>
      <c r="AR253" s="215" t="s">
        <v>226</v>
      </c>
      <c r="AT253" s="215" t="s">
        <v>521</v>
      </c>
      <c r="AU253" s="215" t="s">
        <v>83</v>
      </c>
      <c r="AY253" s="18" t="s">
        <v>185</v>
      </c>
      <c r="BE253" s="216">
        <f>IF(N253="základní",J253,0)</f>
        <v>0</v>
      </c>
      <c r="BF253" s="216">
        <f>IF(N253="snížená",J253,0)</f>
        <v>0</v>
      </c>
      <c r="BG253" s="216">
        <f>IF(N253="zákl. přenesená",J253,0)</f>
        <v>0</v>
      </c>
      <c r="BH253" s="216">
        <f>IF(N253="sníž. přenesená",J253,0)</f>
        <v>0</v>
      </c>
      <c r="BI253" s="216">
        <f>IF(N253="nulová",J253,0)</f>
        <v>0</v>
      </c>
      <c r="BJ253" s="18" t="s">
        <v>81</v>
      </c>
      <c r="BK253" s="216">
        <f>ROUND(I253*H253,2)</f>
        <v>0</v>
      </c>
      <c r="BL253" s="18" t="s">
        <v>192</v>
      </c>
      <c r="BM253" s="215" t="s">
        <v>4326</v>
      </c>
    </row>
    <row r="254" spans="1:65" s="2" customFormat="1" ht="19.2">
      <c r="A254" s="35"/>
      <c r="B254" s="36"/>
      <c r="C254" s="37"/>
      <c r="D254" s="217" t="s">
        <v>194</v>
      </c>
      <c r="E254" s="37"/>
      <c r="F254" s="218" t="s">
        <v>4325</v>
      </c>
      <c r="G254" s="37"/>
      <c r="H254" s="37"/>
      <c r="I254" s="116"/>
      <c r="J254" s="37"/>
      <c r="K254" s="37"/>
      <c r="L254" s="40"/>
      <c r="M254" s="219"/>
      <c r="N254" s="220"/>
      <c r="O254" s="72"/>
      <c r="P254" s="72"/>
      <c r="Q254" s="72"/>
      <c r="R254" s="72"/>
      <c r="S254" s="72"/>
      <c r="T254" s="73"/>
      <c r="U254" s="35"/>
      <c r="V254" s="35"/>
      <c r="W254" s="35"/>
      <c r="X254" s="35"/>
      <c r="Y254" s="35"/>
      <c r="Z254" s="35"/>
      <c r="AA254" s="35"/>
      <c r="AB254" s="35"/>
      <c r="AC254" s="35"/>
      <c r="AD254" s="35"/>
      <c r="AE254" s="35"/>
      <c r="AT254" s="18" t="s">
        <v>194</v>
      </c>
      <c r="AU254" s="18" t="s">
        <v>83</v>
      </c>
    </row>
    <row r="255" spans="1:65" s="14" customFormat="1" ht="10.199999999999999">
      <c r="B255" s="232"/>
      <c r="C255" s="233"/>
      <c r="D255" s="217" t="s">
        <v>214</v>
      </c>
      <c r="E255" s="234" t="s">
        <v>1</v>
      </c>
      <c r="F255" s="235" t="s">
        <v>4297</v>
      </c>
      <c r="G255" s="233"/>
      <c r="H255" s="236">
        <v>26.376000000000001</v>
      </c>
      <c r="I255" s="237"/>
      <c r="J255" s="233"/>
      <c r="K255" s="233"/>
      <c r="L255" s="238"/>
      <c r="M255" s="239"/>
      <c r="N255" s="240"/>
      <c r="O255" s="240"/>
      <c r="P255" s="240"/>
      <c r="Q255" s="240"/>
      <c r="R255" s="240"/>
      <c r="S255" s="240"/>
      <c r="T255" s="241"/>
      <c r="AT255" s="242" t="s">
        <v>214</v>
      </c>
      <c r="AU255" s="242" t="s">
        <v>83</v>
      </c>
      <c r="AV255" s="14" t="s">
        <v>83</v>
      </c>
      <c r="AW255" s="14" t="s">
        <v>30</v>
      </c>
      <c r="AX255" s="14" t="s">
        <v>73</v>
      </c>
      <c r="AY255" s="242" t="s">
        <v>185</v>
      </c>
    </row>
    <row r="256" spans="1:65" s="13" customFormat="1" ht="10.199999999999999">
      <c r="B256" s="222"/>
      <c r="C256" s="223"/>
      <c r="D256" s="217" t="s">
        <v>214</v>
      </c>
      <c r="E256" s="224" t="s">
        <v>1</v>
      </c>
      <c r="F256" s="225" t="s">
        <v>4327</v>
      </c>
      <c r="G256" s="223"/>
      <c r="H256" s="224" t="s">
        <v>1</v>
      </c>
      <c r="I256" s="226"/>
      <c r="J256" s="223"/>
      <c r="K256" s="223"/>
      <c r="L256" s="227"/>
      <c r="M256" s="228"/>
      <c r="N256" s="229"/>
      <c r="O256" s="229"/>
      <c r="P256" s="229"/>
      <c r="Q256" s="229"/>
      <c r="R256" s="229"/>
      <c r="S256" s="229"/>
      <c r="T256" s="230"/>
      <c r="AT256" s="231" t="s">
        <v>214</v>
      </c>
      <c r="AU256" s="231" t="s">
        <v>83</v>
      </c>
      <c r="AV256" s="13" t="s">
        <v>81</v>
      </c>
      <c r="AW256" s="13" t="s">
        <v>30</v>
      </c>
      <c r="AX256" s="13" t="s">
        <v>73</v>
      </c>
      <c r="AY256" s="231" t="s">
        <v>185</v>
      </c>
    </row>
    <row r="257" spans="1:65" s="14" customFormat="1" ht="10.199999999999999">
      <c r="B257" s="232"/>
      <c r="C257" s="233"/>
      <c r="D257" s="217" t="s">
        <v>214</v>
      </c>
      <c r="E257" s="234" t="s">
        <v>1</v>
      </c>
      <c r="F257" s="235" t="s">
        <v>4311</v>
      </c>
      <c r="G257" s="233"/>
      <c r="H257" s="236">
        <v>129.99600000000001</v>
      </c>
      <c r="I257" s="237"/>
      <c r="J257" s="233"/>
      <c r="K257" s="233"/>
      <c r="L257" s="238"/>
      <c r="M257" s="239"/>
      <c r="N257" s="240"/>
      <c r="O257" s="240"/>
      <c r="P257" s="240"/>
      <c r="Q257" s="240"/>
      <c r="R257" s="240"/>
      <c r="S257" s="240"/>
      <c r="T257" s="241"/>
      <c r="AT257" s="242" t="s">
        <v>214</v>
      </c>
      <c r="AU257" s="242" t="s">
        <v>83</v>
      </c>
      <c r="AV257" s="14" t="s">
        <v>83</v>
      </c>
      <c r="AW257" s="14" t="s">
        <v>30</v>
      </c>
      <c r="AX257" s="14" t="s">
        <v>73</v>
      </c>
      <c r="AY257" s="242" t="s">
        <v>185</v>
      </c>
    </row>
    <row r="258" spans="1:65" s="14" customFormat="1" ht="10.199999999999999">
      <c r="B258" s="232"/>
      <c r="C258" s="233"/>
      <c r="D258" s="217" t="s">
        <v>214</v>
      </c>
      <c r="E258" s="234" t="s">
        <v>1</v>
      </c>
      <c r="F258" s="235" t="s">
        <v>4299</v>
      </c>
      <c r="G258" s="233"/>
      <c r="H258" s="236">
        <v>14.13</v>
      </c>
      <c r="I258" s="237"/>
      <c r="J258" s="233"/>
      <c r="K258" s="233"/>
      <c r="L258" s="238"/>
      <c r="M258" s="239"/>
      <c r="N258" s="240"/>
      <c r="O258" s="240"/>
      <c r="P258" s="240"/>
      <c r="Q258" s="240"/>
      <c r="R258" s="240"/>
      <c r="S258" s="240"/>
      <c r="T258" s="241"/>
      <c r="AT258" s="242" t="s">
        <v>214</v>
      </c>
      <c r="AU258" s="242" t="s">
        <v>83</v>
      </c>
      <c r="AV258" s="14" t="s">
        <v>83</v>
      </c>
      <c r="AW258" s="14" t="s">
        <v>30</v>
      </c>
      <c r="AX258" s="14" t="s">
        <v>73</v>
      </c>
      <c r="AY258" s="242" t="s">
        <v>185</v>
      </c>
    </row>
    <row r="259" spans="1:65" s="14" customFormat="1" ht="20.399999999999999">
      <c r="B259" s="232"/>
      <c r="C259" s="233"/>
      <c r="D259" s="217" t="s">
        <v>214</v>
      </c>
      <c r="E259" s="234" t="s">
        <v>1</v>
      </c>
      <c r="F259" s="235" t="s">
        <v>4301</v>
      </c>
      <c r="G259" s="233"/>
      <c r="H259" s="236">
        <v>7.798</v>
      </c>
      <c r="I259" s="237"/>
      <c r="J259" s="233"/>
      <c r="K259" s="233"/>
      <c r="L259" s="238"/>
      <c r="M259" s="239"/>
      <c r="N259" s="240"/>
      <c r="O259" s="240"/>
      <c r="P259" s="240"/>
      <c r="Q259" s="240"/>
      <c r="R259" s="240"/>
      <c r="S259" s="240"/>
      <c r="T259" s="241"/>
      <c r="AT259" s="242" t="s">
        <v>214</v>
      </c>
      <c r="AU259" s="242" t="s">
        <v>83</v>
      </c>
      <c r="AV259" s="14" t="s">
        <v>83</v>
      </c>
      <c r="AW259" s="14" t="s">
        <v>30</v>
      </c>
      <c r="AX259" s="14" t="s">
        <v>73</v>
      </c>
      <c r="AY259" s="242" t="s">
        <v>185</v>
      </c>
    </row>
    <row r="260" spans="1:65" s="15" customFormat="1" ht="10.199999999999999">
      <c r="B260" s="243"/>
      <c r="C260" s="244"/>
      <c r="D260" s="217" t="s">
        <v>214</v>
      </c>
      <c r="E260" s="245" t="s">
        <v>1</v>
      </c>
      <c r="F260" s="246" t="s">
        <v>219</v>
      </c>
      <c r="G260" s="244"/>
      <c r="H260" s="247">
        <v>178.3</v>
      </c>
      <c r="I260" s="248"/>
      <c r="J260" s="244"/>
      <c r="K260" s="244"/>
      <c r="L260" s="249"/>
      <c r="M260" s="250"/>
      <c r="N260" s="251"/>
      <c r="O260" s="251"/>
      <c r="P260" s="251"/>
      <c r="Q260" s="251"/>
      <c r="R260" s="251"/>
      <c r="S260" s="251"/>
      <c r="T260" s="252"/>
      <c r="AT260" s="253" t="s">
        <v>214</v>
      </c>
      <c r="AU260" s="253" t="s">
        <v>83</v>
      </c>
      <c r="AV260" s="15" t="s">
        <v>192</v>
      </c>
      <c r="AW260" s="15" t="s">
        <v>30</v>
      </c>
      <c r="AX260" s="15" t="s">
        <v>81</v>
      </c>
      <c r="AY260" s="253" t="s">
        <v>185</v>
      </c>
    </row>
    <row r="261" spans="1:65" s="2" customFormat="1" ht="21.75" customHeight="1">
      <c r="A261" s="35"/>
      <c r="B261" s="36"/>
      <c r="C261" s="258" t="s">
        <v>335</v>
      </c>
      <c r="D261" s="258" t="s">
        <v>521</v>
      </c>
      <c r="E261" s="259" t="s">
        <v>4328</v>
      </c>
      <c r="F261" s="260" t="s">
        <v>4329</v>
      </c>
      <c r="G261" s="261" t="s">
        <v>1359</v>
      </c>
      <c r="H261" s="262">
        <v>321.20400000000001</v>
      </c>
      <c r="I261" s="263"/>
      <c r="J261" s="264">
        <f>ROUND(I261*H261,2)</f>
        <v>0</v>
      </c>
      <c r="K261" s="260" t="s">
        <v>1</v>
      </c>
      <c r="L261" s="265"/>
      <c r="M261" s="266" t="s">
        <v>1</v>
      </c>
      <c r="N261" s="267" t="s">
        <v>38</v>
      </c>
      <c r="O261" s="72"/>
      <c r="P261" s="213">
        <f>O261*H261</f>
        <v>0</v>
      </c>
      <c r="Q261" s="213">
        <v>0</v>
      </c>
      <c r="R261" s="213">
        <f>Q261*H261</f>
        <v>0</v>
      </c>
      <c r="S261" s="213">
        <v>0</v>
      </c>
      <c r="T261" s="214">
        <f>S261*H261</f>
        <v>0</v>
      </c>
      <c r="U261" s="35"/>
      <c r="V261" s="35"/>
      <c r="W261" s="35"/>
      <c r="X261" s="35"/>
      <c r="Y261" s="35"/>
      <c r="Z261" s="35"/>
      <c r="AA261" s="35"/>
      <c r="AB261" s="35"/>
      <c r="AC261" s="35"/>
      <c r="AD261" s="35"/>
      <c r="AE261" s="35"/>
      <c r="AR261" s="215" t="s">
        <v>226</v>
      </c>
      <c r="AT261" s="215" t="s">
        <v>521</v>
      </c>
      <c r="AU261" s="215" t="s">
        <v>83</v>
      </c>
      <c r="AY261" s="18" t="s">
        <v>185</v>
      </c>
      <c r="BE261" s="216">
        <f>IF(N261="základní",J261,0)</f>
        <v>0</v>
      </c>
      <c r="BF261" s="216">
        <f>IF(N261="snížená",J261,0)</f>
        <v>0</v>
      </c>
      <c r="BG261" s="216">
        <f>IF(N261="zákl. přenesená",J261,0)</f>
        <v>0</v>
      </c>
      <c r="BH261" s="216">
        <f>IF(N261="sníž. přenesená",J261,0)</f>
        <v>0</v>
      </c>
      <c r="BI261" s="216">
        <f>IF(N261="nulová",J261,0)</f>
        <v>0</v>
      </c>
      <c r="BJ261" s="18" t="s">
        <v>81</v>
      </c>
      <c r="BK261" s="216">
        <f>ROUND(I261*H261,2)</f>
        <v>0</v>
      </c>
      <c r="BL261" s="18" t="s">
        <v>192</v>
      </c>
      <c r="BM261" s="215" t="s">
        <v>4330</v>
      </c>
    </row>
    <row r="262" spans="1:65" s="2" customFormat="1" ht="19.2">
      <c r="A262" s="35"/>
      <c r="B262" s="36"/>
      <c r="C262" s="37"/>
      <c r="D262" s="217" t="s">
        <v>194</v>
      </c>
      <c r="E262" s="37"/>
      <c r="F262" s="218" t="s">
        <v>4329</v>
      </c>
      <c r="G262" s="37"/>
      <c r="H262" s="37"/>
      <c r="I262" s="116"/>
      <c r="J262" s="37"/>
      <c r="K262" s="37"/>
      <c r="L262" s="40"/>
      <c r="M262" s="219"/>
      <c r="N262" s="220"/>
      <c r="O262" s="72"/>
      <c r="P262" s="72"/>
      <c r="Q262" s="72"/>
      <c r="R262" s="72"/>
      <c r="S262" s="72"/>
      <c r="T262" s="73"/>
      <c r="U262" s="35"/>
      <c r="V262" s="35"/>
      <c r="W262" s="35"/>
      <c r="X262" s="35"/>
      <c r="Y262" s="35"/>
      <c r="Z262" s="35"/>
      <c r="AA262" s="35"/>
      <c r="AB262" s="35"/>
      <c r="AC262" s="35"/>
      <c r="AD262" s="35"/>
      <c r="AE262" s="35"/>
      <c r="AT262" s="18" t="s">
        <v>194</v>
      </c>
      <c r="AU262" s="18" t="s">
        <v>83</v>
      </c>
    </row>
    <row r="263" spans="1:65" s="13" customFormat="1" ht="10.199999999999999">
      <c r="B263" s="222"/>
      <c r="C263" s="223"/>
      <c r="D263" s="217" t="s">
        <v>214</v>
      </c>
      <c r="E263" s="224" t="s">
        <v>1</v>
      </c>
      <c r="F263" s="225" t="s">
        <v>4331</v>
      </c>
      <c r="G263" s="223"/>
      <c r="H263" s="224" t="s">
        <v>1</v>
      </c>
      <c r="I263" s="226"/>
      <c r="J263" s="223"/>
      <c r="K263" s="223"/>
      <c r="L263" s="227"/>
      <c r="M263" s="228"/>
      <c r="N263" s="229"/>
      <c r="O263" s="229"/>
      <c r="P263" s="229"/>
      <c r="Q263" s="229"/>
      <c r="R263" s="229"/>
      <c r="S263" s="229"/>
      <c r="T263" s="230"/>
      <c r="AT263" s="231" t="s">
        <v>214</v>
      </c>
      <c r="AU263" s="231" t="s">
        <v>83</v>
      </c>
      <c r="AV263" s="13" t="s">
        <v>81</v>
      </c>
      <c r="AW263" s="13" t="s">
        <v>30</v>
      </c>
      <c r="AX263" s="13" t="s">
        <v>73</v>
      </c>
      <c r="AY263" s="231" t="s">
        <v>185</v>
      </c>
    </row>
    <row r="264" spans="1:65" s="14" customFormat="1" ht="10.199999999999999">
      <c r="B264" s="232"/>
      <c r="C264" s="233"/>
      <c r="D264" s="217" t="s">
        <v>214</v>
      </c>
      <c r="E264" s="234" t="s">
        <v>1</v>
      </c>
      <c r="F264" s="235" t="s">
        <v>4312</v>
      </c>
      <c r="G264" s="233"/>
      <c r="H264" s="236">
        <v>270.53500000000003</v>
      </c>
      <c r="I264" s="237"/>
      <c r="J264" s="233"/>
      <c r="K264" s="233"/>
      <c r="L264" s="238"/>
      <c r="M264" s="239"/>
      <c r="N264" s="240"/>
      <c r="O264" s="240"/>
      <c r="P264" s="240"/>
      <c r="Q264" s="240"/>
      <c r="R264" s="240"/>
      <c r="S264" s="240"/>
      <c r="T264" s="241"/>
      <c r="AT264" s="242" t="s">
        <v>214</v>
      </c>
      <c r="AU264" s="242" t="s">
        <v>83</v>
      </c>
      <c r="AV264" s="14" t="s">
        <v>83</v>
      </c>
      <c r="AW264" s="14" t="s">
        <v>30</v>
      </c>
      <c r="AX264" s="14" t="s">
        <v>73</v>
      </c>
      <c r="AY264" s="242" t="s">
        <v>185</v>
      </c>
    </row>
    <row r="265" spans="1:65" s="13" customFormat="1" ht="10.199999999999999">
      <c r="B265" s="222"/>
      <c r="C265" s="223"/>
      <c r="D265" s="217" t="s">
        <v>214</v>
      </c>
      <c r="E265" s="224" t="s">
        <v>1</v>
      </c>
      <c r="F265" s="225" t="s">
        <v>4302</v>
      </c>
      <c r="G265" s="223"/>
      <c r="H265" s="224" t="s">
        <v>1</v>
      </c>
      <c r="I265" s="226"/>
      <c r="J265" s="223"/>
      <c r="K265" s="223"/>
      <c r="L265" s="227"/>
      <c r="M265" s="228"/>
      <c r="N265" s="229"/>
      <c r="O265" s="229"/>
      <c r="P265" s="229"/>
      <c r="Q265" s="229"/>
      <c r="R265" s="229"/>
      <c r="S265" s="229"/>
      <c r="T265" s="230"/>
      <c r="AT265" s="231" t="s">
        <v>214</v>
      </c>
      <c r="AU265" s="231" t="s">
        <v>83</v>
      </c>
      <c r="AV265" s="13" t="s">
        <v>81</v>
      </c>
      <c r="AW265" s="13" t="s">
        <v>30</v>
      </c>
      <c r="AX265" s="13" t="s">
        <v>73</v>
      </c>
      <c r="AY265" s="231" t="s">
        <v>185</v>
      </c>
    </row>
    <row r="266" spans="1:65" s="14" customFormat="1" ht="10.199999999999999">
      <c r="B266" s="232"/>
      <c r="C266" s="233"/>
      <c r="D266" s="217" t="s">
        <v>214</v>
      </c>
      <c r="E266" s="234" t="s">
        <v>1</v>
      </c>
      <c r="F266" s="235" t="s">
        <v>4303</v>
      </c>
      <c r="G266" s="233"/>
      <c r="H266" s="236">
        <v>40.731000000000002</v>
      </c>
      <c r="I266" s="237"/>
      <c r="J266" s="233"/>
      <c r="K266" s="233"/>
      <c r="L266" s="238"/>
      <c r="M266" s="239"/>
      <c r="N266" s="240"/>
      <c r="O266" s="240"/>
      <c r="P266" s="240"/>
      <c r="Q266" s="240"/>
      <c r="R266" s="240"/>
      <c r="S266" s="240"/>
      <c r="T266" s="241"/>
      <c r="AT266" s="242" t="s">
        <v>214</v>
      </c>
      <c r="AU266" s="242" t="s">
        <v>83</v>
      </c>
      <c r="AV266" s="14" t="s">
        <v>83</v>
      </c>
      <c r="AW266" s="14" t="s">
        <v>30</v>
      </c>
      <c r="AX266" s="14" t="s">
        <v>73</v>
      </c>
      <c r="AY266" s="242" t="s">
        <v>185</v>
      </c>
    </row>
    <row r="267" spans="1:65" s="13" customFormat="1" ht="10.199999999999999">
      <c r="B267" s="222"/>
      <c r="C267" s="223"/>
      <c r="D267" s="217" t="s">
        <v>214</v>
      </c>
      <c r="E267" s="224" t="s">
        <v>1</v>
      </c>
      <c r="F267" s="225" t="s">
        <v>4332</v>
      </c>
      <c r="G267" s="223"/>
      <c r="H267" s="224" t="s">
        <v>1</v>
      </c>
      <c r="I267" s="226"/>
      <c r="J267" s="223"/>
      <c r="K267" s="223"/>
      <c r="L267" s="227"/>
      <c r="M267" s="228"/>
      <c r="N267" s="229"/>
      <c r="O267" s="229"/>
      <c r="P267" s="229"/>
      <c r="Q267" s="229"/>
      <c r="R267" s="229"/>
      <c r="S267" s="229"/>
      <c r="T267" s="230"/>
      <c r="AT267" s="231" t="s">
        <v>214</v>
      </c>
      <c r="AU267" s="231" t="s">
        <v>83</v>
      </c>
      <c r="AV267" s="13" t="s">
        <v>81</v>
      </c>
      <c r="AW267" s="13" t="s">
        <v>30</v>
      </c>
      <c r="AX267" s="13" t="s">
        <v>73</v>
      </c>
      <c r="AY267" s="231" t="s">
        <v>185</v>
      </c>
    </row>
    <row r="268" spans="1:65" s="13" customFormat="1" ht="10.199999999999999">
      <c r="B268" s="222"/>
      <c r="C268" s="223"/>
      <c r="D268" s="217" t="s">
        <v>214</v>
      </c>
      <c r="E268" s="224" t="s">
        <v>1</v>
      </c>
      <c r="F268" s="225" t="s">
        <v>4333</v>
      </c>
      <c r="G268" s="223"/>
      <c r="H268" s="224" t="s">
        <v>1</v>
      </c>
      <c r="I268" s="226"/>
      <c r="J268" s="223"/>
      <c r="K268" s="223"/>
      <c r="L268" s="227"/>
      <c r="M268" s="228"/>
      <c r="N268" s="229"/>
      <c r="O268" s="229"/>
      <c r="P268" s="229"/>
      <c r="Q268" s="229"/>
      <c r="R268" s="229"/>
      <c r="S268" s="229"/>
      <c r="T268" s="230"/>
      <c r="AT268" s="231" t="s">
        <v>214</v>
      </c>
      <c r="AU268" s="231" t="s">
        <v>83</v>
      </c>
      <c r="AV268" s="13" t="s">
        <v>81</v>
      </c>
      <c r="AW268" s="13" t="s">
        <v>30</v>
      </c>
      <c r="AX268" s="13" t="s">
        <v>73</v>
      </c>
      <c r="AY268" s="231" t="s">
        <v>185</v>
      </c>
    </row>
    <row r="269" spans="1:65" s="14" customFormat="1" ht="10.199999999999999">
      <c r="B269" s="232"/>
      <c r="C269" s="233"/>
      <c r="D269" s="217" t="s">
        <v>214</v>
      </c>
      <c r="E269" s="234" t="s">
        <v>1</v>
      </c>
      <c r="F269" s="235" t="s">
        <v>4306</v>
      </c>
      <c r="G269" s="233"/>
      <c r="H269" s="236">
        <v>9.9380000000000006</v>
      </c>
      <c r="I269" s="237"/>
      <c r="J269" s="233"/>
      <c r="K269" s="233"/>
      <c r="L269" s="238"/>
      <c r="M269" s="239"/>
      <c r="N269" s="240"/>
      <c r="O269" s="240"/>
      <c r="P269" s="240"/>
      <c r="Q269" s="240"/>
      <c r="R269" s="240"/>
      <c r="S269" s="240"/>
      <c r="T269" s="241"/>
      <c r="AT269" s="242" t="s">
        <v>214</v>
      </c>
      <c r="AU269" s="242" t="s">
        <v>83</v>
      </c>
      <c r="AV269" s="14" t="s">
        <v>83</v>
      </c>
      <c r="AW269" s="14" t="s">
        <v>30</v>
      </c>
      <c r="AX269" s="14" t="s">
        <v>73</v>
      </c>
      <c r="AY269" s="242" t="s">
        <v>185</v>
      </c>
    </row>
    <row r="270" spans="1:65" s="15" customFormat="1" ht="10.199999999999999">
      <c r="B270" s="243"/>
      <c r="C270" s="244"/>
      <c r="D270" s="217" t="s">
        <v>214</v>
      </c>
      <c r="E270" s="245" t="s">
        <v>1</v>
      </c>
      <c r="F270" s="246" t="s">
        <v>219</v>
      </c>
      <c r="G270" s="244"/>
      <c r="H270" s="247">
        <v>321.20400000000001</v>
      </c>
      <c r="I270" s="248"/>
      <c r="J270" s="244"/>
      <c r="K270" s="244"/>
      <c r="L270" s="249"/>
      <c r="M270" s="250"/>
      <c r="N270" s="251"/>
      <c r="O270" s="251"/>
      <c r="P270" s="251"/>
      <c r="Q270" s="251"/>
      <c r="R270" s="251"/>
      <c r="S270" s="251"/>
      <c r="T270" s="252"/>
      <c r="AT270" s="253" t="s">
        <v>214</v>
      </c>
      <c r="AU270" s="253" t="s">
        <v>83</v>
      </c>
      <c r="AV270" s="15" t="s">
        <v>192</v>
      </c>
      <c r="AW270" s="15" t="s">
        <v>30</v>
      </c>
      <c r="AX270" s="15" t="s">
        <v>81</v>
      </c>
      <c r="AY270" s="253" t="s">
        <v>185</v>
      </c>
    </row>
    <row r="271" spans="1:65" s="2" customFormat="1" ht="16.5" customHeight="1">
      <c r="A271" s="35"/>
      <c r="B271" s="36"/>
      <c r="C271" s="258" t="s">
        <v>7</v>
      </c>
      <c r="D271" s="258" t="s">
        <v>521</v>
      </c>
      <c r="E271" s="259" t="s">
        <v>4334</v>
      </c>
      <c r="F271" s="260" t="s">
        <v>4335</v>
      </c>
      <c r="G271" s="261" t="s">
        <v>325</v>
      </c>
      <c r="H271" s="262">
        <v>7.8E-2</v>
      </c>
      <c r="I271" s="263"/>
      <c r="J271" s="264">
        <f>ROUND(I271*H271,2)</f>
        <v>0</v>
      </c>
      <c r="K271" s="260" t="s">
        <v>1</v>
      </c>
      <c r="L271" s="265"/>
      <c r="M271" s="266" t="s">
        <v>1</v>
      </c>
      <c r="N271" s="267" t="s">
        <v>38</v>
      </c>
      <c r="O271" s="72"/>
      <c r="P271" s="213">
        <f>O271*H271</f>
        <v>0</v>
      </c>
      <c r="Q271" s="213">
        <v>0</v>
      </c>
      <c r="R271" s="213">
        <f>Q271*H271</f>
        <v>0</v>
      </c>
      <c r="S271" s="213">
        <v>0</v>
      </c>
      <c r="T271" s="214">
        <f>S271*H271</f>
        <v>0</v>
      </c>
      <c r="U271" s="35"/>
      <c r="V271" s="35"/>
      <c r="W271" s="35"/>
      <c r="X271" s="35"/>
      <c r="Y271" s="35"/>
      <c r="Z271" s="35"/>
      <c r="AA271" s="35"/>
      <c r="AB271" s="35"/>
      <c r="AC271" s="35"/>
      <c r="AD271" s="35"/>
      <c r="AE271" s="35"/>
      <c r="AR271" s="215" t="s">
        <v>226</v>
      </c>
      <c r="AT271" s="215" t="s">
        <v>521</v>
      </c>
      <c r="AU271" s="215" t="s">
        <v>83</v>
      </c>
      <c r="AY271" s="18" t="s">
        <v>185</v>
      </c>
      <c r="BE271" s="216">
        <f>IF(N271="základní",J271,0)</f>
        <v>0</v>
      </c>
      <c r="BF271" s="216">
        <f>IF(N271="snížená",J271,0)</f>
        <v>0</v>
      </c>
      <c r="BG271" s="216">
        <f>IF(N271="zákl. přenesená",J271,0)</f>
        <v>0</v>
      </c>
      <c r="BH271" s="216">
        <f>IF(N271="sníž. přenesená",J271,0)</f>
        <v>0</v>
      </c>
      <c r="BI271" s="216">
        <f>IF(N271="nulová",J271,0)</f>
        <v>0</v>
      </c>
      <c r="BJ271" s="18" t="s">
        <v>81</v>
      </c>
      <c r="BK271" s="216">
        <f>ROUND(I271*H271,2)</f>
        <v>0</v>
      </c>
      <c r="BL271" s="18" t="s">
        <v>192</v>
      </c>
      <c r="BM271" s="215" t="s">
        <v>4336</v>
      </c>
    </row>
    <row r="272" spans="1:65" s="2" customFormat="1" ht="10.199999999999999">
      <c r="A272" s="35"/>
      <c r="B272" s="36"/>
      <c r="C272" s="37"/>
      <c r="D272" s="217" t="s">
        <v>194</v>
      </c>
      <c r="E272" s="37"/>
      <c r="F272" s="218" t="s">
        <v>4335</v>
      </c>
      <c r="G272" s="37"/>
      <c r="H272" s="37"/>
      <c r="I272" s="116"/>
      <c r="J272" s="37"/>
      <c r="K272" s="37"/>
      <c r="L272" s="40"/>
      <c r="M272" s="219"/>
      <c r="N272" s="220"/>
      <c r="O272" s="72"/>
      <c r="P272" s="72"/>
      <c r="Q272" s="72"/>
      <c r="R272" s="72"/>
      <c r="S272" s="72"/>
      <c r="T272" s="73"/>
      <c r="U272" s="35"/>
      <c r="V272" s="35"/>
      <c r="W272" s="35"/>
      <c r="X272" s="35"/>
      <c r="Y272" s="35"/>
      <c r="Z272" s="35"/>
      <c r="AA272" s="35"/>
      <c r="AB272" s="35"/>
      <c r="AC272" s="35"/>
      <c r="AD272" s="35"/>
      <c r="AE272" s="35"/>
      <c r="AT272" s="18" t="s">
        <v>194</v>
      </c>
      <c r="AU272" s="18" t="s">
        <v>83</v>
      </c>
    </row>
    <row r="273" spans="1:65" s="14" customFormat="1" ht="10.199999999999999">
      <c r="B273" s="232"/>
      <c r="C273" s="233"/>
      <c r="D273" s="217" t="s">
        <v>214</v>
      </c>
      <c r="E273" s="234" t="s">
        <v>1</v>
      </c>
      <c r="F273" s="235" t="s">
        <v>4337</v>
      </c>
      <c r="G273" s="233"/>
      <c r="H273" s="236">
        <v>7.8E-2</v>
      </c>
      <c r="I273" s="237"/>
      <c r="J273" s="233"/>
      <c r="K273" s="233"/>
      <c r="L273" s="238"/>
      <c r="M273" s="239"/>
      <c r="N273" s="240"/>
      <c r="O273" s="240"/>
      <c r="P273" s="240"/>
      <c r="Q273" s="240"/>
      <c r="R273" s="240"/>
      <c r="S273" s="240"/>
      <c r="T273" s="241"/>
      <c r="AT273" s="242" t="s">
        <v>214</v>
      </c>
      <c r="AU273" s="242" t="s">
        <v>83</v>
      </c>
      <c r="AV273" s="14" t="s">
        <v>83</v>
      </c>
      <c r="AW273" s="14" t="s">
        <v>30</v>
      </c>
      <c r="AX273" s="14" t="s">
        <v>81</v>
      </c>
      <c r="AY273" s="242" t="s">
        <v>185</v>
      </c>
    </row>
    <row r="274" spans="1:65" s="2" customFormat="1" ht="21.75" customHeight="1">
      <c r="A274" s="35"/>
      <c r="B274" s="36"/>
      <c r="C274" s="204" t="s">
        <v>347</v>
      </c>
      <c r="D274" s="204" t="s">
        <v>187</v>
      </c>
      <c r="E274" s="205" t="s">
        <v>4338</v>
      </c>
      <c r="F274" s="206" t="s">
        <v>4339</v>
      </c>
      <c r="G274" s="207" t="s">
        <v>210</v>
      </c>
      <c r="H274" s="208">
        <v>27.04</v>
      </c>
      <c r="I274" s="209"/>
      <c r="J274" s="210">
        <f>ROUND(I274*H274,2)</f>
        <v>0</v>
      </c>
      <c r="K274" s="206" t="s">
        <v>191</v>
      </c>
      <c r="L274" s="40"/>
      <c r="M274" s="211" t="s">
        <v>1</v>
      </c>
      <c r="N274" s="212" t="s">
        <v>38</v>
      </c>
      <c r="O274" s="72"/>
      <c r="P274" s="213">
        <f>O274*H274</f>
        <v>0</v>
      </c>
      <c r="Q274" s="213">
        <v>0</v>
      </c>
      <c r="R274" s="213">
        <f>Q274*H274</f>
        <v>0</v>
      </c>
      <c r="S274" s="213">
        <v>0</v>
      </c>
      <c r="T274" s="214">
        <f>S274*H274</f>
        <v>0</v>
      </c>
      <c r="U274" s="35"/>
      <c r="V274" s="35"/>
      <c r="W274" s="35"/>
      <c r="X274" s="35"/>
      <c r="Y274" s="35"/>
      <c r="Z274" s="35"/>
      <c r="AA274" s="35"/>
      <c r="AB274" s="35"/>
      <c r="AC274" s="35"/>
      <c r="AD274" s="35"/>
      <c r="AE274" s="35"/>
      <c r="AR274" s="215" t="s">
        <v>192</v>
      </c>
      <c r="AT274" s="215" t="s">
        <v>187</v>
      </c>
      <c r="AU274" s="215" t="s">
        <v>83</v>
      </c>
      <c r="AY274" s="18" t="s">
        <v>185</v>
      </c>
      <c r="BE274" s="216">
        <f>IF(N274="základní",J274,0)</f>
        <v>0</v>
      </c>
      <c r="BF274" s="216">
        <f>IF(N274="snížená",J274,0)</f>
        <v>0</v>
      </c>
      <c r="BG274" s="216">
        <f>IF(N274="zákl. přenesená",J274,0)</f>
        <v>0</v>
      </c>
      <c r="BH274" s="216">
        <f>IF(N274="sníž. přenesená",J274,0)</f>
        <v>0</v>
      </c>
      <c r="BI274" s="216">
        <f>IF(N274="nulová",J274,0)</f>
        <v>0</v>
      </c>
      <c r="BJ274" s="18" t="s">
        <v>81</v>
      </c>
      <c r="BK274" s="216">
        <f>ROUND(I274*H274,2)</f>
        <v>0</v>
      </c>
      <c r="BL274" s="18" t="s">
        <v>192</v>
      </c>
      <c r="BM274" s="215" t="s">
        <v>4340</v>
      </c>
    </row>
    <row r="275" spans="1:65" s="2" customFormat="1" ht="19.2">
      <c r="A275" s="35"/>
      <c r="B275" s="36"/>
      <c r="C275" s="37"/>
      <c r="D275" s="217" t="s">
        <v>194</v>
      </c>
      <c r="E275" s="37"/>
      <c r="F275" s="218" t="s">
        <v>4341</v>
      </c>
      <c r="G275" s="37"/>
      <c r="H275" s="37"/>
      <c r="I275" s="116"/>
      <c r="J275" s="37"/>
      <c r="K275" s="37"/>
      <c r="L275" s="40"/>
      <c r="M275" s="219"/>
      <c r="N275" s="220"/>
      <c r="O275" s="72"/>
      <c r="P275" s="72"/>
      <c r="Q275" s="72"/>
      <c r="R275" s="72"/>
      <c r="S275" s="72"/>
      <c r="T275" s="73"/>
      <c r="U275" s="35"/>
      <c r="V275" s="35"/>
      <c r="W275" s="35"/>
      <c r="X275" s="35"/>
      <c r="Y275" s="35"/>
      <c r="Z275" s="35"/>
      <c r="AA275" s="35"/>
      <c r="AB275" s="35"/>
      <c r="AC275" s="35"/>
      <c r="AD275" s="35"/>
      <c r="AE275" s="35"/>
      <c r="AT275" s="18" t="s">
        <v>194</v>
      </c>
      <c r="AU275" s="18" t="s">
        <v>83</v>
      </c>
    </row>
    <row r="276" spans="1:65" s="2" customFormat="1" ht="153.6">
      <c r="A276" s="35"/>
      <c r="B276" s="36"/>
      <c r="C276" s="37"/>
      <c r="D276" s="217" t="s">
        <v>196</v>
      </c>
      <c r="E276" s="37"/>
      <c r="F276" s="221" t="s">
        <v>4342</v>
      </c>
      <c r="G276" s="37"/>
      <c r="H276" s="37"/>
      <c r="I276" s="116"/>
      <c r="J276" s="37"/>
      <c r="K276" s="37"/>
      <c r="L276" s="40"/>
      <c r="M276" s="219"/>
      <c r="N276" s="220"/>
      <c r="O276" s="72"/>
      <c r="P276" s="72"/>
      <c r="Q276" s="72"/>
      <c r="R276" s="72"/>
      <c r="S276" s="72"/>
      <c r="T276" s="73"/>
      <c r="U276" s="35"/>
      <c r="V276" s="35"/>
      <c r="W276" s="35"/>
      <c r="X276" s="35"/>
      <c r="Y276" s="35"/>
      <c r="Z276" s="35"/>
      <c r="AA276" s="35"/>
      <c r="AB276" s="35"/>
      <c r="AC276" s="35"/>
      <c r="AD276" s="35"/>
      <c r="AE276" s="35"/>
      <c r="AT276" s="18" t="s">
        <v>196</v>
      </c>
      <c r="AU276" s="18" t="s">
        <v>83</v>
      </c>
    </row>
    <row r="277" spans="1:65" s="14" customFormat="1" ht="10.199999999999999">
      <c r="B277" s="232"/>
      <c r="C277" s="233"/>
      <c r="D277" s="217" t="s">
        <v>214</v>
      </c>
      <c r="E277" s="234" t="s">
        <v>1</v>
      </c>
      <c r="F277" s="235" t="s">
        <v>4343</v>
      </c>
      <c r="G277" s="233"/>
      <c r="H277" s="236">
        <v>27.04</v>
      </c>
      <c r="I277" s="237"/>
      <c r="J277" s="233"/>
      <c r="K277" s="233"/>
      <c r="L277" s="238"/>
      <c r="M277" s="239"/>
      <c r="N277" s="240"/>
      <c r="O277" s="240"/>
      <c r="P277" s="240"/>
      <c r="Q277" s="240"/>
      <c r="R277" s="240"/>
      <c r="S277" s="240"/>
      <c r="T277" s="241"/>
      <c r="AT277" s="242" t="s">
        <v>214</v>
      </c>
      <c r="AU277" s="242" t="s">
        <v>83</v>
      </c>
      <c r="AV277" s="14" t="s">
        <v>83</v>
      </c>
      <c r="AW277" s="14" t="s">
        <v>30</v>
      </c>
      <c r="AX277" s="14" t="s">
        <v>81</v>
      </c>
      <c r="AY277" s="242" t="s">
        <v>185</v>
      </c>
    </row>
    <row r="278" spans="1:65" s="2" customFormat="1" ht="21.75" customHeight="1">
      <c r="A278" s="35"/>
      <c r="B278" s="36"/>
      <c r="C278" s="204" t="s">
        <v>355</v>
      </c>
      <c r="D278" s="204" t="s">
        <v>187</v>
      </c>
      <c r="E278" s="205" t="s">
        <v>4344</v>
      </c>
      <c r="F278" s="206" t="s">
        <v>4345</v>
      </c>
      <c r="G278" s="207" t="s">
        <v>210</v>
      </c>
      <c r="H278" s="208">
        <v>3.12</v>
      </c>
      <c r="I278" s="209"/>
      <c r="J278" s="210">
        <f>ROUND(I278*H278,2)</f>
        <v>0</v>
      </c>
      <c r="K278" s="206" t="s">
        <v>191</v>
      </c>
      <c r="L278" s="40"/>
      <c r="M278" s="211" t="s">
        <v>1</v>
      </c>
      <c r="N278" s="212" t="s">
        <v>38</v>
      </c>
      <c r="O278" s="72"/>
      <c r="P278" s="213">
        <f>O278*H278</f>
        <v>0</v>
      </c>
      <c r="Q278" s="213">
        <v>1.136E-2</v>
      </c>
      <c r="R278" s="213">
        <f>Q278*H278</f>
        <v>3.5443200000000001E-2</v>
      </c>
      <c r="S278" s="213">
        <v>0</v>
      </c>
      <c r="T278" s="214">
        <f>S278*H278</f>
        <v>0</v>
      </c>
      <c r="U278" s="35"/>
      <c r="V278" s="35"/>
      <c r="W278" s="35"/>
      <c r="X278" s="35"/>
      <c r="Y278" s="35"/>
      <c r="Z278" s="35"/>
      <c r="AA278" s="35"/>
      <c r="AB278" s="35"/>
      <c r="AC278" s="35"/>
      <c r="AD278" s="35"/>
      <c r="AE278" s="35"/>
      <c r="AR278" s="215" t="s">
        <v>192</v>
      </c>
      <c r="AT278" s="215" t="s">
        <v>187</v>
      </c>
      <c r="AU278" s="215" t="s">
        <v>83</v>
      </c>
      <c r="AY278" s="18" t="s">
        <v>185</v>
      </c>
      <c r="BE278" s="216">
        <f>IF(N278="základní",J278,0)</f>
        <v>0</v>
      </c>
      <c r="BF278" s="216">
        <f>IF(N278="snížená",J278,0)</f>
        <v>0</v>
      </c>
      <c r="BG278" s="216">
        <f>IF(N278="zákl. přenesená",J278,0)</f>
        <v>0</v>
      </c>
      <c r="BH278" s="216">
        <f>IF(N278="sníž. přenesená",J278,0)</f>
        <v>0</v>
      </c>
      <c r="BI278" s="216">
        <f>IF(N278="nulová",J278,0)</f>
        <v>0</v>
      </c>
      <c r="BJ278" s="18" t="s">
        <v>81</v>
      </c>
      <c r="BK278" s="216">
        <f>ROUND(I278*H278,2)</f>
        <v>0</v>
      </c>
      <c r="BL278" s="18" t="s">
        <v>192</v>
      </c>
      <c r="BM278" s="215" t="s">
        <v>4346</v>
      </c>
    </row>
    <row r="279" spans="1:65" s="2" customFormat="1" ht="19.2">
      <c r="A279" s="35"/>
      <c r="B279" s="36"/>
      <c r="C279" s="37"/>
      <c r="D279" s="217" t="s">
        <v>194</v>
      </c>
      <c r="E279" s="37"/>
      <c r="F279" s="218" t="s">
        <v>4347</v>
      </c>
      <c r="G279" s="37"/>
      <c r="H279" s="37"/>
      <c r="I279" s="116"/>
      <c r="J279" s="37"/>
      <c r="K279" s="37"/>
      <c r="L279" s="40"/>
      <c r="M279" s="219"/>
      <c r="N279" s="220"/>
      <c r="O279" s="72"/>
      <c r="P279" s="72"/>
      <c r="Q279" s="72"/>
      <c r="R279" s="72"/>
      <c r="S279" s="72"/>
      <c r="T279" s="73"/>
      <c r="U279" s="35"/>
      <c r="V279" s="35"/>
      <c r="W279" s="35"/>
      <c r="X279" s="35"/>
      <c r="Y279" s="35"/>
      <c r="Z279" s="35"/>
      <c r="AA279" s="35"/>
      <c r="AB279" s="35"/>
      <c r="AC279" s="35"/>
      <c r="AD279" s="35"/>
      <c r="AE279" s="35"/>
      <c r="AT279" s="18" t="s">
        <v>194</v>
      </c>
      <c r="AU279" s="18" t="s">
        <v>83</v>
      </c>
    </row>
    <row r="280" spans="1:65" s="2" customFormat="1" ht="96">
      <c r="A280" s="35"/>
      <c r="B280" s="36"/>
      <c r="C280" s="37"/>
      <c r="D280" s="217" t="s">
        <v>196</v>
      </c>
      <c r="E280" s="37"/>
      <c r="F280" s="221" t="s">
        <v>4348</v>
      </c>
      <c r="G280" s="37"/>
      <c r="H280" s="37"/>
      <c r="I280" s="116"/>
      <c r="J280" s="37"/>
      <c r="K280" s="37"/>
      <c r="L280" s="40"/>
      <c r="M280" s="219"/>
      <c r="N280" s="220"/>
      <c r="O280" s="72"/>
      <c r="P280" s="72"/>
      <c r="Q280" s="72"/>
      <c r="R280" s="72"/>
      <c r="S280" s="72"/>
      <c r="T280" s="73"/>
      <c r="U280" s="35"/>
      <c r="V280" s="35"/>
      <c r="W280" s="35"/>
      <c r="X280" s="35"/>
      <c r="Y280" s="35"/>
      <c r="Z280" s="35"/>
      <c r="AA280" s="35"/>
      <c r="AB280" s="35"/>
      <c r="AC280" s="35"/>
      <c r="AD280" s="35"/>
      <c r="AE280" s="35"/>
      <c r="AT280" s="18" t="s">
        <v>196</v>
      </c>
      <c r="AU280" s="18" t="s">
        <v>83</v>
      </c>
    </row>
    <row r="281" spans="1:65" s="14" customFormat="1" ht="10.199999999999999">
      <c r="B281" s="232"/>
      <c r="C281" s="233"/>
      <c r="D281" s="217" t="s">
        <v>214</v>
      </c>
      <c r="E281" s="234" t="s">
        <v>1</v>
      </c>
      <c r="F281" s="235" t="s">
        <v>4349</v>
      </c>
      <c r="G281" s="233"/>
      <c r="H281" s="236">
        <v>3.12</v>
      </c>
      <c r="I281" s="237"/>
      <c r="J281" s="233"/>
      <c r="K281" s="233"/>
      <c r="L281" s="238"/>
      <c r="M281" s="239"/>
      <c r="N281" s="240"/>
      <c r="O281" s="240"/>
      <c r="P281" s="240"/>
      <c r="Q281" s="240"/>
      <c r="R281" s="240"/>
      <c r="S281" s="240"/>
      <c r="T281" s="241"/>
      <c r="AT281" s="242" t="s">
        <v>214</v>
      </c>
      <c r="AU281" s="242" t="s">
        <v>83</v>
      </c>
      <c r="AV281" s="14" t="s">
        <v>83</v>
      </c>
      <c r="AW281" s="14" t="s">
        <v>30</v>
      </c>
      <c r="AX281" s="14" t="s">
        <v>81</v>
      </c>
      <c r="AY281" s="242" t="s">
        <v>185</v>
      </c>
    </row>
    <row r="282" spans="1:65" s="2" customFormat="1" ht="21.75" customHeight="1">
      <c r="A282" s="35"/>
      <c r="B282" s="36"/>
      <c r="C282" s="204" t="s">
        <v>363</v>
      </c>
      <c r="D282" s="204" t="s">
        <v>187</v>
      </c>
      <c r="E282" s="205" t="s">
        <v>4350</v>
      </c>
      <c r="F282" s="206" t="s">
        <v>4351</v>
      </c>
      <c r="G282" s="207" t="s">
        <v>210</v>
      </c>
      <c r="H282" s="208">
        <v>3.12</v>
      </c>
      <c r="I282" s="209"/>
      <c r="J282" s="210">
        <f>ROUND(I282*H282,2)</f>
        <v>0</v>
      </c>
      <c r="K282" s="206" t="s">
        <v>191</v>
      </c>
      <c r="L282" s="40"/>
      <c r="M282" s="211" t="s">
        <v>1</v>
      </c>
      <c r="N282" s="212" t="s">
        <v>38</v>
      </c>
      <c r="O282" s="72"/>
      <c r="P282" s="213">
        <f>O282*H282</f>
        <v>0</v>
      </c>
      <c r="Q282" s="213">
        <v>0</v>
      </c>
      <c r="R282" s="213">
        <f>Q282*H282</f>
        <v>0</v>
      </c>
      <c r="S282" s="213">
        <v>0</v>
      </c>
      <c r="T282" s="214">
        <f>S282*H282</f>
        <v>0</v>
      </c>
      <c r="U282" s="35"/>
      <c r="V282" s="35"/>
      <c r="W282" s="35"/>
      <c r="X282" s="35"/>
      <c r="Y282" s="35"/>
      <c r="Z282" s="35"/>
      <c r="AA282" s="35"/>
      <c r="AB282" s="35"/>
      <c r="AC282" s="35"/>
      <c r="AD282" s="35"/>
      <c r="AE282" s="35"/>
      <c r="AR282" s="215" t="s">
        <v>192</v>
      </c>
      <c r="AT282" s="215" t="s">
        <v>187</v>
      </c>
      <c r="AU282" s="215" t="s">
        <v>83</v>
      </c>
      <c r="AY282" s="18" t="s">
        <v>185</v>
      </c>
      <c r="BE282" s="216">
        <f>IF(N282="základní",J282,0)</f>
        <v>0</v>
      </c>
      <c r="BF282" s="216">
        <f>IF(N282="snížená",J282,0)</f>
        <v>0</v>
      </c>
      <c r="BG282" s="216">
        <f>IF(N282="zákl. přenesená",J282,0)</f>
        <v>0</v>
      </c>
      <c r="BH282" s="216">
        <f>IF(N282="sníž. přenesená",J282,0)</f>
        <v>0</v>
      </c>
      <c r="BI282" s="216">
        <f>IF(N282="nulová",J282,0)</f>
        <v>0</v>
      </c>
      <c r="BJ282" s="18" t="s">
        <v>81</v>
      </c>
      <c r="BK282" s="216">
        <f>ROUND(I282*H282,2)</f>
        <v>0</v>
      </c>
      <c r="BL282" s="18" t="s">
        <v>192</v>
      </c>
      <c r="BM282" s="215" t="s">
        <v>4352</v>
      </c>
    </row>
    <row r="283" spans="1:65" s="2" customFormat="1" ht="19.2">
      <c r="A283" s="35"/>
      <c r="B283" s="36"/>
      <c r="C283" s="37"/>
      <c r="D283" s="217" t="s">
        <v>194</v>
      </c>
      <c r="E283" s="37"/>
      <c r="F283" s="218" t="s">
        <v>4353</v>
      </c>
      <c r="G283" s="37"/>
      <c r="H283" s="37"/>
      <c r="I283" s="116"/>
      <c r="J283" s="37"/>
      <c r="K283" s="37"/>
      <c r="L283" s="40"/>
      <c r="M283" s="219"/>
      <c r="N283" s="220"/>
      <c r="O283" s="72"/>
      <c r="P283" s="72"/>
      <c r="Q283" s="72"/>
      <c r="R283" s="72"/>
      <c r="S283" s="72"/>
      <c r="T283" s="73"/>
      <c r="U283" s="35"/>
      <c r="V283" s="35"/>
      <c r="W283" s="35"/>
      <c r="X283" s="35"/>
      <c r="Y283" s="35"/>
      <c r="Z283" s="35"/>
      <c r="AA283" s="35"/>
      <c r="AB283" s="35"/>
      <c r="AC283" s="35"/>
      <c r="AD283" s="35"/>
      <c r="AE283" s="35"/>
      <c r="AT283" s="18" t="s">
        <v>194</v>
      </c>
      <c r="AU283" s="18" t="s">
        <v>83</v>
      </c>
    </row>
    <row r="284" spans="1:65" s="2" customFormat="1" ht="96">
      <c r="A284" s="35"/>
      <c r="B284" s="36"/>
      <c r="C284" s="37"/>
      <c r="D284" s="217" t="s">
        <v>196</v>
      </c>
      <c r="E284" s="37"/>
      <c r="F284" s="221" t="s">
        <v>4348</v>
      </c>
      <c r="G284" s="37"/>
      <c r="H284" s="37"/>
      <c r="I284" s="116"/>
      <c r="J284" s="37"/>
      <c r="K284" s="37"/>
      <c r="L284" s="40"/>
      <c r="M284" s="219"/>
      <c r="N284" s="220"/>
      <c r="O284" s="72"/>
      <c r="P284" s="72"/>
      <c r="Q284" s="72"/>
      <c r="R284" s="72"/>
      <c r="S284" s="72"/>
      <c r="T284" s="73"/>
      <c r="U284" s="35"/>
      <c r="V284" s="35"/>
      <c r="W284" s="35"/>
      <c r="X284" s="35"/>
      <c r="Y284" s="35"/>
      <c r="Z284" s="35"/>
      <c r="AA284" s="35"/>
      <c r="AB284" s="35"/>
      <c r="AC284" s="35"/>
      <c r="AD284" s="35"/>
      <c r="AE284" s="35"/>
      <c r="AT284" s="18" t="s">
        <v>196</v>
      </c>
      <c r="AU284" s="18" t="s">
        <v>83</v>
      </c>
    </row>
    <row r="285" spans="1:65" s="14" customFormat="1" ht="10.199999999999999">
      <c r="B285" s="232"/>
      <c r="C285" s="233"/>
      <c r="D285" s="217" t="s">
        <v>214</v>
      </c>
      <c r="E285" s="234" t="s">
        <v>1</v>
      </c>
      <c r="F285" s="235" t="s">
        <v>4349</v>
      </c>
      <c r="G285" s="233"/>
      <c r="H285" s="236">
        <v>3.12</v>
      </c>
      <c r="I285" s="237"/>
      <c r="J285" s="233"/>
      <c r="K285" s="233"/>
      <c r="L285" s="238"/>
      <c r="M285" s="239"/>
      <c r="N285" s="240"/>
      <c r="O285" s="240"/>
      <c r="P285" s="240"/>
      <c r="Q285" s="240"/>
      <c r="R285" s="240"/>
      <c r="S285" s="240"/>
      <c r="T285" s="241"/>
      <c r="AT285" s="242" t="s">
        <v>214</v>
      </c>
      <c r="AU285" s="242" t="s">
        <v>83</v>
      </c>
      <c r="AV285" s="14" t="s">
        <v>83</v>
      </c>
      <c r="AW285" s="14" t="s">
        <v>30</v>
      </c>
      <c r="AX285" s="14" t="s">
        <v>81</v>
      </c>
      <c r="AY285" s="242" t="s">
        <v>185</v>
      </c>
    </row>
    <row r="286" spans="1:65" s="2" customFormat="1" ht="16.5" customHeight="1">
      <c r="A286" s="35"/>
      <c r="B286" s="36"/>
      <c r="C286" s="204" t="s">
        <v>378</v>
      </c>
      <c r="D286" s="204" t="s">
        <v>187</v>
      </c>
      <c r="E286" s="205" t="s">
        <v>4354</v>
      </c>
      <c r="F286" s="206" t="s">
        <v>4355</v>
      </c>
      <c r="G286" s="207" t="s">
        <v>325</v>
      </c>
      <c r="H286" s="208">
        <v>6.7519999999999998</v>
      </c>
      <c r="I286" s="209"/>
      <c r="J286" s="210">
        <f>ROUND(I286*H286,2)</f>
        <v>0</v>
      </c>
      <c r="K286" s="206" t="s">
        <v>1</v>
      </c>
      <c r="L286" s="40"/>
      <c r="M286" s="211" t="s">
        <v>1</v>
      </c>
      <c r="N286" s="212" t="s">
        <v>38</v>
      </c>
      <c r="O286" s="72"/>
      <c r="P286" s="213">
        <f>O286*H286</f>
        <v>0</v>
      </c>
      <c r="Q286" s="213">
        <v>0</v>
      </c>
      <c r="R286" s="213">
        <f>Q286*H286</f>
        <v>0</v>
      </c>
      <c r="S286" s="213">
        <v>0</v>
      </c>
      <c r="T286" s="214">
        <f>S286*H286</f>
        <v>0</v>
      </c>
      <c r="U286" s="35"/>
      <c r="V286" s="35"/>
      <c r="W286" s="35"/>
      <c r="X286" s="35"/>
      <c r="Y286" s="35"/>
      <c r="Z286" s="35"/>
      <c r="AA286" s="35"/>
      <c r="AB286" s="35"/>
      <c r="AC286" s="35"/>
      <c r="AD286" s="35"/>
      <c r="AE286" s="35"/>
      <c r="AR286" s="215" t="s">
        <v>192</v>
      </c>
      <c r="AT286" s="215" t="s">
        <v>187</v>
      </c>
      <c r="AU286" s="215" t="s">
        <v>83</v>
      </c>
      <c r="AY286" s="18" t="s">
        <v>185</v>
      </c>
      <c r="BE286" s="216">
        <f>IF(N286="základní",J286,0)</f>
        <v>0</v>
      </c>
      <c r="BF286" s="216">
        <f>IF(N286="snížená",J286,0)</f>
        <v>0</v>
      </c>
      <c r="BG286" s="216">
        <f>IF(N286="zákl. přenesená",J286,0)</f>
        <v>0</v>
      </c>
      <c r="BH286" s="216">
        <f>IF(N286="sníž. přenesená",J286,0)</f>
        <v>0</v>
      </c>
      <c r="BI286" s="216">
        <f>IF(N286="nulová",J286,0)</f>
        <v>0</v>
      </c>
      <c r="BJ286" s="18" t="s">
        <v>81</v>
      </c>
      <c r="BK286" s="216">
        <f>ROUND(I286*H286,2)</f>
        <v>0</v>
      </c>
      <c r="BL286" s="18" t="s">
        <v>192</v>
      </c>
      <c r="BM286" s="215" t="s">
        <v>4356</v>
      </c>
    </row>
    <row r="287" spans="1:65" s="2" customFormat="1" ht="10.199999999999999">
      <c r="A287" s="35"/>
      <c r="B287" s="36"/>
      <c r="C287" s="37"/>
      <c r="D287" s="217" t="s">
        <v>194</v>
      </c>
      <c r="E287" s="37"/>
      <c r="F287" s="218" t="s">
        <v>4355</v>
      </c>
      <c r="G287" s="37"/>
      <c r="H287" s="37"/>
      <c r="I287" s="116"/>
      <c r="J287" s="37"/>
      <c r="K287" s="37"/>
      <c r="L287" s="40"/>
      <c r="M287" s="219"/>
      <c r="N287" s="220"/>
      <c r="O287" s="72"/>
      <c r="P287" s="72"/>
      <c r="Q287" s="72"/>
      <c r="R287" s="72"/>
      <c r="S287" s="72"/>
      <c r="T287" s="73"/>
      <c r="U287" s="35"/>
      <c r="V287" s="35"/>
      <c r="W287" s="35"/>
      <c r="X287" s="35"/>
      <c r="Y287" s="35"/>
      <c r="Z287" s="35"/>
      <c r="AA287" s="35"/>
      <c r="AB287" s="35"/>
      <c r="AC287" s="35"/>
      <c r="AD287" s="35"/>
      <c r="AE287" s="35"/>
      <c r="AT287" s="18" t="s">
        <v>194</v>
      </c>
      <c r="AU287" s="18" t="s">
        <v>83</v>
      </c>
    </row>
    <row r="288" spans="1:65" s="13" customFormat="1" ht="10.199999999999999">
      <c r="B288" s="222"/>
      <c r="C288" s="223"/>
      <c r="D288" s="217" t="s">
        <v>214</v>
      </c>
      <c r="E288" s="224" t="s">
        <v>1</v>
      </c>
      <c r="F288" s="225" t="s">
        <v>4357</v>
      </c>
      <c r="G288" s="223"/>
      <c r="H288" s="224" t="s">
        <v>1</v>
      </c>
      <c r="I288" s="226"/>
      <c r="J288" s="223"/>
      <c r="K288" s="223"/>
      <c r="L288" s="227"/>
      <c r="M288" s="228"/>
      <c r="N288" s="229"/>
      <c r="O288" s="229"/>
      <c r="P288" s="229"/>
      <c r="Q288" s="229"/>
      <c r="R288" s="229"/>
      <c r="S288" s="229"/>
      <c r="T288" s="230"/>
      <c r="AT288" s="231" t="s">
        <v>214</v>
      </c>
      <c r="AU288" s="231" t="s">
        <v>83</v>
      </c>
      <c r="AV288" s="13" t="s">
        <v>81</v>
      </c>
      <c r="AW288" s="13" t="s">
        <v>30</v>
      </c>
      <c r="AX288" s="13" t="s">
        <v>73</v>
      </c>
      <c r="AY288" s="231" t="s">
        <v>185</v>
      </c>
    </row>
    <row r="289" spans="1:65" s="14" customFormat="1" ht="10.199999999999999">
      <c r="B289" s="232"/>
      <c r="C289" s="233"/>
      <c r="D289" s="217" t="s">
        <v>214</v>
      </c>
      <c r="E289" s="234" t="s">
        <v>1</v>
      </c>
      <c r="F289" s="235" t="s">
        <v>4358</v>
      </c>
      <c r="G289" s="233"/>
      <c r="H289" s="236">
        <v>6.7519999999999998</v>
      </c>
      <c r="I289" s="237"/>
      <c r="J289" s="233"/>
      <c r="K289" s="233"/>
      <c r="L289" s="238"/>
      <c r="M289" s="239"/>
      <c r="N289" s="240"/>
      <c r="O289" s="240"/>
      <c r="P289" s="240"/>
      <c r="Q289" s="240"/>
      <c r="R289" s="240"/>
      <c r="S289" s="240"/>
      <c r="T289" s="241"/>
      <c r="AT289" s="242" t="s">
        <v>214</v>
      </c>
      <c r="AU289" s="242" t="s">
        <v>83</v>
      </c>
      <c r="AV289" s="14" t="s">
        <v>83</v>
      </c>
      <c r="AW289" s="14" t="s">
        <v>30</v>
      </c>
      <c r="AX289" s="14" t="s">
        <v>81</v>
      </c>
      <c r="AY289" s="242" t="s">
        <v>185</v>
      </c>
    </row>
    <row r="290" spans="1:65" s="2" customFormat="1" ht="16.5" customHeight="1">
      <c r="A290" s="35"/>
      <c r="B290" s="36"/>
      <c r="C290" s="204" t="s">
        <v>384</v>
      </c>
      <c r="D290" s="204" t="s">
        <v>187</v>
      </c>
      <c r="E290" s="205" t="s">
        <v>4359</v>
      </c>
      <c r="F290" s="206" t="s">
        <v>4360</v>
      </c>
      <c r="G290" s="207" t="s">
        <v>210</v>
      </c>
      <c r="H290" s="208">
        <v>14.678000000000001</v>
      </c>
      <c r="I290" s="209"/>
      <c r="J290" s="210">
        <f>ROUND(I290*H290,2)</f>
        <v>0</v>
      </c>
      <c r="K290" s="206" t="s">
        <v>1</v>
      </c>
      <c r="L290" s="40"/>
      <c r="M290" s="211" t="s">
        <v>1</v>
      </c>
      <c r="N290" s="212" t="s">
        <v>38</v>
      </c>
      <c r="O290" s="72"/>
      <c r="P290" s="213">
        <f>O290*H290</f>
        <v>0</v>
      </c>
      <c r="Q290" s="213">
        <v>0</v>
      </c>
      <c r="R290" s="213">
        <f>Q290*H290</f>
        <v>0</v>
      </c>
      <c r="S290" s="213">
        <v>0</v>
      </c>
      <c r="T290" s="214">
        <f>S290*H290</f>
        <v>0</v>
      </c>
      <c r="U290" s="35"/>
      <c r="V290" s="35"/>
      <c r="W290" s="35"/>
      <c r="X290" s="35"/>
      <c r="Y290" s="35"/>
      <c r="Z290" s="35"/>
      <c r="AA290" s="35"/>
      <c r="AB290" s="35"/>
      <c r="AC290" s="35"/>
      <c r="AD290" s="35"/>
      <c r="AE290" s="35"/>
      <c r="AR290" s="215" t="s">
        <v>192</v>
      </c>
      <c r="AT290" s="215" t="s">
        <v>187</v>
      </c>
      <c r="AU290" s="215" t="s">
        <v>83</v>
      </c>
      <c r="AY290" s="18" t="s">
        <v>185</v>
      </c>
      <c r="BE290" s="216">
        <f>IF(N290="základní",J290,0)</f>
        <v>0</v>
      </c>
      <c r="BF290" s="216">
        <f>IF(N290="snížená",J290,0)</f>
        <v>0</v>
      </c>
      <c r="BG290" s="216">
        <f>IF(N290="zákl. přenesená",J290,0)</f>
        <v>0</v>
      </c>
      <c r="BH290" s="216">
        <f>IF(N290="sníž. přenesená",J290,0)</f>
        <v>0</v>
      </c>
      <c r="BI290" s="216">
        <f>IF(N290="nulová",J290,0)</f>
        <v>0</v>
      </c>
      <c r="BJ290" s="18" t="s">
        <v>81</v>
      </c>
      <c r="BK290" s="216">
        <f>ROUND(I290*H290,2)</f>
        <v>0</v>
      </c>
      <c r="BL290" s="18" t="s">
        <v>192</v>
      </c>
      <c r="BM290" s="215" t="s">
        <v>4361</v>
      </c>
    </row>
    <row r="291" spans="1:65" s="2" customFormat="1" ht="10.199999999999999">
      <c r="A291" s="35"/>
      <c r="B291" s="36"/>
      <c r="C291" s="37"/>
      <c r="D291" s="217" t="s">
        <v>194</v>
      </c>
      <c r="E291" s="37"/>
      <c r="F291" s="218" t="s">
        <v>4360</v>
      </c>
      <c r="G291" s="37"/>
      <c r="H291" s="37"/>
      <c r="I291" s="116"/>
      <c r="J291" s="37"/>
      <c r="K291" s="37"/>
      <c r="L291" s="40"/>
      <c r="M291" s="219"/>
      <c r="N291" s="220"/>
      <c r="O291" s="72"/>
      <c r="P291" s="72"/>
      <c r="Q291" s="72"/>
      <c r="R291" s="72"/>
      <c r="S291" s="72"/>
      <c r="T291" s="73"/>
      <c r="U291" s="35"/>
      <c r="V291" s="35"/>
      <c r="W291" s="35"/>
      <c r="X291" s="35"/>
      <c r="Y291" s="35"/>
      <c r="Z291" s="35"/>
      <c r="AA291" s="35"/>
      <c r="AB291" s="35"/>
      <c r="AC291" s="35"/>
      <c r="AD291" s="35"/>
      <c r="AE291" s="35"/>
      <c r="AT291" s="18" t="s">
        <v>194</v>
      </c>
      <c r="AU291" s="18" t="s">
        <v>83</v>
      </c>
    </row>
    <row r="292" spans="1:65" s="13" customFormat="1" ht="10.199999999999999">
      <c r="B292" s="222"/>
      <c r="C292" s="223"/>
      <c r="D292" s="217" t="s">
        <v>214</v>
      </c>
      <c r="E292" s="224" t="s">
        <v>1</v>
      </c>
      <c r="F292" s="225" t="s">
        <v>4362</v>
      </c>
      <c r="G292" s="223"/>
      <c r="H292" s="224" t="s">
        <v>1</v>
      </c>
      <c r="I292" s="226"/>
      <c r="J292" s="223"/>
      <c r="K292" s="223"/>
      <c r="L292" s="227"/>
      <c r="M292" s="228"/>
      <c r="N292" s="229"/>
      <c r="O292" s="229"/>
      <c r="P292" s="229"/>
      <c r="Q292" s="229"/>
      <c r="R292" s="229"/>
      <c r="S292" s="229"/>
      <c r="T292" s="230"/>
      <c r="AT292" s="231" t="s">
        <v>214</v>
      </c>
      <c r="AU292" s="231" t="s">
        <v>83</v>
      </c>
      <c r="AV292" s="13" t="s">
        <v>81</v>
      </c>
      <c r="AW292" s="13" t="s">
        <v>30</v>
      </c>
      <c r="AX292" s="13" t="s">
        <v>73</v>
      </c>
      <c r="AY292" s="231" t="s">
        <v>185</v>
      </c>
    </row>
    <row r="293" spans="1:65" s="14" customFormat="1" ht="10.199999999999999">
      <c r="B293" s="232"/>
      <c r="C293" s="233"/>
      <c r="D293" s="217" t="s">
        <v>214</v>
      </c>
      <c r="E293" s="234" t="s">
        <v>1</v>
      </c>
      <c r="F293" s="235" t="s">
        <v>4363</v>
      </c>
      <c r="G293" s="233"/>
      <c r="H293" s="236">
        <v>14.678000000000001</v>
      </c>
      <c r="I293" s="237"/>
      <c r="J293" s="233"/>
      <c r="K293" s="233"/>
      <c r="L293" s="238"/>
      <c r="M293" s="239"/>
      <c r="N293" s="240"/>
      <c r="O293" s="240"/>
      <c r="P293" s="240"/>
      <c r="Q293" s="240"/>
      <c r="R293" s="240"/>
      <c r="S293" s="240"/>
      <c r="T293" s="241"/>
      <c r="AT293" s="242" t="s">
        <v>214</v>
      </c>
      <c r="AU293" s="242" t="s">
        <v>83</v>
      </c>
      <c r="AV293" s="14" t="s">
        <v>83</v>
      </c>
      <c r="AW293" s="14" t="s">
        <v>30</v>
      </c>
      <c r="AX293" s="14" t="s">
        <v>81</v>
      </c>
      <c r="AY293" s="242" t="s">
        <v>185</v>
      </c>
    </row>
    <row r="294" spans="1:65" s="2" customFormat="1" ht="16.5" customHeight="1">
      <c r="A294" s="35"/>
      <c r="B294" s="36"/>
      <c r="C294" s="258" t="s">
        <v>389</v>
      </c>
      <c r="D294" s="258" t="s">
        <v>521</v>
      </c>
      <c r="E294" s="259" t="s">
        <v>4364</v>
      </c>
      <c r="F294" s="260" t="s">
        <v>4365</v>
      </c>
      <c r="G294" s="261" t="s">
        <v>210</v>
      </c>
      <c r="H294" s="262">
        <v>14.824</v>
      </c>
      <c r="I294" s="263"/>
      <c r="J294" s="264">
        <f>ROUND(I294*H294,2)</f>
        <v>0</v>
      </c>
      <c r="K294" s="260" t="s">
        <v>1</v>
      </c>
      <c r="L294" s="265"/>
      <c r="M294" s="266" t="s">
        <v>1</v>
      </c>
      <c r="N294" s="267" t="s">
        <v>38</v>
      </c>
      <c r="O294" s="72"/>
      <c r="P294" s="213">
        <f>O294*H294</f>
        <v>0</v>
      </c>
      <c r="Q294" s="213">
        <v>0</v>
      </c>
      <c r="R294" s="213">
        <f>Q294*H294</f>
        <v>0</v>
      </c>
      <c r="S294" s="213">
        <v>0</v>
      </c>
      <c r="T294" s="214">
        <f>S294*H294</f>
        <v>0</v>
      </c>
      <c r="U294" s="35"/>
      <c r="V294" s="35"/>
      <c r="W294" s="35"/>
      <c r="X294" s="35"/>
      <c r="Y294" s="35"/>
      <c r="Z294" s="35"/>
      <c r="AA294" s="35"/>
      <c r="AB294" s="35"/>
      <c r="AC294" s="35"/>
      <c r="AD294" s="35"/>
      <c r="AE294" s="35"/>
      <c r="AR294" s="215" t="s">
        <v>226</v>
      </c>
      <c r="AT294" s="215" t="s">
        <v>521</v>
      </c>
      <c r="AU294" s="215" t="s">
        <v>83</v>
      </c>
      <c r="AY294" s="18" t="s">
        <v>185</v>
      </c>
      <c r="BE294" s="216">
        <f>IF(N294="základní",J294,0)</f>
        <v>0</v>
      </c>
      <c r="BF294" s="216">
        <f>IF(N294="snížená",J294,0)</f>
        <v>0</v>
      </c>
      <c r="BG294" s="216">
        <f>IF(N294="zákl. přenesená",J294,0)</f>
        <v>0</v>
      </c>
      <c r="BH294" s="216">
        <f>IF(N294="sníž. přenesená",J294,0)</f>
        <v>0</v>
      </c>
      <c r="BI294" s="216">
        <f>IF(N294="nulová",J294,0)</f>
        <v>0</v>
      </c>
      <c r="BJ294" s="18" t="s">
        <v>81</v>
      </c>
      <c r="BK294" s="216">
        <f>ROUND(I294*H294,2)</f>
        <v>0</v>
      </c>
      <c r="BL294" s="18" t="s">
        <v>192</v>
      </c>
      <c r="BM294" s="215" t="s">
        <v>4366</v>
      </c>
    </row>
    <row r="295" spans="1:65" s="2" customFormat="1" ht="10.199999999999999">
      <c r="A295" s="35"/>
      <c r="B295" s="36"/>
      <c r="C295" s="37"/>
      <c r="D295" s="217" t="s">
        <v>194</v>
      </c>
      <c r="E295" s="37"/>
      <c r="F295" s="218" t="s">
        <v>4365</v>
      </c>
      <c r="G295" s="37"/>
      <c r="H295" s="37"/>
      <c r="I295" s="116"/>
      <c r="J295" s="37"/>
      <c r="K295" s="37"/>
      <c r="L295" s="40"/>
      <c r="M295" s="219"/>
      <c r="N295" s="220"/>
      <c r="O295" s="72"/>
      <c r="P295" s="72"/>
      <c r="Q295" s="72"/>
      <c r="R295" s="72"/>
      <c r="S295" s="72"/>
      <c r="T295" s="73"/>
      <c r="U295" s="35"/>
      <c r="V295" s="35"/>
      <c r="W295" s="35"/>
      <c r="X295" s="35"/>
      <c r="Y295" s="35"/>
      <c r="Z295" s="35"/>
      <c r="AA295" s="35"/>
      <c r="AB295" s="35"/>
      <c r="AC295" s="35"/>
      <c r="AD295" s="35"/>
      <c r="AE295" s="35"/>
      <c r="AT295" s="18" t="s">
        <v>194</v>
      </c>
      <c r="AU295" s="18" t="s">
        <v>83</v>
      </c>
    </row>
    <row r="296" spans="1:65" s="14" customFormat="1" ht="10.199999999999999">
      <c r="B296" s="232"/>
      <c r="C296" s="233"/>
      <c r="D296" s="217" t="s">
        <v>214</v>
      </c>
      <c r="E296" s="234" t="s">
        <v>1</v>
      </c>
      <c r="F296" s="235" t="s">
        <v>4367</v>
      </c>
      <c r="G296" s="233"/>
      <c r="H296" s="236">
        <v>14.824</v>
      </c>
      <c r="I296" s="237"/>
      <c r="J296" s="233"/>
      <c r="K296" s="233"/>
      <c r="L296" s="238"/>
      <c r="M296" s="239"/>
      <c r="N296" s="240"/>
      <c r="O296" s="240"/>
      <c r="P296" s="240"/>
      <c r="Q296" s="240"/>
      <c r="R296" s="240"/>
      <c r="S296" s="240"/>
      <c r="T296" s="241"/>
      <c r="AT296" s="242" t="s">
        <v>214</v>
      </c>
      <c r="AU296" s="242" t="s">
        <v>83</v>
      </c>
      <c r="AV296" s="14" t="s">
        <v>83</v>
      </c>
      <c r="AW296" s="14" t="s">
        <v>30</v>
      </c>
      <c r="AX296" s="14" t="s">
        <v>81</v>
      </c>
      <c r="AY296" s="242" t="s">
        <v>185</v>
      </c>
    </row>
    <row r="297" spans="1:65" s="12" customFormat="1" ht="22.8" customHeight="1">
      <c r="B297" s="188"/>
      <c r="C297" s="189"/>
      <c r="D297" s="190" t="s">
        <v>72</v>
      </c>
      <c r="E297" s="202" t="s">
        <v>226</v>
      </c>
      <c r="F297" s="202" t="s">
        <v>848</v>
      </c>
      <c r="G297" s="189"/>
      <c r="H297" s="189"/>
      <c r="I297" s="192"/>
      <c r="J297" s="203">
        <f>BK297</f>
        <v>0</v>
      </c>
      <c r="K297" s="189"/>
      <c r="L297" s="194"/>
      <c r="M297" s="195"/>
      <c r="N297" s="196"/>
      <c r="O297" s="196"/>
      <c r="P297" s="197">
        <f>SUM(P298:P315)</f>
        <v>0</v>
      </c>
      <c r="Q297" s="196"/>
      <c r="R297" s="197">
        <f>SUM(R298:R315)</f>
        <v>0.43468000000000001</v>
      </c>
      <c r="S297" s="196"/>
      <c r="T297" s="198">
        <f>SUM(T298:T315)</f>
        <v>0</v>
      </c>
      <c r="AR297" s="199" t="s">
        <v>81</v>
      </c>
      <c r="AT297" s="200" t="s">
        <v>72</v>
      </c>
      <c r="AU297" s="200" t="s">
        <v>81</v>
      </c>
      <c r="AY297" s="199" t="s">
        <v>185</v>
      </c>
      <c r="BK297" s="201">
        <f>SUM(BK298:BK315)</f>
        <v>0</v>
      </c>
    </row>
    <row r="298" spans="1:65" s="2" customFormat="1" ht="21.75" customHeight="1">
      <c r="A298" s="35"/>
      <c r="B298" s="36"/>
      <c r="C298" s="204" t="s">
        <v>394</v>
      </c>
      <c r="D298" s="204" t="s">
        <v>187</v>
      </c>
      <c r="E298" s="205" t="s">
        <v>4368</v>
      </c>
      <c r="F298" s="206" t="s">
        <v>4369</v>
      </c>
      <c r="G298" s="207" t="s">
        <v>190</v>
      </c>
      <c r="H298" s="208">
        <v>2</v>
      </c>
      <c r="I298" s="209"/>
      <c r="J298" s="210">
        <f>ROUND(I298*H298,2)</f>
        <v>0</v>
      </c>
      <c r="K298" s="206" t="s">
        <v>191</v>
      </c>
      <c r="L298" s="40"/>
      <c r="M298" s="211" t="s">
        <v>1</v>
      </c>
      <c r="N298" s="212" t="s">
        <v>38</v>
      </c>
      <c r="O298" s="72"/>
      <c r="P298" s="213">
        <f>O298*H298</f>
        <v>0</v>
      </c>
      <c r="Q298" s="213">
        <v>0.21734000000000001</v>
      </c>
      <c r="R298" s="213">
        <f>Q298*H298</f>
        <v>0.43468000000000001</v>
      </c>
      <c r="S298" s="213">
        <v>0</v>
      </c>
      <c r="T298" s="214">
        <f>S298*H298</f>
        <v>0</v>
      </c>
      <c r="U298" s="35"/>
      <c r="V298" s="35"/>
      <c r="W298" s="35"/>
      <c r="X298" s="35"/>
      <c r="Y298" s="35"/>
      <c r="Z298" s="35"/>
      <c r="AA298" s="35"/>
      <c r="AB298" s="35"/>
      <c r="AC298" s="35"/>
      <c r="AD298" s="35"/>
      <c r="AE298" s="35"/>
      <c r="AR298" s="215" t="s">
        <v>192</v>
      </c>
      <c r="AT298" s="215" t="s">
        <v>187</v>
      </c>
      <c r="AU298" s="215" t="s">
        <v>83</v>
      </c>
      <c r="AY298" s="18" t="s">
        <v>185</v>
      </c>
      <c r="BE298" s="216">
        <f>IF(N298="základní",J298,0)</f>
        <v>0</v>
      </c>
      <c r="BF298" s="216">
        <f>IF(N298="snížená",J298,0)</f>
        <v>0</v>
      </c>
      <c r="BG298" s="216">
        <f>IF(N298="zákl. přenesená",J298,0)</f>
        <v>0</v>
      </c>
      <c r="BH298" s="216">
        <f>IF(N298="sníž. přenesená",J298,0)</f>
        <v>0</v>
      </c>
      <c r="BI298" s="216">
        <f>IF(N298="nulová",J298,0)</f>
        <v>0</v>
      </c>
      <c r="BJ298" s="18" t="s">
        <v>81</v>
      </c>
      <c r="BK298" s="216">
        <f>ROUND(I298*H298,2)</f>
        <v>0</v>
      </c>
      <c r="BL298" s="18" t="s">
        <v>192</v>
      </c>
      <c r="BM298" s="215" t="s">
        <v>4370</v>
      </c>
    </row>
    <row r="299" spans="1:65" s="2" customFormat="1" ht="19.2">
      <c r="A299" s="35"/>
      <c r="B299" s="36"/>
      <c r="C299" s="37"/>
      <c r="D299" s="217" t="s">
        <v>194</v>
      </c>
      <c r="E299" s="37"/>
      <c r="F299" s="218" t="s">
        <v>4371</v>
      </c>
      <c r="G299" s="37"/>
      <c r="H299" s="37"/>
      <c r="I299" s="116"/>
      <c r="J299" s="37"/>
      <c r="K299" s="37"/>
      <c r="L299" s="40"/>
      <c r="M299" s="219"/>
      <c r="N299" s="220"/>
      <c r="O299" s="72"/>
      <c r="P299" s="72"/>
      <c r="Q299" s="72"/>
      <c r="R299" s="72"/>
      <c r="S299" s="72"/>
      <c r="T299" s="73"/>
      <c r="U299" s="35"/>
      <c r="V299" s="35"/>
      <c r="W299" s="35"/>
      <c r="X299" s="35"/>
      <c r="Y299" s="35"/>
      <c r="Z299" s="35"/>
      <c r="AA299" s="35"/>
      <c r="AB299" s="35"/>
      <c r="AC299" s="35"/>
      <c r="AD299" s="35"/>
      <c r="AE299" s="35"/>
      <c r="AT299" s="18" t="s">
        <v>194</v>
      </c>
      <c r="AU299" s="18" t="s">
        <v>83</v>
      </c>
    </row>
    <row r="300" spans="1:65" s="2" customFormat="1" ht="172.8">
      <c r="A300" s="35"/>
      <c r="B300" s="36"/>
      <c r="C300" s="37"/>
      <c r="D300" s="217" t="s">
        <v>196</v>
      </c>
      <c r="E300" s="37"/>
      <c r="F300" s="221" t="s">
        <v>4372</v>
      </c>
      <c r="G300" s="37"/>
      <c r="H300" s="37"/>
      <c r="I300" s="116"/>
      <c r="J300" s="37"/>
      <c r="K300" s="37"/>
      <c r="L300" s="40"/>
      <c r="M300" s="219"/>
      <c r="N300" s="220"/>
      <c r="O300" s="72"/>
      <c r="P300" s="72"/>
      <c r="Q300" s="72"/>
      <c r="R300" s="72"/>
      <c r="S300" s="72"/>
      <c r="T300" s="73"/>
      <c r="U300" s="35"/>
      <c r="V300" s="35"/>
      <c r="W300" s="35"/>
      <c r="X300" s="35"/>
      <c r="Y300" s="35"/>
      <c r="Z300" s="35"/>
      <c r="AA300" s="35"/>
      <c r="AB300" s="35"/>
      <c r="AC300" s="35"/>
      <c r="AD300" s="35"/>
      <c r="AE300" s="35"/>
      <c r="AT300" s="18" t="s">
        <v>196</v>
      </c>
      <c r="AU300" s="18" t="s">
        <v>83</v>
      </c>
    </row>
    <row r="301" spans="1:65" s="2" customFormat="1" ht="33" customHeight="1">
      <c r="A301" s="35"/>
      <c r="B301" s="36"/>
      <c r="C301" s="258" t="s">
        <v>399</v>
      </c>
      <c r="D301" s="258" t="s">
        <v>521</v>
      </c>
      <c r="E301" s="259" t="s">
        <v>4373</v>
      </c>
      <c r="F301" s="260" t="s">
        <v>4374</v>
      </c>
      <c r="G301" s="261" t="s">
        <v>190</v>
      </c>
      <c r="H301" s="262">
        <v>1</v>
      </c>
      <c r="I301" s="263"/>
      <c r="J301" s="264">
        <f>ROUND(I301*H301,2)</f>
        <v>0</v>
      </c>
      <c r="K301" s="260" t="s">
        <v>1</v>
      </c>
      <c r="L301" s="265"/>
      <c r="M301" s="266" t="s">
        <v>1</v>
      </c>
      <c r="N301" s="267" t="s">
        <v>38</v>
      </c>
      <c r="O301" s="72"/>
      <c r="P301" s="213">
        <f>O301*H301</f>
        <v>0</v>
      </c>
      <c r="Q301" s="213">
        <v>0</v>
      </c>
      <c r="R301" s="213">
        <f>Q301*H301</f>
        <v>0</v>
      </c>
      <c r="S301" s="213">
        <v>0</v>
      </c>
      <c r="T301" s="214">
        <f>S301*H301</f>
        <v>0</v>
      </c>
      <c r="U301" s="35"/>
      <c r="V301" s="35"/>
      <c r="W301" s="35"/>
      <c r="X301" s="35"/>
      <c r="Y301" s="35"/>
      <c r="Z301" s="35"/>
      <c r="AA301" s="35"/>
      <c r="AB301" s="35"/>
      <c r="AC301" s="35"/>
      <c r="AD301" s="35"/>
      <c r="AE301" s="35"/>
      <c r="AR301" s="215" t="s">
        <v>226</v>
      </c>
      <c r="AT301" s="215" t="s">
        <v>521</v>
      </c>
      <c r="AU301" s="215" t="s">
        <v>83</v>
      </c>
      <c r="AY301" s="18" t="s">
        <v>185</v>
      </c>
      <c r="BE301" s="216">
        <f>IF(N301="základní",J301,0)</f>
        <v>0</v>
      </c>
      <c r="BF301" s="216">
        <f>IF(N301="snížená",J301,0)</f>
        <v>0</v>
      </c>
      <c r="BG301" s="216">
        <f>IF(N301="zákl. přenesená",J301,0)</f>
        <v>0</v>
      </c>
      <c r="BH301" s="216">
        <f>IF(N301="sníž. přenesená",J301,0)</f>
        <v>0</v>
      </c>
      <c r="BI301" s="216">
        <f>IF(N301="nulová",J301,0)</f>
        <v>0</v>
      </c>
      <c r="BJ301" s="18" t="s">
        <v>81</v>
      </c>
      <c r="BK301" s="216">
        <f>ROUND(I301*H301,2)</f>
        <v>0</v>
      </c>
      <c r="BL301" s="18" t="s">
        <v>192</v>
      </c>
      <c r="BM301" s="215" t="s">
        <v>4375</v>
      </c>
    </row>
    <row r="302" spans="1:65" s="2" customFormat="1" ht="19.2">
      <c r="A302" s="35"/>
      <c r="B302" s="36"/>
      <c r="C302" s="37"/>
      <c r="D302" s="217" t="s">
        <v>194</v>
      </c>
      <c r="E302" s="37"/>
      <c r="F302" s="218" t="s">
        <v>4374</v>
      </c>
      <c r="G302" s="37"/>
      <c r="H302" s="37"/>
      <c r="I302" s="116"/>
      <c r="J302" s="37"/>
      <c r="K302" s="37"/>
      <c r="L302" s="40"/>
      <c r="M302" s="219"/>
      <c r="N302" s="220"/>
      <c r="O302" s="72"/>
      <c r="P302" s="72"/>
      <c r="Q302" s="72"/>
      <c r="R302" s="72"/>
      <c r="S302" s="72"/>
      <c r="T302" s="73"/>
      <c r="U302" s="35"/>
      <c r="V302" s="35"/>
      <c r="W302" s="35"/>
      <c r="X302" s="35"/>
      <c r="Y302" s="35"/>
      <c r="Z302" s="35"/>
      <c r="AA302" s="35"/>
      <c r="AB302" s="35"/>
      <c r="AC302" s="35"/>
      <c r="AD302" s="35"/>
      <c r="AE302" s="35"/>
      <c r="AT302" s="18" t="s">
        <v>194</v>
      </c>
      <c r="AU302" s="18" t="s">
        <v>83</v>
      </c>
    </row>
    <row r="303" spans="1:65" s="13" customFormat="1" ht="10.199999999999999">
      <c r="B303" s="222"/>
      <c r="C303" s="223"/>
      <c r="D303" s="217" t="s">
        <v>214</v>
      </c>
      <c r="E303" s="224" t="s">
        <v>1</v>
      </c>
      <c r="F303" s="225" t="s">
        <v>4376</v>
      </c>
      <c r="G303" s="223"/>
      <c r="H303" s="224" t="s">
        <v>1</v>
      </c>
      <c r="I303" s="226"/>
      <c r="J303" s="223"/>
      <c r="K303" s="223"/>
      <c r="L303" s="227"/>
      <c r="M303" s="228"/>
      <c r="N303" s="229"/>
      <c r="O303" s="229"/>
      <c r="P303" s="229"/>
      <c r="Q303" s="229"/>
      <c r="R303" s="229"/>
      <c r="S303" s="229"/>
      <c r="T303" s="230"/>
      <c r="AT303" s="231" t="s">
        <v>214</v>
      </c>
      <c r="AU303" s="231" t="s">
        <v>83</v>
      </c>
      <c r="AV303" s="13" t="s">
        <v>81</v>
      </c>
      <c r="AW303" s="13" t="s">
        <v>30</v>
      </c>
      <c r="AX303" s="13" t="s">
        <v>73</v>
      </c>
      <c r="AY303" s="231" t="s">
        <v>185</v>
      </c>
    </row>
    <row r="304" spans="1:65" s="14" customFormat="1" ht="10.199999999999999">
      <c r="B304" s="232"/>
      <c r="C304" s="233"/>
      <c r="D304" s="217" t="s">
        <v>214</v>
      </c>
      <c r="E304" s="234" t="s">
        <v>1</v>
      </c>
      <c r="F304" s="235" t="s">
        <v>81</v>
      </c>
      <c r="G304" s="233"/>
      <c r="H304" s="236">
        <v>1</v>
      </c>
      <c r="I304" s="237"/>
      <c r="J304" s="233"/>
      <c r="K304" s="233"/>
      <c r="L304" s="238"/>
      <c r="M304" s="239"/>
      <c r="N304" s="240"/>
      <c r="O304" s="240"/>
      <c r="P304" s="240"/>
      <c r="Q304" s="240"/>
      <c r="R304" s="240"/>
      <c r="S304" s="240"/>
      <c r="T304" s="241"/>
      <c r="AT304" s="242" t="s">
        <v>214</v>
      </c>
      <c r="AU304" s="242" t="s">
        <v>83</v>
      </c>
      <c r="AV304" s="14" t="s">
        <v>83</v>
      </c>
      <c r="AW304" s="14" t="s">
        <v>30</v>
      </c>
      <c r="AX304" s="14" t="s">
        <v>81</v>
      </c>
      <c r="AY304" s="242" t="s">
        <v>185</v>
      </c>
    </row>
    <row r="305" spans="1:65" s="2" customFormat="1" ht="16.5" customHeight="1">
      <c r="A305" s="35"/>
      <c r="B305" s="36"/>
      <c r="C305" s="258" t="s">
        <v>404</v>
      </c>
      <c r="D305" s="258" t="s">
        <v>521</v>
      </c>
      <c r="E305" s="259" t="s">
        <v>4377</v>
      </c>
      <c r="F305" s="260" t="s">
        <v>4378</v>
      </c>
      <c r="G305" s="261" t="s">
        <v>190</v>
      </c>
      <c r="H305" s="262">
        <v>1</v>
      </c>
      <c r="I305" s="263"/>
      <c r="J305" s="264">
        <f>ROUND(I305*H305,2)</f>
        <v>0</v>
      </c>
      <c r="K305" s="260" t="s">
        <v>1</v>
      </c>
      <c r="L305" s="265"/>
      <c r="M305" s="266" t="s">
        <v>1</v>
      </c>
      <c r="N305" s="267" t="s">
        <v>38</v>
      </c>
      <c r="O305" s="72"/>
      <c r="P305" s="213">
        <f>O305*H305</f>
        <v>0</v>
      </c>
      <c r="Q305" s="213">
        <v>0</v>
      </c>
      <c r="R305" s="213">
        <f>Q305*H305</f>
        <v>0</v>
      </c>
      <c r="S305" s="213">
        <v>0</v>
      </c>
      <c r="T305" s="214">
        <f>S305*H305</f>
        <v>0</v>
      </c>
      <c r="U305" s="35"/>
      <c r="V305" s="35"/>
      <c r="W305" s="35"/>
      <c r="X305" s="35"/>
      <c r="Y305" s="35"/>
      <c r="Z305" s="35"/>
      <c r="AA305" s="35"/>
      <c r="AB305" s="35"/>
      <c r="AC305" s="35"/>
      <c r="AD305" s="35"/>
      <c r="AE305" s="35"/>
      <c r="AR305" s="215" t="s">
        <v>226</v>
      </c>
      <c r="AT305" s="215" t="s">
        <v>521</v>
      </c>
      <c r="AU305" s="215" t="s">
        <v>83</v>
      </c>
      <c r="AY305" s="18" t="s">
        <v>185</v>
      </c>
      <c r="BE305" s="216">
        <f>IF(N305="základní",J305,0)</f>
        <v>0</v>
      </c>
      <c r="BF305" s="216">
        <f>IF(N305="snížená",J305,0)</f>
        <v>0</v>
      </c>
      <c r="BG305" s="216">
        <f>IF(N305="zákl. přenesená",J305,0)</f>
        <v>0</v>
      </c>
      <c r="BH305" s="216">
        <f>IF(N305="sníž. přenesená",J305,0)</f>
        <v>0</v>
      </c>
      <c r="BI305" s="216">
        <f>IF(N305="nulová",J305,0)</f>
        <v>0</v>
      </c>
      <c r="BJ305" s="18" t="s">
        <v>81</v>
      </c>
      <c r="BK305" s="216">
        <f>ROUND(I305*H305,2)</f>
        <v>0</v>
      </c>
      <c r="BL305" s="18" t="s">
        <v>192</v>
      </c>
      <c r="BM305" s="215" t="s">
        <v>4379</v>
      </c>
    </row>
    <row r="306" spans="1:65" s="2" customFormat="1" ht="10.199999999999999">
      <c r="A306" s="35"/>
      <c r="B306" s="36"/>
      <c r="C306" s="37"/>
      <c r="D306" s="217" t="s">
        <v>194</v>
      </c>
      <c r="E306" s="37"/>
      <c r="F306" s="218" t="s">
        <v>4378</v>
      </c>
      <c r="G306" s="37"/>
      <c r="H306" s="37"/>
      <c r="I306" s="116"/>
      <c r="J306" s="37"/>
      <c r="K306" s="37"/>
      <c r="L306" s="40"/>
      <c r="M306" s="219"/>
      <c r="N306" s="220"/>
      <c r="O306" s="72"/>
      <c r="P306" s="72"/>
      <c r="Q306" s="72"/>
      <c r="R306" s="72"/>
      <c r="S306" s="72"/>
      <c r="T306" s="73"/>
      <c r="U306" s="35"/>
      <c r="V306" s="35"/>
      <c r="W306" s="35"/>
      <c r="X306" s="35"/>
      <c r="Y306" s="35"/>
      <c r="Z306" s="35"/>
      <c r="AA306" s="35"/>
      <c r="AB306" s="35"/>
      <c r="AC306" s="35"/>
      <c r="AD306" s="35"/>
      <c r="AE306" s="35"/>
      <c r="AT306" s="18" t="s">
        <v>194</v>
      </c>
      <c r="AU306" s="18" t="s">
        <v>83</v>
      </c>
    </row>
    <row r="307" spans="1:65" s="13" customFormat="1" ht="20.399999999999999">
      <c r="B307" s="222"/>
      <c r="C307" s="223"/>
      <c r="D307" s="217" t="s">
        <v>214</v>
      </c>
      <c r="E307" s="224" t="s">
        <v>1</v>
      </c>
      <c r="F307" s="225" t="s">
        <v>4380</v>
      </c>
      <c r="G307" s="223"/>
      <c r="H307" s="224" t="s">
        <v>1</v>
      </c>
      <c r="I307" s="226"/>
      <c r="J307" s="223"/>
      <c r="K307" s="223"/>
      <c r="L307" s="227"/>
      <c r="M307" s="228"/>
      <c r="N307" s="229"/>
      <c r="O307" s="229"/>
      <c r="P307" s="229"/>
      <c r="Q307" s="229"/>
      <c r="R307" s="229"/>
      <c r="S307" s="229"/>
      <c r="T307" s="230"/>
      <c r="AT307" s="231" t="s">
        <v>214</v>
      </c>
      <c r="AU307" s="231" t="s">
        <v>83</v>
      </c>
      <c r="AV307" s="13" t="s">
        <v>81</v>
      </c>
      <c r="AW307" s="13" t="s">
        <v>30</v>
      </c>
      <c r="AX307" s="13" t="s">
        <v>73</v>
      </c>
      <c r="AY307" s="231" t="s">
        <v>185</v>
      </c>
    </row>
    <row r="308" spans="1:65" s="14" customFormat="1" ht="10.199999999999999">
      <c r="B308" s="232"/>
      <c r="C308" s="233"/>
      <c r="D308" s="217" t="s">
        <v>214</v>
      </c>
      <c r="E308" s="234" t="s">
        <v>1</v>
      </c>
      <c r="F308" s="235" t="s">
        <v>81</v>
      </c>
      <c r="G308" s="233"/>
      <c r="H308" s="236">
        <v>1</v>
      </c>
      <c r="I308" s="237"/>
      <c r="J308" s="233"/>
      <c r="K308" s="233"/>
      <c r="L308" s="238"/>
      <c r="M308" s="239"/>
      <c r="N308" s="240"/>
      <c r="O308" s="240"/>
      <c r="P308" s="240"/>
      <c r="Q308" s="240"/>
      <c r="R308" s="240"/>
      <c r="S308" s="240"/>
      <c r="T308" s="241"/>
      <c r="AT308" s="242" t="s">
        <v>214</v>
      </c>
      <c r="AU308" s="242" t="s">
        <v>83</v>
      </c>
      <c r="AV308" s="14" t="s">
        <v>83</v>
      </c>
      <c r="AW308" s="14" t="s">
        <v>30</v>
      </c>
      <c r="AX308" s="14" t="s">
        <v>81</v>
      </c>
      <c r="AY308" s="242" t="s">
        <v>185</v>
      </c>
    </row>
    <row r="309" spans="1:65" s="2" customFormat="1" ht="16.5" customHeight="1">
      <c r="A309" s="35"/>
      <c r="B309" s="36"/>
      <c r="C309" s="204" t="s">
        <v>410</v>
      </c>
      <c r="D309" s="204" t="s">
        <v>187</v>
      </c>
      <c r="E309" s="205" t="s">
        <v>4381</v>
      </c>
      <c r="F309" s="206" t="s">
        <v>4382</v>
      </c>
      <c r="G309" s="207" t="s">
        <v>190</v>
      </c>
      <c r="H309" s="208">
        <v>1</v>
      </c>
      <c r="I309" s="209"/>
      <c r="J309" s="210">
        <f>ROUND(I309*H309,2)</f>
        <v>0</v>
      </c>
      <c r="K309" s="206" t="s">
        <v>1</v>
      </c>
      <c r="L309" s="40"/>
      <c r="M309" s="211" t="s">
        <v>1</v>
      </c>
      <c r="N309" s="212" t="s">
        <v>38</v>
      </c>
      <c r="O309" s="72"/>
      <c r="P309" s="213">
        <f>O309*H309</f>
        <v>0</v>
      </c>
      <c r="Q309" s="213">
        <v>0</v>
      </c>
      <c r="R309" s="213">
        <f>Q309*H309</f>
        <v>0</v>
      </c>
      <c r="S309" s="213">
        <v>0</v>
      </c>
      <c r="T309" s="214">
        <f>S309*H309</f>
        <v>0</v>
      </c>
      <c r="U309" s="35"/>
      <c r="V309" s="35"/>
      <c r="W309" s="35"/>
      <c r="X309" s="35"/>
      <c r="Y309" s="35"/>
      <c r="Z309" s="35"/>
      <c r="AA309" s="35"/>
      <c r="AB309" s="35"/>
      <c r="AC309" s="35"/>
      <c r="AD309" s="35"/>
      <c r="AE309" s="35"/>
      <c r="AR309" s="215" t="s">
        <v>192</v>
      </c>
      <c r="AT309" s="215" t="s">
        <v>187</v>
      </c>
      <c r="AU309" s="215" t="s">
        <v>83</v>
      </c>
      <c r="AY309" s="18" t="s">
        <v>185</v>
      </c>
      <c r="BE309" s="216">
        <f>IF(N309="základní",J309,0)</f>
        <v>0</v>
      </c>
      <c r="BF309" s="216">
        <f>IF(N309="snížená",J309,0)</f>
        <v>0</v>
      </c>
      <c r="BG309" s="216">
        <f>IF(N309="zákl. přenesená",J309,0)</f>
        <v>0</v>
      </c>
      <c r="BH309" s="216">
        <f>IF(N309="sníž. přenesená",J309,0)</f>
        <v>0</v>
      </c>
      <c r="BI309" s="216">
        <f>IF(N309="nulová",J309,0)</f>
        <v>0</v>
      </c>
      <c r="BJ309" s="18" t="s">
        <v>81</v>
      </c>
      <c r="BK309" s="216">
        <f>ROUND(I309*H309,2)</f>
        <v>0</v>
      </c>
      <c r="BL309" s="18" t="s">
        <v>192</v>
      </c>
      <c r="BM309" s="215" t="s">
        <v>4383</v>
      </c>
    </row>
    <row r="310" spans="1:65" s="2" customFormat="1" ht="10.199999999999999">
      <c r="A310" s="35"/>
      <c r="B310" s="36"/>
      <c r="C310" s="37"/>
      <c r="D310" s="217" t="s">
        <v>194</v>
      </c>
      <c r="E310" s="37"/>
      <c r="F310" s="218" t="s">
        <v>4382</v>
      </c>
      <c r="G310" s="37"/>
      <c r="H310" s="37"/>
      <c r="I310" s="116"/>
      <c r="J310" s="37"/>
      <c r="K310" s="37"/>
      <c r="L310" s="40"/>
      <c r="M310" s="219"/>
      <c r="N310" s="220"/>
      <c r="O310" s="72"/>
      <c r="P310" s="72"/>
      <c r="Q310" s="72"/>
      <c r="R310" s="72"/>
      <c r="S310" s="72"/>
      <c r="T310" s="73"/>
      <c r="U310" s="35"/>
      <c r="V310" s="35"/>
      <c r="W310" s="35"/>
      <c r="X310" s="35"/>
      <c r="Y310" s="35"/>
      <c r="Z310" s="35"/>
      <c r="AA310" s="35"/>
      <c r="AB310" s="35"/>
      <c r="AC310" s="35"/>
      <c r="AD310" s="35"/>
      <c r="AE310" s="35"/>
      <c r="AT310" s="18" t="s">
        <v>194</v>
      </c>
      <c r="AU310" s="18" t="s">
        <v>83</v>
      </c>
    </row>
    <row r="311" spans="1:65" s="13" customFormat="1" ht="30.6">
      <c r="B311" s="222"/>
      <c r="C311" s="223"/>
      <c r="D311" s="217" t="s">
        <v>214</v>
      </c>
      <c r="E311" s="224" t="s">
        <v>1</v>
      </c>
      <c r="F311" s="225" t="s">
        <v>4384</v>
      </c>
      <c r="G311" s="223"/>
      <c r="H311" s="224" t="s">
        <v>1</v>
      </c>
      <c r="I311" s="226"/>
      <c r="J311" s="223"/>
      <c r="K311" s="223"/>
      <c r="L311" s="227"/>
      <c r="M311" s="228"/>
      <c r="N311" s="229"/>
      <c r="O311" s="229"/>
      <c r="P311" s="229"/>
      <c r="Q311" s="229"/>
      <c r="R311" s="229"/>
      <c r="S311" s="229"/>
      <c r="T311" s="230"/>
      <c r="AT311" s="231" t="s">
        <v>214</v>
      </c>
      <c r="AU311" s="231" t="s">
        <v>83</v>
      </c>
      <c r="AV311" s="13" t="s">
        <v>81</v>
      </c>
      <c r="AW311" s="13" t="s">
        <v>30</v>
      </c>
      <c r="AX311" s="13" t="s">
        <v>73</v>
      </c>
      <c r="AY311" s="231" t="s">
        <v>185</v>
      </c>
    </row>
    <row r="312" spans="1:65" s="14" customFormat="1" ht="10.199999999999999">
      <c r="B312" s="232"/>
      <c r="C312" s="233"/>
      <c r="D312" s="217" t="s">
        <v>214</v>
      </c>
      <c r="E312" s="234" t="s">
        <v>1</v>
      </c>
      <c r="F312" s="235" t="s">
        <v>81</v>
      </c>
      <c r="G312" s="233"/>
      <c r="H312" s="236">
        <v>1</v>
      </c>
      <c r="I312" s="237"/>
      <c r="J312" s="233"/>
      <c r="K312" s="233"/>
      <c r="L312" s="238"/>
      <c r="M312" s="239"/>
      <c r="N312" s="240"/>
      <c r="O312" s="240"/>
      <c r="P312" s="240"/>
      <c r="Q312" s="240"/>
      <c r="R312" s="240"/>
      <c r="S312" s="240"/>
      <c r="T312" s="241"/>
      <c r="AT312" s="242" t="s">
        <v>214</v>
      </c>
      <c r="AU312" s="242" t="s">
        <v>83</v>
      </c>
      <c r="AV312" s="14" t="s">
        <v>83</v>
      </c>
      <c r="AW312" s="14" t="s">
        <v>30</v>
      </c>
      <c r="AX312" s="14" t="s">
        <v>81</v>
      </c>
      <c r="AY312" s="242" t="s">
        <v>185</v>
      </c>
    </row>
    <row r="313" spans="1:65" s="2" customFormat="1" ht="16.5" customHeight="1">
      <c r="A313" s="35"/>
      <c r="B313" s="36"/>
      <c r="C313" s="258" t="s">
        <v>416</v>
      </c>
      <c r="D313" s="258" t="s">
        <v>521</v>
      </c>
      <c r="E313" s="259" t="s">
        <v>4385</v>
      </c>
      <c r="F313" s="260" t="s">
        <v>4386</v>
      </c>
      <c r="G313" s="261" t="s">
        <v>190</v>
      </c>
      <c r="H313" s="262">
        <v>1</v>
      </c>
      <c r="I313" s="263"/>
      <c r="J313" s="264">
        <f>ROUND(I313*H313,2)</f>
        <v>0</v>
      </c>
      <c r="K313" s="260" t="s">
        <v>1</v>
      </c>
      <c r="L313" s="265"/>
      <c r="M313" s="266" t="s">
        <v>1</v>
      </c>
      <c r="N313" s="267" t="s">
        <v>38</v>
      </c>
      <c r="O313" s="72"/>
      <c r="P313" s="213">
        <f>O313*H313</f>
        <v>0</v>
      </c>
      <c r="Q313" s="213">
        <v>0</v>
      </c>
      <c r="R313" s="213">
        <f>Q313*H313</f>
        <v>0</v>
      </c>
      <c r="S313" s="213">
        <v>0</v>
      </c>
      <c r="T313" s="214">
        <f>S313*H313</f>
        <v>0</v>
      </c>
      <c r="U313" s="35"/>
      <c r="V313" s="35"/>
      <c r="W313" s="35"/>
      <c r="X313" s="35"/>
      <c r="Y313" s="35"/>
      <c r="Z313" s="35"/>
      <c r="AA313" s="35"/>
      <c r="AB313" s="35"/>
      <c r="AC313" s="35"/>
      <c r="AD313" s="35"/>
      <c r="AE313" s="35"/>
      <c r="AR313" s="215" t="s">
        <v>226</v>
      </c>
      <c r="AT313" s="215" t="s">
        <v>521</v>
      </c>
      <c r="AU313" s="215" t="s">
        <v>83</v>
      </c>
      <c r="AY313" s="18" t="s">
        <v>185</v>
      </c>
      <c r="BE313" s="216">
        <f>IF(N313="základní",J313,0)</f>
        <v>0</v>
      </c>
      <c r="BF313" s="216">
        <f>IF(N313="snížená",J313,0)</f>
        <v>0</v>
      </c>
      <c r="BG313" s="216">
        <f>IF(N313="zákl. přenesená",J313,0)</f>
        <v>0</v>
      </c>
      <c r="BH313" s="216">
        <f>IF(N313="sníž. přenesená",J313,0)</f>
        <v>0</v>
      </c>
      <c r="BI313" s="216">
        <f>IF(N313="nulová",J313,0)</f>
        <v>0</v>
      </c>
      <c r="BJ313" s="18" t="s">
        <v>81</v>
      </c>
      <c r="BK313" s="216">
        <f>ROUND(I313*H313,2)</f>
        <v>0</v>
      </c>
      <c r="BL313" s="18" t="s">
        <v>192</v>
      </c>
      <c r="BM313" s="215" t="s">
        <v>4387</v>
      </c>
    </row>
    <row r="314" spans="1:65" s="2" customFormat="1" ht="10.199999999999999">
      <c r="A314" s="35"/>
      <c r="B314" s="36"/>
      <c r="C314" s="37"/>
      <c r="D314" s="217" t="s">
        <v>194</v>
      </c>
      <c r="E314" s="37"/>
      <c r="F314" s="218" t="s">
        <v>4386</v>
      </c>
      <c r="G314" s="37"/>
      <c r="H314" s="37"/>
      <c r="I314" s="116"/>
      <c r="J314" s="37"/>
      <c r="K314" s="37"/>
      <c r="L314" s="40"/>
      <c r="M314" s="219"/>
      <c r="N314" s="220"/>
      <c r="O314" s="72"/>
      <c r="P314" s="72"/>
      <c r="Q314" s="72"/>
      <c r="R314" s="72"/>
      <c r="S314" s="72"/>
      <c r="T314" s="73"/>
      <c r="U314" s="35"/>
      <c r="V314" s="35"/>
      <c r="W314" s="35"/>
      <c r="X314" s="35"/>
      <c r="Y314" s="35"/>
      <c r="Z314" s="35"/>
      <c r="AA314" s="35"/>
      <c r="AB314" s="35"/>
      <c r="AC314" s="35"/>
      <c r="AD314" s="35"/>
      <c r="AE314" s="35"/>
      <c r="AT314" s="18" t="s">
        <v>194</v>
      </c>
      <c r="AU314" s="18" t="s">
        <v>83</v>
      </c>
    </row>
    <row r="315" spans="1:65" s="14" customFormat="1" ht="10.199999999999999">
      <c r="B315" s="232"/>
      <c r="C315" s="233"/>
      <c r="D315" s="217" t="s">
        <v>214</v>
      </c>
      <c r="E315" s="234" t="s">
        <v>1</v>
      </c>
      <c r="F315" s="235" t="s">
        <v>81</v>
      </c>
      <c r="G315" s="233"/>
      <c r="H315" s="236">
        <v>1</v>
      </c>
      <c r="I315" s="237"/>
      <c r="J315" s="233"/>
      <c r="K315" s="233"/>
      <c r="L315" s="238"/>
      <c r="M315" s="239"/>
      <c r="N315" s="240"/>
      <c r="O315" s="240"/>
      <c r="P315" s="240"/>
      <c r="Q315" s="240"/>
      <c r="R315" s="240"/>
      <c r="S315" s="240"/>
      <c r="T315" s="241"/>
      <c r="AT315" s="242" t="s">
        <v>214</v>
      </c>
      <c r="AU315" s="242" t="s">
        <v>83</v>
      </c>
      <c r="AV315" s="14" t="s">
        <v>83</v>
      </c>
      <c r="AW315" s="14" t="s">
        <v>30</v>
      </c>
      <c r="AX315" s="14" t="s">
        <v>81</v>
      </c>
      <c r="AY315" s="242" t="s">
        <v>185</v>
      </c>
    </row>
    <row r="316" spans="1:65" s="12" customFormat="1" ht="25.95" customHeight="1">
      <c r="B316" s="188"/>
      <c r="C316" s="189"/>
      <c r="D316" s="190" t="s">
        <v>72</v>
      </c>
      <c r="E316" s="191" t="s">
        <v>1009</v>
      </c>
      <c r="F316" s="191" t="s">
        <v>1010</v>
      </c>
      <c r="G316" s="189"/>
      <c r="H316" s="189"/>
      <c r="I316" s="192"/>
      <c r="J316" s="193">
        <f>BK316</f>
        <v>0</v>
      </c>
      <c r="K316" s="189"/>
      <c r="L316" s="194"/>
      <c r="M316" s="195"/>
      <c r="N316" s="196"/>
      <c r="O316" s="196"/>
      <c r="P316" s="197">
        <f>P317</f>
        <v>0</v>
      </c>
      <c r="Q316" s="196"/>
      <c r="R316" s="197">
        <f>R317</f>
        <v>6.1503050000000004E-2</v>
      </c>
      <c r="S316" s="196"/>
      <c r="T316" s="198">
        <f>T317</f>
        <v>0</v>
      </c>
      <c r="AR316" s="199" t="s">
        <v>83</v>
      </c>
      <c r="AT316" s="200" t="s">
        <v>72</v>
      </c>
      <c r="AU316" s="200" t="s">
        <v>73</v>
      </c>
      <c r="AY316" s="199" t="s">
        <v>185</v>
      </c>
      <c r="BK316" s="201">
        <f>BK317</f>
        <v>0</v>
      </c>
    </row>
    <row r="317" spans="1:65" s="12" customFormat="1" ht="22.8" customHeight="1">
      <c r="B317" s="188"/>
      <c r="C317" s="189"/>
      <c r="D317" s="190" t="s">
        <v>72</v>
      </c>
      <c r="E317" s="202" t="s">
        <v>1011</v>
      </c>
      <c r="F317" s="202" t="s">
        <v>1012</v>
      </c>
      <c r="G317" s="189"/>
      <c r="H317" s="189"/>
      <c r="I317" s="192"/>
      <c r="J317" s="203">
        <f>BK317</f>
        <v>0</v>
      </c>
      <c r="K317" s="189"/>
      <c r="L317" s="194"/>
      <c r="M317" s="195"/>
      <c r="N317" s="196"/>
      <c r="O317" s="196"/>
      <c r="P317" s="197">
        <f>SUM(P318:P373)</f>
        <v>0</v>
      </c>
      <c r="Q317" s="196"/>
      <c r="R317" s="197">
        <f>SUM(R318:R373)</f>
        <v>6.1503050000000004E-2</v>
      </c>
      <c r="S317" s="196"/>
      <c r="T317" s="198">
        <f>SUM(T318:T373)</f>
        <v>0</v>
      </c>
      <c r="AR317" s="199" t="s">
        <v>83</v>
      </c>
      <c r="AT317" s="200" t="s">
        <v>72</v>
      </c>
      <c r="AU317" s="200" t="s">
        <v>81</v>
      </c>
      <c r="AY317" s="199" t="s">
        <v>185</v>
      </c>
      <c r="BK317" s="201">
        <f>SUM(BK318:BK373)</f>
        <v>0</v>
      </c>
    </row>
    <row r="318" spans="1:65" s="2" customFormat="1" ht="21.75" customHeight="1">
      <c r="A318" s="35"/>
      <c r="B318" s="36"/>
      <c r="C318" s="204" t="s">
        <v>422</v>
      </c>
      <c r="D318" s="204" t="s">
        <v>187</v>
      </c>
      <c r="E318" s="205" t="s">
        <v>4388</v>
      </c>
      <c r="F318" s="206" t="s">
        <v>4389</v>
      </c>
      <c r="G318" s="207" t="s">
        <v>210</v>
      </c>
      <c r="H318" s="208">
        <v>14.678000000000001</v>
      </c>
      <c r="I318" s="209"/>
      <c r="J318" s="210">
        <f>ROUND(I318*H318,2)</f>
        <v>0</v>
      </c>
      <c r="K318" s="206" t="s">
        <v>191</v>
      </c>
      <c r="L318" s="40"/>
      <c r="M318" s="211" t="s">
        <v>1</v>
      </c>
      <c r="N318" s="212" t="s">
        <v>38</v>
      </c>
      <c r="O318" s="72"/>
      <c r="P318" s="213">
        <f>O318*H318</f>
        <v>0</v>
      </c>
      <c r="Q318" s="213">
        <v>0</v>
      </c>
      <c r="R318" s="213">
        <f>Q318*H318</f>
        <v>0</v>
      </c>
      <c r="S318" s="213">
        <v>0</v>
      </c>
      <c r="T318" s="214">
        <f>S318*H318</f>
        <v>0</v>
      </c>
      <c r="U318" s="35"/>
      <c r="V318" s="35"/>
      <c r="W318" s="35"/>
      <c r="X318" s="35"/>
      <c r="Y318" s="35"/>
      <c r="Z318" s="35"/>
      <c r="AA318" s="35"/>
      <c r="AB318" s="35"/>
      <c r="AC318" s="35"/>
      <c r="AD318" s="35"/>
      <c r="AE318" s="35"/>
      <c r="AR318" s="215" t="s">
        <v>296</v>
      </c>
      <c r="AT318" s="215" t="s">
        <v>187</v>
      </c>
      <c r="AU318" s="215" t="s">
        <v>83</v>
      </c>
      <c r="AY318" s="18" t="s">
        <v>185</v>
      </c>
      <c r="BE318" s="216">
        <f>IF(N318="základní",J318,0)</f>
        <v>0</v>
      </c>
      <c r="BF318" s="216">
        <f>IF(N318="snížená",J318,0)</f>
        <v>0</v>
      </c>
      <c r="BG318" s="216">
        <f>IF(N318="zákl. přenesená",J318,0)</f>
        <v>0</v>
      </c>
      <c r="BH318" s="216">
        <f>IF(N318="sníž. přenesená",J318,0)</f>
        <v>0</v>
      </c>
      <c r="BI318" s="216">
        <f>IF(N318="nulová",J318,0)</f>
        <v>0</v>
      </c>
      <c r="BJ318" s="18" t="s">
        <v>81</v>
      </c>
      <c r="BK318" s="216">
        <f>ROUND(I318*H318,2)</f>
        <v>0</v>
      </c>
      <c r="BL318" s="18" t="s">
        <v>296</v>
      </c>
      <c r="BM318" s="215" t="s">
        <v>4390</v>
      </c>
    </row>
    <row r="319" spans="1:65" s="2" customFormat="1" ht="19.2">
      <c r="A319" s="35"/>
      <c r="B319" s="36"/>
      <c r="C319" s="37"/>
      <c r="D319" s="217" t="s">
        <v>194</v>
      </c>
      <c r="E319" s="37"/>
      <c r="F319" s="218" t="s">
        <v>4391</v>
      </c>
      <c r="G319" s="37"/>
      <c r="H319" s="37"/>
      <c r="I319" s="116"/>
      <c r="J319" s="37"/>
      <c r="K319" s="37"/>
      <c r="L319" s="40"/>
      <c r="M319" s="219"/>
      <c r="N319" s="220"/>
      <c r="O319" s="72"/>
      <c r="P319" s="72"/>
      <c r="Q319" s="72"/>
      <c r="R319" s="72"/>
      <c r="S319" s="72"/>
      <c r="T319" s="73"/>
      <c r="U319" s="35"/>
      <c r="V319" s="35"/>
      <c r="W319" s="35"/>
      <c r="X319" s="35"/>
      <c r="Y319" s="35"/>
      <c r="Z319" s="35"/>
      <c r="AA319" s="35"/>
      <c r="AB319" s="35"/>
      <c r="AC319" s="35"/>
      <c r="AD319" s="35"/>
      <c r="AE319" s="35"/>
      <c r="AT319" s="18" t="s">
        <v>194</v>
      </c>
      <c r="AU319" s="18" t="s">
        <v>83</v>
      </c>
    </row>
    <row r="320" spans="1:65" s="2" customFormat="1" ht="38.4">
      <c r="A320" s="35"/>
      <c r="B320" s="36"/>
      <c r="C320" s="37"/>
      <c r="D320" s="217" t="s">
        <v>196</v>
      </c>
      <c r="E320" s="37"/>
      <c r="F320" s="221" t="s">
        <v>1356</v>
      </c>
      <c r="G320" s="37"/>
      <c r="H320" s="37"/>
      <c r="I320" s="116"/>
      <c r="J320" s="37"/>
      <c r="K320" s="37"/>
      <c r="L320" s="40"/>
      <c r="M320" s="219"/>
      <c r="N320" s="220"/>
      <c r="O320" s="72"/>
      <c r="P320" s="72"/>
      <c r="Q320" s="72"/>
      <c r="R320" s="72"/>
      <c r="S320" s="72"/>
      <c r="T320" s="73"/>
      <c r="U320" s="35"/>
      <c r="V320" s="35"/>
      <c r="W320" s="35"/>
      <c r="X320" s="35"/>
      <c r="Y320" s="35"/>
      <c r="Z320" s="35"/>
      <c r="AA320" s="35"/>
      <c r="AB320" s="35"/>
      <c r="AC320" s="35"/>
      <c r="AD320" s="35"/>
      <c r="AE320" s="35"/>
      <c r="AT320" s="18" t="s">
        <v>196</v>
      </c>
      <c r="AU320" s="18" t="s">
        <v>83</v>
      </c>
    </row>
    <row r="321" spans="1:65" s="14" customFormat="1" ht="10.199999999999999">
      <c r="B321" s="232"/>
      <c r="C321" s="233"/>
      <c r="D321" s="217" t="s">
        <v>214</v>
      </c>
      <c r="E321" s="234" t="s">
        <v>1</v>
      </c>
      <c r="F321" s="235" t="s">
        <v>4363</v>
      </c>
      <c r="G321" s="233"/>
      <c r="H321" s="236">
        <v>14.678000000000001</v>
      </c>
      <c r="I321" s="237"/>
      <c r="J321" s="233"/>
      <c r="K321" s="233"/>
      <c r="L321" s="238"/>
      <c r="M321" s="239"/>
      <c r="N321" s="240"/>
      <c r="O321" s="240"/>
      <c r="P321" s="240"/>
      <c r="Q321" s="240"/>
      <c r="R321" s="240"/>
      <c r="S321" s="240"/>
      <c r="T321" s="241"/>
      <c r="AT321" s="242" t="s">
        <v>214</v>
      </c>
      <c r="AU321" s="242" t="s">
        <v>83</v>
      </c>
      <c r="AV321" s="14" t="s">
        <v>83</v>
      </c>
      <c r="AW321" s="14" t="s">
        <v>30</v>
      </c>
      <c r="AX321" s="14" t="s">
        <v>81</v>
      </c>
      <c r="AY321" s="242" t="s">
        <v>185</v>
      </c>
    </row>
    <row r="322" spans="1:65" s="2" customFormat="1" ht="21.75" customHeight="1">
      <c r="A322" s="35"/>
      <c r="B322" s="36"/>
      <c r="C322" s="204" t="s">
        <v>427</v>
      </c>
      <c r="D322" s="204" t="s">
        <v>187</v>
      </c>
      <c r="E322" s="205" t="s">
        <v>4392</v>
      </c>
      <c r="F322" s="206" t="s">
        <v>4393</v>
      </c>
      <c r="G322" s="207" t="s">
        <v>210</v>
      </c>
      <c r="H322" s="208">
        <v>27.04</v>
      </c>
      <c r="I322" s="209"/>
      <c r="J322" s="210">
        <f>ROUND(I322*H322,2)</f>
        <v>0</v>
      </c>
      <c r="K322" s="206" t="s">
        <v>191</v>
      </c>
      <c r="L322" s="40"/>
      <c r="M322" s="211" t="s">
        <v>1</v>
      </c>
      <c r="N322" s="212" t="s">
        <v>38</v>
      </c>
      <c r="O322" s="72"/>
      <c r="P322" s="213">
        <f>O322*H322</f>
        <v>0</v>
      </c>
      <c r="Q322" s="213">
        <v>0</v>
      </c>
      <c r="R322" s="213">
        <f>Q322*H322</f>
        <v>0</v>
      </c>
      <c r="S322" s="213">
        <v>0</v>
      </c>
      <c r="T322" s="214">
        <f>S322*H322</f>
        <v>0</v>
      </c>
      <c r="U322" s="35"/>
      <c r="V322" s="35"/>
      <c r="W322" s="35"/>
      <c r="X322" s="35"/>
      <c r="Y322" s="35"/>
      <c r="Z322" s="35"/>
      <c r="AA322" s="35"/>
      <c r="AB322" s="35"/>
      <c r="AC322" s="35"/>
      <c r="AD322" s="35"/>
      <c r="AE322" s="35"/>
      <c r="AR322" s="215" t="s">
        <v>296</v>
      </c>
      <c r="AT322" s="215" t="s">
        <v>187</v>
      </c>
      <c r="AU322" s="215" t="s">
        <v>83</v>
      </c>
      <c r="AY322" s="18" t="s">
        <v>185</v>
      </c>
      <c r="BE322" s="216">
        <f>IF(N322="základní",J322,0)</f>
        <v>0</v>
      </c>
      <c r="BF322" s="216">
        <f>IF(N322="snížená",J322,0)</f>
        <v>0</v>
      </c>
      <c r="BG322" s="216">
        <f>IF(N322="zákl. přenesená",J322,0)</f>
        <v>0</v>
      </c>
      <c r="BH322" s="216">
        <f>IF(N322="sníž. přenesená",J322,0)</f>
        <v>0</v>
      </c>
      <c r="BI322" s="216">
        <f>IF(N322="nulová",J322,0)</f>
        <v>0</v>
      </c>
      <c r="BJ322" s="18" t="s">
        <v>81</v>
      </c>
      <c r="BK322" s="216">
        <f>ROUND(I322*H322,2)</f>
        <v>0</v>
      </c>
      <c r="BL322" s="18" t="s">
        <v>296</v>
      </c>
      <c r="BM322" s="215" t="s">
        <v>4394</v>
      </c>
    </row>
    <row r="323" spans="1:65" s="2" customFormat="1" ht="19.2">
      <c r="A323" s="35"/>
      <c r="B323" s="36"/>
      <c r="C323" s="37"/>
      <c r="D323" s="217" t="s">
        <v>194</v>
      </c>
      <c r="E323" s="37"/>
      <c r="F323" s="218" t="s">
        <v>4395</v>
      </c>
      <c r="G323" s="37"/>
      <c r="H323" s="37"/>
      <c r="I323" s="116"/>
      <c r="J323" s="37"/>
      <c r="K323" s="37"/>
      <c r="L323" s="40"/>
      <c r="M323" s="219"/>
      <c r="N323" s="220"/>
      <c r="O323" s="72"/>
      <c r="P323" s="72"/>
      <c r="Q323" s="72"/>
      <c r="R323" s="72"/>
      <c r="S323" s="72"/>
      <c r="T323" s="73"/>
      <c r="U323" s="35"/>
      <c r="V323" s="35"/>
      <c r="W323" s="35"/>
      <c r="X323" s="35"/>
      <c r="Y323" s="35"/>
      <c r="Z323" s="35"/>
      <c r="AA323" s="35"/>
      <c r="AB323" s="35"/>
      <c r="AC323" s="35"/>
      <c r="AD323" s="35"/>
      <c r="AE323" s="35"/>
      <c r="AT323" s="18" t="s">
        <v>194</v>
      </c>
      <c r="AU323" s="18" t="s">
        <v>83</v>
      </c>
    </row>
    <row r="324" spans="1:65" s="2" customFormat="1" ht="38.4">
      <c r="A324" s="35"/>
      <c r="B324" s="36"/>
      <c r="C324" s="37"/>
      <c r="D324" s="217" t="s">
        <v>196</v>
      </c>
      <c r="E324" s="37"/>
      <c r="F324" s="221" t="s">
        <v>1356</v>
      </c>
      <c r="G324" s="37"/>
      <c r="H324" s="37"/>
      <c r="I324" s="116"/>
      <c r="J324" s="37"/>
      <c r="K324" s="37"/>
      <c r="L324" s="40"/>
      <c r="M324" s="219"/>
      <c r="N324" s="220"/>
      <c r="O324" s="72"/>
      <c r="P324" s="72"/>
      <c r="Q324" s="72"/>
      <c r="R324" s="72"/>
      <c r="S324" s="72"/>
      <c r="T324" s="73"/>
      <c r="U324" s="35"/>
      <c r="V324" s="35"/>
      <c r="W324" s="35"/>
      <c r="X324" s="35"/>
      <c r="Y324" s="35"/>
      <c r="Z324" s="35"/>
      <c r="AA324" s="35"/>
      <c r="AB324" s="35"/>
      <c r="AC324" s="35"/>
      <c r="AD324" s="35"/>
      <c r="AE324" s="35"/>
      <c r="AT324" s="18" t="s">
        <v>196</v>
      </c>
      <c r="AU324" s="18" t="s">
        <v>83</v>
      </c>
    </row>
    <row r="325" spans="1:65" s="14" customFormat="1" ht="10.199999999999999">
      <c r="B325" s="232"/>
      <c r="C325" s="233"/>
      <c r="D325" s="217" t="s">
        <v>214</v>
      </c>
      <c r="E325" s="234" t="s">
        <v>1</v>
      </c>
      <c r="F325" s="235" t="s">
        <v>4396</v>
      </c>
      <c r="G325" s="233"/>
      <c r="H325" s="236">
        <v>27.04</v>
      </c>
      <c r="I325" s="237"/>
      <c r="J325" s="233"/>
      <c r="K325" s="233"/>
      <c r="L325" s="238"/>
      <c r="M325" s="239"/>
      <c r="N325" s="240"/>
      <c r="O325" s="240"/>
      <c r="P325" s="240"/>
      <c r="Q325" s="240"/>
      <c r="R325" s="240"/>
      <c r="S325" s="240"/>
      <c r="T325" s="241"/>
      <c r="AT325" s="242" t="s">
        <v>214</v>
      </c>
      <c r="AU325" s="242" t="s">
        <v>83</v>
      </c>
      <c r="AV325" s="14" t="s">
        <v>83</v>
      </c>
      <c r="AW325" s="14" t="s">
        <v>30</v>
      </c>
      <c r="AX325" s="14" t="s">
        <v>81</v>
      </c>
      <c r="AY325" s="242" t="s">
        <v>185</v>
      </c>
    </row>
    <row r="326" spans="1:65" s="2" customFormat="1" ht="16.5" customHeight="1">
      <c r="A326" s="35"/>
      <c r="B326" s="36"/>
      <c r="C326" s="258" t="s">
        <v>432</v>
      </c>
      <c r="D326" s="258" t="s">
        <v>521</v>
      </c>
      <c r="E326" s="259" t="s">
        <v>4397</v>
      </c>
      <c r="F326" s="260" t="s">
        <v>4398</v>
      </c>
      <c r="G326" s="261" t="s">
        <v>449</v>
      </c>
      <c r="H326" s="262">
        <v>1.7000000000000001E-2</v>
      </c>
      <c r="I326" s="263"/>
      <c r="J326" s="264">
        <f>ROUND(I326*H326,2)</f>
        <v>0</v>
      </c>
      <c r="K326" s="260" t="s">
        <v>191</v>
      </c>
      <c r="L326" s="265"/>
      <c r="M326" s="266" t="s">
        <v>1</v>
      </c>
      <c r="N326" s="267" t="s">
        <v>38</v>
      </c>
      <c r="O326" s="72"/>
      <c r="P326" s="213">
        <f>O326*H326</f>
        <v>0</v>
      </c>
      <c r="Q326" s="213">
        <v>1</v>
      </c>
      <c r="R326" s="213">
        <f>Q326*H326</f>
        <v>1.7000000000000001E-2</v>
      </c>
      <c r="S326" s="213">
        <v>0</v>
      </c>
      <c r="T326" s="214">
        <f>S326*H326</f>
        <v>0</v>
      </c>
      <c r="U326" s="35"/>
      <c r="V326" s="35"/>
      <c r="W326" s="35"/>
      <c r="X326" s="35"/>
      <c r="Y326" s="35"/>
      <c r="Z326" s="35"/>
      <c r="AA326" s="35"/>
      <c r="AB326" s="35"/>
      <c r="AC326" s="35"/>
      <c r="AD326" s="35"/>
      <c r="AE326" s="35"/>
      <c r="AR326" s="215" t="s">
        <v>416</v>
      </c>
      <c r="AT326" s="215" t="s">
        <v>521</v>
      </c>
      <c r="AU326" s="215" t="s">
        <v>83</v>
      </c>
      <c r="AY326" s="18" t="s">
        <v>185</v>
      </c>
      <c r="BE326" s="216">
        <f>IF(N326="základní",J326,0)</f>
        <v>0</v>
      </c>
      <c r="BF326" s="216">
        <f>IF(N326="snížená",J326,0)</f>
        <v>0</v>
      </c>
      <c r="BG326" s="216">
        <f>IF(N326="zákl. přenesená",J326,0)</f>
        <v>0</v>
      </c>
      <c r="BH326" s="216">
        <f>IF(N326="sníž. přenesená",J326,0)</f>
        <v>0</v>
      </c>
      <c r="BI326" s="216">
        <f>IF(N326="nulová",J326,0)</f>
        <v>0</v>
      </c>
      <c r="BJ326" s="18" t="s">
        <v>81</v>
      </c>
      <c r="BK326" s="216">
        <f>ROUND(I326*H326,2)</f>
        <v>0</v>
      </c>
      <c r="BL326" s="18" t="s">
        <v>296</v>
      </c>
      <c r="BM326" s="215" t="s">
        <v>4399</v>
      </c>
    </row>
    <row r="327" spans="1:65" s="2" customFormat="1" ht="10.199999999999999">
      <c r="A327" s="35"/>
      <c r="B327" s="36"/>
      <c r="C327" s="37"/>
      <c r="D327" s="217" t="s">
        <v>194</v>
      </c>
      <c r="E327" s="37"/>
      <c r="F327" s="218" t="s">
        <v>4398</v>
      </c>
      <c r="G327" s="37"/>
      <c r="H327" s="37"/>
      <c r="I327" s="116"/>
      <c r="J327" s="37"/>
      <c r="K327" s="37"/>
      <c r="L327" s="40"/>
      <c r="M327" s="219"/>
      <c r="N327" s="220"/>
      <c r="O327" s="72"/>
      <c r="P327" s="72"/>
      <c r="Q327" s="72"/>
      <c r="R327" s="72"/>
      <c r="S327" s="72"/>
      <c r="T327" s="73"/>
      <c r="U327" s="35"/>
      <c r="V327" s="35"/>
      <c r="W327" s="35"/>
      <c r="X327" s="35"/>
      <c r="Y327" s="35"/>
      <c r="Z327" s="35"/>
      <c r="AA327" s="35"/>
      <c r="AB327" s="35"/>
      <c r="AC327" s="35"/>
      <c r="AD327" s="35"/>
      <c r="AE327" s="35"/>
      <c r="AT327" s="18" t="s">
        <v>194</v>
      </c>
      <c r="AU327" s="18" t="s">
        <v>83</v>
      </c>
    </row>
    <row r="328" spans="1:65" s="13" customFormat="1" ht="10.199999999999999">
      <c r="B328" s="222"/>
      <c r="C328" s="223"/>
      <c r="D328" s="217" t="s">
        <v>214</v>
      </c>
      <c r="E328" s="224" t="s">
        <v>1</v>
      </c>
      <c r="F328" s="225" t="s">
        <v>4400</v>
      </c>
      <c r="G328" s="223"/>
      <c r="H328" s="224" t="s">
        <v>1</v>
      </c>
      <c r="I328" s="226"/>
      <c r="J328" s="223"/>
      <c r="K328" s="223"/>
      <c r="L328" s="227"/>
      <c r="M328" s="228"/>
      <c r="N328" s="229"/>
      <c r="O328" s="229"/>
      <c r="P328" s="229"/>
      <c r="Q328" s="229"/>
      <c r="R328" s="229"/>
      <c r="S328" s="229"/>
      <c r="T328" s="230"/>
      <c r="AT328" s="231" t="s">
        <v>214</v>
      </c>
      <c r="AU328" s="231" t="s">
        <v>83</v>
      </c>
      <c r="AV328" s="13" t="s">
        <v>81</v>
      </c>
      <c r="AW328" s="13" t="s">
        <v>30</v>
      </c>
      <c r="AX328" s="13" t="s">
        <v>73</v>
      </c>
      <c r="AY328" s="231" t="s">
        <v>185</v>
      </c>
    </row>
    <row r="329" spans="1:65" s="13" customFormat="1" ht="10.199999999999999">
      <c r="B329" s="222"/>
      <c r="C329" s="223"/>
      <c r="D329" s="217" t="s">
        <v>214</v>
      </c>
      <c r="E329" s="224" t="s">
        <v>1</v>
      </c>
      <c r="F329" s="225" t="s">
        <v>4401</v>
      </c>
      <c r="G329" s="223"/>
      <c r="H329" s="224" t="s">
        <v>1</v>
      </c>
      <c r="I329" s="226"/>
      <c r="J329" s="223"/>
      <c r="K329" s="223"/>
      <c r="L329" s="227"/>
      <c r="M329" s="228"/>
      <c r="N329" s="229"/>
      <c r="O329" s="229"/>
      <c r="P329" s="229"/>
      <c r="Q329" s="229"/>
      <c r="R329" s="229"/>
      <c r="S329" s="229"/>
      <c r="T329" s="230"/>
      <c r="AT329" s="231" t="s">
        <v>214</v>
      </c>
      <c r="AU329" s="231" t="s">
        <v>83</v>
      </c>
      <c r="AV329" s="13" t="s">
        <v>81</v>
      </c>
      <c r="AW329" s="13" t="s">
        <v>30</v>
      </c>
      <c r="AX329" s="13" t="s">
        <v>73</v>
      </c>
      <c r="AY329" s="231" t="s">
        <v>185</v>
      </c>
    </row>
    <row r="330" spans="1:65" s="14" customFormat="1" ht="10.199999999999999">
      <c r="B330" s="232"/>
      <c r="C330" s="233"/>
      <c r="D330" s="217" t="s">
        <v>214</v>
      </c>
      <c r="E330" s="234" t="s">
        <v>1</v>
      </c>
      <c r="F330" s="235" t="s">
        <v>4363</v>
      </c>
      <c r="G330" s="233"/>
      <c r="H330" s="236">
        <v>14.678000000000001</v>
      </c>
      <c r="I330" s="237"/>
      <c r="J330" s="233"/>
      <c r="K330" s="233"/>
      <c r="L330" s="238"/>
      <c r="M330" s="239"/>
      <c r="N330" s="240"/>
      <c r="O330" s="240"/>
      <c r="P330" s="240"/>
      <c r="Q330" s="240"/>
      <c r="R330" s="240"/>
      <c r="S330" s="240"/>
      <c r="T330" s="241"/>
      <c r="AT330" s="242" t="s">
        <v>214</v>
      </c>
      <c r="AU330" s="242" t="s">
        <v>83</v>
      </c>
      <c r="AV330" s="14" t="s">
        <v>83</v>
      </c>
      <c r="AW330" s="14" t="s">
        <v>30</v>
      </c>
      <c r="AX330" s="14" t="s">
        <v>73</v>
      </c>
      <c r="AY330" s="242" t="s">
        <v>185</v>
      </c>
    </row>
    <row r="331" spans="1:65" s="13" customFormat="1" ht="10.199999999999999">
      <c r="B331" s="222"/>
      <c r="C331" s="223"/>
      <c r="D331" s="217" t="s">
        <v>214</v>
      </c>
      <c r="E331" s="224" t="s">
        <v>1</v>
      </c>
      <c r="F331" s="225" t="s">
        <v>4402</v>
      </c>
      <c r="G331" s="223"/>
      <c r="H331" s="224" t="s">
        <v>1</v>
      </c>
      <c r="I331" s="226"/>
      <c r="J331" s="223"/>
      <c r="K331" s="223"/>
      <c r="L331" s="227"/>
      <c r="M331" s="228"/>
      <c r="N331" s="229"/>
      <c r="O331" s="229"/>
      <c r="P331" s="229"/>
      <c r="Q331" s="229"/>
      <c r="R331" s="229"/>
      <c r="S331" s="229"/>
      <c r="T331" s="230"/>
      <c r="AT331" s="231" t="s">
        <v>214</v>
      </c>
      <c r="AU331" s="231" t="s">
        <v>83</v>
      </c>
      <c r="AV331" s="13" t="s">
        <v>81</v>
      </c>
      <c r="AW331" s="13" t="s">
        <v>30</v>
      </c>
      <c r="AX331" s="13" t="s">
        <v>73</v>
      </c>
      <c r="AY331" s="231" t="s">
        <v>185</v>
      </c>
    </row>
    <row r="332" spans="1:65" s="14" customFormat="1" ht="10.199999999999999">
      <c r="B332" s="232"/>
      <c r="C332" s="233"/>
      <c r="D332" s="217" t="s">
        <v>214</v>
      </c>
      <c r="E332" s="234" t="s">
        <v>1</v>
      </c>
      <c r="F332" s="235" t="s">
        <v>4396</v>
      </c>
      <c r="G332" s="233"/>
      <c r="H332" s="236">
        <v>27.04</v>
      </c>
      <c r="I332" s="237"/>
      <c r="J332" s="233"/>
      <c r="K332" s="233"/>
      <c r="L332" s="238"/>
      <c r="M332" s="239"/>
      <c r="N332" s="240"/>
      <c r="O332" s="240"/>
      <c r="P332" s="240"/>
      <c r="Q332" s="240"/>
      <c r="R332" s="240"/>
      <c r="S332" s="240"/>
      <c r="T332" s="241"/>
      <c r="AT332" s="242" t="s">
        <v>214</v>
      </c>
      <c r="AU332" s="242" t="s">
        <v>83</v>
      </c>
      <c r="AV332" s="14" t="s">
        <v>83</v>
      </c>
      <c r="AW332" s="14" t="s">
        <v>30</v>
      </c>
      <c r="AX332" s="14" t="s">
        <v>73</v>
      </c>
      <c r="AY332" s="242" t="s">
        <v>185</v>
      </c>
    </row>
    <row r="333" spans="1:65" s="16" customFormat="1" ht="10.199999999999999">
      <c r="B333" s="275"/>
      <c r="C333" s="276"/>
      <c r="D333" s="217" t="s">
        <v>214</v>
      </c>
      <c r="E333" s="277" t="s">
        <v>1</v>
      </c>
      <c r="F333" s="278" t="s">
        <v>4238</v>
      </c>
      <c r="G333" s="276"/>
      <c r="H333" s="279">
        <v>41.718000000000004</v>
      </c>
      <c r="I333" s="280"/>
      <c r="J333" s="276"/>
      <c r="K333" s="276"/>
      <c r="L333" s="281"/>
      <c r="M333" s="282"/>
      <c r="N333" s="283"/>
      <c r="O333" s="283"/>
      <c r="P333" s="283"/>
      <c r="Q333" s="283"/>
      <c r="R333" s="283"/>
      <c r="S333" s="283"/>
      <c r="T333" s="284"/>
      <c r="AT333" s="285" t="s">
        <v>214</v>
      </c>
      <c r="AU333" s="285" t="s">
        <v>83</v>
      </c>
      <c r="AV333" s="16" t="s">
        <v>202</v>
      </c>
      <c r="AW333" s="16" t="s">
        <v>30</v>
      </c>
      <c r="AX333" s="16" t="s">
        <v>73</v>
      </c>
      <c r="AY333" s="285" t="s">
        <v>185</v>
      </c>
    </row>
    <row r="334" spans="1:65" s="14" customFormat="1" ht="10.199999999999999">
      <c r="B334" s="232"/>
      <c r="C334" s="233"/>
      <c r="D334" s="217" t="s">
        <v>214</v>
      </c>
      <c r="E334" s="234" t="s">
        <v>1</v>
      </c>
      <c r="F334" s="235" t="s">
        <v>4403</v>
      </c>
      <c r="G334" s="233"/>
      <c r="H334" s="236">
        <v>1.7000000000000001E-2</v>
      </c>
      <c r="I334" s="237"/>
      <c r="J334" s="233"/>
      <c r="K334" s="233"/>
      <c r="L334" s="238"/>
      <c r="M334" s="239"/>
      <c r="N334" s="240"/>
      <c r="O334" s="240"/>
      <c r="P334" s="240"/>
      <c r="Q334" s="240"/>
      <c r="R334" s="240"/>
      <c r="S334" s="240"/>
      <c r="T334" s="241"/>
      <c r="AT334" s="242" t="s">
        <v>214</v>
      </c>
      <c r="AU334" s="242" t="s">
        <v>83</v>
      </c>
      <c r="AV334" s="14" t="s">
        <v>83</v>
      </c>
      <c r="AW334" s="14" t="s">
        <v>30</v>
      </c>
      <c r="AX334" s="14" t="s">
        <v>81</v>
      </c>
      <c r="AY334" s="242" t="s">
        <v>185</v>
      </c>
    </row>
    <row r="335" spans="1:65" s="2" customFormat="1" ht="21.75" customHeight="1">
      <c r="A335" s="35"/>
      <c r="B335" s="36"/>
      <c r="C335" s="204" t="s">
        <v>438</v>
      </c>
      <c r="D335" s="204" t="s">
        <v>187</v>
      </c>
      <c r="E335" s="205" t="s">
        <v>4404</v>
      </c>
      <c r="F335" s="206" t="s">
        <v>4405</v>
      </c>
      <c r="G335" s="207" t="s">
        <v>210</v>
      </c>
      <c r="H335" s="208">
        <v>29.355</v>
      </c>
      <c r="I335" s="209"/>
      <c r="J335" s="210">
        <f>ROUND(I335*H335,2)</f>
        <v>0</v>
      </c>
      <c r="K335" s="206" t="s">
        <v>191</v>
      </c>
      <c r="L335" s="40"/>
      <c r="M335" s="211" t="s">
        <v>1</v>
      </c>
      <c r="N335" s="212" t="s">
        <v>38</v>
      </c>
      <c r="O335" s="72"/>
      <c r="P335" s="213">
        <f>O335*H335</f>
        <v>0</v>
      </c>
      <c r="Q335" s="213">
        <v>3.0000000000000001E-5</v>
      </c>
      <c r="R335" s="213">
        <f>Q335*H335</f>
        <v>8.8065000000000007E-4</v>
      </c>
      <c r="S335" s="213">
        <v>0</v>
      </c>
      <c r="T335" s="214">
        <f>S335*H335</f>
        <v>0</v>
      </c>
      <c r="U335" s="35"/>
      <c r="V335" s="35"/>
      <c r="W335" s="35"/>
      <c r="X335" s="35"/>
      <c r="Y335" s="35"/>
      <c r="Z335" s="35"/>
      <c r="AA335" s="35"/>
      <c r="AB335" s="35"/>
      <c r="AC335" s="35"/>
      <c r="AD335" s="35"/>
      <c r="AE335" s="35"/>
      <c r="AR335" s="215" t="s">
        <v>296</v>
      </c>
      <c r="AT335" s="215" t="s">
        <v>187</v>
      </c>
      <c r="AU335" s="215" t="s">
        <v>83</v>
      </c>
      <c r="AY335" s="18" t="s">
        <v>185</v>
      </c>
      <c r="BE335" s="216">
        <f>IF(N335="základní",J335,0)</f>
        <v>0</v>
      </c>
      <c r="BF335" s="216">
        <f>IF(N335="snížená",J335,0)</f>
        <v>0</v>
      </c>
      <c r="BG335" s="216">
        <f>IF(N335="zákl. přenesená",J335,0)</f>
        <v>0</v>
      </c>
      <c r="BH335" s="216">
        <f>IF(N335="sníž. přenesená",J335,0)</f>
        <v>0</v>
      </c>
      <c r="BI335" s="216">
        <f>IF(N335="nulová",J335,0)</f>
        <v>0</v>
      </c>
      <c r="BJ335" s="18" t="s">
        <v>81</v>
      </c>
      <c r="BK335" s="216">
        <f>ROUND(I335*H335,2)</f>
        <v>0</v>
      </c>
      <c r="BL335" s="18" t="s">
        <v>296</v>
      </c>
      <c r="BM335" s="215" t="s">
        <v>4406</v>
      </c>
    </row>
    <row r="336" spans="1:65" s="2" customFormat="1" ht="19.2">
      <c r="A336" s="35"/>
      <c r="B336" s="36"/>
      <c r="C336" s="37"/>
      <c r="D336" s="217" t="s">
        <v>194</v>
      </c>
      <c r="E336" s="37"/>
      <c r="F336" s="218" t="s">
        <v>4407</v>
      </c>
      <c r="G336" s="37"/>
      <c r="H336" s="37"/>
      <c r="I336" s="116"/>
      <c r="J336" s="37"/>
      <c r="K336" s="37"/>
      <c r="L336" s="40"/>
      <c r="M336" s="219"/>
      <c r="N336" s="220"/>
      <c r="O336" s="72"/>
      <c r="P336" s="72"/>
      <c r="Q336" s="72"/>
      <c r="R336" s="72"/>
      <c r="S336" s="72"/>
      <c r="T336" s="73"/>
      <c r="U336" s="35"/>
      <c r="V336" s="35"/>
      <c r="W336" s="35"/>
      <c r="X336" s="35"/>
      <c r="Y336" s="35"/>
      <c r="Z336" s="35"/>
      <c r="AA336" s="35"/>
      <c r="AB336" s="35"/>
      <c r="AC336" s="35"/>
      <c r="AD336" s="35"/>
      <c r="AE336" s="35"/>
      <c r="AT336" s="18" t="s">
        <v>194</v>
      </c>
      <c r="AU336" s="18" t="s">
        <v>83</v>
      </c>
    </row>
    <row r="337" spans="1:65" s="2" customFormat="1" ht="38.4">
      <c r="A337" s="35"/>
      <c r="B337" s="36"/>
      <c r="C337" s="37"/>
      <c r="D337" s="217" t="s">
        <v>196</v>
      </c>
      <c r="E337" s="37"/>
      <c r="F337" s="221" t="s">
        <v>1356</v>
      </c>
      <c r="G337" s="37"/>
      <c r="H337" s="37"/>
      <c r="I337" s="116"/>
      <c r="J337" s="37"/>
      <c r="K337" s="37"/>
      <c r="L337" s="40"/>
      <c r="M337" s="219"/>
      <c r="N337" s="220"/>
      <c r="O337" s="72"/>
      <c r="P337" s="72"/>
      <c r="Q337" s="72"/>
      <c r="R337" s="72"/>
      <c r="S337" s="72"/>
      <c r="T337" s="73"/>
      <c r="U337" s="35"/>
      <c r="V337" s="35"/>
      <c r="W337" s="35"/>
      <c r="X337" s="35"/>
      <c r="Y337" s="35"/>
      <c r="Z337" s="35"/>
      <c r="AA337" s="35"/>
      <c r="AB337" s="35"/>
      <c r="AC337" s="35"/>
      <c r="AD337" s="35"/>
      <c r="AE337" s="35"/>
      <c r="AT337" s="18" t="s">
        <v>196</v>
      </c>
      <c r="AU337" s="18" t="s">
        <v>83</v>
      </c>
    </row>
    <row r="338" spans="1:65" s="13" customFormat="1" ht="10.199999999999999">
      <c r="B338" s="222"/>
      <c r="C338" s="223"/>
      <c r="D338" s="217" t="s">
        <v>214</v>
      </c>
      <c r="E338" s="224" t="s">
        <v>1</v>
      </c>
      <c r="F338" s="225" t="s">
        <v>4401</v>
      </c>
      <c r="G338" s="223"/>
      <c r="H338" s="224" t="s">
        <v>1</v>
      </c>
      <c r="I338" s="226"/>
      <c r="J338" s="223"/>
      <c r="K338" s="223"/>
      <c r="L338" s="227"/>
      <c r="M338" s="228"/>
      <c r="N338" s="229"/>
      <c r="O338" s="229"/>
      <c r="P338" s="229"/>
      <c r="Q338" s="229"/>
      <c r="R338" s="229"/>
      <c r="S338" s="229"/>
      <c r="T338" s="230"/>
      <c r="AT338" s="231" t="s">
        <v>214</v>
      </c>
      <c r="AU338" s="231" t="s">
        <v>83</v>
      </c>
      <c r="AV338" s="13" t="s">
        <v>81</v>
      </c>
      <c r="AW338" s="13" t="s">
        <v>30</v>
      </c>
      <c r="AX338" s="13" t="s">
        <v>73</v>
      </c>
      <c r="AY338" s="231" t="s">
        <v>185</v>
      </c>
    </row>
    <row r="339" spans="1:65" s="14" customFormat="1" ht="10.199999999999999">
      <c r="B339" s="232"/>
      <c r="C339" s="233"/>
      <c r="D339" s="217" t="s">
        <v>214</v>
      </c>
      <c r="E339" s="234" t="s">
        <v>1</v>
      </c>
      <c r="F339" s="235" t="s">
        <v>4408</v>
      </c>
      <c r="G339" s="233"/>
      <c r="H339" s="236">
        <v>29.355</v>
      </c>
      <c r="I339" s="237"/>
      <c r="J339" s="233"/>
      <c r="K339" s="233"/>
      <c r="L339" s="238"/>
      <c r="M339" s="239"/>
      <c r="N339" s="240"/>
      <c r="O339" s="240"/>
      <c r="P339" s="240"/>
      <c r="Q339" s="240"/>
      <c r="R339" s="240"/>
      <c r="S339" s="240"/>
      <c r="T339" s="241"/>
      <c r="AT339" s="242" t="s">
        <v>214</v>
      </c>
      <c r="AU339" s="242" t="s">
        <v>83</v>
      </c>
      <c r="AV339" s="14" t="s">
        <v>83</v>
      </c>
      <c r="AW339" s="14" t="s">
        <v>30</v>
      </c>
      <c r="AX339" s="14" t="s">
        <v>81</v>
      </c>
      <c r="AY339" s="242" t="s">
        <v>185</v>
      </c>
    </row>
    <row r="340" spans="1:65" s="2" customFormat="1" ht="21.75" customHeight="1">
      <c r="A340" s="35"/>
      <c r="B340" s="36"/>
      <c r="C340" s="204" t="s">
        <v>446</v>
      </c>
      <c r="D340" s="204" t="s">
        <v>187</v>
      </c>
      <c r="E340" s="205" t="s">
        <v>4409</v>
      </c>
      <c r="F340" s="206" t="s">
        <v>4410</v>
      </c>
      <c r="G340" s="207" t="s">
        <v>210</v>
      </c>
      <c r="H340" s="208">
        <v>54.08</v>
      </c>
      <c r="I340" s="209"/>
      <c r="J340" s="210">
        <f>ROUND(I340*H340,2)</f>
        <v>0</v>
      </c>
      <c r="K340" s="206" t="s">
        <v>191</v>
      </c>
      <c r="L340" s="40"/>
      <c r="M340" s="211" t="s">
        <v>1</v>
      </c>
      <c r="N340" s="212" t="s">
        <v>38</v>
      </c>
      <c r="O340" s="72"/>
      <c r="P340" s="213">
        <f>O340*H340</f>
        <v>0</v>
      </c>
      <c r="Q340" s="213">
        <v>3.0000000000000001E-5</v>
      </c>
      <c r="R340" s="213">
        <f>Q340*H340</f>
        <v>1.6224E-3</v>
      </c>
      <c r="S340" s="213">
        <v>0</v>
      </c>
      <c r="T340" s="214">
        <f>S340*H340</f>
        <v>0</v>
      </c>
      <c r="U340" s="35"/>
      <c r="V340" s="35"/>
      <c r="W340" s="35"/>
      <c r="X340" s="35"/>
      <c r="Y340" s="35"/>
      <c r="Z340" s="35"/>
      <c r="AA340" s="35"/>
      <c r="AB340" s="35"/>
      <c r="AC340" s="35"/>
      <c r="AD340" s="35"/>
      <c r="AE340" s="35"/>
      <c r="AR340" s="215" t="s">
        <v>296</v>
      </c>
      <c r="AT340" s="215" t="s">
        <v>187</v>
      </c>
      <c r="AU340" s="215" t="s">
        <v>83</v>
      </c>
      <c r="AY340" s="18" t="s">
        <v>185</v>
      </c>
      <c r="BE340" s="216">
        <f>IF(N340="základní",J340,0)</f>
        <v>0</v>
      </c>
      <c r="BF340" s="216">
        <f>IF(N340="snížená",J340,0)</f>
        <v>0</v>
      </c>
      <c r="BG340" s="216">
        <f>IF(N340="zákl. přenesená",J340,0)</f>
        <v>0</v>
      </c>
      <c r="BH340" s="216">
        <f>IF(N340="sníž. přenesená",J340,0)</f>
        <v>0</v>
      </c>
      <c r="BI340" s="216">
        <f>IF(N340="nulová",J340,0)</f>
        <v>0</v>
      </c>
      <c r="BJ340" s="18" t="s">
        <v>81</v>
      </c>
      <c r="BK340" s="216">
        <f>ROUND(I340*H340,2)</f>
        <v>0</v>
      </c>
      <c r="BL340" s="18" t="s">
        <v>296</v>
      </c>
      <c r="BM340" s="215" t="s">
        <v>4411</v>
      </c>
    </row>
    <row r="341" spans="1:65" s="2" customFormat="1" ht="19.2">
      <c r="A341" s="35"/>
      <c r="B341" s="36"/>
      <c r="C341" s="37"/>
      <c r="D341" s="217" t="s">
        <v>194</v>
      </c>
      <c r="E341" s="37"/>
      <c r="F341" s="218" t="s">
        <v>4412</v>
      </c>
      <c r="G341" s="37"/>
      <c r="H341" s="37"/>
      <c r="I341" s="116"/>
      <c r="J341" s="37"/>
      <c r="K341" s="37"/>
      <c r="L341" s="40"/>
      <c r="M341" s="219"/>
      <c r="N341" s="220"/>
      <c r="O341" s="72"/>
      <c r="P341" s="72"/>
      <c r="Q341" s="72"/>
      <c r="R341" s="72"/>
      <c r="S341" s="72"/>
      <c r="T341" s="73"/>
      <c r="U341" s="35"/>
      <c r="V341" s="35"/>
      <c r="W341" s="35"/>
      <c r="X341" s="35"/>
      <c r="Y341" s="35"/>
      <c r="Z341" s="35"/>
      <c r="AA341" s="35"/>
      <c r="AB341" s="35"/>
      <c r="AC341" s="35"/>
      <c r="AD341" s="35"/>
      <c r="AE341" s="35"/>
      <c r="AT341" s="18" t="s">
        <v>194</v>
      </c>
      <c r="AU341" s="18" t="s">
        <v>83</v>
      </c>
    </row>
    <row r="342" spans="1:65" s="2" customFormat="1" ht="38.4">
      <c r="A342" s="35"/>
      <c r="B342" s="36"/>
      <c r="C342" s="37"/>
      <c r="D342" s="217" t="s">
        <v>196</v>
      </c>
      <c r="E342" s="37"/>
      <c r="F342" s="221" t="s">
        <v>1356</v>
      </c>
      <c r="G342" s="37"/>
      <c r="H342" s="37"/>
      <c r="I342" s="116"/>
      <c r="J342" s="37"/>
      <c r="K342" s="37"/>
      <c r="L342" s="40"/>
      <c r="M342" s="219"/>
      <c r="N342" s="220"/>
      <c r="O342" s="72"/>
      <c r="P342" s="72"/>
      <c r="Q342" s="72"/>
      <c r="R342" s="72"/>
      <c r="S342" s="72"/>
      <c r="T342" s="73"/>
      <c r="U342" s="35"/>
      <c r="V342" s="35"/>
      <c r="W342" s="35"/>
      <c r="X342" s="35"/>
      <c r="Y342" s="35"/>
      <c r="Z342" s="35"/>
      <c r="AA342" s="35"/>
      <c r="AB342" s="35"/>
      <c r="AC342" s="35"/>
      <c r="AD342" s="35"/>
      <c r="AE342" s="35"/>
      <c r="AT342" s="18" t="s">
        <v>196</v>
      </c>
      <c r="AU342" s="18" t="s">
        <v>83</v>
      </c>
    </row>
    <row r="343" spans="1:65" s="13" customFormat="1" ht="10.199999999999999">
      <c r="B343" s="222"/>
      <c r="C343" s="223"/>
      <c r="D343" s="217" t="s">
        <v>214</v>
      </c>
      <c r="E343" s="224" t="s">
        <v>1</v>
      </c>
      <c r="F343" s="225" t="s">
        <v>4402</v>
      </c>
      <c r="G343" s="223"/>
      <c r="H343" s="224" t="s">
        <v>1</v>
      </c>
      <c r="I343" s="226"/>
      <c r="J343" s="223"/>
      <c r="K343" s="223"/>
      <c r="L343" s="227"/>
      <c r="M343" s="228"/>
      <c r="N343" s="229"/>
      <c r="O343" s="229"/>
      <c r="P343" s="229"/>
      <c r="Q343" s="229"/>
      <c r="R343" s="229"/>
      <c r="S343" s="229"/>
      <c r="T343" s="230"/>
      <c r="AT343" s="231" t="s">
        <v>214</v>
      </c>
      <c r="AU343" s="231" t="s">
        <v>83</v>
      </c>
      <c r="AV343" s="13" t="s">
        <v>81</v>
      </c>
      <c r="AW343" s="13" t="s">
        <v>30</v>
      </c>
      <c r="AX343" s="13" t="s">
        <v>73</v>
      </c>
      <c r="AY343" s="231" t="s">
        <v>185</v>
      </c>
    </row>
    <row r="344" spans="1:65" s="14" customFormat="1" ht="10.199999999999999">
      <c r="B344" s="232"/>
      <c r="C344" s="233"/>
      <c r="D344" s="217" t="s">
        <v>214</v>
      </c>
      <c r="E344" s="234" t="s">
        <v>1</v>
      </c>
      <c r="F344" s="235" t="s">
        <v>4413</v>
      </c>
      <c r="G344" s="233"/>
      <c r="H344" s="236">
        <v>54.08</v>
      </c>
      <c r="I344" s="237"/>
      <c r="J344" s="233"/>
      <c r="K344" s="233"/>
      <c r="L344" s="238"/>
      <c r="M344" s="239"/>
      <c r="N344" s="240"/>
      <c r="O344" s="240"/>
      <c r="P344" s="240"/>
      <c r="Q344" s="240"/>
      <c r="R344" s="240"/>
      <c r="S344" s="240"/>
      <c r="T344" s="241"/>
      <c r="AT344" s="242" t="s">
        <v>214</v>
      </c>
      <c r="AU344" s="242" t="s">
        <v>83</v>
      </c>
      <c r="AV344" s="14" t="s">
        <v>83</v>
      </c>
      <c r="AW344" s="14" t="s">
        <v>30</v>
      </c>
      <c r="AX344" s="14" t="s">
        <v>81</v>
      </c>
      <c r="AY344" s="242" t="s">
        <v>185</v>
      </c>
    </row>
    <row r="345" spans="1:65" s="2" customFormat="1" ht="16.5" customHeight="1">
      <c r="A345" s="35"/>
      <c r="B345" s="36"/>
      <c r="C345" s="258" t="s">
        <v>458</v>
      </c>
      <c r="D345" s="258" t="s">
        <v>521</v>
      </c>
      <c r="E345" s="259" t="s">
        <v>4414</v>
      </c>
      <c r="F345" s="260" t="s">
        <v>4415</v>
      </c>
      <c r="G345" s="261" t="s">
        <v>449</v>
      </c>
      <c r="H345" s="262">
        <v>4.2000000000000003E-2</v>
      </c>
      <c r="I345" s="263"/>
      <c r="J345" s="264">
        <f>ROUND(I345*H345,2)</f>
        <v>0</v>
      </c>
      <c r="K345" s="260" t="s">
        <v>191</v>
      </c>
      <c r="L345" s="265"/>
      <c r="M345" s="266" t="s">
        <v>1</v>
      </c>
      <c r="N345" s="267" t="s">
        <v>38</v>
      </c>
      <c r="O345" s="72"/>
      <c r="P345" s="213">
        <f>O345*H345</f>
        <v>0</v>
      </c>
      <c r="Q345" s="213">
        <v>1</v>
      </c>
      <c r="R345" s="213">
        <f>Q345*H345</f>
        <v>4.2000000000000003E-2</v>
      </c>
      <c r="S345" s="213">
        <v>0</v>
      </c>
      <c r="T345" s="214">
        <f>S345*H345</f>
        <v>0</v>
      </c>
      <c r="U345" s="35"/>
      <c r="V345" s="35"/>
      <c r="W345" s="35"/>
      <c r="X345" s="35"/>
      <c r="Y345" s="35"/>
      <c r="Z345" s="35"/>
      <c r="AA345" s="35"/>
      <c r="AB345" s="35"/>
      <c r="AC345" s="35"/>
      <c r="AD345" s="35"/>
      <c r="AE345" s="35"/>
      <c r="AR345" s="215" t="s">
        <v>416</v>
      </c>
      <c r="AT345" s="215" t="s">
        <v>521</v>
      </c>
      <c r="AU345" s="215" t="s">
        <v>83</v>
      </c>
      <c r="AY345" s="18" t="s">
        <v>185</v>
      </c>
      <c r="BE345" s="216">
        <f>IF(N345="základní",J345,0)</f>
        <v>0</v>
      </c>
      <c r="BF345" s="216">
        <f>IF(N345="snížená",J345,0)</f>
        <v>0</v>
      </c>
      <c r="BG345" s="216">
        <f>IF(N345="zákl. přenesená",J345,0)</f>
        <v>0</v>
      </c>
      <c r="BH345" s="216">
        <f>IF(N345="sníž. přenesená",J345,0)</f>
        <v>0</v>
      </c>
      <c r="BI345" s="216">
        <f>IF(N345="nulová",J345,0)</f>
        <v>0</v>
      </c>
      <c r="BJ345" s="18" t="s">
        <v>81</v>
      </c>
      <c r="BK345" s="216">
        <f>ROUND(I345*H345,2)</f>
        <v>0</v>
      </c>
      <c r="BL345" s="18" t="s">
        <v>296</v>
      </c>
      <c r="BM345" s="215" t="s">
        <v>4416</v>
      </c>
    </row>
    <row r="346" spans="1:65" s="2" customFormat="1" ht="10.199999999999999">
      <c r="A346" s="35"/>
      <c r="B346" s="36"/>
      <c r="C346" s="37"/>
      <c r="D346" s="217" t="s">
        <v>194</v>
      </c>
      <c r="E346" s="37"/>
      <c r="F346" s="218" t="s">
        <v>4415</v>
      </c>
      <c r="G346" s="37"/>
      <c r="H346" s="37"/>
      <c r="I346" s="116"/>
      <c r="J346" s="37"/>
      <c r="K346" s="37"/>
      <c r="L346" s="40"/>
      <c r="M346" s="219"/>
      <c r="N346" s="220"/>
      <c r="O346" s="72"/>
      <c r="P346" s="72"/>
      <c r="Q346" s="72"/>
      <c r="R346" s="72"/>
      <c r="S346" s="72"/>
      <c r="T346" s="73"/>
      <c r="U346" s="35"/>
      <c r="V346" s="35"/>
      <c r="W346" s="35"/>
      <c r="X346" s="35"/>
      <c r="Y346" s="35"/>
      <c r="Z346" s="35"/>
      <c r="AA346" s="35"/>
      <c r="AB346" s="35"/>
      <c r="AC346" s="35"/>
      <c r="AD346" s="35"/>
      <c r="AE346" s="35"/>
      <c r="AT346" s="18" t="s">
        <v>194</v>
      </c>
      <c r="AU346" s="18" t="s">
        <v>83</v>
      </c>
    </row>
    <row r="347" spans="1:65" s="13" customFormat="1" ht="10.199999999999999">
      <c r="B347" s="222"/>
      <c r="C347" s="223"/>
      <c r="D347" s="217" t="s">
        <v>214</v>
      </c>
      <c r="E347" s="224" t="s">
        <v>1</v>
      </c>
      <c r="F347" s="225" t="s">
        <v>4417</v>
      </c>
      <c r="G347" s="223"/>
      <c r="H347" s="224" t="s">
        <v>1</v>
      </c>
      <c r="I347" s="226"/>
      <c r="J347" s="223"/>
      <c r="K347" s="223"/>
      <c r="L347" s="227"/>
      <c r="M347" s="228"/>
      <c r="N347" s="229"/>
      <c r="O347" s="229"/>
      <c r="P347" s="229"/>
      <c r="Q347" s="229"/>
      <c r="R347" s="229"/>
      <c r="S347" s="229"/>
      <c r="T347" s="230"/>
      <c r="AT347" s="231" t="s">
        <v>214</v>
      </c>
      <c r="AU347" s="231" t="s">
        <v>83</v>
      </c>
      <c r="AV347" s="13" t="s">
        <v>81</v>
      </c>
      <c r="AW347" s="13" t="s">
        <v>30</v>
      </c>
      <c r="AX347" s="13" t="s">
        <v>73</v>
      </c>
      <c r="AY347" s="231" t="s">
        <v>185</v>
      </c>
    </row>
    <row r="348" spans="1:65" s="13" customFormat="1" ht="10.199999999999999">
      <c r="B348" s="222"/>
      <c r="C348" s="223"/>
      <c r="D348" s="217" t="s">
        <v>214</v>
      </c>
      <c r="E348" s="224" t="s">
        <v>1</v>
      </c>
      <c r="F348" s="225" t="s">
        <v>4401</v>
      </c>
      <c r="G348" s="223"/>
      <c r="H348" s="224" t="s">
        <v>1</v>
      </c>
      <c r="I348" s="226"/>
      <c r="J348" s="223"/>
      <c r="K348" s="223"/>
      <c r="L348" s="227"/>
      <c r="M348" s="228"/>
      <c r="N348" s="229"/>
      <c r="O348" s="229"/>
      <c r="P348" s="229"/>
      <c r="Q348" s="229"/>
      <c r="R348" s="229"/>
      <c r="S348" s="229"/>
      <c r="T348" s="230"/>
      <c r="AT348" s="231" t="s">
        <v>214</v>
      </c>
      <c r="AU348" s="231" t="s">
        <v>83</v>
      </c>
      <c r="AV348" s="13" t="s">
        <v>81</v>
      </c>
      <c r="AW348" s="13" t="s">
        <v>30</v>
      </c>
      <c r="AX348" s="13" t="s">
        <v>73</v>
      </c>
      <c r="AY348" s="231" t="s">
        <v>185</v>
      </c>
    </row>
    <row r="349" spans="1:65" s="14" customFormat="1" ht="10.199999999999999">
      <c r="B349" s="232"/>
      <c r="C349" s="233"/>
      <c r="D349" s="217" t="s">
        <v>214</v>
      </c>
      <c r="E349" s="234" t="s">
        <v>1</v>
      </c>
      <c r="F349" s="235" t="s">
        <v>4408</v>
      </c>
      <c r="G349" s="233"/>
      <c r="H349" s="236">
        <v>29.355</v>
      </c>
      <c r="I349" s="237"/>
      <c r="J349" s="233"/>
      <c r="K349" s="233"/>
      <c r="L349" s="238"/>
      <c r="M349" s="239"/>
      <c r="N349" s="240"/>
      <c r="O349" s="240"/>
      <c r="P349" s="240"/>
      <c r="Q349" s="240"/>
      <c r="R349" s="240"/>
      <c r="S349" s="240"/>
      <c r="T349" s="241"/>
      <c r="AT349" s="242" t="s">
        <v>214</v>
      </c>
      <c r="AU349" s="242" t="s">
        <v>83</v>
      </c>
      <c r="AV349" s="14" t="s">
        <v>83</v>
      </c>
      <c r="AW349" s="14" t="s">
        <v>30</v>
      </c>
      <c r="AX349" s="14" t="s">
        <v>73</v>
      </c>
      <c r="AY349" s="242" t="s">
        <v>185</v>
      </c>
    </row>
    <row r="350" spans="1:65" s="13" customFormat="1" ht="10.199999999999999">
      <c r="B350" s="222"/>
      <c r="C350" s="223"/>
      <c r="D350" s="217" t="s">
        <v>214</v>
      </c>
      <c r="E350" s="224" t="s">
        <v>1</v>
      </c>
      <c r="F350" s="225" t="s">
        <v>4402</v>
      </c>
      <c r="G350" s="223"/>
      <c r="H350" s="224" t="s">
        <v>1</v>
      </c>
      <c r="I350" s="226"/>
      <c r="J350" s="223"/>
      <c r="K350" s="223"/>
      <c r="L350" s="227"/>
      <c r="M350" s="228"/>
      <c r="N350" s="229"/>
      <c r="O350" s="229"/>
      <c r="P350" s="229"/>
      <c r="Q350" s="229"/>
      <c r="R350" s="229"/>
      <c r="S350" s="229"/>
      <c r="T350" s="230"/>
      <c r="AT350" s="231" t="s">
        <v>214</v>
      </c>
      <c r="AU350" s="231" t="s">
        <v>83</v>
      </c>
      <c r="AV350" s="13" t="s">
        <v>81</v>
      </c>
      <c r="AW350" s="13" t="s">
        <v>30</v>
      </c>
      <c r="AX350" s="13" t="s">
        <v>73</v>
      </c>
      <c r="AY350" s="231" t="s">
        <v>185</v>
      </c>
    </row>
    <row r="351" spans="1:65" s="14" customFormat="1" ht="10.199999999999999">
      <c r="B351" s="232"/>
      <c r="C351" s="233"/>
      <c r="D351" s="217" t="s">
        <v>214</v>
      </c>
      <c r="E351" s="234" t="s">
        <v>1</v>
      </c>
      <c r="F351" s="235" t="s">
        <v>4413</v>
      </c>
      <c r="G351" s="233"/>
      <c r="H351" s="236">
        <v>54.08</v>
      </c>
      <c r="I351" s="237"/>
      <c r="J351" s="233"/>
      <c r="K351" s="233"/>
      <c r="L351" s="238"/>
      <c r="M351" s="239"/>
      <c r="N351" s="240"/>
      <c r="O351" s="240"/>
      <c r="P351" s="240"/>
      <c r="Q351" s="240"/>
      <c r="R351" s="240"/>
      <c r="S351" s="240"/>
      <c r="T351" s="241"/>
      <c r="AT351" s="242" t="s">
        <v>214</v>
      </c>
      <c r="AU351" s="242" t="s">
        <v>83</v>
      </c>
      <c r="AV351" s="14" t="s">
        <v>83</v>
      </c>
      <c r="AW351" s="14" t="s">
        <v>30</v>
      </c>
      <c r="AX351" s="14" t="s">
        <v>73</v>
      </c>
      <c r="AY351" s="242" t="s">
        <v>185</v>
      </c>
    </row>
    <row r="352" spans="1:65" s="16" customFormat="1" ht="10.199999999999999">
      <c r="B352" s="275"/>
      <c r="C352" s="276"/>
      <c r="D352" s="217" t="s">
        <v>214</v>
      </c>
      <c r="E352" s="277" t="s">
        <v>1</v>
      </c>
      <c r="F352" s="278" t="s">
        <v>4238</v>
      </c>
      <c r="G352" s="276"/>
      <c r="H352" s="279">
        <v>83.435000000000002</v>
      </c>
      <c r="I352" s="280"/>
      <c r="J352" s="276"/>
      <c r="K352" s="276"/>
      <c r="L352" s="281"/>
      <c r="M352" s="282"/>
      <c r="N352" s="283"/>
      <c r="O352" s="283"/>
      <c r="P352" s="283"/>
      <c r="Q352" s="283"/>
      <c r="R352" s="283"/>
      <c r="S352" s="283"/>
      <c r="T352" s="284"/>
      <c r="AT352" s="285" t="s">
        <v>214</v>
      </c>
      <c r="AU352" s="285" t="s">
        <v>83</v>
      </c>
      <c r="AV352" s="16" t="s">
        <v>202</v>
      </c>
      <c r="AW352" s="16" t="s">
        <v>30</v>
      </c>
      <c r="AX352" s="16" t="s">
        <v>73</v>
      </c>
      <c r="AY352" s="285" t="s">
        <v>185</v>
      </c>
    </row>
    <row r="353" spans="1:65" s="14" customFormat="1" ht="10.199999999999999">
      <c r="B353" s="232"/>
      <c r="C353" s="233"/>
      <c r="D353" s="217" t="s">
        <v>214</v>
      </c>
      <c r="E353" s="234" t="s">
        <v>1</v>
      </c>
      <c r="F353" s="235" t="s">
        <v>4418</v>
      </c>
      <c r="G353" s="233"/>
      <c r="H353" s="236">
        <v>4.2000000000000003E-2</v>
      </c>
      <c r="I353" s="237"/>
      <c r="J353" s="233"/>
      <c r="K353" s="233"/>
      <c r="L353" s="238"/>
      <c r="M353" s="239"/>
      <c r="N353" s="240"/>
      <c r="O353" s="240"/>
      <c r="P353" s="240"/>
      <c r="Q353" s="240"/>
      <c r="R353" s="240"/>
      <c r="S353" s="240"/>
      <c r="T353" s="241"/>
      <c r="AT353" s="242" t="s">
        <v>214</v>
      </c>
      <c r="AU353" s="242" t="s">
        <v>83</v>
      </c>
      <c r="AV353" s="14" t="s">
        <v>83</v>
      </c>
      <c r="AW353" s="14" t="s">
        <v>30</v>
      </c>
      <c r="AX353" s="14" t="s">
        <v>81</v>
      </c>
      <c r="AY353" s="242" t="s">
        <v>185</v>
      </c>
    </row>
    <row r="354" spans="1:65" s="2" customFormat="1" ht="21.75" customHeight="1">
      <c r="A354" s="35"/>
      <c r="B354" s="36"/>
      <c r="C354" s="204" t="s">
        <v>466</v>
      </c>
      <c r="D354" s="204" t="s">
        <v>187</v>
      </c>
      <c r="E354" s="205" t="s">
        <v>4419</v>
      </c>
      <c r="F354" s="206" t="s">
        <v>4420</v>
      </c>
      <c r="G354" s="207" t="s">
        <v>210</v>
      </c>
      <c r="H354" s="208">
        <v>41.718000000000004</v>
      </c>
      <c r="I354" s="209"/>
      <c r="J354" s="210">
        <f>ROUND(I354*H354,2)</f>
        <v>0</v>
      </c>
      <c r="K354" s="206" t="s">
        <v>191</v>
      </c>
      <c r="L354" s="40"/>
      <c r="M354" s="211" t="s">
        <v>1</v>
      </c>
      <c r="N354" s="212" t="s">
        <v>38</v>
      </c>
      <c r="O354" s="72"/>
      <c r="P354" s="213">
        <f>O354*H354</f>
        <v>0</v>
      </c>
      <c r="Q354" s="213">
        <v>0</v>
      </c>
      <c r="R354" s="213">
        <f>Q354*H354</f>
        <v>0</v>
      </c>
      <c r="S354" s="213">
        <v>0</v>
      </c>
      <c r="T354" s="214">
        <f>S354*H354</f>
        <v>0</v>
      </c>
      <c r="U354" s="35"/>
      <c r="V354" s="35"/>
      <c r="W354" s="35"/>
      <c r="X354" s="35"/>
      <c r="Y354" s="35"/>
      <c r="Z354" s="35"/>
      <c r="AA354" s="35"/>
      <c r="AB354" s="35"/>
      <c r="AC354" s="35"/>
      <c r="AD354" s="35"/>
      <c r="AE354" s="35"/>
      <c r="AR354" s="215" t="s">
        <v>296</v>
      </c>
      <c r="AT354" s="215" t="s">
        <v>187</v>
      </c>
      <c r="AU354" s="215" t="s">
        <v>83</v>
      </c>
      <c r="AY354" s="18" t="s">
        <v>185</v>
      </c>
      <c r="BE354" s="216">
        <f>IF(N354="základní",J354,0)</f>
        <v>0</v>
      </c>
      <c r="BF354" s="216">
        <f>IF(N354="snížená",J354,0)</f>
        <v>0</v>
      </c>
      <c r="BG354" s="216">
        <f>IF(N354="zákl. přenesená",J354,0)</f>
        <v>0</v>
      </c>
      <c r="BH354" s="216">
        <f>IF(N354="sníž. přenesená",J354,0)</f>
        <v>0</v>
      </c>
      <c r="BI354" s="216">
        <f>IF(N354="nulová",J354,0)</f>
        <v>0</v>
      </c>
      <c r="BJ354" s="18" t="s">
        <v>81</v>
      </c>
      <c r="BK354" s="216">
        <f>ROUND(I354*H354,2)</f>
        <v>0</v>
      </c>
      <c r="BL354" s="18" t="s">
        <v>296</v>
      </c>
      <c r="BM354" s="215" t="s">
        <v>4421</v>
      </c>
    </row>
    <row r="355" spans="1:65" s="2" customFormat="1" ht="19.2">
      <c r="A355" s="35"/>
      <c r="B355" s="36"/>
      <c r="C355" s="37"/>
      <c r="D355" s="217" t="s">
        <v>194</v>
      </c>
      <c r="E355" s="37"/>
      <c r="F355" s="218" t="s">
        <v>4422</v>
      </c>
      <c r="G355" s="37"/>
      <c r="H355" s="37"/>
      <c r="I355" s="116"/>
      <c r="J355" s="37"/>
      <c r="K355" s="37"/>
      <c r="L355" s="40"/>
      <c r="M355" s="219"/>
      <c r="N355" s="220"/>
      <c r="O355" s="72"/>
      <c r="P355" s="72"/>
      <c r="Q355" s="72"/>
      <c r="R355" s="72"/>
      <c r="S355" s="72"/>
      <c r="T355" s="73"/>
      <c r="U355" s="35"/>
      <c r="V355" s="35"/>
      <c r="W355" s="35"/>
      <c r="X355" s="35"/>
      <c r="Y355" s="35"/>
      <c r="Z355" s="35"/>
      <c r="AA355" s="35"/>
      <c r="AB355" s="35"/>
      <c r="AC355" s="35"/>
      <c r="AD355" s="35"/>
      <c r="AE355" s="35"/>
      <c r="AT355" s="18" t="s">
        <v>194</v>
      </c>
      <c r="AU355" s="18" t="s">
        <v>83</v>
      </c>
    </row>
    <row r="356" spans="1:65" s="2" customFormat="1" ht="76.8">
      <c r="A356" s="35"/>
      <c r="B356" s="36"/>
      <c r="C356" s="37"/>
      <c r="D356" s="217" t="s">
        <v>196</v>
      </c>
      <c r="E356" s="37"/>
      <c r="F356" s="221" t="s">
        <v>1018</v>
      </c>
      <c r="G356" s="37"/>
      <c r="H356" s="37"/>
      <c r="I356" s="116"/>
      <c r="J356" s="37"/>
      <c r="K356" s="37"/>
      <c r="L356" s="40"/>
      <c r="M356" s="219"/>
      <c r="N356" s="220"/>
      <c r="O356" s="72"/>
      <c r="P356" s="72"/>
      <c r="Q356" s="72"/>
      <c r="R356" s="72"/>
      <c r="S356" s="72"/>
      <c r="T356" s="73"/>
      <c r="U356" s="35"/>
      <c r="V356" s="35"/>
      <c r="W356" s="35"/>
      <c r="X356" s="35"/>
      <c r="Y356" s="35"/>
      <c r="Z356" s="35"/>
      <c r="AA356" s="35"/>
      <c r="AB356" s="35"/>
      <c r="AC356" s="35"/>
      <c r="AD356" s="35"/>
      <c r="AE356" s="35"/>
      <c r="AT356" s="18" t="s">
        <v>196</v>
      </c>
      <c r="AU356" s="18" t="s">
        <v>83</v>
      </c>
    </row>
    <row r="357" spans="1:65" s="14" customFormat="1" ht="10.199999999999999">
      <c r="B357" s="232"/>
      <c r="C357" s="233"/>
      <c r="D357" s="217" t="s">
        <v>214</v>
      </c>
      <c r="E357" s="234" t="s">
        <v>1</v>
      </c>
      <c r="F357" s="235" t="s">
        <v>4363</v>
      </c>
      <c r="G357" s="233"/>
      <c r="H357" s="236">
        <v>14.678000000000001</v>
      </c>
      <c r="I357" s="237"/>
      <c r="J357" s="233"/>
      <c r="K357" s="233"/>
      <c r="L357" s="238"/>
      <c r="M357" s="239"/>
      <c r="N357" s="240"/>
      <c r="O357" s="240"/>
      <c r="P357" s="240"/>
      <c r="Q357" s="240"/>
      <c r="R357" s="240"/>
      <c r="S357" s="240"/>
      <c r="T357" s="241"/>
      <c r="AT357" s="242" t="s">
        <v>214</v>
      </c>
      <c r="AU357" s="242" t="s">
        <v>83</v>
      </c>
      <c r="AV357" s="14" t="s">
        <v>83</v>
      </c>
      <c r="AW357" s="14" t="s">
        <v>30</v>
      </c>
      <c r="AX357" s="14" t="s">
        <v>73</v>
      </c>
      <c r="AY357" s="242" t="s">
        <v>185</v>
      </c>
    </row>
    <row r="358" spans="1:65" s="14" customFormat="1" ht="10.199999999999999">
      <c r="B358" s="232"/>
      <c r="C358" s="233"/>
      <c r="D358" s="217" t="s">
        <v>214</v>
      </c>
      <c r="E358" s="234" t="s">
        <v>1</v>
      </c>
      <c r="F358" s="235" t="s">
        <v>4396</v>
      </c>
      <c r="G358" s="233"/>
      <c r="H358" s="236">
        <v>27.04</v>
      </c>
      <c r="I358" s="237"/>
      <c r="J358" s="233"/>
      <c r="K358" s="233"/>
      <c r="L358" s="238"/>
      <c r="M358" s="239"/>
      <c r="N358" s="240"/>
      <c r="O358" s="240"/>
      <c r="P358" s="240"/>
      <c r="Q358" s="240"/>
      <c r="R358" s="240"/>
      <c r="S358" s="240"/>
      <c r="T358" s="241"/>
      <c r="AT358" s="242" t="s">
        <v>214</v>
      </c>
      <c r="AU358" s="242" t="s">
        <v>83</v>
      </c>
      <c r="AV358" s="14" t="s">
        <v>83</v>
      </c>
      <c r="AW358" s="14" t="s">
        <v>30</v>
      </c>
      <c r="AX358" s="14" t="s">
        <v>73</v>
      </c>
      <c r="AY358" s="242" t="s">
        <v>185</v>
      </c>
    </row>
    <row r="359" spans="1:65" s="15" customFormat="1" ht="10.199999999999999">
      <c r="B359" s="243"/>
      <c r="C359" s="244"/>
      <c r="D359" s="217" t="s">
        <v>214</v>
      </c>
      <c r="E359" s="245" t="s">
        <v>1</v>
      </c>
      <c r="F359" s="246" t="s">
        <v>219</v>
      </c>
      <c r="G359" s="244"/>
      <c r="H359" s="247">
        <v>41.718000000000004</v>
      </c>
      <c r="I359" s="248"/>
      <c r="J359" s="244"/>
      <c r="K359" s="244"/>
      <c r="L359" s="249"/>
      <c r="M359" s="250"/>
      <c r="N359" s="251"/>
      <c r="O359" s="251"/>
      <c r="P359" s="251"/>
      <c r="Q359" s="251"/>
      <c r="R359" s="251"/>
      <c r="S359" s="251"/>
      <c r="T359" s="252"/>
      <c r="AT359" s="253" t="s">
        <v>214</v>
      </c>
      <c r="AU359" s="253" t="s">
        <v>83</v>
      </c>
      <c r="AV359" s="15" t="s">
        <v>192</v>
      </c>
      <c r="AW359" s="15" t="s">
        <v>30</v>
      </c>
      <c r="AX359" s="15" t="s">
        <v>81</v>
      </c>
      <c r="AY359" s="253" t="s">
        <v>185</v>
      </c>
    </row>
    <row r="360" spans="1:65" s="2" customFormat="1" ht="16.5" customHeight="1">
      <c r="A360" s="35"/>
      <c r="B360" s="36"/>
      <c r="C360" s="258" t="s">
        <v>234</v>
      </c>
      <c r="D360" s="258" t="s">
        <v>521</v>
      </c>
      <c r="E360" s="259" t="s">
        <v>4423</v>
      </c>
      <c r="F360" s="260" t="s">
        <v>4424</v>
      </c>
      <c r="G360" s="261" t="s">
        <v>210</v>
      </c>
      <c r="H360" s="262">
        <v>45.89</v>
      </c>
      <c r="I360" s="263"/>
      <c r="J360" s="264">
        <f>ROUND(I360*H360,2)</f>
        <v>0</v>
      </c>
      <c r="K360" s="260" t="s">
        <v>1</v>
      </c>
      <c r="L360" s="265"/>
      <c r="M360" s="266" t="s">
        <v>1</v>
      </c>
      <c r="N360" s="267" t="s">
        <v>38</v>
      </c>
      <c r="O360" s="72"/>
      <c r="P360" s="213">
        <f>O360*H360</f>
        <v>0</v>
      </c>
      <c r="Q360" s="213">
        <v>0</v>
      </c>
      <c r="R360" s="213">
        <f>Q360*H360</f>
        <v>0</v>
      </c>
      <c r="S360" s="213">
        <v>0</v>
      </c>
      <c r="T360" s="214">
        <f>S360*H360</f>
        <v>0</v>
      </c>
      <c r="U360" s="35"/>
      <c r="V360" s="35"/>
      <c r="W360" s="35"/>
      <c r="X360" s="35"/>
      <c r="Y360" s="35"/>
      <c r="Z360" s="35"/>
      <c r="AA360" s="35"/>
      <c r="AB360" s="35"/>
      <c r="AC360" s="35"/>
      <c r="AD360" s="35"/>
      <c r="AE360" s="35"/>
      <c r="AR360" s="215" t="s">
        <v>416</v>
      </c>
      <c r="AT360" s="215" t="s">
        <v>521</v>
      </c>
      <c r="AU360" s="215" t="s">
        <v>83</v>
      </c>
      <c r="AY360" s="18" t="s">
        <v>185</v>
      </c>
      <c r="BE360" s="216">
        <f>IF(N360="základní",J360,0)</f>
        <v>0</v>
      </c>
      <c r="BF360" s="216">
        <f>IF(N360="snížená",J360,0)</f>
        <v>0</v>
      </c>
      <c r="BG360" s="216">
        <f>IF(N360="zákl. přenesená",J360,0)</f>
        <v>0</v>
      </c>
      <c r="BH360" s="216">
        <f>IF(N360="sníž. přenesená",J360,0)</f>
        <v>0</v>
      </c>
      <c r="BI360" s="216">
        <f>IF(N360="nulová",J360,0)</f>
        <v>0</v>
      </c>
      <c r="BJ360" s="18" t="s">
        <v>81</v>
      </c>
      <c r="BK360" s="216">
        <f>ROUND(I360*H360,2)</f>
        <v>0</v>
      </c>
      <c r="BL360" s="18" t="s">
        <v>296</v>
      </c>
      <c r="BM360" s="215" t="s">
        <v>4425</v>
      </c>
    </row>
    <row r="361" spans="1:65" s="2" customFormat="1" ht="10.199999999999999">
      <c r="A361" s="35"/>
      <c r="B361" s="36"/>
      <c r="C361" s="37"/>
      <c r="D361" s="217" t="s">
        <v>194</v>
      </c>
      <c r="E361" s="37"/>
      <c r="F361" s="218" t="s">
        <v>4424</v>
      </c>
      <c r="G361" s="37"/>
      <c r="H361" s="37"/>
      <c r="I361" s="116"/>
      <c r="J361" s="37"/>
      <c r="K361" s="37"/>
      <c r="L361" s="40"/>
      <c r="M361" s="219"/>
      <c r="N361" s="220"/>
      <c r="O361" s="72"/>
      <c r="P361" s="72"/>
      <c r="Q361" s="72"/>
      <c r="R361" s="72"/>
      <c r="S361" s="72"/>
      <c r="T361" s="73"/>
      <c r="U361" s="35"/>
      <c r="V361" s="35"/>
      <c r="W361" s="35"/>
      <c r="X361" s="35"/>
      <c r="Y361" s="35"/>
      <c r="Z361" s="35"/>
      <c r="AA361" s="35"/>
      <c r="AB361" s="35"/>
      <c r="AC361" s="35"/>
      <c r="AD361" s="35"/>
      <c r="AE361" s="35"/>
      <c r="AT361" s="18" t="s">
        <v>194</v>
      </c>
      <c r="AU361" s="18" t="s">
        <v>83</v>
      </c>
    </row>
    <row r="362" spans="1:65" s="13" customFormat="1" ht="10.199999999999999">
      <c r="B362" s="222"/>
      <c r="C362" s="223"/>
      <c r="D362" s="217" t="s">
        <v>214</v>
      </c>
      <c r="E362" s="224" t="s">
        <v>1</v>
      </c>
      <c r="F362" s="225" t="s">
        <v>4401</v>
      </c>
      <c r="G362" s="223"/>
      <c r="H362" s="224" t="s">
        <v>1</v>
      </c>
      <c r="I362" s="226"/>
      <c r="J362" s="223"/>
      <c r="K362" s="223"/>
      <c r="L362" s="227"/>
      <c r="M362" s="228"/>
      <c r="N362" s="229"/>
      <c r="O362" s="229"/>
      <c r="P362" s="229"/>
      <c r="Q362" s="229"/>
      <c r="R362" s="229"/>
      <c r="S362" s="229"/>
      <c r="T362" s="230"/>
      <c r="AT362" s="231" t="s">
        <v>214</v>
      </c>
      <c r="AU362" s="231" t="s">
        <v>83</v>
      </c>
      <c r="AV362" s="13" t="s">
        <v>81</v>
      </c>
      <c r="AW362" s="13" t="s">
        <v>30</v>
      </c>
      <c r="AX362" s="13" t="s">
        <v>73</v>
      </c>
      <c r="AY362" s="231" t="s">
        <v>185</v>
      </c>
    </row>
    <row r="363" spans="1:65" s="14" customFormat="1" ht="10.199999999999999">
      <c r="B363" s="232"/>
      <c r="C363" s="233"/>
      <c r="D363" s="217" t="s">
        <v>214</v>
      </c>
      <c r="E363" s="234" t="s">
        <v>1</v>
      </c>
      <c r="F363" s="235" t="s">
        <v>4363</v>
      </c>
      <c r="G363" s="233"/>
      <c r="H363" s="236">
        <v>14.678000000000001</v>
      </c>
      <c r="I363" s="237"/>
      <c r="J363" s="233"/>
      <c r="K363" s="233"/>
      <c r="L363" s="238"/>
      <c r="M363" s="239"/>
      <c r="N363" s="240"/>
      <c r="O363" s="240"/>
      <c r="P363" s="240"/>
      <c r="Q363" s="240"/>
      <c r="R363" s="240"/>
      <c r="S363" s="240"/>
      <c r="T363" s="241"/>
      <c r="AT363" s="242" t="s">
        <v>214</v>
      </c>
      <c r="AU363" s="242" t="s">
        <v>83</v>
      </c>
      <c r="AV363" s="14" t="s">
        <v>83</v>
      </c>
      <c r="AW363" s="14" t="s">
        <v>30</v>
      </c>
      <c r="AX363" s="14" t="s">
        <v>73</v>
      </c>
      <c r="AY363" s="242" t="s">
        <v>185</v>
      </c>
    </row>
    <row r="364" spans="1:65" s="13" customFormat="1" ht="10.199999999999999">
      <c r="B364" s="222"/>
      <c r="C364" s="223"/>
      <c r="D364" s="217" t="s">
        <v>214</v>
      </c>
      <c r="E364" s="224" t="s">
        <v>1</v>
      </c>
      <c r="F364" s="225" t="s">
        <v>4402</v>
      </c>
      <c r="G364" s="223"/>
      <c r="H364" s="224" t="s">
        <v>1</v>
      </c>
      <c r="I364" s="226"/>
      <c r="J364" s="223"/>
      <c r="K364" s="223"/>
      <c r="L364" s="227"/>
      <c r="M364" s="228"/>
      <c r="N364" s="229"/>
      <c r="O364" s="229"/>
      <c r="P364" s="229"/>
      <c r="Q364" s="229"/>
      <c r="R364" s="229"/>
      <c r="S364" s="229"/>
      <c r="T364" s="230"/>
      <c r="AT364" s="231" t="s">
        <v>214</v>
      </c>
      <c r="AU364" s="231" t="s">
        <v>83</v>
      </c>
      <c r="AV364" s="13" t="s">
        <v>81</v>
      </c>
      <c r="AW364" s="13" t="s">
        <v>30</v>
      </c>
      <c r="AX364" s="13" t="s">
        <v>73</v>
      </c>
      <c r="AY364" s="231" t="s">
        <v>185</v>
      </c>
    </row>
    <row r="365" spans="1:65" s="14" customFormat="1" ht="10.199999999999999">
      <c r="B365" s="232"/>
      <c r="C365" s="233"/>
      <c r="D365" s="217" t="s">
        <v>214</v>
      </c>
      <c r="E365" s="234" t="s">
        <v>1</v>
      </c>
      <c r="F365" s="235" t="s">
        <v>4396</v>
      </c>
      <c r="G365" s="233"/>
      <c r="H365" s="236">
        <v>27.04</v>
      </c>
      <c r="I365" s="237"/>
      <c r="J365" s="233"/>
      <c r="K365" s="233"/>
      <c r="L365" s="238"/>
      <c r="M365" s="239"/>
      <c r="N365" s="240"/>
      <c r="O365" s="240"/>
      <c r="P365" s="240"/>
      <c r="Q365" s="240"/>
      <c r="R365" s="240"/>
      <c r="S365" s="240"/>
      <c r="T365" s="241"/>
      <c r="AT365" s="242" t="s">
        <v>214</v>
      </c>
      <c r="AU365" s="242" t="s">
        <v>83</v>
      </c>
      <c r="AV365" s="14" t="s">
        <v>83</v>
      </c>
      <c r="AW365" s="14" t="s">
        <v>30</v>
      </c>
      <c r="AX365" s="14" t="s">
        <v>73</v>
      </c>
      <c r="AY365" s="242" t="s">
        <v>185</v>
      </c>
    </row>
    <row r="366" spans="1:65" s="16" customFormat="1" ht="10.199999999999999">
      <c r="B366" s="275"/>
      <c r="C366" s="276"/>
      <c r="D366" s="217" t="s">
        <v>214</v>
      </c>
      <c r="E366" s="277" t="s">
        <v>1</v>
      </c>
      <c r="F366" s="278" t="s">
        <v>4238</v>
      </c>
      <c r="G366" s="276"/>
      <c r="H366" s="279">
        <v>41.718000000000004</v>
      </c>
      <c r="I366" s="280"/>
      <c r="J366" s="276"/>
      <c r="K366" s="276"/>
      <c r="L366" s="281"/>
      <c r="M366" s="282"/>
      <c r="N366" s="283"/>
      <c r="O366" s="283"/>
      <c r="P366" s="283"/>
      <c r="Q366" s="283"/>
      <c r="R366" s="283"/>
      <c r="S366" s="283"/>
      <c r="T366" s="284"/>
      <c r="AT366" s="285" t="s">
        <v>214</v>
      </c>
      <c r="AU366" s="285" t="s">
        <v>83</v>
      </c>
      <c r="AV366" s="16" t="s">
        <v>202</v>
      </c>
      <c r="AW366" s="16" t="s">
        <v>30</v>
      </c>
      <c r="AX366" s="16" t="s">
        <v>73</v>
      </c>
      <c r="AY366" s="285" t="s">
        <v>185</v>
      </c>
    </row>
    <row r="367" spans="1:65" s="14" customFormat="1" ht="10.199999999999999">
      <c r="B367" s="232"/>
      <c r="C367" s="233"/>
      <c r="D367" s="217" t="s">
        <v>214</v>
      </c>
      <c r="E367" s="234" t="s">
        <v>1</v>
      </c>
      <c r="F367" s="235" t="s">
        <v>4426</v>
      </c>
      <c r="G367" s="233"/>
      <c r="H367" s="236">
        <v>45.89</v>
      </c>
      <c r="I367" s="237"/>
      <c r="J367" s="233"/>
      <c r="K367" s="233"/>
      <c r="L367" s="238"/>
      <c r="M367" s="239"/>
      <c r="N367" s="240"/>
      <c r="O367" s="240"/>
      <c r="P367" s="240"/>
      <c r="Q367" s="240"/>
      <c r="R367" s="240"/>
      <c r="S367" s="240"/>
      <c r="T367" s="241"/>
      <c r="AT367" s="242" t="s">
        <v>214</v>
      </c>
      <c r="AU367" s="242" t="s">
        <v>83</v>
      </c>
      <c r="AV367" s="14" t="s">
        <v>83</v>
      </c>
      <c r="AW367" s="14" t="s">
        <v>30</v>
      </c>
      <c r="AX367" s="14" t="s">
        <v>81</v>
      </c>
      <c r="AY367" s="242" t="s">
        <v>185</v>
      </c>
    </row>
    <row r="368" spans="1:65" s="2" customFormat="1" ht="16.5" customHeight="1">
      <c r="A368" s="35"/>
      <c r="B368" s="36"/>
      <c r="C368" s="204" t="s">
        <v>476</v>
      </c>
      <c r="D368" s="204" t="s">
        <v>187</v>
      </c>
      <c r="E368" s="205" t="s">
        <v>4427</v>
      </c>
      <c r="F368" s="206" t="s">
        <v>4428</v>
      </c>
      <c r="G368" s="207" t="s">
        <v>449</v>
      </c>
      <c r="H368" s="208">
        <v>133.48599999999999</v>
      </c>
      <c r="I368" s="209"/>
      <c r="J368" s="210">
        <f>ROUND(I368*H368,2)</f>
        <v>0</v>
      </c>
      <c r="K368" s="206" t="s">
        <v>1</v>
      </c>
      <c r="L368" s="40"/>
      <c r="M368" s="211" t="s">
        <v>1</v>
      </c>
      <c r="N368" s="212" t="s">
        <v>38</v>
      </c>
      <c r="O368" s="72"/>
      <c r="P368" s="213">
        <f>O368*H368</f>
        <v>0</v>
      </c>
      <c r="Q368" s="213">
        <v>0</v>
      </c>
      <c r="R368" s="213">
        <f>Q368*H368</f>
        <v>0</v>
      </c>
      <c r="S368" s="213">
        <v>0</v>
      </c>
      <c r="T368" s="214">
        <f>S368*H368</f>
        <v>0</v>
      </c>
      <c r="U368" s="35"/>
      <c r="V368" s="35"/>
      <c r="W368" s="35"/>
      <c r="X368" s="35"/>
      <c r="Y368" s="35"/>
      <c r="Z368" s="35"/>
      <c r="AA368" s="35"/>
      <c r="AB368" s="35"/>
      <c r="AC368" s="35"/>
      <c r="AD368" s="35"/>
      <c r="AE368" s="35"/>
      <c r="AR368" s="215" t="s">
        <v>296</v>
      </c>
      <c r="AT368" s="215" t="s">
        <v>187</v>
      </c>
      <c r="AU368" s="215" t="s">
        <v>83</v>
      </c>
      <c r="AY368" s="18" t="s">
        <v>185</v>
      </c>
      <c r="BE368" s="216">
        <f>IF(N368="základní",J368,0)</f>
        <v>0</v>
      </c>
      <c r="BF368" s="216">
        <f>IF(N368="snížená",J368,0)</f>
        <v>0</v>
      </c>
      <c r="BG368" s="216">
        <f>IF(N368="zákl. přenesená",J368,0)</f>
        <v>0</v>
      </c>
      <c r="BH368" s="216">
        <f>IF(N368="sníž. přenesená",J368,0)</f>
        <v>0</v>
      </c>
      <c r="BI368" s="216">
        <f>IF(N368="nulová",J368,0)</f>
        <v>0</v>
      </c>
      <c r="BJ368" s="18" t="s">
        <v>81</v>
      </c>
      <c r="BK368" s="216">
        <f>ROUND(I368*H368,2)</f>
        <v>0</v>
      </c>
      <c r="BL368" s="18" t="s">
        <v>296</v>
      </c>
      <c r="BM368" s="215" t="s">
        <v>4429</v>
      </c>
    </row>
    <row r="369" spans="1:65" s="2" customFormat="1" ht="10.199999999999999">
      <c r="A369" s="35"/>
      <c r="B369" s="36"/>
      <c r="C369" s="37"/>
      <c r="D369" s="217" t="s">
        <v>194</v>
      </c>
      <c r="E369" s="37"/>
      <c r="F369" s="218" t="s">
        <v>4428</v>
      </c>
      <c r="G369" s="37"/>
      <c r="H369" s="37"/>
      <c r="I369" s="116"/>
      <c r="J369" s="37"/>
      <c r="K369" s="37"/>
      <c r="L369" s="40"/>
      <c r="M369" s="219"/>
      <c r="N369" s="220"/>
      <c r="O369" s="72"/>
      <c r="P369" s="72"/>
      <c r="Q369" s="72"/>
      <c r="R369" s="72"/>
      <c r="S369" s="72"/>
      <c r="T369" s="73"/>
      <c r="U369" s="35"/>
      <c r="V369" s="35"/>
      <c r="W369" s="35"/>
      <c r="X369" s="35"/>
      <c r="Y369" s="35"/>
      <c r="Z369" s="35"/>
      <c r="AA369" s="35"/>
      <c r="AB369" s="35"/>
      <c r="AC369" s="35"/>
      <c r="AD369" s="35"/>
      <c r="AE369" s="35"/>
      <c r="AT369" s="18" t="s">
        <v>194</v>
      </c>
      <c r="AU369" s="18" t="s">
        <v>83</v>
      </c>
    </row>
    <row r="370" spans="1:65" s="14" customFormat="1" ht="10.199999999999999">
      <c r="B370" s="232"/>
      <c r="C370" s="233"/>
      <c r="D370" s="217" t="s">
        <v>214</v>
      </c>
      <c r="E370" s="234" t="s">
        <v>1</v>
      </c>
      <c r="F370" s="235" t="s">
        <v>4430</v>
      </c>
      <c r="G370" s="233"/>
      <c r="H370" s="236">
        <v>133.48599999999999</v>
      </c>
      <c r="I370" s="237"/>
      <c r="J370" s="233"/>
      <c r="K370" s="233"/>
      <c r="L370" s="238"/>
      <c r="M370" s="239"/>
      <c r="N370" s="240"/>
      <c r="O370" s="240"/>
      <c r="P370" s="240"/>
      <c r="Q370" s="240"/>
      <c r="R370" s="240"/>
      <c r="S370" s="240"/>
      <c r="T370" s="241"/>
      <c r="AT370" s="242" t="s">
        <v>214</v>
      </c>
      <c r="AU370" s="242" t="s">
        <v>83</v>
      </c>
      <c r="AV370" s="14" t="s">
        <v>83</v>
      </c>
      <c r="AW370" s="14" t="s">
        <v>30</v>
      </c>
      <c r="AX370" s="14" t="s">
        <v>81</v>
      </c>
      <c r="AY370" s="242" t="s">
        <v>185</v>
      </c>
    </row>
    <row r="371" spans="1:65" s="2" customFormat="1" ht="21.75" customHeight="1">
      <c r="A371" s="35"/>
      <c r="B371" s="36"/>
      <c r="C371" s="204" t="s">
        <v>480</v>
      </c>
      <c r="D371" s="204" t="s">
        <v>187</v>
      </c>
      <c r="E371" s="205" t="s">
        <v>4431</v>
      </c>
      <c r="F371" s="206" t="s">
        <v>4432</v>
      </c>
      <c r="G371" s="207" t="s">
        <v>449</v>
      </c>
      <c r="H371" s="208">
        <v>6.2E-2</v>
      </c>
      <c r="I371" s="209"/>
      <c r="J371" s="210">
        <f>ROUND(I371*H371,2)</f>
        <v>0</v>
      </c>
      <c r="K371" s="206" t="s">
        <v>191</v>
      </c>
      <c r="L371" s="40"/>
      <c r="M371" s="211" t="s">
        <v>1</v>
      </c>
      <c r="N371" s="212" t="s">
        <v>38</v>
      </c>
      <c r="O371" s="72"/>
      <c r="P371" s="213">
        <f>O371*H371</f>
        <v>0</v>
      </c>
      <c r="Q371" s="213">
        <v>0</v>
      </c>
      <c r="R371" s="213">
        <f>Q371*H371</f>
        <v>0</v>
      </c>
      <c r="S371" s="213">
        <v>0</v>
      </c>
      <c r="T371" s="214">
        <f>S371*H371</f>
        <v>0</v>
      </c>
      <c r="U371" s="35"/>
      <c r="V371" s="35"/>
      <c r="W371" s="35"/>
      <c r="X371" s="35"/>
      <c r="Y371" s="35"/>
      <c r="Z371" s="35"/>
      <c r="AA371" s="35"/>
      <c r="AB371" s="35"/>
      <c r="AC371" s="35"/>
      <c r="AD371" s="35"/>
      <c r="AE371" s="35"/>
      <c r="AR371" s="215" t="s">
        <v>296</v>
      </c>
      <c r="AT371" s="215" t="s">
        <v>187</v>
      </c>
      <c r="AU371" s="215" t="s">
        <v>83</v>
      </c>
      <c r="AY371" s="18" t="s">
        <v>185</v>
      </c>
      <c r="BE371" s="216">
        <f>IF(N371="základní",J371,0)</f>
        <v>0</v>
      </c>
      <c r="BF371" s="216">
        <f>IF(N371="snížená",J371,0)</f>
        <v>0</v>
      </c>
      <c r="BG371" s="216">
        <f>IF(N371="zákl. přenesená",J371,0)</f>
        <v>0</v>
      </c>
      <c r="BH371" s="216">
        <f>IF(N371="sníž. přenesená",J371,0)</f>
        <v>0</v>
      </c>
      <c r="BI371" s="216">
        <f>IF(N371="nulová",J371,0)</f>
        <v>0</v>
      </c>
      <c r="BJ371" s="18" t="s">
        <v>81</v>
      </c>
      <c r="BK371" s="216">
        <f>ROUND(I371*H371,2)</f>
        <v>0</v>
      </c>
      <c r="BL371" s="18" t="s">
        <v>296</v>
      </c>
      <c r="BM371" s="215" t="s">
        <v>4433</v>
      </c>
    </row>
    <row r="372" spans="1:65" s="2" customFormat="1" ht="28.8">
      <c r="A372" s="35"/>
      <c r="B372" s="36"/>
      <c r="C372" s="37"/>
      <c r="D372" s="217" t="s">
        <v>194</v>
      </c>
      <c r="E372" s="37"/>
      <c r="F372" s="218" t="s">
        <v>4434</v>
      </c>
      <c r="G372" s="37"/>
      <c r="H372" s="37"/>
      <c r="I372" s="116"/>
      <c r="J372" s="37"/>
      <c r="K372" s="37"/>
      <c r="L372" s="40"/>
      <c r="M372" s="219"/>
      <c r="N372" s="220"/>
      <c r="O372" s="72"/>
      <c r="P372" s="72"/>
      <c r="Q372" s="72"/>
      <c r="R372" s="72"/>
      <c r="S372" s="72"/>
      <c r="T372" s="73"/>
      <c r="U372" s="35"/>
      <c r="V372" s="35"/>
      <c r="W372" s="35"/>
      <c r="X372" s="35"/>
      <c r="Y372" s="35"/>
      <c r="Z372" s="35"/>
      <c r="AA372" s="35"/>
      <c r="AB372" s="35"/>
      <c r="AC372" s="35"/>
      <c r="AD372" s="35"/>
      <c r="AE372" s="35"/>
      <c r="AT372" s="18" t="s">
        <v>194</v>
      </c>
      <c r="AU372" s="18" t="s">
        <v>83</v>
      </c>
    </row>
    <row r="373" spans="1:65" s="2" customFormat="1" ht="124.8">
      <c r="A373" s="35"/>
      <c r="B373" s="36"/>
      <c r="C373" s="37"/>
      <c r="D373" s="217" t="s">
        <v>196</v>
      </c>
      <c r="E373" s="37"/>
      <c r="F373" s="221" t="s">
        <v>4435</v>
      </c>
      <c r="G373" s="37"/>
      <c r="H373" s="37"/>
      <c r="I373" s="116"/>
      <c r="J373" s="37"/>
      <c r="K373" s="37"/>
      <c r="L373" s="40"/>
      <c r="M373" s="254"/>
      <c r="N373" s="255"/>
      <c r="O373" s="256"/>
      <c r="P373" s="256"/>
      <c r="Q373" s="256"/>
      <c r="R373" s="256"/>
      <c r="S373" s="256"/>
      <c r="T373" s="257"/>
      <c r="U373" s="35"/>
      <c r="V373" s="35"/>
      <c r="W373" s="35"/>
      <c r="X373" s="35"/>
      <c r="Y373" s="35"/>
      <c r="Z373" s="35"/>
      <c r="AA373" s="35"/>
      <c r="AB373" s="35"/>
      <c r="AC373" s="35"/>
      <c r="AD373" s="35"/>
      <c r="AE373" s="35"/>
      <c r="AT373" s="18" t="s">
        <v>196</v>
      </c>
      <c r="AU373" s="18" t="s">
        <v>83</v>
      </c>
    </row>
    <row r="374" spans="1:65" s="2" customFormat="1" ht="6.9" customHeight="1">
      <c r="A374" s="35"/>
      <c r="B374" s="55"/>
      <c r="C374" s="56"/>
      <c r="D374" s="56"/>
      <c r="E374" s="56"/>
      <c r="F374" s="56"/>
      <c r="G374" s="56"/>
      <c r="H374" s="56"/>
      <c r="I374" s="153"/>
      <c r="J374" s="56"/>
      <c r="K374" s="56"/>
      <c r="L374" s="40"/>
      <c r="M374" s="35"/>
      <c r="O374" s="35"/>
      <c r="P374" s="35"/>
      <c r="Q374" s="35"/>
      <c r="R374" s="35"/>
      <c r="S374" s="35"/>
      <c r="T374" s="35"/>
      <c r="U374" s="35"/>
      <c r="V374" s="35"/>
      <c r="W374" s="35"/>
      <c r="X374" s="35"/>
      <c r="Y374" s="35"/>
      <c r="Z374" s="35"/>
      <c r="AA374" s="35"/>
      <c r="AB374" s="35"/>
      <c r="AC374" s="35"/>
      <c r="AD374" s="35"/>
      <c r="AE374" s="35"/>
    </row>
  </sheetData>
  <sheetProtection algorithmName="SHA-512" hashValue="qOfSNxcDX49gvd88LJlDG/ETyHbvREXGk1RybJfr4X/kyvWDejXXhRbVdpORYMF6MbCCDErN/TupFyQFUJMivg==" saltValue="vvVCPjQBPp4NncCdafIL/iYVHTlCU5raQNukLl5qMTLEYpfK0puVMN/aAijly+2e73hh6zPGWFu2z61XVQxM2Q==" spinCount="100000" sheet="1" objects="1" scenarios="1" formatColumns="0" formatRows="0" autoFilter="0"/>
  <autoFilter ref="C123:K373"/>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7"/>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13"/>
      <c r="M2" s="313"/>
      <c r="N2" s="313"/>
      <c r="O2" s="313"/>
      <c r="P2" s="313"/>
      <c r="Q2" s="313"/>
      <c r="R2" s="313"/>
      <c r="S2" s="313"/>
      <c r="T2" s="313"/>
      <c r="U2" s="313"/>
      <c r="V2" s="313"/>
      <c r="AT2" s="18" t="s">
        <v>152</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153</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16.5" customHeight="1">
      <c r="B7" s="21"/>
      <c r="E7" s="327" t="str">
        <f>'Rekapitulace stavby'!K6</f>
        <v>Revitalizace náměstí ve Valašském Meziříčí</v>
      </c>
      <c r="F7" s="328"/>
      <c r="G7" s="328"/>
      <c r="H7" s="328"/>
      <c r="I7" s="109"/>
      <c r="L7" s="21"/>
    </row>
    <row r="8" spans="1:46" s="2" customFormat="1" ht="12" customHeight="1">
      <c r="A8" s="35"/>
      <c r="B8" s="40"/>
      <c r="C8" s="35"/>
      <c r="D8" s="115" t="s">
        <v>154</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29" t="s">
        <v>4436</v>
      </c>
      <c r="F9" s="330"/>
      <c r="G9" s="330"/>
      <c r="H9" s="330"/>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156</v>
      </c>
      <c r="G12" s="35"/>
      <c r="H12" s="35"/>
      <c r="I12" s="118" t="s">
        <v>22</v>
      </c>
      <c r="J12" s="119" t="str">
        <f>'Rekapitulace stavby'!AN8</f>
        <v>16. 10. 2020</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26</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27</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31" t="str">
        <f>'Rekapitulace stavby'!E14</f>
        <v>Vyplň údaj</v>
      </c>
      <c r="F18" s="332"/>
      <c r="G18" s="332"/>
      <c r="H18" s="332"/>
      <c r="I18" s="118"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29</v>
      </c>
      <c r="E20" s="35"/>
      <c r="F20" s="35"/>
      <c r="G20" s="35"/>
      <c r="H20" s="35"/>
      <c r="I20" s="118" t="s">
        <v>25</v>
      </c>
      <c r="J20" s="117"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157</v>
      </c>
      <c r="F21" s="35"/>
      <c r="G21" s="35"/>
      <c r="H21" s="35"/>
      <c r="I21" s="118" t="s">
        <v>26</v>
      </c>
      <c r="J21" s="117" t="s">
        <v>1</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31</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157</v>
      </c>
      <c r="F24" s="35"/>
      <c r="G24" s="35"/>
      <c r="H24" s="35"/>
      <c r="I24" s="118" t="s">
        <v>26</v>
      </c>
      <c r="J24" s="117" t="s">
        <v>1</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32</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33" t="s">
        <v>1</v>
      </c>
      <c r="F27" s="333"/>
      <c r="G27" s="333"/>
      <c r="H27" s="333"/>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ROUND(J121,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ROUND((SUM(BE121:BE166)),  2)</f>
        <v>0</v>
      </c>
      <c r="G33" s="35"/>
      <c r="H33" s="35"/>
      <c r="I33" s="132">
        <v>0.21</v>
      </c>
      <c r="J33" s="131">
        <f>ROUND(((SUM(BE121:BE166))*I33),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ROUND((SUM(BF121:BF166)),  2)</f>
        <v>0</v>
      </c>
      <c r="G34" s="35"/>
      <c r="H34" s="35"/>
      <c r="I34" s="132">
        <v>0.15</v>
      </c>
      <c r="J34" s="131">
        <f>ROUND(((SUM(BF121:BF166))*I34),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ROUND((SUM(BG121:BG166)),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ROUND((SUM(BH121:BH166)),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ROUND((SUM(BI121:BI166)),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158</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4" t="str">
        <f>E7</f>
        <v>Revitalizace náměstí ve Valašském Meziříčí</v>
      </c>
      <c r="F85" s="335"/>
      <c r="G85" s="335"/>
      <c r="H85" s="33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154</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3" t="str">
        <f>E9</f>
        <v>01 - VRN</v>
      </c>
      <c r="F87" s="336"/>
      <c r="G87" s="336"/>
      <c r="H87" s="336"/>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Valašské Meziříčí</v>
      </c>
      <c r="G89" s="37"/>
      <c r="H89" s="37"/>
      <c r="I89" s="118" t="s">
        <v>22</v>
      </c>
      <c r="J89" s="67" t="str">
        <f>IF(J12="","",J12)</f>
        <v>16. 10. 2020</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 xml:space="preserve"> </v>
      </c>
      <c r="G91" s="37"/>
      <c r="H91" s="37"/>
      <c r="I91" s="118" t="s">
        <v>29</v>
      </c>
      <c r="J91" s="33" t="str">
        <f>E21</f>
        <v>360 DEGREES CONSTRUCT s.r.o.</v>
      </c>
      <c r="K91" s="37"/>
      <c r="L91" s="52"/>
      <c r="S91" s="35"/>
      <c r="T91" s="35"/>
      <c r="U91" s="35"/>
      <c r="V91" s="35"/>
      <c r="W91" s="35"/>
      <c r="X91" s="35"/>
      <c r="Y91" s="35"/>
      <c r="Z91" s="35"/>
      <c r="AA91" s="35"/>
      <c r="AB91" s="35"/>
      <c r="AC91" s="35"/>
      <c r="AD91" s="35"/>
      <c r="AE91" s="35"/>
    </row>
    <row r="92" spans="1:47" s="2" customFormat="1" ht="25.65" customHeight="1">
      <c r="A92" s="35"/>
      <c r="B92" s="36"/>
      <c r="C92" s="30" t="s">
        <v>27</v>
      </c>
      <c r="D92" s="37"/>
      <c r="E92" s="37"/>
      <c r="F92" s="28" t="str">
        <f>IF(E18="","",E18)</f>
        <v>Vyplň údaj</v>
      </c>
      <c r="G92" s="37"/>
      <c r="H92" s="37"/>
      <c r="I92" s="118" t="s">
        <v>31</v>
      </c>
      <c r="J92" s="33" t="str">
        <f>E24</f>
        <v>360 DEGREES CONSTRUCT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159</v>
      </c>
      <c r="D94" s="158"/>
      <c r="E94" s="158"/>
      <c r="F94" s="158"/>
      <c r="G94" s="158"/>
      <c r="H94" s="158"/>
      <c r="I94" s="159"/>
      <c r="J94" s="160" t="s">
        <v>160</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161</v>
      </c>
      <c r="D96" s="37"/>
      <c r="E96" s="37"/>
      <c r="F96" s="37"/>
      <c r="G96" s="37"/>
      <c r="H96" s="37"/>
      <c r="I96" s="116"/>
      <c r="J96" s="85">
        <f>J121</f>
        <v>0</v>
      </c>
      <c r="K96" s="37"/>
      <c r="L96" s="52"/>
      <c r="S96" s="35"/>
      <c r="T96" s="35"/>
      <c r="U96" s="35"/>
      <c r="V96" s="35"/>
      <c r="W96" s="35"/>
      <c r="X96" s="35"/>
      <c r="Y96" s="35"/>
      <c r="Z96" s="35"/>
      <c r="AA96" s="35"/>
      <c r="AB96" s="35"/>
      <c r="AC96" s="35"/>
      <c r="AD96" s="35"/>
      <c r="AE96" s="35"/>
      <c r="AU96" s="18" t="s">
        <v>162</v>
      </c>
    </row>
    <row r="97" spans="1:31" s="9" customFormat="1" ht="24.9" customHeight="1">
      <c r="B97" s="162"/>
      <c r="C97" s="163"/>
      <c r="D97" s="164" t="s">
        <v>4437</v>
      </c>
      <c r="E97" s="165"/>
      <c r="F97" s="165"/>
      <c r="G97" s="165"/>
      <c r="H97" s="165"/>
      <c r="I97" s="166"/>
      <c r="J97" s="167">
        <f>J122</f>
        <v>0</v>
      </c>
      <c r="K97" s="163"/>
      <c r="L97" s="168"/>
    </row>
    <row r="98" spans="1:31" s="10" customFormat="1" ht="19.95" customHeight="1">
      <c r="B98" s="169"/>
      <c r="C98" s="170"/>
      <c r="D98" s="171" t="s">
        <v>4438</v>
      </c>
      <c r="E98" s="172"/>
      <c r="F98" s="172"/>
      <c r="G98" s="172"/>
      <c r="H98" s="172"/>
      <c r="I98" s="173"/>
      <c r="J98" s="174">
        <f>J123</f>
        <v>0</v>
      </c>
      <c r="K98" s="170"/>
      <c r="L98" s="175"/>
    </row>
    <row r="99" spans="1:31" s="10" customFormat="1" ht="19.95" customHeight="1">
      <c r="B99" s="169"/>
      <c r="C99" s="170"/>
      <c r="D99" s="171" t="s">
        <v>4439</v>
      </c>
      <c r="E99" s="172"/>
      <c r="F99" s="172"/>
      <c r="G99" s="172"/>
      <c r="H99" s="172"/>
      <c r="I99" s="173"/>
      <c r="J99" s="174">
        <f>J142</f>
        <v>0</v>
      </c>
      <c r="K99" s="170"/>
      <c r="L99" s="175"/>
    </row>
    <row r="100" spans="1:31" s="10" customFormat="1" ht="19.95" customHeight="1">
      <c r="B100" s="169"/>
      <c r="C100" s="170"/>
      <c r="D100" s="171" t="s">
        <v>4440</v>
      </c>
      <c r="E100" s="172"/>
      <c r="F100" s="172"/>
      <c r="G100" s="172"/>
      <c r="H100" s="172"/>
      <c r="I100" s="173"/>
      <c r="J100" s="174">
        <f>J151</f>
        <v>0</v>
      </c>
      <c r="K100" s="170"/>
      <c r="L100" s="175"/>
    </row>
    <row r="101" spans="1:31" s="10" customFormat="1" ht="19.95" customHeight="1">
      <c r="B101" s="169"/>
      <c r="C101" s="170"/>
      <c r="D101" s="171" t="s">
        <v>4441</v>
      </c>
      <c r="E101" s="172"/>
      <c r="F101" s="172"/>
      <c r="G101" s="172"/>
      <c r="H101" s="172"/>
      <c r="I101" s="173"/>
      <c r="J101" s="174">
        <f>J160</f>
        <v>0</v>
      </c>
      <c r="K101" s="170"/>
      <c r="L101" s="175"/>
    </row>
    <row r="102" spans="1:31" s="2" customFormat="1" ht="21.75" customHeight="1">
      <c r="A102" s="35"/>
      <c r="B102" s="36"/>
      <c r="C102" s="37"/>
      <c r="D102" s="37"/>
      <c r="E102" s="37"/>
      <c r="F102" s="37"/>
      <c r="G102" s="37"/>
      <c r="H102" s="37"/>
      <c r="I102" s="116"/>
      <c r="J102" s="37"/>
      <c r="K102" s="37"/>
      <c r="L102" s="52"/>
      <c r="S102" s="35"/>
      <c r="T102" s="35"/>
      <c r="U102" s="35"/>
      <c r="V102" s="35"/>
      <c r="W102" s="35"/>
      <c r="X102" s="35"/>
      <c r="Y102" s="35"/>
      <c r="Z102" s="35"/>
      <c r="AA102" s="35"/>
      <c r="AB102" s="35"/>
      <c r="AC102" s="35"/>
      <c r="AD102" s="35"/>
      <c r="AE102" s="35"/>
    </row>
    <row r="103" spans="1:31" s="2" customFormat="1" ht="6.9" customHeight="1">
      <c r="A103" s="35"/>
      <c r="B103" s="55"/>
      <c r="C103" s="56"/>
      <c r="D103" s="56"/>
      <c r="E103" s="56"/>
      <c r="F103" s="56"/>
      <c r="G103" s="56"/>
      <c r="H103" s="56"/>
      <c r="I103" s="153"/>
      <c r="J103" s="56"/>
      <c r="K103" s="56"/>
      <c r="L103" s="52"/>
      <c r="S103" s="35"/>
      <c r="T103" s="35"/>
      <c r="U103" s="35"/>
      <c r="V103" s="35"/>
      <c r="W103" s="35"/>
      <c r="X103" s="35"/>
      <c r="Y103" s="35"/>
      <c r="Z103" s="35"/>
      <c r="AA103" s="35"/>
      <c r="AB103" s="35"/>
      <c r="AC103" s="35"/>
      <c r="AD103" s="35"/>
      <c r="AE103" s="35"/>
    </row>
    <row r="107" spans="1:31" s="2" customFormat="1" ht="6.9" customHeight="1">
      <c r="A107" s="35"/>
      <c r="B107" s="57"/>
      <c r="C107" s="58"/>
      <c r="D107" s="58"/>
      <c r="E107" s="58"/>
      <c r="F107" s="58"/>
      <c r="G107" s="58"/>
      <c r="H107" s="58"/>
      <c r="I107" s="156"/>
      <c r="J107" s="58"/>
      <c r="K107" s="58"/>
      <c r="L107" s="52"/>
      <c r="S107" s="35"/>
      <c r="T107" s="35"/>
      <c r="U107" s="35"/>
      <c r="V107" s="35"/>
      <c r="W107" s="35"/>
      <c r="X107" s="35"/>
      <c r="Y107" s="35"/>
      <c r="Z107" s="35"/>
      <c r="AA107" s="35"/>
      <c r="AB107" s="35"/>
      <c r="AC107" s="35"/>
      <c r="AD107" s="35"/>
      <c r="AE107" s="35"/>
    </row>
    <row r="108" spans="1:31" s="2" customFormat="1" ht="24.9" customHeight="1">
      <c r="A108" s="35"/>
      <c r="B108" s="36"/>
      <c r="C108" s="24" t="s">
        <v>170</v>
      </c>
      <c r="D108" s="37"/>
      <c r="E108" s="37"/>
      <c r="F108" s="37"/>
      <c r="G108" s="37"/>
      <c r="H108" s="37"/>
      <c r="I108" s="116"/>
      <c r="J108" s="37"/>
      <c r="K108" s="37"/>
      <c r="L108" s="52"/>
      <c r="S108" s="35"/>
      <c r="T108" s="35"/>
      <c r="U108" s="35"/>
      <c r="V108" s="35"/>
      <c r="W108" s="35"/>
      <c r="X108" s="35"/>
      <c r="Y108" s="35"/>
      <c r="Z108" s="35"/>
      <c r="AA108" s="35"/>
      <c r="AB108" s="35"/>
      <c r="AC108" s="35"/>
      <c r="AD108" s="35"/>
      <c r="AE108" s="35"/>
    </row>
    <row r="109" spans="1:31" s="2" customFormat="1" ht="6.9" customHeight="1">
      <c r="A109" s="35"/>
      <c r="B109" s="36"/>
      <c r="C109" s="37"/>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34" t="str">
        <f>E7</f>
        <v>Revitalizace náměstí ve Valašském Meziříčí</v>
      </c>
      <c r="F111" s="335"/>
      <c r="G111" s="335"/>
      <c r="H111" s="335"/>
      <c r="I111" s="116"/>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154</v>
      </c>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3" t="str">
        <f>E9</f>
        <v>01 - VRN</v>
      </c>
      <c r="F113" s="336"/>
      <c r="G113" s="336"/>
      <c r="H113" s="336"/>
      <c r="I113" s="116"/>
      <c r="J113" s="37"/>
      <c r="K113" s="37"/>
      <c r="L113" s="52"/>
      <c r="S113" s="35"/>
      <c r="T113" s="35"/>
      <c r="U113" s="35"/>
      <c r="V113" s="35"/>
      <c r="W113" s="35"/>
      <c r="X113" s="35"/>
      <c r="Y113" s="35"/>
      <c r="Z113" s="35"/>
      <c r="AA113" s="35"/>
      <c r="AB113" s="35"/>
      <c r="AC113" s="35"/>
      <c r="AD113" s="35"/>
      <c r="AE113" s="35"/>
    </row>
    <row r="114" spans="1:65" s="2" customFormat="1" ht="6.9" customHeight="1">
      <c r="A114" s="35"/>
      <c r="B114" s="36"/>
      <c r="C114" s="37"/>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Valašské Meziříčí</v>
      </c>
      <c r="G115" s="37"/>
      <c r="H115" s="37"/>
      <c r="I115" s="118" t="s">
        <v>22</v>
      </c>
      <c r="J115" s="67" t="str">
        <f>IF(J12="","",J12)</f>
        <v>16. 10. 2020</v>
      </c>
      <c r="K115" s="37"/>
      <c r="L115" s="52"/>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2" customFormat="1" ht="25.65" customHeight="1">
      <c r="A117" s="35"/>
      <c r="B117" s="36"/>
      <c r="C117" s="30" t="s">
        <v>24</v>
      </c>
      <c r="D117" s="37"/>
      <c r="E117" s="37"/>
      <c r="F117" s="28" t="str">
        <f>E15</f>
        <v xml:space="preserve"> </v>
      </c>
      <c r="G117" s="37"/>
      <c r="H117" s="37"/>
      <c r="I117" s="118" t="s">
        <v>29</v>
      </c>
      <c r="J117" s="33" t="str">
        <f>E21</f>
        <v>360 DEGREES CONSTRUCT s.r.o.</v>
      </c>
      <c r="K117" s="37"/>
      <c r="L117" s="52"/>
      <c r="S117" s="35"/>
      <c r="T117" s="35"/>
      <c r="U117" s="35"/>
      <c r="V117" s="35"/>
      <c r="W117" s="35"/>
      <c r="X117" s="35"/>
      <c r="Y117" s="35"/>
      <c r="Z117" s="35"/>
      <c r="AA117" s="35"/>
      <c r="AB117" s="35"/>
      <c r="AC117" s="35"/>
      <c r="AD117" s="35"/>
      <c r="AE117" s="35"/>
    </row>
    <row r="118" spans="1:65" s="2" customFormat="1" ht="25.65" customHeight="1">
      <c r="A118" s="35"/>
      <c r="B118" s="36"/>
      <c r="C118" s="30" t="s">
        <v>27</v>
      </c>
      <c r="D118" s="37"/>
      <c r="E118" s="37"/>
      <c r="F118" s="28" t="str">
        <f>IF(E18="","",E18)</f>
        <v>Vyplň údaj</v>
      </c>
      <c r="G118" s="37"/>
      <c r="H118" s="37"/>
      <c r="I118" s="118" t="s">
        <v>31</v>
      </c>
      <c r="J118" s="33" t="str">
        <f>E24</f>
        <v>360 DEGREES CONSTRUCT s.r.o.</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16"/>
      <c r="J119" s="37"/>
      <c r="K119" s="37"/>
      <c r="L119" s="52"/>
      <c r="S119" s="35"/>
      <c r="T119" s="35"/>
      <c r="U119" s="35"/>
      <c r="V119" s="35"/>
      <c r="W119" s="35"/>
      <c r="X119" s="35"/>
      <c r="Y119" s="35"/>
      <c r="Z119" s="35"/>
      <c r="AA119" s="35"/>
      <c r="AB119" s="35"/>
      <c r="AC119" s="35"/>
      <c r="AD119" s="35"/>
      <c r="AE119" s="35"/>
    </row>
    <row r="120" spans="1:65" s="11" customFormat="1" ht="29.25" customHeight="1">
      <c r="A120" s="176"/>
      <c r="B120" s="177"/>
      <c r="C120" s="178" t="s">
        <v>171</v>
      </c>
      <c r="D120" s="179" t="s">
        <v>58</v>
      </c>
      <c r="E120" s="179" t="s">
        <v>54</v>
      </c>
      <c r="F120" s="179" t="s">
        <v>55</v>
      </c>
      <c r="G120" s="179" t="s">
        <v>172</v>
      </c>
      <c r="H120" s="179" t="s">
        <v>173</v>
      </c>
      <c r="I120" s="180" t="s">
        <v>174</v>
      </c>
      <c r="J120" s="179" t="s">
        <v>160</v>
      </c>
      <c r="K120" s="181" t="s">
        <v>175</v>
      </c>
      <c r="L120" s="182"/>
      <c r="M120" s="76" t="s">
        <v>1</v>
      </c>
      <c r="N120" s="77" t="s">
        <v>37</v>
      </c>
      <c r="O120" s="77" t="s">
        <v>176</v>
      </c>
      <c r="P120" s="77" t="s">
        <v>177</v>
      </c>
      <c r="Q120" s="77" t="s">
        <v>178</v>
      </c>
      <c r="R120" s="77" t="s">
        <v>179</v>
      </c>
      <c r="S120" s="77" t="s">
        <v>180</v>
      </c>
      <c r="T120" s="78" t="s">
        <v>181</v>
      </c>
      <c r="U120" s="176"/>
      <c r="V120" s="176"/>
      <c r="W120" s="176"/>
      <c r="X120" s="176"/>
      <c r="Y120" s="176"/>
      <c r="Z120" s="176"/>
      <c r="AA120" s="176"/>
      <c r="AB120" s="176"/>
      <c r="AC120" s="176"/>
      <c r="AD120" s="176"/>
      <c r="AE120" s="176"/>
    </row>
    <row r="121" spans="1:65" s="2" customFormat="1" ht="22.8" customHeight="1">
      <c r="A121" s="35"/>
      <c r="B121" s="36"/>
      <c r="C121" s="83" t="s">
        <v>182</v>
      </c>
      <c r="D121" s="37"/>
      <c r="E121" s="37"/>
      <c r="F121" s="37"/>
      <c r="G121" s="37"/>
      <c r="H121" s="37"/>
      <c r="I121" s="116"/>
      <c r="J121" s="183">
        <f>BK121</f>
        <v>0</v>
      </c>
      <c r="K121" s="37"/>
      <c r="L121" s="40"/>
      <c r="M121" s="79"/>
      <c r="N121" s="184"/>
      <c r="O121" s="80"/>
      <c r="P121" s="185">
        <f>P122</f>
        <v>0</v>
      </c>
      <c r="Q121" s="80"/>
      <c r="R121" s="185">
        <f>R122</f>
        <v>0</v>
      </c>
      <c r="S121" s="80"/>
      <c r="T121" s="186">
        <f>T122</f>
        <v>0</v>
      </c>
      <c r="U121" s="35"/>
      <c r="V121" s="35"/>
      <c r="W121" s="35"/>
      <c r="X121" s="35"/>
      <c r="Y121" s="35"/>
      <c r="Z121" s="35"/>
      <c r="AA121" s="35"/>
      <c r="AB121" s="35"/>
      <c r="AC121" s="35"/>
      <c r="AD121" s="35"/>
      <c r="AE121" s="35"/>
      <c r="AT121" s="18" t="s">
        <v>72</v>
      </c>
      <c r="AU121" s="18" t="s">
        <v>162</v>
      </c>
      <c r="BK121" s="187">
        <f>BK122</f>
        <v>0</v>
      </c>
    </row>
    <row r="122" spans="1:65" s="12" customFormat="1" ht="25.95" customHeight="1">
      <c r="B122" s="188"/>
      <c r="C122" s="189"/>
      <c r="D122" s="190" t="s">
        <v>72</v>
      </c>
      <c r="E122" s="191" t="s">
        <v>151</v>
      </c>
      <c r="F122" s="191" t="s">
        <v>3278</v>
      </c>
      <c r="G122" s="189"/>
      <c r="H122" s="189"/>
      <c r="I122" s="192"/>
      <c r="J122" s="193">
        <f>BK122</f>
        <v>0</v>
      </c>
      <c r="K122" s="189"/>
      <c r="L122" s="194"/>
      <c r="M122" s="195"/>
      <c r="N122" s="196"/>
      <c r="O122" s="196"/>
      <c r="P122" s="197">
        <f>P123+P142+P151+P160</f>
        <v>0</v>
      </c>
      <c r="Q122" s="196"/>
      <c r="R122" s="197">
        <f>R123+R142+R151+R160</f>
        <v>0</v>
      </c>
      <c r="S122" s="196"/>
      <c r="T122" s="198">
        <f>T123+T142+T151+T160</f>
        <v>0</v>
      </c>
      <c r="AR122" s="199" t="s">
        <v>220</v>
      </c>
      <c r="AT122" s="200" t="s">
        <v>72</v>
      </c>
      <c r="AU122" s="200" t="s">
        <v>73</v>
      </c>
      <c r="AY122" s="199" t="s">
        <v>185</v>
      </c>
      <c r="BK122" s="201">
        <f>BK123+BK142+BK151+BK160</f>
        <v>0</v>
      </c>
    </row>
    <row r="123" spans="1:65" s="12" customFormat="1" ht="22.8" customHeight="1">
      <c r="B123" s="188"/>
      <c r="C123" s="189"/>
      <c r="D123" s="190" t="s">
        <v>72</v>
      </c>
      <c r="E123" s="202" t="s">
        <v>4442</v>
      </c>
      <c r="F123" s="202" t="s">
        <v>4443</v>
      </c>
      <c r="G123" s="189"/>
      <c r="H123" s="189"/>
      <c r="I123" s="192"/>
      <c r="J123" s="203">
        <f>BK123</f>
        <v>0</v>
      </c>
      <c r="K123" s="189"/>
      <c r="L123" s="194"/>
      <c r="M123" s="195"/>
      <c r="N123" s="196"/>
      <c r="O123" s="196"/>
      <c r="P123" s="197">
        <f>SUM(P124:P141)</f>
        <v>0</v>
      </c>
      <c r="Q123" s="196"/>
      <c r="R123" s="197">
        <f>SUM(R124:R141)</f>
        <v>0</v>
      </c>
      <c r="S123" s="196"/>
      <c r="T123" s="198">
        <f>SUM(T124:T141)</f>
        <v>0</v>
      </c>
      <c r="AR123" s="199" t="s">
        <v>220</v>
      </c>
      <c r="AT123" s="200" t="s">
        <v>72</v>
      </c>
      <c r="AU123" s="200" t="s">
        <v>81</v>
      </c>
      <c r="AY123" s="199" t="s">
        <v>185</v>
      </c>
      <c r="BK123" s="201">
        <f>SUM(BK124:BK141)</f>
        <v>0</v>
      </c>
    </row>
    <row r="124" spans="1:65" s="2" customFormat="1" ht="16.5" customHeight="1">
      <c r="A124" s="35"/>
      <c r="B124" s="36"/>
      <c r="C124" s="204" t="s">
        <v>81</v>
      </c>
      <c r="D124" s="204" t="s">
        <v>187</v>
      </c>
      <c r="E124" s="205" t="s">
        <v>4444</v>
      </c>
      <c r="F124" s="206" t="s">
        <v>4445</v>
      </c>
      <c r="G124" s="207" t="s">
        <v>1430</v>
      </c>
      <c r="H124" s="208">
        <v>1</v>
      </c>
      <c r="I124" s="209"/>
      <c r="J124" s="210">
        <f>ROUND(I124*H124,2)</f>
        <v>0</v>
      </c>
      <c r="K124" s="206" t="s">
        <v>191</v>
      </c>
      <c r="L124" s="40"/>
      <c r="M124" s="211" t="s">
        <v>1</v>
      </c>
      <c r="N124" s="212" t="s">
        <v>38</v>
      </c>
      <c r="O124" s="72"/>
      <c r="P124" s="213">
        <f>O124*H124</f>
        <v>0</v>
      </c>
      <c r="Q124" s="213">
        <v>0</v>
      </c>
      <c r="R124" s="213">
        <f>Q124*H124</f>
        <v>0</v>
      </c>
      <c r="S124" s="213">
        <v>0</v>
      </c>
      <c r="T124" s="214">
        <f>S124*H124</f>
        <v>0</v>
      </c>
      <c r="U124" s="35"/>
      <c r="V124" s="35"/>
      <c r="W124" s="35"/>
      <c r="X124" s="35"/>
      <c r="Y124" s="35"/>
      <c r="Z124" s="35"/>
      <c r="AA124" s="35"/>
      <c r="AB124" s="35"/>
      <c r="AC124" s="35"/>
      <c r="AD124" s="35"/>
      <c r="AE124" s="35"/>
      <c r="AR124" s="215" t="s">
        <v>2307</v>
      </c>
      <c r="AT124" s="215" t="s">
        <v>187</v>
      </c>
      <c r="AU124" s="215" t="s">
        <v>83</v>
      </c>
      <c r="AY124" s="18" t="s">
        <v>185</v>
      </c>
      <c r="BE124" s="216">
        <f>IF(N124="základní",J124,0)</f>
        <v>0</v>
      </c>
      <c r="BF124" s="216">
        <f>IF(N124="snížená",J124,0)</f>
        <v>0</v>
      </c>
      <c r="BG124" s="216">
        <f>IF(N124="zákl. přenesená",J124,0)</f>
        <v>0</v>
      </c>
      <c r="BH124" s="216">
        <f>IF(N124="sníž. přenesená",J124,0)</f>
        <v>0</v>
      </c>
      <c r="BI124" s="216">
        <f>IF(N124="nulová",J124,0)</f>
        <v>0</v>
      </c>
      <c r="BJ124" s="18" t="s">
        <v>81</v>
      </c>
      <c r="BK124" s="216">
        <f>ROUND(I124*H124,2)</f>
        <v>0</v>
      </c>
      <c r="BL124" s="18" t="s">
        <v>2307</v>
      </c>
      <c r="BM124" s="215" t="s">
        <v>4446</v>
      </c>
    </row>
    <row r="125" spans="1:65" s="2" customFormat="1" ht="10.199999999999999">
      <c r="A125" s="35"/>
      <c r="B125" s="36"/>
      <c r="C125" s="37"/>
      <c r="D125" s="217" t="s">
        <v>194</v>
      </c>
      <c r="E125" s="37"/>
      <c r="F125" s="218" t="s">
        <v>4445</v>
      </c>
      <c r="G125" s="37"/>
      <c r="H125" s="37"/>
      <c r="I125" s="116"/>
      <c r="J125" s="37"/>
      <c r="K125" s="37"/>
      <c r="L125" s="40"/>
      <c r="M125" s="219"/>
      <c r="N125" s="220"/>
      <c r="O125" s="72"/>
      <c r="P125" s="72"/>
      <c r="Q125" s="72"/>
      <c r="R125" s="72"/>
      <c r="S125" s="72"/>
      <c r="T125" s="73"/>
      <c r="U125" s="35"/>
      <c r="V125" s="35"/>
      <c r="W125" s="35"/>
      <c r="X125" s="35"/>
      <c r="Y125" s="35"/>
      <c r="Z125" s="35"/>
      <c r="AA125" s="35"/>
      <c r="AB125" s="35"/>
      <c r="AC125" s="35"/>
      <c r="AD125" s="35"/>
      <c r="AE125" s="35"/>
      <c r="AT125" s="18" t="s">
        <v>194</v>
      </c>
      <c r="AU125" s="18" t="s">
        <v>83</v>
      </c>
    </row>
    <row r="126" spans="1:65" s="2" customFormat="1" ht="16.5" customHeight="1">
      <c r="A126" s="35"/>
      <c r="B126" s="36"/>
      <c r="C126" s="204" t="s">
        <v>83</v>
      </c>
      <c r="D126" s="204" t="s">
        <v>187</v>
      </c>
      <c r="E126" s="205" t="s">
        <v>4447</v>
      </c>
      <c r="F126" s="206" t="s">
        <v>4448</v>
      </c>
      <c r="G126" s="207" t="s">
        <v>1430</v>
      </c>
      <c r="H126" s="208">
        <v>1</v>
      </c>
      <c r="I126" s="209"/>
      <c r="J126" s="210">
        <f>ROUND(I126*H126,2)</f>
        <v>0</v>
      </c>
      <c r="K126" s="206" t="s">
        <v>191</v>
      </c>
      <c r="L126" s="40"/>
      <c r="M126" s="211" t="s">
        <v>1</v>
      </c>
      <c r="N126" s="212" t="s">
        <v>38</v>
      </c>
      <c r="O126" s="72"/>
      <c r="P126" s="213">
        <f>O126*H126</f>
        <v>0</v>
      </c>
      <c r="Q126" s="213">
        <v>0</v>
      </c>
      <c r="R126" s="213">
        <f>Q126*H126</f>
        <v>0</v>
      </c>
      <c r="S126" s="213">
        <v>0</v>
      </c>
      <c r="T126" s="214">
        <f>S126*H126</f>
        <v>0</v>
      </c>
      <c r="U126" s="35"/>
      <c r="V126" s="35"/>
      <c r="W126" s="35"/>
      <c r="X126" s="35"/>
      <c r="Y126" s="35"/>
      <c r="Z126" s="35"/>
      <c r="AA126" s="35"/>
      <c r="AB126" s="35"/>
      <c r="AC126" s="35"/>
      <c r="AD126" s="35"/>
      <c r="AE126" s="35"/>
      <c r="AR126" s="215" t="s">
        <v>2307</v>
      </c>
      <c r="AT126" s="215" t="s">
        <v>187</v>
      </c>
      <c r="AU126" s="215" t="s">
        <v>83</v>
      </c>
      <c r="AY126" s="18" t="s">
        <v>185</v>
      </c>
      <c r="BE126" s="216">
        <f>IF(N126="základní",J126,0)</f>
        <v>0</v>
      </c>
      <c r="BF126" s="216">
        <f>IF(N126="snížená",J126,0)</f>
        <v>0</v>
      </c>
      <c r="BG126" s="216">
        <f>IF(N126="zákl. přenesená",J126,0)</f>
        <v>0</v>
      </c>
      <c r="BH126" s="216">
        <f>IF(N126="sníž. přenesená",J126,0)</f>
        <v>0</v>
      </c>
      <c r="BI126" s="216">
        <f>IF(N126="nulová",J126,0)</f>
        <v>0</v>
      </c>
      <c r="BJ126" s="18" t="s">
        <v>81</v>
      </c>
      <c r="BK126" s="216">
        <f>ROUND(I126*H126,2)</f>
        <v>0</v>
      </c>
      <c r="BL126" s="18" t="s">
        <v>2307</v>
      </c>
      <c r="BM126" s="215" t="s">
        <v>4449</v>
      </c>
    </row>
    <row r="127" spans="1:65" s="2" customFormat="1" ht="10.199999999999999">
      <c r="A127" s="35"/>
      <c r="B127" s="36"/>
      <c r="C127" s="37"/>
      <c r="D127" s="217" t="s">
        <v>194</v>
      </c>
      <c r="E127" s="37"/>
      <c r="F127" s="218" t="s">
        <v>4448</v>
      </c>
      <c r="G127" s="37"/>
      <c r="H127" s="37"/>
      <c r="I127" s="116"/>
      <c r="J127" s="37"/>
      <c r="K127" s="37"/>
      <c r="L127" s="40"/>
      <c r="M127" s="219"/>
      <c r="N127" s="220"/>
      <c r="O127" s="72"/>
      <c r="P127" s="72"/>
      <c r="Q127" s="72"/>
      <c r="R127" s="72"/>
      <c r="S127" s="72"/>
      <c r="T127" s="73"/>
      <c r="U127" s="35"/>
      <c r="V127" s="35"/>
      <c r="W127" s="35"/>
      <c r="X127" s="35"/>
      <c r="Y127" s="35"/>
      <c r="Z127" s="35"/>
      <c r="AA127" s="35"/>
      <c r="AB127" s="35"/>
      <c r="AC127" s="35"/>
      <c r="AD127" s="35"/>
      <c r="AE127" s="35"/>
      <c r="AT127" s="18" t="s">
        <v>194</v>
      </c>
      <c r="AU127" s="18" t="s">
        <v>83</v>
      </c>
    </row>
    <row r="128" spans="1:65" s="2" customFormat="1" ht="16.5" customHeight="1">
      <c r="A128" s="35"/>
      <c r="B128" s="36"/>
      <c r="C128" s="204" t="s">
        <v>202</v>
      </c>
      <c r="D128" s="204" t="s">
        <v>187</v>
      </c>
      <c r="E128" s="205" t="s">
        <v>4450</v>
      </c>
      <c r="F128" s="206" t="s">
        <v>4451</v>
      </c>
      <c r="G128" s="207" t="s">
        <v>1430</v>
      </c>
      <c r="H128" s="208">
        <v>1</v>
      </c>
      <c r="I128" s="209"/>
      <c r="J128" s="210">
        <f>ROUND(I128*H128,2)</f>
        <v>0</v>
      </c>
      <c r="K128" s="206" t="s">
        <v>191</v>
      </c>
      <c r="L128" s="40"/>
      <c r="M128" s="211" t="s">
        <v>1</v>
      </c>
      <c r="N128" s="212" t="s">
        <v>38</v>
      </c>
      <c r="O128" s="72"/>
      <c r="P128" s="213">
        <f>O128*H128</f>
        <v>0</v>
      </c>
      <c r="Q128" s="213">
        <v>0</v>
      </c>
      <c r="R128" s="213">
        <f>Q128*H128</f>
        <v>0</v>
      </c>
      <c r="S128" s="213">
        <v>0</v>
      </c>
      <c r="T128" s="214">
        <f>S128*H128</f>
        <v>0</v>
      </c>
      <c r="U128" s="35"/>
      <c r="V128" s="35"/>
      <c r="W128" s="35"/>
      <c r="X128" s="35"/>
      <c r="Y128" s="35"/>
      <c r="Z128" s="35"/>
      <c r="AA128" s="35"/>
      <c r="AB128" s="35"/>
      <c r="AC128" s="35"/>
      <c r="AD128" s="35"/>
      <c r="AE128" s="35"/>
      <c r="AR128" s="215" t="s">
        <v>2307</v>
      </c>
      <c r="AT128" s="215" t="s">
        <v>187</v>
      </c>
      <c r="AU128" s="215" t="s">
        <v>83</v>
      </c>
      <c r="AY128" s="18" t="s">
        <v>185</v>
      </c>
      <c r="BE128" s="216">
        <f>IF(N128="základní",J128,0)</f>
        <v>0</v>
      </c>
      <c r="BF128" s="216">
        <f>IF(N128="snížená",J128,0)</f>
        <v>0</v>
      </c>
      <c r="BG128" s="216">
        <f>IF(N128="zákl. přenesená",J128,0)</f>
        <v>0</v>
      </c>
      <c r="BH128" s="216">
        <f>IF(N128="sníž. přenesená",J128,0)</f>
        <v>0</v>
      </c>
      <c r="BI128" s="216">
        <f>IF(N128="nulová",J128,0)</f>
        <v>0</v>
      </c>
      <c r="BJ128" s="18" t="s">
        <v>81</v>
      </c>
      <c r="BK128" s="216">
        <f>ROUND(I128*H128,2)</f>
        <v>0</v>
      </c>
      <c r="BL128" s="18" t="s">
        <v>2307</v>
      </c>
      <c r="BM128" s="215" t="s">
        <v>4452</v>
      </c>
    </row>
    <row r="129" spans="1:65" s="2" customFormat="1" ht="10.199999999999999">
      <c r="A129" s="35"/>
      <c r="B129" s="36"/>
      <c r="C129" s="37"/>
      <c r="D129" s="217" t="s">
        <v>194</v>
      </c>
      <c r="E129" s="37"/>
      <c r="F129" s="218" t="s">
        <v>4451</v>
      </c>
      <c r="G129" s="37"/>
      <c r="H129" s="37"/>
      <c r="I129" s="116"/>
      <c r="J129" s="37"/>
      <c r="K129" s="37"/>
      <c r="L129" s="40"/>
      <c r="M129" s="219"/>
      <c r="N129" s="220"/>
      <c r="O129" s="72"/>
      <c r="P129" s="72"/>
      <c r="Q129" s="72"/>
      <c r="R129" s="72"/>
      <c r="S129" s="72"/>
      <c r="T129" s="73"/>
      <c r="U129" s="35"/>
      <c r="V129" s="35"/>
      <c r="W129" s="35"/>
      <c r="X129" s="35"/>
      <c r="Y129" s="35"/>
      <c r="Z129" s="35"/>
      <c r="AA129" s="35"/>
      <c r="AB129" s="35"/>
      <c r="AC129" s="35"/>
      <c r="AD129" s="35"/>
      <c r="AE129" s="35"/>
      <c r="AT129" s="18" t="s">
        <v>194</v>
      </c>
      <c r="AU129" s="18" t="s">
        <v>83</v>
      </c>
    </row>
    <row r="130" spans="1:65" s="2" customFormat="1" ht="16.5" customHeight="1">
      <c r="A130" s="35"/>
      <c r="B130" s="36"/>
      <c r="C130" s="204" t="s">
        <v>192</v>
      </c>
      <c r="D130" s="204" t="s">
        <v>187</v>
      </c>
      <c r="E130" s="205" t="s">
        <v>4453</v>
      </c>
      <c r="F130" s="206" t="s">
        <v>4454</v>
      </c>
      <c r="G130" s="207" t="s">
        <v>1430</v>
      </c>
      <c r="H130" s="208">
        <v>1</v>
      </c>
      <c r="I130" s="209"/>
      <c r="J130" s="210">
        <f>ROUND(I130*H130,2)</f>
        <v>0</v>
      </c>
      <c r="K130" s="206" t="s">
        <v>191</v>
      </c>
      <c r="L130" s="40"/>
      <c r="M130" s="211" t="s">
        <v>1</v>
      </c>
      <c r="N130" s="212" t="s">
        <v>38</v>
      </c>
      <c r="O130" s="72"/>
      <c r="P130" s="213">
        <f>O130*H130</f>
        <v>0</v>
      </c>
      <c r="Q130" s="213">
        <v>0</v>
      </c>
      <c r="R130" s="213">
        <f>Q130*H130</f>
        <v>0</v>
      </c>
      <c r="S130" s="213">
        <v>0</v>
      </c>
      <c r="T130" s="214">
        <f>S130*H130</f>
        <v>0</v>
      </c>
      <c r="U130" s="35"/>
      <c r="V130" s="35"/>
      <c r="W130" s="35"/>
      <c r="X130" s="35"/>
      <c r="Y130" s="35"/>
      <c r="Z130" s="35"/>
      <c r="AA130" s="35"/>
      <c r="AB130" s="35"/>
      <c r="AC130" s="35"/>
      <c r="AD130" s="35"/>
      <c r="AE130" s="35"/>
      <c r="AR130" s="215" t="s">
        <v>2307</v>
      </c>
      <c r="AT130" s="215" t="s">
        <v>187</v>
      </c>
      <c r="AU130" s="215" t="s">
        <v>83</v>
      </c>
      <c r="AY130" s="18" t="s">
        <v>185</v>
      </c>
      <c r="BE130" s="216">
        <f>IF(N130="základní",J130,0)</f>
        <v>0</v>
      </c>
      <c r="BF130" s="216">
        <f>IF(N130="snížená",J130,0)</f>
        <v>0</v>
      </c>
      <c r="BG130" s="216">
        <f>IF(N130="zákl. přenesená",J130,0)</f>
        <v>0</v>
      </c>
      <c r="BH130" s="216">
        <f>IF(N130="sníž. přenesená",J130,0)</f>
        <v>0</v>
      </c>
      <c r="BI130" s="216">
        <f>IF(N130="nulová",J130,0)</f>
        <v>0</v>
      </c>
      <c r="BJ130" s="18" t="s">
        <v>81</v>
      </c>
      <c r="BK130" s="216">
        <f>ROUND(I130*H130,2)</f>
        <v>0</v>
      </c>
      <c r="BL130" s="18" t="s">
        <v>2307</v>
      </c>
      <c r="BM130" s="215" t="s">
        <v>4455</v>
      </c>
    </row>
    <row r="131" spans="1:65" s="2" customFormat="1" ht="10.199999999999999">
      <c r="A131" s="35"/>
      <c r="B131" s="36"/>
      <c r="C131" s="37"/>
      <c r="D131" s="217" t="s">
        <v>194</v>
      </c>
      <c r="E131" s="37"/>
      <c r="F131" s="218" t="s">
        <v>4454</v>
      </c>
      <c r="G131" s="37"/>
      <c r="H131" s="37"/>
      <c r="I131" s="116"/>
      <c r="J131" s="37"/>
      <c r="K131" s="37"/>
      <c r="L131" s="40"/>
      <c r="M131" s="219"/>
      <c r="N131" s="220"/>
      <c r="O131" s="72"/>
      <c r="P131" s="72"/>
      <c r="Q131" s="72"/>
      <c r="R131" s="72"/>
      <c r="S131" s="72"/>
      <c r="T131" s="73"/>
      <c r="U131" s="35"/>
      <c r="V131" s="35"/>
      <c r="W131" s="35"/>
      <c r="X131" s="35"/>
      <c r="Y131" s="35"/>
      <c r="Z131" s="35"/>
      <c r="AA131" s="35"/>
      <c r="AB131" s="35"/>
      <c r="AC131" s="35"/>
      <c r="AD131" s="35"/>
      <c r="AE131" s="35"/>
      <c r="AT131" s="18" t="s">
        <v>194</v>
      </c>
      <c r="AU131" s="18" t="s">
        <v>83</v>
      </c>
    </row>
    <row r="132" spans="1:65" s="2" customFormat="1" ht="16.5" customHeight="1">
      <c r="A132" s="35"/>
      <c r="B132" s="36"/>
      <c r="C132" s="204" t="s">
        <v>220</v>
      </c>
      <c r="D132" s="204" t="s">
        <v>187</v>
      </c>
      <c r="E132" s="205" t="s">
        <v>4456</v>
      </c>
      <c r="F132" s="206" t="s">
        <v>4457</v>
      </c>
      <c r="G132" s="207" t="s">
        <v>1430</v>
      </c>
      <c r="H132" s="208">
        <v>1</v>
      </c>
      <c r="I132" s="209"/>
      <c r="J132" s="210">
        <f>ROUND(I132*H132,2)</f>
        <v>0</v>
      </c>
      <c r="K132" s="206" t="s">
        <v>191</v>
      </c>
      <c r="L132" s="40"/>
      <c r="M132" s="211" t="s">
        <v>1</v>
      </c>
      <c r="N132" s="212" t="s">
        <v>38</v>
      </c>
      <c r="O132" s="72"/>
      <c r="P132" s="213">
        <f>O132*H132</f>
        <v>0</v>
      </c>
      <c r="Q132" s="213">
        <v>0</v>
      </c>
      <c r="R132" s="213">
        <f>Q132*H132</f>
        <v>0</v>
      </c>
      <c r="S132" s="213">
        <v>0</v>
      </c>
      <c r="T132" s="214">
        <f>S132*H132</f>
        <v>0</v>
      </c>
      <c r="U132" s="35"/>
      <c r="V132" s="35"/>
      <c r="W132" s="35"/>
      <c r="X132" s="35"/>
      <c r="Y132" s="35"/>
      <c r="Z132" s="35"/>
      <c r="AA132" s="35"/>
      <c r="AB132" s="35"/>
      <c r="AC132" s="35"/>
      <c r="AD132" s="35"/>
      <c r="AE132" s="35"/>
      <c r="AR132" s="215" t="s">
        <v>2307</v>
      </c>
      <c r="AT132" s="215" t="s">
        <v>187</v>
      </c>
      <c r="AU132" s="215" t="s">
        <v>83</v>
      </c>
      <c r="AY132" s="18" t="s">
        <v>185</v>
      </c>
      <c r="BE132" s="216">
        <f>IF(N132="základní",J132,0)</f>
        <v>0</v>
      </c>
      <c r="BF132" s="216">
        <f>IF(N132="snížená",J132,0)</f>
        <v>0</v>
      </c>
      <c r="BG132" s="216">
        <f>IF(N132="zákl. přenesená",J132,0)</f>
        <v>0</v>
      </c>
      <c r="BH132" s="216">
        <f>IF(N132="sníž. přenesená",J132,0)</f>
        <v>0</v>
      </c>
      <c r="BI132" s="216">
        <f>IF(N132="nulová",J132,0)</f>
        <v>0</v>
      </c>
      <c r="BJ132" s="18" t="s">
        <v>81</v>
      </c>
      <c r="BK132" s="216">
        <f>ROUND(I132*H132,2)</f>
        <v>0</v>
      </c>
      <c r="BL132" s="18" t="s">
        <v>2307</v>
      </c>
      <c r="BM132" s="215" t="s">
        <v>4458</v>
      </c>
    </row>
    <row r="133" spans="1:65" s="2" customFormat="1" ht="10.199999999999999">
      <c r="A133" s="35"/>
      <c r="B133" s="36"/>
      <c r="C133" s="37"/>
      <c r="D133" s="217" t="s">
        <v>194</v>
      </c>
      <c r="E133" s="37"/>
      <c r="F133" s="218" t="s">
        <v>4457</v>
      </c>
      <c r="G133" s="37"/>
      <c r="H133" s="37"/>
      <c r="I133" s="116"/>
      <c r="J133" s="37"/>
      <c r="K133" s="37"/>
      <c r="L133" s="40"/>
      <c r="M133" s="219"/>
      <c r="N133" s="220"/>
      <c r="O133" s="72"/>
      <c r="P133" s="72"/>
      <c r="Q133" s="72"/>
      <c r="R133" s="72"/>
      <c r="S133" s="72"/>
      <c r="T133" s="73"/>
      <c r="U133" s="35"/>
      <c r="V133" s="35"/>
      <c r="W133" s="35"/>
      <c r="X133" s="35"/>
      <c r="Y133" s="35"/>
      <c r="Z133" s="35"/>
      <c r="AA133" s="35"/>
      <c r="AB133" s="35"/>
      <c r="AC133" s="35"/>
      <c r="AD133" s="35"/>
      <c r="AE133" s="35"/>
      <c r="AT133" s="18" t="s">
        <v>194</v>
      </c>
      <c r="AU133" s="18" t="s">
        <v>83</v>
      </c>
    </row>
    <row r="134" spans="1:65" s="2" customFormat="1" ht="16.5" customHeight="1">
      <c r="A134" s="35"/>
      <c r="B134" s="36"/>
      <c r="C134" s="204" t="s">
        <v>227</v>
      </c>
      <c r="D134" s="204" t="s">
        <v>187</v>
      </c>
      <c r="E134" s="205" t="s">
        <v>4459</v>
      </c>
      <c r="F134" s="206" t="s">
        <v>4460</v>
      </c>
      <c r="G134" s="207" t="s">
        <v>1430</v>
      </c>
      <c r="H134" s="208">
        <v>1</v>
      </c>
      <c r="I134" s="209"/>
      <c r="J134" s="210">
        <f>ROUND(I134*H134,2)</f>
        <v>0</v>
      </c>
      <c r="K134" s="206" t="s">
        <v>191</v>
      </c>
      <c r="L134" s="40"/>
      <c r="M134" s="211" t="s">
        <v>1</v>
      </c>
      <c r="N134" s="212" t="s">
        <v>38</v>
      </c>
      <c r="O134" s="72"/>
      <c r="P134" s="213">
        <f>O134*H134</f>
        <v>0</v>
      </c>
      <c r="Q134" s="213">
        <v>0</v>
      </c>
      <c r="R134" s="213">
        <f>Q134*H134</f>
        <v>0</v>
      </c>
      <c r="S134" s="213">
        <v>0</v>
      </c>
      <c r="T134" s="214">
        <f>S134*H134</f>
        <v>0</v>
      </c>
      <c r="U134" s="35"/>
      <c r="V134" s="35"/>
      <c r="W134" s="35"/>
      <c r="X134" s="35"/>
      <c r="Y134" s="35"/>
      <c r="Z134" s="35"/>
      <c r="AA134" s="35"/>
      <c r="AB134" s="35"/>
      <c r="AC134" s="35"/>
      <c r="AD134" s="35"/>
      <c r="AE134" s="35"/>
      <c r="AR134" s="215" t="s">
        <v>2307</v>
      </c>
      <c r="AT134" s="215" t="s">
        <v>187</v>
      </c>
      <c r="AU134" s="215" t="s">
        <v>83</v>
      </c>
      <c r="AY134" s="18" t="s">
        <v>185</v>
      </c>
      <c r="BE134" s="216">
        <f>IF(N134="základní",J134,0)</f>
        <v>0</v>
      </c>
      <c r="BF134" s="216">
        <f>IF(N134="snížená",J134,0)</f>
        <v>0</v>
      </c>
      <c r="BG134" s="216">
        <f>IF(N134="zákl. přenesená",J134,0)</f>
        <v>0</v>
      </c>
      <c r="BH134" s="216">
        <f>IF(N134="sníž. přenesená",J134,0)</f>
        <v>0</v>
      </c>
      <c r="BI134" s="216">
        <f>IF(N134="nulová",J134,0)</f>
        <v>0</v>
      </c>
      <c r="BJ134" s="18" t="s">
        <v>81</v>
      </c>
      <c r="BK134" s="216">
        <f>ROUND(I134*H134,2)</f>
        <v>0</v>
      </c>
      <c r="BL134" s="18" t="s">
        <v>2307</v>
      </c>
      <c r="BM134" s="215" t="s">
        <v>4461</v>
      </c>
    </row>
    <row r="135" spans="1:65" s="2" customFormat="1" ht="10.199999999999999">
      <c r="A135" s="35"/>
      <c r="B135" s="36"/>
      <c r="C135" s="37"/>
      <c r="D135" s="217" t="s">
        <v>194</v>
      </c>
      <c r="E135" s="37"/>
      <c r="F135" s="218" t="s">
        <v>4460</v>
      </c>
      <c r="G135" s="37"/>
      <c r="H135" s="37"/>
      <c r="I135" s="116"/>
      <c r="J135" s="37"/>
      <c r="K135" s="37"/>
      <c r="L135" s="40"/>
      <c r="M135" s="219"/>
      <c r="N135" s="220"/>
      <c r="O135" s="72"/>
      <c r="P135" s="72"/>
      <c r="Q135" s="72"/>
      <c r="R135" s="72"/>
      <c r="S135" s="72"/>
      <c r="T135" s="73"/>
      <c r="U135" s="35"/>
      <c r="V135" s="35"/>
      <c r="W135" s="35"/>
      <c r="X135" s="35"/>
      <c r="Y135" s="35"/>
      <c r="Z135" s="35"/>
      <c r="AA135" s="35"/>
      <c r="AB135" s="35"/>
      <c r="AC135" s="35"/>
      <c r="AD135" s="35"/>
      <c r="AE135" s="35"/>
      <c r="AT135" s="18" t="s">
        <v>194</v>
      </c>
      <c r="AU135" s="18" t="s">
        <v>83</v>
      </c>
    </row>
    <row r="136" spans="1:65" s="2" customFormat="1" ht="16.5" customHeight="1">
      <c r="A136" s="35"/>
      <c r="B136" s="36"/>
      <c r="C136" s="204" t="s">
        <v>235</v>
      </c>
      <c r="D136" s="204" t="s">
        <v>187</v>
      </c>
      <c r="E136" s="205" t="s">
        <v>4462</v>
      </c>
      <c r="F136" s="206" t="s">
        <v>1753</v>
      </c>
      <c r="G136" s="207" t="s">
        <v>1430</v>
      </c>
      <c r="H136" s="208">
        <v>1</v>
      </c>
      <c r="I136" s="209"/>
      <c r="J136" s="210">
        <f>ROUND(I136*H136,2)</f>
        <v>0</v>
      </c>
      <c r="K136" s="206" t="s">
        <v>191</v>
      </c>
      <c r="L136" s="40"/>
      <c r="M136" s="211" t="s">
        <v>1</v>
      </c>
      <c r="N136" s="212" t="s">
        <v>38</v>
      </c>
      <c r="O136" s="72"/>
      <c r="P136" s="213">
        <f>O136*H136</f>
        <v>0</v>
      </c>
      <c r="Q136" s="213">
        <v>0</v>
      </c>
      <c r="R136" s="213">
        <f>Q136*H136</f>
        <v>0</v>
      </c>
      <c r="S136" s="213">
        <v>0</v>
      </c>
      <c r="T136" s="214">
        <f>S136*H136</f>
        <v>0</v>
      </c>
      <c r="U136" s="35"/>
      <c r="V136" s="35"/>
      <c r="W136" s="35"/>
      <c r="X136" s="35"/>
      <c r="Y136" s="35"/>
      <c r="Z136" s="35"/>
      <c r="AA136" s="35"/>
      <c r="AB136" s="35"/>
      <c r="AC136" s="35"/>
      <c r="AD136" s="35"/>
      <c r="AE136" s="35"/>
      <c r="AR136" s="215" t="s">
        <v>2307</v>
      </c>
      <c r="AT136" s="215" t="s">
        <v>187</v>
      </c>
      <c r="AU136" s="215" t="s">
        <v>83</v>
      </c>
      <c r="AY136" s="18" t="s">
        <v>185</v>
      </c>
      <c r="BE136" s="216">
        <f>IF(N136="základní",J136,0)</f>
        <v>0</v>
      </c>
      <c r="BF136" s="216">
        <f>IF(N136="snížená",J136,0)</f>
        <v>0</v>
      </c>
      <c r="BG136" s="216">
        <f>IF(N136="zákl. přenesená",J136,0)</f>
        <v>0</v>
      </c>
      <c r="BH136" s="216">
        <f>IF(N136="sníž. přenesená",J136,0)</f>
        <v>0</v>
      </c>
      <c r="BI136" s="216">
        <f>IF(N136="nulová",J136,0)</f>
        <v>0</v>
      </c>
      <c r="BJ136" s="18" t="s">
        <v>81</v>
      </c>
      <c r="BK136" s="216">
        <f>ROUND(I136*H136,2)</f>
        <v>0</v>
      </c>
      <c r="BL136" s="18" t="s">
        <v>2307</v>
      </c>
      <c r="BM136" s="215" t="s">
        <v>4463</v>
      </c>
    </row>
    <row r="137" spans="1:65" s="2" customFormat="1" ht="10.199999999999999">
      <c r="A137" s="35"/>
      <c r="B137" s="36"/>
      <c r="C137" s="37"/>
      <c r="D137" s="217" t="s">
        <v>194</v>
      </c>
      <c r="E137" s="37"/>
      <c r="F137" s="218" t="s">
        <v>1753</v>
      </c>
      <c r="G137" s="37"/>
      <c r="H137" s="37"/>
      <c r="I137" s="116"/>
      <c r="J137" s="37"/>
      <c r="K137" s="37"/>
      <c r="L137" s="40"/>
      <c r="M137" s="219"/>
      <c r="N137" s="220"/>
      <c r="O137" s="72"/>
      <c r="P137" s="72"/>
      <c r="Q137" s="72"/>
      <c r="R137" s="72"/>
      <c r="S137" s="72"/>
      <c r="T137" s="73"/>
      <c r="U137" s="35"/>
      <c r="V137" s="35"/>
      <c r="W137" s="35"/>
      <c r="X137" s="35"/>
      <c r="Y137" s="35"/>
      <c r="Z137" s="35"/>
      <c r="AA137" s="35"/>
      <c r="AB137" s="35"/>
      <c r="AC137" s="35"/>
      <c r="AD137" s="35"/>
      <c r="AE137" s="35"/>
      <c r="AT137" s="18" t="s">
        <v>194</v>
      </c>
      <c r="AU137" s="18" t="s">
        <v>83</v>
      </c>
    </row>
    <row r="138" spans="1:65" s="2" customFormat="1" ht="16.5" customHeight="1">
      <c r="A138" s="35"/>
      <c r="B138" s="36"/>
      <c r="C138" s="204" t="s">
        <v>226</v>
      </c>
      <c r="D138" s="204" t="s">
        <v>187</v>
      </c>
      <c r="E138" s="205" t="s">
        <v>4464</v>
      </c>
      <c r="F138" s="206" t="s">
        <v>4465</v>
      </c>
      <c r="G138" s="207" t="s">
        <v>1430</v>
      </c>
      <c r="H138" s="208">
        <v>1</v>
      </c>
      <c r="I138" s="209"/>
      <c r="J138" s="210">
        <f>ROUND(I138*H138,2)</f>
        <v>0</v>
      </c>
      <c r="K138" s="206" t="s">
        <v>191</v>
      </c>
      <c r="L138" s="40"/>
      <c r="M138" s="211" t="s">
        <v>1</v>
      </c>
      <c r="N138" s="212" t="s">
        <v>38</v>
      </c>
      <c r="O138" s="72"/>
      <c r="P138" s="213">
        <f>O138*H138</f>
        <v>0</v>
      </c>
      <c r="Q138" s="213">
        <v>0</v>
      </c>
      <c r="R138" s="213">
        <f>Q138*H138</f>
        <v>0</v>
      </c>
      <c r="S138" s="213">
        <v>0</v>
      </c>
      <c r="T138" s="214">
        <f>S138*H138</f>
        <v>0</v>
      </c>
      <c r="U138" s="35"/>
      <c r="V138" s="35"/>
      <c r="W138" s="35"/>
      <c r="X138" s="35"/>
      <c r="Y138" s="35"/>
      <c r="Z138" s="35"/>
      <c r="AA138" s="35"/>
      <c r="AB138" s="35"/>
      <c r="AC138" s="35"/>
      <c r="AD138" s="35"/>
      <c r="AE138" s="35"/>
      <c r="AR138" s="215" t="s">
        <v>2307</v>
      </c>
      <c r="AT138" s="215" t="s">
        <v>187</v>
      </c>
      <c r="AU138" s="215" t="s">
        <v>83</v>
      </c>
      <c r="AY138" s="18" t="s">
        <v>185</v>
      </c>
      <c r="BE138" s="216">
        <f>IF(N138="základní",J138,0)</f>
        <v>0</v>
      </c>
      <c r="BF138" s="216">
        <f>IF(N138="snížená",J138,0)</f>
        <v>0</v>
      </c>
      <c r="BG138" s="216">
        <f>IF(N138="zákl. přenesená",J138,0)</f>
        <v>0</v>
      </c>
      <c r="BH138" s="216">
        <f>IF(N138="sníž. přenesená",J138,0)</f>
        <v>0</v>
      </c>
      <c r="BI138" s="216">
        <f>IF(N138="nulová",J138,0)</f>
        <v>0</v>
      </c>
      <c r="BJ138" s="18" t="s">
        <v>81</v>
      </c>
      <c r="BK138" s="216">
        <f>ROUND(I138*H138,2)</f>
        <v>0</v>
      </c>
      <c r="BL138" s="18" t="s">
        <v>2307</v>
      </c>
      <c r="BM138" s="215" t="s">
        <v>4466</v>
      </c>
    </row>
    <row r="139" spans="1:65" s="2" customFormat="1" ht="10.199999999999999">
      <c r="A139" s="35"/>
      <c r="B139" s="36"/>
      <c r="C139" s="37"/>
      <c r="D139" s="217" t="s">
        <v>194</v>
      </c>
      <c r="E139" s="37"/>
      <c r="F139" s="218" t="s">
        <v>4465</v>
      </c>
      <c r="G139" s="37"/>
      <c r="H139" s="37"/>
      <c r="I139" s="116"/>
      <c r="J139" s="37"/>
      <c r="K139" s="37"/>
      <c r="L139" s="40"/>
      <c r="M139" s="219"/>
      <c r="N139" s="220"/>
      <c r="O139" s="72"/>
      <c r="P139" s="72"/>
      <c r="Q139" s="72"/>
      <c r="R139" s="72"/>
      <c r="S139" s="72"/>
      <c r="T139" s="73"/>
      <c r="U139" s="35"/>
      <c r="V139" s="35"/>
      <c r="W139" s="35"/>
      <c r="X139" s="35"/>
      <c r="Y139" s="35"/>
      <c r="Z139" s="35"/>
      <c r="AA139" s="35"/>
      <c r="AB139" s="35"/>
      <c r="AC139" s="35"/>
      <c r="AD139" s="35"/>
      <c r="AE139" s="35"/>
      <c r="AT139" s="18" t="s">
        <v>194</v>
      </c>
      <c r="AU139" s="18" t="s">
        <v>83</v>
      </c>
    </row>
    <row r="140" spans="1:65" s="2" customFormat="1" ht="16.5" customHeight="1">
      <c r="A140" s="35"/>
      <c r="B140" s="36"/>
      <c r="C140" s="204" t="s">
        <v>248</v>
      </c>
      <c r="D140" s="204" t="s">
        <v>187</v>
      </c>
      <c r="E140" s="205" t="s">
        <v>4467</v>
      </c>
      <c r="F140" s="206" t="s">
        <v>4468</v>
      </c>
      <c r="G140" s="207" t="s">
        <v>1430</v>
      </c>
      <c r="H140" s="208">
        <v>1</v>
      </c>
      <c r="I140" s="209"/>
      <c r="J140" s="210">
        <f>ROUND(I140*H140,2)</f>
        <v>0</v>
      </c>
      <c r="K140" s="206" t="s">
        <v>191</v>
      </c>
      <c r="L140" s="40"/>
      <c r="M140" s="211" t="s">
        <v>1</v>
      </c>
      <c r="N140" s="212" t="s">
        <v>38</v>
      </c>
      <c r="O140" s="72"/>
      <c r="P140" s="213">
        <f>O140*H140</f>
        <v>0</v>
      </c>
      <c r="Q140" s="213">
        <v>0</v>
      </c>
      <c r="R140" s="213">
        <f>Q140*H140</f>
        <v>0</v>
      </c>
      <c r="S140" s="213">
        <v>0</v>
      </c>
      <c r="T140" s="214">
        <f>S140*H140</f>
        <v>0</v>
      </c>
      <c r="U140" s="35"/>
      <c r="V140" s="35"/>
      <c r="W140" s="35"/>
      <c r="X140" s="35"/>
      <c r="Y140" s="35"/>
      <c r="Z140" s="35"/>
      <c r="AA140" s="35"/>
      <c r="AB140" s="35"/>
      <c r="AC140" s="35"/>
      <c r="AD140" s="35"/>
      <c r="AE140" s="35"/>
      <c r="AR140" s="215" t="s">
        <v>2307</v>
      </c>
      <c r="AT140" s="215" t="s">
        <v>187</v>
      </c>
      <c r="AU140" s="215" t="s">
        <v>83</v>
      </c>
      <c r="AY140" s="18" t="s">
        <v>185</v>
      </c>
      <c r="BE140" s="216">
        <f>IF(N140="základní",J140,0)</f>
        <v>0</v>
      </c>
      <c r="BF140" s="216">
        <f>IF(N140="snížená",J140,0)</f>
        <v>0</v>
      </c>
      <c r="BG140" s="216">
        <f>IF(N140="zákl. přenesená",J140,0)</f>
        <v>0</v>
      </c>
      <c r="BH140" s="216">
        <f>IF(N140="sníž. přenesená",J140,0)</f>
        <v>0</v>
      </c>
      <c r="BI140" s="216">
        <f>IF(N140="nulová",J140,0)</f>
        <v>0</v>
      </c>
      <c r="BJ140" s="18" t="s">
        <v>81</v>
      </c>
      <c r="BK140" s="216">
        <f>ROUND(I140*H140,2)</f>
        <v>0</v>
      </c>
      <c r="BL140" s="18" t="s">
        <v>2307</v>
      </c>
      <c r="BM140" s="215" t="s">
        <v>4469</v>
      </c>
    </row>
    <row r="141" spans="1:65" s="2" customFormat="1" ht="10.199999999999999">
      <c r="A141" s="35"/>
      <c r="B141" s="36"/>
      <c r="C141" s="37"/>
      <c r="D141" s="217" t="s">
        <v>194</v>
      </c>
      <c r="E141" s="37"/>
      <c r="F141" s="218" t="s">
        <v>4468</v>
      </c>
      <c r="G141" s="37"/>
      <c r="H141" s="37"/>
      <c r="I141" s="116"/>
      <c r="J141" s="37"/>
      <c r="K141" s="37"/>
      <c r="L141" s="40"/>
      <c r="M141" s="219"/>
      <c r="N141" s="220"/>
      <c r="O141" s="72"/>
      <c r="P141" s="72"/>
      <c r="Q141" s="72"/>
      <c r="R141" s="72"/>
      <c r="S141" s="72"/>
      <c r="T141" s="73"/>
      <c r="U141" s="35"/>
      <c r="V141" s="35"/>
      <c r="W141" s="35"/>
      <c r="X141" s="35"/>
      <c r="Y141" s="35"/>
      <c r="Z141" s="35"/>
      <c r="AA141" s="35"/>
      <c r="AB141" s="35"/>
      <c r="AC141" s="35"/>
      <c r="AD141" s="35"/>
      <c r="AE141" s="35"/>
      <c r="AT141" s="18" t="s">
        <v>194</v>
      </c>
      <c r="AU141" s="18" t="s">
        <v>83</v>
      </c>
    </row>
    <row r="142" spans="1:65" s="12" customFormat="1" ht="22.8" customHeight="1">
      <c r="B142" s="188"/>
      <c r="C142" s="189"/>
      <c r="D142" s="190" t="s">
        <v>72</v>
      </c>
      <c r="E142" s="202" t="s">
        <v>4470</v>
      </c>
      <c r="F142" s="202" t="s">
        <v>4471</v>
      </c>
      <c r="G142" s="189"/>
      <c r="H142" s="189"/>
      <c r="I142" s="192"/>
      <c r="J142" s="203">
        <f>BK142</f>
        <v>0</v>
      </c>
      <c r="K142" s="189"/>
      <c r="L142" s="194"/>
      <c r="M142" s="195"/>
      <c r="N142" s="196"/>
      <c r="O142" s="196"/>
      <c r="P142" s="197">
        <f>SUM(P143:P150)</f>
        <v>0</v>
      </c>
      <c r="Q142" s="196"/>
      <c r="R142" s="197">
        <f>SUM(R143:R150)</f>
        <v>0</v>
      </c>
      <c r="S142" s="196"/>
      <c r="T142" s="198">
        <f>SUM(T143:T150)</f>
        <v>0</v>
      </c>
      <c r="AR142" s="199" t="s">
        <v>220</v>
      </c>
      <c r="AT142" s="200" t="s">
        <v>72</v>
      </c>
      <c r="AU142" s="200" t="s">
        <v>81</v>
      </c>
      <c r="AY142" s="199" t="s">
        <v>185</v>
      </c>
      <c r="BK142" s="201">
        <f>SUM(BK143:BK150)</f>
        <v>0</v>
      </c>
    </row>
    <row r="143" spans="1:65" s="2" customFormat="1" ht="16.5" customHeight="1">
      <c r="A143" s="35"/>
      <c r="B143" s="36"/>
      <c r="C143" s="204" t="s">
        <v>254</v>
      </c>
      <c r="D143" s="204" t="s">
        <v>187</v>
      </c>
      <c r="E143" s="205" t="s">
        <v>4472</v>
      </c>
      <c r="F143" s="206" t="s">
        <v>4473</v>
      </c>
      <c r="G143" s="207" t="s">
        <v>1430</v>
      </c>
      <c r="H143" s="208">
        <v>1</v>
      </c>
      <c r="I143" s="209"/>
      <c r="J143" s="210">
        <f>ROUND(I143*H143,2)</f>
        <v>0</v>
      </c>
      <c r="K143" s="206" t="s">
        <v>191</v>
      </c>
      <c r="L143" s="40"/>
      <c r="M143" s="211" t="s">
        <v>1</v>
      </c>
      <c r="N143" s="212" t="s">
        <v>38</v>
      </c>
      <c r="O143" s="72"/>
      <c r="P143" s="213">
        <f>O143*H143</f>
        <v>0</v>
      </c>
      <c r="Q143" s="213">
        <v>0</v>
      </c>
      <c r="R143" s="213">
        <f>Q143*H143</f>
        <v>0</v>
      </c>
      <c r="S143" s="213">
        <v>0</v>
      </c>
      <c r="T143" s="214">
        <f>S143*H143</f>
        <v>0</v>
      </c>
      <c r="U143" s="35"/>
      <c r="V143" s="35"/>
      <c r="W143" s="35"/>
      <c r="X143" s="35"/>
      <c r="Y143" s="35"/>
      <c r="Z143" s="35"/>
      <c r="AA143" s="35"/>
      <c r="AB143" s="35"/>
      <c r="AC143" s="35"/>
      <c r="AD143" s="35"/>
      <c r="AE143" s="35"/>
      <c r="AR143" s="215" t="s">
        <v>2307</v>
      </c>
      <c r="AT143" s="215" t="s">
        <v>187</v>
      </c>
      <c r="AU143" s="215" t="s">
        <v>83</v>
      </c>
      <c r="AY143" s="18" t="s">
        <v>185</v>
      </c>
      <c r="BE143" s="216">
        <f>IF(N143="základní",J143,0)</f>
        <v>0</v>
      </c>
      <c r="BF143" s="216">
        <f>IF(N143="snížená",J143,0)</f>
        <v>0</v>
      </c>
      <c r="BG143" s="216">
        <f>IF(N143="zákl. přenesená",J143,0)</f>
        <v>0</v>
      </c>
      <c r="BH143" s="216">
        <f>IF(N143="sníž. přenesená",J143,0)</f>
        <v>0</v>
      </c>
      <c r="BI143" s="216">
        <f>IF(N143="nulová",J143,0)</f>
        <v>0</v>
      </c>
      <c r="BJ143" s="18" t="s">
        <v>81</v>
      </c>
      <c r="BK143" s="216">
        <f>ROUND(I143*H143,2)</f>
        <v>0</v>
      </c>
      <c r="BL143" s="18" t="s">
        <v>2307</v>
      </c>
      <c r="BM143" s="215" t="s">
        <v>4474</v>
      </c>
    </row>
    <row r="144" spans="1:65" s="2" customFormat="1" ht="10.199999999999999">
      <c r="A144" s="35"/>
      <c r="B144" s="36"/>
      <c r="C144" s="37"/>
      <c r="D144" s="217" t="s">
        <v>194</v>
      </c>
      <c r="E144" s="37"/>
      <c r="F144" s="218" t="s">
        <v>4473</v>
      </c>
      <c r="G144" s="37"/>
      <c r="H144" s="37"/>
      <c r="I144" s="116"/>
      <c r="J144" s="37"/>
      <c r="K144" s="37"/>
      <c r="L144" s="40"/>
      <c r="M144" s="219"/>
      <c r="N144" s="220"/>
      <c r="O144" s="72"/>
      <c r="P144" s="72"/>
      <c r="Q144" s="72"/>
      <c r="R144" s="72"/>
      <c r="S144" s="72"/>
      <c r="T144" s="73"/>
      <c r="U144" s="35"/>
      <c r="V144" s="35"/>
      <c r="W144" s="35"/>
      <c r="X144" s="35"/>
      <c r="Y144" s="35"/>
      <c r="Z144" s="35"/>
      <c r="AA144" s="35"/>
      <c r="AB144" s="35"/>
      <c r="AC144" s="35"/>
      <c r="AD144" s="35"/>
      <c r="AE144" s="35"/>
      <c r="AT144" s="18" t="s">
        <v>194</v>
      </c>
      <c r="AU144" s="18" t="s">
        <v>83</v>
      </c>
    </row>
    <row r="145" spans="1:65" s="2" customFormat="1" ht="16.5" customHeight="1">
      <c r="A145" s="35"/>
      <c r="B145" s="36"/>
      <c r="C145" s="204" t="s">
        <v>260</v>
      </c>
      <c r="D145" s="204" t="s">
        <v>187</v>
      </c>
      <c r="E145" s="205" t="s">
        <v>4475</v>
      </c>
      <c r="F145" s="206" t="s">
        <v>4476</v>
      </c>
      <c r="G145" s="207" t="s">
        <v>1430</v>
      </c>
      <c r="H145" s="208">
        <v>1</v>
      </c>
      <c r="I145" s="209"/>
      <c r="J145" s="210">
        <f>ROUND(I145*H145,2)</f>
        <v>0</v>
      </c>
      <c r="K145" s="206" t="s">
        <v>191</v>
      </c>
      <c r="L145" s="40"/>
      <c r="M145" s="211" t="s">
        <v>1</v>
      </c>
      <c r="N145" s="212" t="s">
        <v>38</v>
      </c>
      <c r="O145" s="72"/>
      <c r="P145" s="213">
        <f>O145*H145</f>
        <v>0</v>
      </c>
      <c r="Q145" s="213">
        <v>0</v>
      </c>
      <c r="R145" s="213">
        <f>Q145*H145</f>
        <v>0</v>
      </c>
      <c r="S145" s="213">
        <v>0</v>
      </c>
      <c r="T145" s="214">
        <f>S145*H145</f>
        <v>0</v>
      </c>
      <c r="U145" s="35"/>
      <c r="V145" s="35"/>
      <c r="W145" s="35"/>
      <c r="X145" s="35"/>
      <c r="Y145" s="35"/>
      <c r="Z145" s="35"/>
      <c r="AA145" s="35"/>
      <c r="AB145" s="35"/>
      <c r="AC145" s="35"/>
      <c r="AD145" s="35"/>
      <c r="AE145" s="35"/>
      <c r="AR145" s="215" t="s">
        <v>2307</v>
      </c>
      <c r="AT145" s="215" t="s">
        <v>187</v>
      </c>
      <c r="AU145" s="215" t="s">
        <v>83</v>
      </c>
      <c r="AY145" s="18" t="s">
        <v>185</v>
      </c>
      <c r="BE145" s="216">
        <f>IF(N145="základní",J145,0)</f>
        <v>0</v>
      </c>
      <c r="BF145" s="216">
        <f>IF(N145="snížená",J145,0)</f>
        <v>0</v>
      </c>
      <c r="BG145" s="216">
        <f>IF(N145="zákl. přenesená",J145,0)</f>
        <v>0</v>
      </c>
      <c r="BH145" s="216">
        <f>IF(N145="sníž. přenesená",J145,0)</f>
        <v>0</v>
      </c>
      <c r="BI145" s="216">
        <f>IF(N145="nulová",J145,0)</f>
        <v>0</v>
      </c>
      <c r="BJ145" s="18" t="s">
        <v>81</v>
      </c>
      <c r="BK145" s="216">
        <f>ROUND(I145*H145,2)</f>
        <v>0</v>
      </c>
      <c r="BL145" s="18" t="s">
        <v>2307</v>
      </c>
      <c r="BM145" s="215" t="s">
        <v>4477</v>
      </c>
    </row>
    <row r="146" spans="1:65" s="2" customFormat="1" ht="10.199999999999999">
      <c r="A146" s="35"/>
      <c r="B146" s="36"/>
      <c r="C146" s="37"/>
      <c r="D146" s="217" t="s">
        <v>194</v>
      </c>
      <c r="E146" s="37"/>
      <c r="F146" s="218" t="s">
        <v>4476</v>
      </c>
      <c r="G146" s="37"/>
      <c r="H146" s="37"/>
      <c r="I146" s="116"/>
      <c r="J146" s="37"/>
      <c r="K146" s="37"/>
      <c r="L146" s="40"/>
      <c r="M146" s="219"/>
      <c r="N146" s="220"/>
      <c r="O146" s="72"/>
      <c r="P146" s="72"/>
      <c r="Q146" s="72"/>
      <c r="R146" s="72"/>
      <c r="S146" s="72"/>
      <c r="T146" s="73"/>
      <c r="U146" s="35"/>
      <c r="V146" s="35"/>
      <c r="W146" s="35"/>
      <c r="X146" s="35"/>
      <c r="Y146" s="35"/>
      <c r="Z146" s="35"/>
      <c r="AA146" s="35"/>
      <c r="AB146" s="35"/>
      <c r="AC146" s="35"/>
      <c r="AD146" s="35"/>
      <c r="AE146" s="35"/>
      <c r="AT146" s="18" t="s">
        <v>194</v>
      </c>
      <c r="AU146" s="18" t="s">
        <v>83</v>
      </c>
    </row>
    <row r="147" spans="1:65" s="2" customFormat="1" ht="16.5" customHeight="1">
      <c r="A147" s="35"/>
      <c r="B147" s="36"/>
      <c r="C147" s="204" t="s">
        <v>268</v>
      </c>
      <c r="D147" s="204" t="s">
        <v>187</v>
      </c>
      <c r="E147" s="205" t="s">
        <v>4478</v>
      </c>
      <c r="F147" s="206" t="s">
        <v>4479</v>
      </c>
      <c r="G147" s="207" t="s">
        <v>1430</v>
      </c>
      <c r="H147" s="208">
        <v>1</v>
      </c>
      <c r="I147" s="209"/>
      <c r="J147" s="210">
        <f>ROUND(I147*H147,2)</f>
        <v>0</v>
      </c>
      <c r="K147" s="206" t="s">
        <v>191</v>
      </c>
      <c r="L147" s="40"/>
      <c r="M147" s="211" t="s">
        <v>1</v>
      </c>
      <c r="N147" s="212" t="s">
        <v>38</v>
      </c>
      <c r="O147" s="72"/>
      <c r="P147" s="213">
        <f>O147*H147</f>
        <v>0</v>
      </c>
      <c r="Q147" s="213">
        <v>0</v>
      </c>
      <c r="R147" s="213">
        <f>Q147*H147</f>
        <v>0</v>
      </c>
      <c r="S147" s="213">
        <v>0</v>
      </c>
      <c r="T147" s="214">
        <f>S147*H147</f>
        <v>0</v>
      </c>
      <c r="U147" s="35"/>
      <c r="V147" s="35"/>
      <c r="W147" s="35"/>
      <c r="X147" s="35"/>
      <c r="Y147" s="35"/>
      <c r="Z147" s="35"/>
      <c r="AA147" s="35"/>
      <c r="AB147" s="35"/>
      <c r="AC147" s="35"/>
      <c r="AD147" s="35"/>
      <c r="AE147" s="35"/>
      <c r="AR147" s="215" t="s">
        <v>2307</v>
      </c>
      <c r="AT147" s="215" t="s">
        <v>187</v>
      </c>
      <c r="AU147" s="215" t="s">
        <v>83</v>
      </c>
      <c r="AY147" s="18" t="s">
        <v>185</v>
      </c>
      <c r="BE147" s="216">
        <f>IF(N147="základní",J147,0)</f>
        <v>0</v>
      </c>
      <c r="BF147" s="216">
        <f>IF(N147="snížená",J147,0)</f>
        <v>0</v>
      </c>
      <c r="BG147" s="216">
        <f>IF(N147="zákl. přenesená",J147,0)</f>
        <v>0</v>
      </c>
      <c r="BH147" s="216">
        <f>IF(N147="sníž. přenesená",J147,0)</f>
        <v>0</v>
      </c>
      <c r="BI147" s="216">
        <f>IF(N147="nulová",J147,0)</f>
        <v>0</v>
      </c>
      <c r="BJ147" s="18" t="s">
        <v>81</v>
      </c>
      <c r="BK147" s="216">
        <f>ROUND(I147*H147,2)</f>
        <v>0</v>
      </c>
      <c r="BL147" s="18" t="s">
        <v>2307</v>
      </c>
      <c r="BM147" s="215" t="s">
        <v>4480</v>
      </c>
    </row>
    <row r="148" spans="1:65" s="2" customFormat="1" ht="10.199999999999999">
      <c r="A148" s="35"/>
      <c r="B148" s="36"/>
      <c r="C148" s="37"/>
      <c r="D148" s="217" t="s">
        <v>194</v>
      </c>
      <c r="E148" s="37"/>
      <c r="F148" s="218" t="s">
        <v>4479</v>
      </c>
      <c r="G148" s="37"/>
      <c r="H148" s="37"/>
      <c r="I148" s="116"/>
      <c r="J148" s="37"/>
      <c r="K148" s="37"/>
      <c r="L148" s="40"/>
      <c r="M148" s="219"/>
      <c r="N148" s="220"/>
      <c r="O148" s="72"/>
      <c r="P148" s="72"/>
      <c r="Q148" s="72"/>
      <c r="R148" s="72"/>
      <c r="S148" s="72"/>
      <c r="T148" s="73"/>
      <c r="U148" s="35"/>
      <c r="V148" s="35"/>
      <c r="W148" s="35"/>
      <c r="X148" s="35"/>
      <c r="Y148" s="35"/>
      <c r="Z148" s="35"/>
      <c r="AA148" s="35"/>
      <c r="AB148" s="35"/>
      <c r="AC148" s="35"/>
      <c r="AD148" s="35"/>
      <c r="AE148" s="35"/>
      <c r="AT148" s="18" t="s">
        <v>194</v>
      </c>
      <c r="AU148" s="18" t="s">
        <v>83</v>
      </c>
    </row>
    <row r="149" spans="1:65" s="2" customFormat="1" ht="16.5" customHeight="1">
      <c r="A149" s="35"/>
      <c r="B149" s="36"/>
      <c r="C149" s="204" t="s">
        <v>274</v>
      </c>
      <c r="D149" s="204" t="s">
        <v>187</v>
      </c>
      <c r="E149" s="205" t="s">
        <v>4481</v>
      </c>
      <c r="F149" s="206" t="s">
        <v>4482</v>
      </c>
      <c r="G149" s="207" t="s">
        <v>1430</v>
      </c>
      <c r="H149" s="208">
        <v>1</v>
      </c>
      <c r="I149" s="209"/>
      <c r="J149" s="210">
        <f>ROUND(I149*H149,2)</f>
        <v>0</v>
      </c>
      <c r="K149" s="206" t="s">
        <v>191</v>
      </c>
      <c r="L149" s="40"/>
      <c r="M149" s="211" t="s">
        <v>1</v>
      </c>
      <c r="N149" s="212" t="s">
        <v>38</v>
      </c>
      <c r="O149" s="72"/>
      <c r="P149" s="213">
        <f>O149*H149</f>
        <v>0</v>
      </c>
      <c r="Q149" s="213">
        <v>0</v>
      </c>
      <c r="R149" s="213">
        <f>Q149*H149</f>
        <v>0</v>
      </c>
      <c r="S149" s="213">
        <v>0</v>
      </c>
      <c r="T149" s="214">
        <f>S149*H149</f>
        <v>0</v>
      </c>
      <c r="U149" s="35"/>
      <c r="V149" s="35"/>
      <c r="W149" s="35"/>
      <c r="X149" s="35"/>
      <c r="Y149" s="35"/>
      <c r="Z149" s="35"/>
      <c r="AA149" s="35"/>
      <c r="AB149" s="35"/>
      <c r="AC149" s="35"/>
      <c r="AD149" s="35"/>
      <c r="AE149" s="35"/>
      <c r="AR149" s="215" t="s">
        <v>2307</v>
      </c>
      <c r="AT149" s="215" t="s">
        <v>187</v>
      </c>
      <c r="AU149" s="215" t="s">
        <v>83</v>
      </c>
      <c r="AY149" s="18" t="s">
        <v>185</v>
      </c>
      <c r="BE149" s="216">
        <f>IF(N149="základní",J149,0)</f>
        <v>0</v>
      </c>
      <c r="BF149" s="216">
        <f>IF(N149="snížená",J149,0)</f>
        <v>0</v>
      </c>
      <c r="BG149" s="216">
        <f>IF(N149="zákl. přenesená",J149,0)</f>
        <v>0</v>
      </c>
      <c r="BH149" s="216">
        <f>IF(N149="sníž. přenesená",J149,0)</f>
        <v>0</v>
      </c>
      <c r="BI149" s="216">
        <f>IF(N149="nulová",J149,0)</f>
        <v>0</v>
      </c>
      <c r="BJ149" s="18" t="s">
        <v>81</v>
      </c>
      <c r="BK149" s="216">
        <f>ROUND(I149*H149,2)</f>
        <v>0</v>
      </c>
      <c r="BL149" s="18" t="s">
        <v>2307</v>
      </c>
      <c r="BM149" s="215" t="s">
        <v>4483</v>
      </c>
    </row>
    <row r="150" spans="1:65" s="2" customFormat="1" ht="10.199999999999999">
      <c r="A150" s="35"/>
      <c r="B150" s="36"/>
      <c r="C150" s="37"/>
      <c r="D150" s="217" t="s">
        <v>194</v>
      </c>
      <c r="E150" s="37"/>
      <c r="F150" s="218" t="s">
        <v>4482</v>
      </c>
      <c r="G150" s="37"/>
      <c r="H150" s="37"/>
      <c r="I150" s="116"/>
      <c r="J150" s="37"/>
      <c r="K150" s="37"/>
      <c r="L150" s="40"/>
      <c r="M150" s="219"/>
      <c r="N150" s="220"/>
      <c r="O150" s="72"/>
      <c r="P150" s="72"/>
      <c r="Q150" s="72"/>
      <c r="R150" s="72"/>
      <c r="S150" s="72"/>
      <c r="T150" s="73"/>
      <c r="U150" s="35"/>
      <c r="V150" s="35"/>
      <c r="W150" s="35"/>
      <c r="X150" s="35"/>
      <c r="Y150" s="35"/>
      <c r="Z150" s="35"/>
      <c r="AA150" s="35"/>
      <c r="AB150" s="35"/>
      <c r="AC150" s="35"/>
      <c r="AD150" s="35"/>
      <c r="AE150" s="35"/>
      <c r="AT150" s="18" t="s">
        <v>194</v>
      </c>
      <c r="AU150" s="18" t="s">
        <v>83</v>
      </c>
    </row>
    <row r="151" spans="1:65" s="12" customFormat="1" ht="22.8" customHeight="1">
      <c r="B151" s="188"/>
      <c r="C151" s="189"/>
      <c r="D151" s="190" t="s">
        <v>72</v>
      </c>
      <c r="E151" s="202" t="s">
        <v>4484</v>
      </c>
      <c r="F151" s="202" t="s">
        <v>4485</v>
      </c>
      <c r="G151" s="189"/>
      <c r="H151" s="189"/>
      <c r="I151" s="192"/>
      <c r="J151" s="203">
        <f>BK151</f>
        <v>0</v>
      </c>
      <c r="K151" s="189"/>
      <c r="L151" s="194"/>
      <c r="M151" s="195"/>
      <c r="N151" s="196"/>
      <c r="O151" s="196"/>
      <c r="P151" s="197">
        <f>SUM(P152:P159)</f>
        <v>0</v>
      </c>
      <c r="Q151" s="196"/>
      <c r="R151" s="197">
        <f>SUM(R152:R159)</f>
        <v>0</v>
      </c>
      <c r="S151" s="196"/>
      <c r="T151" s="198">
        <f>SUM(T152:T159)</f>
        <v>0</v>
      </c>
      <c r="AR151" s="199" t="s">
        <v>220</v>
      </c>
      <c r="AT151" s="200" t="s">
        <v>72</v>
      </c>
      <c r="AU151" s="200" t="s">
        <v>81</v>
      </c>
      <c r="AY151" s="199" t="s">
        <v>185</v>
      </c>
      <c r="BK151" s="201">
        <f>SUM(BK152:BK159)</f>
        <v>0</v>
      </c>
    </row>
    <row r="152" spans="1:65" s="2" customFormat="1" ht="16.5" customHeight="1">
      <c r="A152" s="35"/>
      <c r="B152" s="36"/>
      <c r="C152" s="204" t="s">
        <v>282</v>
      </c>
      <c r="D152" s="204" t="s">
        <v>187</v>
      </c>
      <c r="E152" s="205" t="s">
        <v>2305</v>
      </c>
      <c r="F152" s="206" t="s">
        <v>2309</v>
      </c>
      <c r="G152" s="207" t="s">
        <v>1430</v>
      </c>
      <c r="H152" s="208">
        <v>1</v>
      </c>
      <c r="I152" s="209"/>
      <c r="J152" s="210">
        <f>ROUND(I152*H152,2)</f>
        <v>0</v>
      </c>
      <c r="K152" s="206" t="s">
        <v>191</v>
      </c>
      <c r="L152" s="40"/>
      <c r="M152" s="211" t="s">
        <v>1</v>
      </c>
      <c r="N152" s="212" t="s">
        <v>38</v>
      </c>
      <c r="O152" s="72"/>
      <c r="P152" s="213">
        <f>O152*H152</f>
        <v>0</v>
      </c>
      <c r="Q152" s="213">
        <v>0</v>
      </c>
      <c r="R152" s="213">
        <f>Q152*H152</f>
        <v>0</v>
      </c>
      <c r="S152" s="213">
        <v>0</v>
      </c>
      <c r="T152" s="214">
        <f>S152*H152</f>
        <v>0</v>
      </c>
      <c r="U152" s="35"/>
      <c r="V152" s="35"/>
      <c r="W152" s="35"/>
      <c r="X152" s="35"/>
      <c r="Y152" s="35"/>
      <c r="Z152" s="35"/>
      <c r="AA152" s="35"/>
      <c r="AB152" s="35"/>
      <c r="AC152" s="35"/>
      <c r="AD152" s="35"/>
      <c r="AE152" s="35"/>
      <c r="AR152" s="215" t="s">
        <v>2307</v>
      </c>
      <c r="AT152" s="215" t="s">
        <v>187</v>
      </c>
      <c r="AU152" s="215" t="s">
        <v>83</v>
      </c>
      <c r="AY152" s="18" t="s">
        <v>185</v>
      </c>
      <c r="BE152" s="216">
        <f>IF(N152="základní",J152,0)</f>
        <v>0</v>
      </c>
      <c r="BF152" s="216">
        <f>IF(N152="snížená",J152,0)</f>
        <v>0</v>
      </c>
      <c r="BG152" s="216">
        <f>IF(N152="zákl. přenesená",J152,0)</f>
        <v>0</v>
      </c>
      <c r="BH152" s="216">
        <f>IF(N152="sníž. přenesená",J152,0)</f>
        <v>0</v>
      </c>
      <c r="BI152" s="216">
        <f>IF(N152="nulová",J152,0)</f>
        <v>0</v>
      </c>
      <c r="BJ152" s="18" t="s">
        <v>81</v>
      </c>
      <c r="BK152" s="216">
        <f>ROUND(I152*H152,2)</f>
        <v>0</v>
      </c>
      <c r="BL152" s="18" t="s">
        <v>2307</v>
      </c>
      <c r="BM152" s="215" t="s">
        <v>4486</v>
      </c>
    </row>
    <row r="153" spans="1:65" s="2" customFormat="1" ht="10.199999999999999">
      <c r="A153" s="35"/>
      <c r="B153" s="36"/>
      <c r="C153" s="37"/>
      <c r="D153" s="217" t="s">
        <v>194</v>
      </c>
      <c r="E153" s="37"/>
      <c r="F153" s="218" t="s">
        <v>2309</v>
      </c>
      <c r="G153" s="37"/>
      <c r="H153" s="37"/>
      <c r="I153" s="116"/>
      <c r="J153" s="37"/>
      <c r="K153" s="37"/>
      <c r="L153" s="40"/>
      <c r="M153" s="219"/>
      <c r="N153" s="220"/>
      <c r="O153" s="72"/>
      <c r="P153" s="72"/>
      <c r="Q153" s="72"/>
      <c r="R153" s="72"/>
      <c r="S153" s="72"/>
      <c r="T153" s="73"/>
      <c r="U153" s="35"/>
      <c r="V153" s="35"/>
      <c r="W153" s="35"/>
      <c r="X153" s="35"/>
      <c r="Y153" s="35"/>
      <c r="Z153" s="35"/>
      <c r="AA153" s="35"/>
      <c r="AB153" s="35"/>
      <c r="AC153" s="35"/>
      <c r="AD153" s="35"/>
      <c r="AE153" s="35"/>
      <c r="AT153" s="18" t="s">
        <v>194</v>
      </c>
      <c r="AU153" s="18" t="s">
        <v>83</v>
      </c>
    </row>
    <row r="154" spans="1:65" s="2" customFormat="1" ht="16.5" customHeight="1">
      <c r="A154" s="35"/>
      <c r="B154" s="36"/>
      <c r="C154" s="204" t="s">
        <v>8</v>
      </c>
      <c r="D154" s="204" t="s">
        <v>187</v>
      </c>
      <c r="E154" s="205" t="s">
        <v>4487</v>
      </c>
      <c r="F154" s="206" t="s">
        <v>4488</v>
      </c>
      <c r="G154" s="207" t="s">
        <v>1430</v>
      </c>
      <c r="H154" s="208">
        <v>1</v>
      </c>
      <c r="I154" s="209"/>
      <c r="J154" s="210">
        <f>ROUND(I154*H154,2)</f>
        <v>0</v>
      </c>
      <c r="K154" s="206" t="s">
        <v>191</v>
      </c>
      <c r="L154" s="40"/>
      <c r="M154" s="211" t="s">
        <v>1</v>
      </c>
      <c r="N154" s="212" t="s">
        <v>38</v>
      </c>
      <c r="O154" s="72"/>
      <c r="P154" s="213">
        <f>O154*H154</f>
        <v>0</v>
      </c>
      <c r="Q154" s="213">
        <v>0</v>
      </c>
      <c r="R154" s="213">
        <f>Q154*H154</f>
        <v>0</v>
      </c>
      <c r="S154" s="213">
        <v>0</v>
      </c>
      <c r="T154" s="214">
        <f>S154*H154</f>
        <v>0</v>
      </c>
      <c r="U154" s="35"/>
      <c r="V154" s="35"/>
      <c r="W154" s="35"/>
      <c r="X154" s="35"/>
      <c r="Y154" s="35"/>
      <c r="Z154" s="35"/>
      <c r="AA154" s="35"/>
      <c r="AB154" s="35"/>
      <c r="AC154" s="35"/>
      <c r="AD154" s="35"/>
      <c r="AE154" s="35"/>
      <c r="AR154" s="215" t="s">
        <v>2307</v>
      </c>
      <c r="AT154" s="215" t="s">
        <v>187</v>
      </c>
      <c r="AU154" s="215" t="s">
        <v>83</v>
      </c>
      <c r="AY154" s="18" t="s">
        <v>185</v>
      </c>
      <c r="BE154" s="216">
        <f>IF(N154="základní",J154,0)</f>
        <v>0</v>
      </c>
      <c r="BF154" s="216">
        <f>IF(N154="snížená",J154,0)</f>
        <v>0</v>
      </c>
      <c r="BG154" s="216">
        <f>IF(N154="zákl. přenesená",J154,0)</f>
        <v>0</v>
      </c>
      <c r="BH154" s="216">
        <f>IF(N154="sníž. přenesená",J154,0)</f>
        <v>0</v>
      </c>
      <c r="BI154" s="216">
        <f>IF(N154="nulová",J154,0)</f>
        <v>0</v>
      </c>
      <c r="BJ154" s="18" t="s">
        <v>81</v>
      </c>
      <c r="BK154" s="216">
        <f>ROUND(I154*H154,2)</f>
        <v>0</v>
      </c>
      <c r="BL154" s="18" t="s">
        <v>2307</v>
      </c>
      <c r="BM154" s="215" t="s">
        <v>4489</v>
      </c>
    </row>
    <row r="155" spans="1:65" s="2" customFormat="1" ht="10.199999999999999">
      <c r="A155" s="35"/>
      <c r="B155" s="36"/>
      <c r="C155" s="37"/>
      <c r="D155" s="217" t="s">
        <v>194</v>
      </c>
      <c r="E155" s="37"/>
      <c r="F155" s="218" t="s">
        <v>4488</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194</v>
      </c>
      <c r="AU155" s="18" t="s">
        <v>83</v>
      </c>
    </row>
    <row r="156" spans="1:65" s="2" customFormat="1" ht="16.5" customHeight="1">
      <c r="A156" s="35"/>
      <c r="B156" s="36"/>
      <c r="C156" s="204" t="s">
        <v>296</v>
      </c>
      <c r="D156" s="204" t="s">
        <v>187</v>
      </c>
      <c r="E156" s="205" t="s">
        <v>4490</v>
      </c>
      <c r="F156" s="206" t="s">
        <v>4491</v>
      </c>
      <c r="G156" s="207" t="s">
        <v>1430</v>
      </c>
      <c r="H156" s="208">
        <v>1</v>
      </c>
      <c r="I156" s="209"/>
      <c r="J156" s="210">
        <f>ROUND(I156*H156,2)</f>
        <v>0</v>
      </c>
      <c r="K156" s="206" t="s">
        <v>191</v>
      </c>
      <c r="L156" s="40"/>
      <c r="M156" s="211" t="s">
        <v>1</v>
      </c>
      <c r="N156" s="212" t="s">
        <v>38</v>
      </c>
      <c r="O156" s="72"/>
      <c r="P156" s="213">
        <f>O156*H156</f>
        <v>0</v>
      </c>
      <c r="Q156" s="213">
        <v>0</v>
      </c>
      <c r="R156" s="213">
        <f>Q156*H156</f>
        <v>0</v>
      </c>
      <c r="S156" s="213">
        <v>0</v>
      </c>
      <c r="T156" s="214">
        <f>S156*H156</f>
        <v>0</v>
      </c>
      <c r="U156" s="35"/>
      <c r="V156" s="35"/>
      <c r="W156" s="35"/>
      <c r="X156" s="35"/>
      <c r="Y156" s="35"/>
      <c r="Z156" s="35"/>
      <c r="AA156" s="35"/>
      <c r="AB156" s="35"/>
      <c r="AC156" s="35"/>
      <c r="AD156" s="35"/>
      <c r="AE156" s="35"/>
      <c r="AR156" s="215" t="s">
        <v>2307</v>
      </c>
      <c r="AT156" s="215" t="s">
        <v>187</v>
      </c>
      <c r="AU156" s="215" t="s">
        <v>83</v>
      </c>
      <c r="AY156" s="18" t="s">
        <v>185</v>
      </c>
      <c r="BE156" s="216">
        <f>IF(N156="základní",J156,0)</f>
        <v>0</v>
      </c>
      <c r="BF156" s="216">
        <f>IF(N156="snížená",J156,0)</f>
        <v>0</v>
      </c>
      <c r="BG156" s="216">
        <f>IF(N156="zákl. přenesená",J156,0)</f>
        <v>0</v>
      </c>
      <c r="BH156" s="216">
        <f>IF(N156="sníž. přenesená",J156,0)</f>
        <v>0</v>
      </c>
      <c r="BI156" s="216">
        <f>IF(N156="nulová",J156,0)</f>
        <v>0</v>
      </c>
      <c r="BJ156" s="18" t="s">
        <v>81</v>
      </c>
      <c r="BK156" s="216">
        <f>ROUND(I156*H156,2)</f>
        <v>0</v>
      </c>
      <c r="BL156" s="18" t="s">
        <v>2307</v>
      </c>
      <c r="BM156" s="215" t="s">
        <v>4492</v>
      </c>
    </row>
    <row r="157" spans="1:65" s="2" customFormat="1" ht="10.199999999999999">
      <c r="A157" s="35"/>
      <c r="B157" s="36"/>
      <c r="C157" s="37"/>
      <c r="D157" s="217" t="s">
        <v>194</v>
      </c>
      <c r="E157" s="37"/>
      <c r="F157" s="218" t="s">
        <v>4491</v>
      </c>
      <c r="G157" s="37"/>
      <c r="H157" s="37"/>
      <c r="I157" s="116"/>
      <c r="J157" s="37"/>
      <c r="K157" s="37"/>
      <c r="L157" s="40"/>
      <c r="M157" s="219"/>
      <c r="N157" s="220"/>
      <c r="O157" s="72"/>
      <c r="P157" s="72"/>
      <c r="Q157" s="72"/>
      <c r="R157" s="72"/>
      <c r="S157" s="72"/>
      <c r="T157" s="73"/>
      <c r="U157" s="35"/>
      <c r="V157" s="35"/>
      <c r="W157" s="35"/>
      <c r="X157" s="35"/>
      <c r="Y157" s="35"/>
      <c r="Z157" s="35"/>
      <c r="AA157" s="35"/>
      <c r="AB157" s="35"/>
      <c r="AC157" s="35"/>
      <c r="AD157" s="35"/>
      <c r="AE157" s="35"/>
      <c r="AT157" s="18" t="s">
        <v>194</v>
      </c>
      <c r="AU157" s="18" t="s">
        <v>83</v>
      </c>
    </row>
    <row r="158" spans="1:65" s="2" customFormat="1" ht="16.5" customHeight="1">
      <c r="A158" s="35"/>
      <c r="B158" s="36"/>
      <c r="C158" s="204" t="s">
        <v>305</v>
      </c>
      <c r="D158" s="204" t="s">
        <v>187</v>
      </c>
      <c r="E158" s="205" t="s">
        <v>4493</v>
      </c>
      <c r="F158" s="206" t="s">
        <v>4494</v>
      </c>
      <c r="G158" s="207" t="s">
        <v>1430</v>
      </c>
      <c r="H158" s="208">
        <v>1</v>
      </c>
      <c r="I158" s="209"/>
      <c r="J158" s="210">
        <f>ROUND(I158*H158,2)</f>
        <v>0</v>
      </c>
      <c r="K158" s="206" t="s">
        <v>191</v>
      </c>
      <c r="L158" s="40"/>
      <c r="M158" s="211" t="s">
        <v>1</v>
      </c>
      <c r="N158" s="212" t="s">
        <v>38</v>
      </c>
      <c r="O158" s="72"/>
      <c r="P158" s="213">
        <f>O158*H158</f>
        <v>0</v>
      </c>
      <c r="Q158" s="213">
        <v>0</v>
      </c>
      <c r="R158" s="213">
        <f>Q158*H158</f>
        <v>0</v>
      </c>
      <c r="S158" s="213">
        <v>0</v>
      </c>
      <c r="T158" s="214">
        <f>S158*H158</f>
        <v>0</v>
      </c>
      <c r="U158" s="35"/>
      <c r="V158" s="35"/>
      <c r="W158" s="35"/>
      <c r="X158" s="35"/>
      <c r="Y158" s="35"/>
      <c r="Z158" s="35"/>
      <c r="AA158" s="35"/>
      <c r="AB158" s="35"/>
      <c r="AC158" s="35"/>
      <c r="AD158" s="35"/>
      <c r="AE158" s="35"/>
      <c r="AR158" s="215" t="s">
        <v>2307</v>
      </c>
      <c r="AT158" s="215" t="s">
        <v>187</v>
      </c>
      <c r="AU158" s="215" t="s">
        <v>83</v>
      </c>
      <c r="AY158" s="18" t="s">
        <v>185</v>
      </c>
      <c r="BE158" s="216">
        <f>IF(N158="základní",J158,0)</f>
        <v>0</v>
      </c>
      <c r="BF158" s="216">
        <f>IF(N158="snížená",J158,0)</f>
        <v>0</v>
      </c>
      <c r="BG158" s="216">
        <f>IF(N158="zákl. přenesená",J158,0)</f>
        <v>0</v>
      </c>
      <c r="BH158" s="216">
        <f>IF(N158="sníž. přenesená",J158,0)</f>
        <v>0</v>
      </c>
      <c r="BI158" s="216">
        <f>IF(N158="nulová",J158,0)</f>
        <v>0</v>
      </c>
      <c r="BJ158" s="18" t="s">
        <v>81</v>
      </c>
      <c r="BK158" s="216">
        <f>ROUND(I158*H158,2)</f>
        <v>0</v>
      </c>
      <c r="BL158" s="18" t="s">
        <v>2307</v>
      </c>
      <c r="BM158" s="215" t="s">
        <v>4495</v>
      </c>
    </row>
    <row r="159" spans="1:65" s="2" customFormat="1" ht="10.199999999999999">
      <c r="A159" s="35"/>
      <c r="B159" s="36"/>
      <c r="C159" s="37"/>
      <c r="D159" s="217" t="s">
        <v>194</v>
      </c>
      <c r="E159" s="37"/>
      <c r="F159" s="218" t="s">
        <v>4494</v>
      </c>
      <c r="G159" s="37"/>
      <c r="H159" s="37"/>
      <c r="I159" s="116"/>
      <c r="J159" s="37"/>
      <c r="K159" s="37"/>
      <c r="L159" s="40"/>
      <c r="M159" s="219"/>
      <c r="N159" s="220"/>
      <c r="O159" s="72"/>
      <c r="P159" s="72"/>
      <c r="Q159" s="72"/>
      <c r="R159" s="72"/>
      <c r="S159" s="72"/>
      <c r="T159" s="73"/>
      <c r="U159" s="35"/>
      <c r="V159" s="35"/>
      <c r="W159" s="35"/>
      <c r="X159" s="35"/>
      <c r="Y159" s="35"/>
      <c r="Z159" s="35"/>
      <c r="AA159" s="35"/>
      <c r="AB159" s="35"/>
      <c r="AC159" s="35"/>
      <c r="AD159" s="35"/>
      <c r="AE159" s="35"/>
      <c r="AT159" s="18" t="s">
        <v>194</v>
      </c>
      <c r="AU159" s="18" t="s">
        <v>83</v>
      </c>
    </row>
    <row r="160" spans="1:65" s="12" customFormat="1" ht="22.8" customHeight="1">
      <c r="B160" s="188"/>
      <c r="C160" s="189"/>
      <c r="D160" s="190" t="s">
        <v>72</v>
      </c>
      <c r="E160" s="202" t="s">
        <v>4496</v>
      </c>
      <c r="F160" s="202" t="s">
        <v>4497</v>
      </c>
      <c r="G160" s="189"/>
      <c r="H160" s="189"/>
      <c r="I160" s="192"/>
      <c r="J160" s="203">
        <f>BK160</f>
        <v>0</v>
      </c>
      <c r="K160" s="189"/>
      <c r="L160" s="194"/>
      <c r="M160" s="195"/>
      <c r="N160" s="196"/>
      <c r="O160" s="196"/>
      <c r="P160" s="197">
        <f>SUM(P161:P166)</f>
        <v>0</v>
      </c>
      <c r="Q160" s="196"/>
      <c r="R160" s="197">
        <f>SUM(R161:R166)</f>
        <v>0</v>
      </c>
      <c r="S160" s="196"/>
      <c r="T160" s="198">
        <f>SUM(T161:T166)</f>
        <v>0</v>
      </c>
      <c r="AR160" s="199" t="s">
        <v>220</v>
      </c>
      <c r="AT160" s="200" t="s">
        <v>72</v>
      </c>
      <c r="AU160" s="200" t="s">
        <v>81</v>
      </c>
      <c r="AY160" s="199" t="s">
        <v>185</v>
      </c>
      <c r="BK160" s="201">
        <f>SUM(BK161:BK166)</f>
        <v>0</v>
      </c>
    </row>
    <row r="161" spans="1:65" s="2" customFormat="1" ht="16.5" customHeight="1">
      <c r="A161" s="35"/>
      <c r="B161" s="36"/>
      <c r="C161" s="204" t="s">
        <v>313</v>
      </c>
      <c r="D161" s="204" t="s">
        <v>187</v>
      </c>
      <c r="E161" s="205" t="s">
        <v>4498</v>
      </c>
      <c r="F161" s="206" t="s">
        <v>4499</v>
      </c>
      <c r="G161" s="207" t="s">
        <v>1430</v>
      </c>
      <c r="H161" s="208">
        <v>1</v>
      </c>
      <c r="I161" s="209"/>
      <c r="J161" s="210">
        <f>ROUND(I161*H161,2)</f>
        <v>0</v>
      </c>
      <c r="K161" s="206" t="s">
        <v>191</v>
      </c>
      <c r="L161" s="40"/>
      <c r="M161" s="211" t="s">
        <v>1</v>
      </c>
      <c r="N161" s="212" t="s">
        <v>38</v>
      </c>
      <c r="O161" s="72"/>
      <c r="P161" s="213">
        <f>O161*H161</f>
        <v>0</v>
      </c>
      <c r="Q161" s="213">
        <v>0</v>
      </c>
      <c r="R161" s="213">
        <f>Q161*H161</f>
        <v>0</v>
      </c>
      <c r="S161" s="213">
        <v>0</v>
      </c>
      <c r="T161" s="214">
        <f>S161*H161</f>
        <v>0</v>
      </c>
      <c r="U161" s="35"/>
      <c r="V161" s="35"/>
      <c r="W161" s="35"/>
      <c r="X161" s="35"/>
      <c r="Y161" s="35"/>
      <c r="Z161" s="35"/>
      <c r="AA161" s="35"/>
      <c r="AB161" s="35"/>
      <c r="AC161" s="35"/>
      <c r="AD161" s="35"/>
      <c r="AE161" s="35"/>
      <c r="AR161" s="215" t="s">
        <v>2307</v>
      </c>
      <c r="AT161" s="215" t="s">
        <v>187</v>
      </c>
      <c r="AU161" s="215" t="s">
        <v>83</v>
      </c>
      <c r="AY161" s="18" t="s">
        <v>185</v>
      </c>
      <c r="BE161" s="216">
        <f>IF(N161="základní",J161,0)</f>
        <v>0</v>
      </c>
      <c r="BF161" s="216">
        <f>IF(N161="snížená",J161,0)</f>
        <v>0</v>
      </c>
      <c r="BG161" s="216">
        <f>IF(N161="zákl. přenesená",J161,0)</f>
        <v>0</v>
      </c>
      <c r="BH161" s="216">
        <f>IF(N161="sníž. přenesená",J161,0)</f>
        <v>0</v>
      </c>
      <c r="BI161" s="216">
        <f>IF(N161="nulová",J161,0)</f>
        <v>0</v>
      </c>
      <c r="BJ161" s="18" t="s">
        <v>81</v>
      </c>
      <c r="BK161" s="216">
        <f>ROUND(I161*H161,2)</f>
        <v>0</v>
      </c>
      <c r="BL161" s="18" t="s">
        <v>2307</v>
      </c>
      <c r="BM161" s="215" t="s">
        <v>4500</v>
      </c>
    </row>
    <row r="162" spans="1:65" s="2" customFormat="1" ht="10.199999999999999">
      <c r="A162" s="35"/>
      <c r="B162" s="36"/>
      <c r="C162" s="37"/>
      <c r="D162" s="217" t="s">
        <v>194</v>
      </c>
      <c r="E162" s="37"/>
      <c r="F162" s="218" t="s">
        <v>4499</v>
      </c>
      <c r="G162" s="37"/>
      <c r="H162" s="37"/>
      <c r="I162" s="116"/>
      <c r="J162" s="37"/>
      <c r="K162" s="37"/>
      <c r="L162" s="40"/>
      <c r="M162" s="219"/>
      <c r="N162" s="220"/>
      <c r="O162" s="72"/>
      <c r="P162" s="72"/>
      <c r="Q162" s="72"/>
      <c r="R162" s="72"/>
      <c r="S162" s="72"/>
      <c r="T162" s="73"/>
      <c r="U162" s="35"/>
      <c r="V162" s="35"/>
      <c r="W162" s="35"/>
      <c r="X162" s="35"/>
      <c r="Y162" s="35"/>
      <c r="Z162" s="35"/>
      <c r="AA162" s="35"/>
      <c r="AB162" s="35"/>
      <c r="AC162" s="35"/>
      <c r="AD162" s="35"/>
      <c r="AE162" s="35"/>
      <c r="AT162" s="18" t="s">
        <v>194</v>
      </c>
      <c r="AU162" s="18" t="s">
        <v>83</v>
      </c>
    </row>
    <row r="163" spans="1:65" s="2" customFormat="1" ht="16.5" customHeight="1">
      <c r="A163" s="35"/>
      <c r="B163" s="36"/>
      <c r="C163" s="204" t="s">
        <v>322</v>
      </c>
      <c r="D163" s="204" t="s">
        <v>187</v>
      </c>
      <c r="E163" s="205" t="s">
        <v>4501</v>
      </c>
      <c r="F163" s="206" t="s">
        <v>4502</v>
      </c>
      <c r="G163" s="207" t="s">
        <v>1430</v>
      </c>
      <c r="H163" s="208">
        <v>1</v>
      </c>
      <c r="I163" s="209"/>
      <c r="J163" s="210">
        <f>ROUND(I163*H163,2)</f>
        <v>0</v>
      </c>
      <c r="K163" s="206" t="s">
        <v>191</v>
      </c>
      <c r="L163" s="40"/>
      <c r="M163" s="211" t="s">
        <v>1</v>
      </c>
      <c r="N163" s="212" t="s">
        <v>38</v>
      </c>
      <c r="O163" s="72"/>
      <c r="P163" s="213">
        <f>O163*H163</f>
        <v>0</v>
      </c>
      <c r="Q163" s="213">
        <v>0</v>
      </c>
      <c r="R163" s="213">
        <f>Q163*H163</f>
        <v>0</v>
      </c>
      <c r="S163" s="213">
        <v>0</v>
      </c>
      <c r="T163" s="214">
        <f>S163*H163</f>
        <v>0</v>
      </c>
      <c r="U163" s="35"/>
      <c r="V163" s="35"/>
      <c r="W163" s="35"/>
      <c r="X163" s="35"/>
      <c r="Y163" s="35"/>
      <c r="Z163" s="35"/>
      <c r="AA163" s="35"/>
      <c r="AB163" s="35"/>
      <c r="AC163" s="35"/>
      <c r="AD163" s="35"/>
      <c r="AE163" s="35"/>
      <c r="AR163" s="215" t="s">
        <v>2307</v>
      </c>
      <c r="AT163" s="215" t="s">
        <v>187</v>
      </c>
      <c r="AU163" s="215" t="s">
        <v>83</v>
      </c>
      <c r="AY163" s="18" t="s">
        <v>185</v>
      </c>
      <c r="BE163" s="216">
        <f>IF(N163="základní",J163,0)</f>
        <v>0</v>
      </c>
      <c r="BF163" s="216">
        <f>IF(N163="snížená",J163,0)</f>
        <v>0</v>
      </c>
      <c r="BG163" s="216">
        <f>IF(N163="zákl. přenesená",J163,0)</f>
        <v>0</v>
      </c>
      <c r="BH163" s="216">
        <f>IF(N163="sníž. přenesená",J163,0)</f>
        <v>0</v>
      </c>
      <c r="BI163" s="216">
        <f>IF(N163="nulová",J163,0)</f>
        <v>0</v>
      </c>
      <c r="BJ163" s="18" t="s">
        <v>81</v>
      </c>
      <c r="BK163" s="216">
        <f>ROUND(I163*H163,2)</f>
        <v>0</v>
      </c>
      <c r="BL163" s="18" t="s">
        <v>2307</v>
      </c>
      <c r="BM163" s="215" t="s">
        <v>4503</v>
      </c>
    </row>
    <row r="164" spans="1:65" s="2" customFormat="1" ht="10.199999999999999">
      <c r="A164" s="35"/>
      <c r="B164" s="36"/>
      <c r="C164" s="37"/>
      <c r="D164" s="217" t="s">
        <v>194</v>
      </c>
      <c r="E164" s="37"/>
      <c r="F164" s="218" t="s">
        <v>4502</v>
      </c>
      <c r="G164" s="37"/>
      <c r="H164" s="37"/>
      <c r="I164" s="116"/>
      <c r="J164" s="37"/>
      <c r="K164" s="37"/>
      <c r="L164" s="40"/>
      <c r="M164" s="219"/>
      <c r="N164" s="220"/>
      <c r="O164" s="72"/>
      <c r="P164" s="72"/>
      <c r="Q164" s="72"/>
      <c r="R164" s="72"/>
      <c r="S164" s="72"/>
      <c r="T164" s="73"/>
      <c r="U164" s="35"/>
      <c r="V164" s="35"/>
      <c r="W164" s="35"/>
      <c r="X164" s="35"/>
      <c r="Y164" s="35"/>
      <c r="Z164" s="35"/>
      <c r="AA164" s="35"/>
      <c r="AB164" s="35"/>
      <c r="AC164" s="35"/>
      <c r="AD164" s="35"/>
      <c r="AE164" s="35"/>
      <c r="AT164" s="18" t="s">
        <v>194</v>
      </c>
      <c r="AU164" s="18" t="s">
        <v>83</v>
      </c>
    </row>
    <row r="165" spans="1:65" s="2" customFormat="1" ht="21.75" customHeight="1">
      <c r="A165" s="35"/>
      <c r="B165" s="36"/>
      <c r="C165" s="204" t="s">
        <v>335</v>
      </c>
      <c r="D165" s="204" t="s">
        <v>187</v>
      </c>
      <c r="E165" s="205" t="s">
        <v>472</v>
      </c>
      <c r="F165" s="206" t="s">
        <v>4504</v>
      </c>
      <c r="G165" s="207" t="s">
        <v>1430</v>
      </c>
      <c r="H165" s="208">
        <v>1</v>
      </c>
      <c r="I165" s="209"/>
      <c r="J165" s="210">
        <f>ROUND(I165*H165,2)</f>
        <v>0</v>
      </c>
      <c r="K165" s="206" t="s">
        <v>1</v>
      </c>
      <c r="L165" s="40"/>
      <c r="M165" s="211" t="s">
        <v>1</v>
      </c>
      <c r="N165" s="212" t="s">
        <v>38</v>
      </c>
      <c r="O165" s="72"/>
      <c r="P165" s="213">
        <f>O165*H165</f>
        <v>0</v>
      </c>
      <c r="Q165" s="213">
        <v>0</v>
      </c>
      <c r="R165" s="213">
        <f>Q165*H165</f>
        <v>0</v>
      </c>
      <c r="S165" s="213">
        <v>0</v>
      </c>
      <c r="T165" s="214">
        <f>S165*H165</f>
        <v>0</v>
      </c>
      <c r="U165" s="35"/>
      <c r="V165" s="35"/>
      <c r="W165" s="35"/>
      <c r="X165" s="35"/>
      <c r="Y165" s="35"/>
      <c r="Z165" s="35"/>
      <c r="AA165" s="35"/>
      <c r="AB165" s="35"/>
      <c r="AC165" s="35"/>
      <c r="AD165" s="35"/>
      <c r="AE165" s="35"/>
      <c r="AR165" s="215" t="s">
        <v>2307</v>
      </c>
      <c r="AT165" s="215" t="s">
        <v>187</v>
      </c>
      <c r="AU165" s="215" t="s">
        <v>83</v>
      </c>
      <c r="AY165" s="18" t="s">
        <v>185</v>
      </c>
      <c r="BE165" s="216">
        <f>IF(N165="základní",J165,0)</f>
        <v>0</v>
      </c>
      <c r="BF165" s="216">
        <f>IF(N165="snížená",J165,0)</f>
        <v>0</v>
      </c>
      <c r="BG165" s="216">
        <f>IF(N165="zákl. přenesená",J165,0)</f>
        <v>0</v>
      </c>
      <c r="BH165" s="216">
        <f>IF(N165="sníž. přenesená",J165,0)</f>
        <v>0</v>
      </c>
      <c r="BI165" s="216">
        <f>IF(N165="nulová",J165,0)</f>
        <v>0</v>
      </c>
      <c r="BJ165" s="18" t="s">
        <v>81</v>
      </c>
      <c r="BK165" s="216">
        <f>ROUND(I165*H165,2)</f>
        <v>0</v>
      </c>
      <c r="BL165" s="18" t="s">
        <v>2307</v>
      </c>
      <c r="BM165" s="215" t="s">
        <v>4505</v>
      </c>
    </row>
    <row r="166" spans="1:65" s="2" customFormat="1" ht="19.2">
      <c r="A166" s="35"/>
      <c r="B166" s="36"/>
      <c r="C166" s="37"/>
      <c r="D166" s="217" t="s">
        <v>194</v>
      </c>
      <c r="E166" s="37"/>
      <c r="F166" s="218" t="s">
        <v>4504</v>
      </c>
      <c r="G166" s="37"/>
      <c r="H166" s="37"/>
      <c r="I166" s="116"/>
      <c r="J166" s="37"/>
      <c r="K166" s="37"/>
      <c r="L166" s="40"/>
      <c r="M166" s="254"/>
      <c r="N166" s="255"/>
      <c r="O166" s="256"/>
      <c r="P166" s="256"/>
      <c r="Q166" s="256"/>
      <c r="R166" s="256"/>
      <c r="S166" s="256"/>
      <c r="T166" s="257"/>
      <c r="U166" s="35"/>
      <c r="V166" s="35"/>
      <c r="W166" s="35"/>
      <c r="X166" s="35"/>
      <c r="Y166" s="35"/>
      <c r="Z166" s="35"/>
      <c r="AA166" s="35"/>
      <c r="AB166" s="35"/>
      <c r="AC166" s="35"/>
      <c r="AD166" s="35"/>
      <c r="AE166" s="35"/>
      <c r="AT166" s="18" t="s">
        <v>194</v>
      </c>
      <c r="AU166" s="18" t="s">
        <v>83</v>
      </c>
    </row>
    <row r="167" spans="1:65" s="2" customFormat="1" ht="6.9" customHeight="1">
      <c r="A167" s="35"/>
      <c r="B167" s="55"/>
      <c r="C167" s="56"/>
      <c r="D167" s="56"/>
      <c r="E167" s="56"/>
      <c r="F167" s="56"/>
      <c r="G167" s="56"/>
      <c r="H167" s="56"/>
      <c r="I167" s="153"/>
      <c r="J167" s="56"/>
      <c r="K167" s="56"/>
      <c r="L167" s="40"/>
      <c r="M167" s="35"/>
      <c r="O167" s="35"/>
      <c r="P167" s="35"/>
      <c r="Q167" s="35"/>
      <c r="R167" s="35"/>
      <c r="S167" s="35"/>
      <c r="T167" s="35"/>
      <c r="U167" s="35"/>
      <c r="V167" s="35"/>
      <c r="W167" s="35"/>
      <c r="X167" s="35"/>
      <c r="Y167" s="35"/>
      <c r="Z167" s="35"/>
      <c r="AA167" s="35"/>
      <c r="AB167" s="35"/>
      <c r="AC167" s="35"/>
      <c r="AD167" s="35"/>
      <c r="AE167" s="35"/>
    </row>
  </sheetData>
  <sheetProtection algorithmName="SHA-512" hashValue="vfx1Lqd3ETGJuHSE0cI8z4g1vITdBFbtJCxf97rTzqDe35Cjqr9d7J+Sklrwd4efsHKITngFCWoocySeMo62ZA==" saltValue="Fo+bgt1yt9RO2JNnwXG31bxRaYOeYU5a05k0l/cQ4+3fFA4I1oIdIhUD8kvGaJn8Pu6fSfpIp+kmrPcSgbzEGw==" spinCount="100000" sheet="1" objects="1" scenarios="1" formatColumns="0" formatRows="0" autoFilter="0"/>
  <autoFilter ref="C120:K166"/>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50</vt:i4>
      </vt:variant>
    </vt:vector>
  </HeadingPairs>
  <TitlesOfParts>
    <vt:vector size="75" baseType="lpstr">
      <vt:lpstr>Rekapitulace stavby</vt:lpstr>
      <vt:lpstr>SO 001 - Příprava území</vt:lpstr>
      <vt:lpstr>SO 100 - Komunikace a cho...</vt:lpstr>
      <vt:lpstr>SO 301 - Dešťové kanalizace</vt:lpstr>
      <vt:lpstr>SO 302 - Vodní prvek - st...</vt:lpstr>
      <vt:lpstr>SO 302.1 - Technologie vo...</vt:lpstr>
      <vt:lpstr>SO 302.2 - Technologie vo...</vt:lpstr>
      <vt:lpstr>SO 303 - Vodovodní přípoj...</vt:lpstr>
      <vt:lpstr>SO 304 - Vodovodní přípoj...</vt:lpstr>
      <vt:lpstr>SO 400.1 - A - VO náměstí</vt:lpstr>
      <vt:lpstr>SO 400.2 - B - VO Pospíši...</vt:lpstr>
      <vt:lpstr>SO 400.3 - C - Rozvaděč R...</vt:lpstr>
      <vt:lpstr>SO 400.4 - H - VO ulice k...</vt:lpstr>
      <vt:lpstr>SO 400.5 - I - Rozvody ka...</vt:lpstr>
      <vt:lpstr>SO 401.1 - D - Silnoproud...</vt:lpstr>
      <vt:lpstr>SO 401.2 - E - Rozvaděč R...</vt:lpstr>
      <vt:lpstr>SO 401.3 - F - Vnitřní ro...</vt:lpstr>
      <vt:lpstr>SO 401.4 - G - Rozvaděč R...</vt:lpstr>
      <vt:lpstr>SO 401.5 - J - Datový roz...</vt:lpstr>
      <vt:lpstr>SO 402 - Sdělovací vedení...</vt:lpstr>
      <vt:lpstr>SO 800 - Veřejná zeleň</vt:lpstr>
      <vt:lpstr>SO 800.1 - Veřejná zeleň ...</vt:lpstr>
      <vt:lpstr>SO 801 - Městský mobiliář</vt:lpstr>
      <vt:lpstr>SO 901 - Patka vánočního ...</vt:lpstr>
      <vt:lpstr>01 - VRN</vt:lpstr>
      <vt:lpstr>'01 - VRN'!Názvy_tisku</vt:lpstr>
      <vt:lpstr>'Rekapitulace stavby'!Názvy_tisku</vt:lpstr>
      <vt:lpstr>'SO 001 - Příprava území'!Názvy_tisku</vt:lpstr>
      <vt:lpstr>'SO 100 - Komunikace a cho...'!Názvy_tisku</vt:lpstr>
      <vt:lpstr>'SO 301 - Dešťové kanalizace'!Názvy_tisku</vt:lpstr>
      <vt:lpstr>'SO 302 - Vodní prvek - st...'!Názvy_tisku</vt:lpstr>
      <vt:lpstr>'SO 302.1 - Technologie vo...'!Názvy_tisku</vt:lpstr>
      <vt:lpstr>'SO 302.2 - Technologie vo...'!Názvy_tisku</vt:lpstr>
      <vt:lpstr>'SO 303 - Vodovodní přípoj...'!Názvy_tisku</vt:lpstr>
      <vt:lpstr>'SO 304 - Vodovodní přípoj...'!Názvy_tisku</vt:lpstr>
      <vt:lpstr>'SO 400.1 - A - VO náměstí'!Názvy_tisku</vt:lpstr>
      <vt:lpstr>'SO 400.2 - B - VO Pospíši...'!Názvy_tisku</vt:lpstr>
      <vt:lpstr>'SO 400.3 - C - Rozvaděč R...'!Názvy_tisku</vt:lpstr>
      <vt:lpstr>'SO 400.4 - H - VO ulice k...'!Názvy_tisku</vt:lpstr>
      <vt:lpstr>'SO 400.5 - I - Rozvody ka...'!Názvy_tisku</vt:lpstr>
      <vt:lpstr>'SO 401.1 - D - Silnoproud...'!Názvy_tisku</vt:lpstr>
      <vt:lpstr>'SO 401.2 - E - Rozvaděč R...'!Názvy_tisku</vt:lpstr>
      <vt:lpstr>'SO 401.3 - F - Vnitřní ro...'!Názvy_tisku</vt:lpstr>
      <vt:lpstr>'SO 401.4 - G - Rozvaděč R...'!Názvy_tisku</vt:lpstr>
      <vt:lpstr>'SO 401.5 - J - Datový roz...'!Názvy_tisku</vt:lpstr>
      <vt:lpstr>'SO 402 - Sdělovací vedení...'!Názvy_tisku</vt:lpstr>
      <vt:lpstr>'SO 800 - Veřejná zeleň'!Názvy_tisku</vt:lpstr>
      <vt:lpstr>'SO 800.1 - Veřejná zeleň ...'!Názvy_tisku</vt:lpstr>
      <vt:lpstr>'SO 801 - Městský mobiliář'!Názvy_tisku</vt:lpstr>
      <vt:lpstr>'SO 901 - Patka vánočního ...'!Názvy_tisku</vt:lpstr>
      <vt:lpstr>'01 - VRN'!Oblast_tisku</vt:lpstr>
      <vt:lpstr>'Rekapitulace stavby'!Oblast_tisku</vt:lpstr>
      <vt:lpstr>'SO 001 - Příprava území'!Oblast_tisku</vt:lpstr>
      <vt:lpstr>'SO 100 - Komunikace a cho...'!Oblast_tisku</vt:lpstr>
      <vt:lpstr>'SO 301 - Dešťové kanalizace'!Oblast_tisku</vt:lpstr>
      <vt:lpstr>'SO 302 - Vodní prvek - st...'!Oblast_tisku</vt:lpstr>
      <vt:lpstr>'SO 302.1 - Technologie vo...'!Oblast_tisku</vt:lpstr>
      <vt:lpstr>'SO 302.2 - Technologie vo...'!Oblast_tisku</vt:lpstr>
      <vt:lpstr>'SO 303 - Vodovodní přípoj...'!Oblast_tisku</vt:lpstr>
      <vt:lpstr>'SO 304 - Vodovodní přípoj...'!Oblast_tisku</vt:lpstr>
      <vt:lpstr>'SO 400.1 - A - VO náměstí'!Oblast_tisku</vt:lpstr>
      <vt:lpstr>'SO 400.2 - B - VO Pospíši...'!Oblast_tisku</vt:lpstr>
      <vt:lpstr>'SO 400.3 - C - Rozvaděč R...'!Oblast_tisku</vt:lpstr>
      <vt:lpstr>'SO 400.4 - H - VO ulice k...'!Oblast_tisku</vt:lpstr>
      <vt:lpstr>'SO 400.5 - I - Rozvody ka...'!Oblast_tisku</vt:lpstr>
      <vt:lpstr>'SO 401.1 - D - Silnoproud...'!Oblast_tisku</vt:lpstr>
      <vt:lpstr>'SO 401.2 - E - Rozvaděč R...'!Oblast_tisku</vt:lpstr>
      <vt:lpstr>'SO 401.3 - F - Vnitřní ro...'!Oblast_tisku</vt:lpstr>
      <vt:lpstr>'SO 401.4 - G - Rozvaděč R...'!Oblast_tisku</vt:lpstr>
      <vt:lpstr>'SO 401.5 - J - Datový roz...'!Oblast_tisku</vt:lpstr>
      <vt:lpstr>'SO 402 - Sdělovací vedení...'!Oblast_tisku</vt:lpstr>
      <vt:lpstr>'SO 800 - Veřejná zeleň'!Oblast_tisku</vt:lpstr>
      <vt:lpstr>'SO 800.1 - Veřejná zeleň ...'!Oblast_tisku</vt:lpstr>
      <vt:lpstr>'SO 801 - Městský mobiliář'!Oblast_tisku</vt:lpstr>
      <vt:lpstr>'SO 901 - Patka vánočního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Tomek</dc:creator>
  <cp:lastModifiedBy>Gorduličová Janka, Mgr.</cp:lastModifiedBy>
  <dcterms:created xsi:type="dcterms:W3CDTF">2021-03-01T06:50:14Z</dcterms:created>
  <dcterms:modified xsi:type="dcterms:W3CDTF">2021-03-02T18:37:24Z</dcterms:modified>
</cp:coreProperties>
</file>