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9372" activeTab="0"/>
  </bookViews>
  <sheets>
    <sheet name="Rekapitulace stavby" sheetId="1" r:id="rId1"/>
    <sheet name="VRN - Vedlejší rozpočtové..." sheetId="2" r:id="rId2"/>
    <sheet name="SO 101 - Podzemní kontejn..." sheetId="3" r:id="rId3"/>
  </sheets>
  <definedNames>
    <definedName name="_xlnm._FilterDatabase" localSheetId="2" hidden="1">'SO 101 - Podzemní kontejn...'!$C$122:$K$305</definedName>
    <definedName name="_xlnm._FilterDatabase" localSheetId="1" hidden="1">'VRN - Vedlejší rozpočtové...'!$C$121:$K$164</definedName>
    <definedName name="_xlnm.Print_Area" localSheetId="0">'Rekapitulace stavby'!$D$4:$AO$76,'Rekapitulace stavby'!$C$82:$AQ$97</definedName>
    <definedName name="_xlnm.Print_Area" localSheetId="2">'SO 101 - Podzemní kontejn...'!$C$4:$J$76,'SO 101 - Podzemní kontejn...'!$C$82:$J$104,'SO 101 - Podzemní kontejn...'!$C$110:$K$305</definedName>
    <definedName name="_xlnm.Print_Area" localSheetId="1">'VRN - Vedlejší rozpočtové...'!$C$4:$J$76,'VRN - Vedlejší rozpočtové...'!$C$82:$J$103,'VRN - Vedlejší rozpočtové...'!$C$109:$K$164</definedName>
    <definedName name="_xlnm.Print_Titles" localSheetId="0">'Rekapitulace stavby'!$92:$92</definedName>
    <definedName name="_xlnm.Print_Titles" localSheetId="1">'VRN - Vedlejší rozpočtové...'!$121:$121</definedName>
    <definedName name="_xlnm.Print_Titles" localSheetId="2">'SO 101 - Podzemní kontejn...'!$122:$122</definedName>
  </definedNames>
  <calcPr calcId="152511"/>
</workbook>
</file>

<file path=xl/sharedStrings.xml><?xml version="1.0" encoding="utf-8"?>
<sst xmlns="http://schemas.openxmlformats.org/spreadsheetml/2006/main" count="2315" uniqueCount="485">
  <si>
    <t>Export Komplet</t>
  </si>
  <si>
    <t/>
  </si>
  <si>
    <t>2.0</t>
  </si>
  <si>
    <t>ZAMOK</t>
  </si>
  <si>
    <t>False</t>
  </si>
  <si>
    <t>{8884e7df-c5f7-4440-bad4-3bfab00eda5a}</t>
  </si>
  <si>
    <t>0,01</t>
  </si>
  <si>
    <t>21</t>
  </si>
  <si>
    <t>15</t>
  </si>
  <si>
    <t>REKAPITULACE STAVBY</t>
  </si>
  <si>
    <t>v ---  níže se nacházejí doplnkové a pomocné údaje k sestavám  --- v</t>
  </si>
  <si>
    <t>Návod na vyplnění</t>
  </si>
  <si>
    <t>0,001</t>
  </si>
  <si>
    <t>Kód:</t>
  </si>
  <si>
    <t>DS_46_20</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</si>
  <si>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</si>
  <si>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</si>
  <si>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Podzemní kontejnerové stanoviště na náměstí ve Valašském Meziříčí</t>
  </si>
  <si>
    <t>KSO:</t>
  </si>
  <si>
    <t>CC-CZ:</t>
  </si>
  <si>
    <t>Místo:</t>
  </si>
  <si>
    <t>Valašské Meziříčí</t>
  </si>
  <si>
    <t>Datum:</t>
  </si>
  <si>
    <t>25. 11. 2020</t>
  </si>
  <si>
    <t>Zadavatel:</t>
  </si>
  <si>
    <t>IČ:</t>
  </si>
  <si>
    <t>Město Valašské Meziříčí</t>
  </si>
  <si>
    <t>DIČ:</t>
  </si>
  <si>
    <t>Uchazeč:</t>
  </si>
  <si>
    <t>Vyplň údaj</t>
  </si>
  <si>
    <t>Projektant:</t>
  </si>
  <si>
    <t>360 DEGREES CONSTRUCT s.r.o.</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</si>
  <si>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</si>
  <si>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</si>
  <si>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</si>
  <si>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</si>
  <si>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</si>
  <si>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</si>
  <si>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</si>
  <si>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</si>
  <si>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</si>
  <si>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</si>
  <si>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</si>
  <si>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</si>
  <si>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</si>
  <si>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</si>
  <si>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</si>
  <si>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</si>
  <si>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</si>
  <si>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</si>
  <si>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</si>
  <si>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</si>
  <si>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</si>
  <si>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</si>
  <si>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</si>
  <si>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</si>
  <si>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</si>
  <si>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</si>
  <si>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</si>
  <si>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</si>
  <si>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</si>
  <si>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</si>
  <si>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</si>
  <si>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</si>
  <si>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</si>
  <si>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</si>
  <si>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</si>
  <si>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</si>
  <si>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</si>
  <si>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</si>
  <si>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</si>
  <si>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</si>
  <si>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</si>
  <si>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</si>
  <si>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</si>
  <si>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</si>
  <si>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</si>
  <si>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</si>
  <si>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</si>
  <si>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</si>
  <si>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VRN</t>
  </si>
  <si>
    <t>Vedlejší rozpočtové náklady</t>
  </si>
  <si>
    <t>STA</t>
  </si>
  <si>
    <t>1</t>
  </si>
  <si>
    <t>{214ca177-2880-45d4-b077-fa807a346d34}</t>
  </si>
  <si>
    <t>2</t>
  </si>
  <si>
    <t>SO 101</t>
  </si>
  <si>
    <t>Podzemní kontejnerové stanoviště</t>
  </si>
  <si>
    <t>{0746d66f-93a8-457c-b6e3-49b6dbcceb9c}</t>
  </si>
  <si>
    <t>KRYCÍ LIST SOUPISU PRACÍ</t>
  </si>
  <si>
    <t>Objekt:</t>
  </si>
  <si>
    <t>VRN - Vedlejší rozpočtové náklady</t>
  </si>
  <si>
    <t>REKAPITULACE ČLENĚNÍ SOUPISU PRACÍ</t>
  </si>
  <si>
    <t>Kód dílu - Popis</t>
  </si>
  <si>
    <t>Cena celkem [CZK]</t>
  </si>
  <si>
    <t>Náklady ze soupisu prací</t>
  </si>
  <si>
    <t>-1</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</si>
  <si>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</si>
  <si>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</si>
  <si>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</si>
  <si>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</si>
  <si>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</si>
  <si>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</si>
  <si>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</si>
  <si>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</si>
  <si>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</si>
  <si>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</si>
  <si>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</si>
  <si>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</si>
  <si>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</si>
  <si>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</si>
  <si>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</si>
  <si>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</si>
  <si>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</si>
  <si>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</si>
  <si>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5</t>
  </si>
  <si>
    <t>ROZPOCET</t>
  </si>
  <si>
    <t>VRN1</t>
  </si>
  <si>
    <t>Průzkumné, geodetické a projektové práce</t>
  </si>
  <si>
    <t>K</t>
  </si>
  <si>
    <t>011303R01</t>
  </si>
  <si>
    <t>Archeologický průzkum</t>
  </si>
  <si>
    <t>kpl</t>
  </si>
  <si>
    <t>1024</t>
  </si>
  <si>
    <t>1436698808</t>
  </si>
  <si>
    <t>PP</t>
  </si>
  <si>
    <t>012002R02</t>
  </si>
  <si>
    <t>Vytýčení inženýrských sítí</t>
  </si>
  <si>
    <t>-1088733581</t>
  </si>
  <si>
    <t>3</t>
  </si>
  <si>
    <t>012002R03</t>
  </si>
  <si>
    <t>Geodetické vytýčení stavby</t>
  </si>
  <si>
    <t>-275528391</t>
  </si>
  <si>
    <t>4</t>
  </si>
  <si>
    <t>012002R04</t>
  </si>
  <si>
    <t>Zaměření skutečného provedení stavby</t>
  </si>
  <si>
    <t>-1352939289</t>
  </si>
  <si>
    <t>013203000</t>
  </si>
  <si>
    <t>Dokumentace stavby bez rozlišení</t>
  </si>
  <si>
    <t>CS ÚRS 2020 01</t>
  </si>
  <si>
    <t>329106712</t>
  </si>
  <si>
    <t>6</t>
  </si>
  <si>
    <t>013254000</t>
  </si>
  <si>
    <t>Dokumentace skutečného provedení stavby</t>
  </si>
  <si>
    <t>2042973643</t>
  </si>
  <si>
    <t>VRN3</t>
  </si>
  <si>
    <t>Zařízení staveniště</t>
  </si>
  <si>
    <t>7</t>
  </si>
  <si>
    <t>034002000</t>
  </si>
  <si>
    <t>Zabezpečení staveniště</t>
  </si>
  <si>
    <t>1943766419</t>
  </si>
  <si>
    <t>8</t>
  </si>
  <si>
    <t>034002R05</t>
  </si>
  <si>
    <t>Zřízení zařízení staveniště</t>
  </si>
  <si>
    <t>714403147</t>
  </si>
  <si>
    <t>9</t>
  </si>
  <si>
    <t>034002R06</t>
  </si>
  <si>
    <t>Bezpečnostní a hygienická opatření</t>
  </si>
  <si>
    <t>330885478</t>
  </si>
  <si>
    <t>10</t>
  </si>
  <si>
    <t>039002000</t>
  </si>
  <si>
    <t>Zrušení zařízení staveniště</t>
  </si>
  <si>
    <t>2120881989</t>
  </si>
  <si>
    <t>VRN4</t>
  </si>
  <si>
    <t>Inženýrská činnost</t>
  </si>
  <si>
    <t>11</t>
  </si>
  <si>
    <t>043002000</t>
  </si>
  <si>
    <t>Zkoušky a ostatní měření</t>
  </si>
  <si>
    <t>-1952929125</t>
  </si>
  <si>
    <t>VRN7</t>
  </si>
  <si>
    <t>Provozní vlivy</t>
  </si>
  <si>
    <t>12</t>
  </si>
  <si>
    <t>073002R07</t>
  </si>
  <si>
    <t>Přechodná dopravní opatření</t>
  </si>
  <si>
    <t>744831909</t>
  </si>
  <si>
    <t>13</t>
  </si>
  <si>
    <t>073002R08</t>
  </si>
  <si>
    <t>Vyřízení, montáž a demontáž provizorního dopravního značení</t>
  </si>
  <si>
    <t>-1731954590</t>
  </si>
  <si>
    <t>14</t>
  </si>
  <si>
    <t>073002R09</t>
  </si>
  <si>
    <t>Užívání veřejných ploch a prostranství</t>
  </si>
  <si>
    <t>-1372858902</t>
  </si>
  <si>
    <t>073002000</t>
  </si>
  <si>
    <t>Ztížený pohyb vozidel v centrech měst</t>
  </si>
  <si>
    <t>508047775</t>
  </si>
  <si>
    <t>16</t>
  </si>
  <si>
    <t>079002000</t>
  </si>
  <si>
    <t>Ostatní provozní vlivy</t>
  </si>
  <si>
    <t>-316466095</t>
  </si>
  <si>
    <t>VRN9</t>
  </si>
  <si>
    <t>Ostatní náklady</t>
  </si>
  <si>
    <t>17</t>
  </si>
  <si>
    <t>094002000</t>
  </si>
  <si>
    <t>Ostatní náklady související s výstavbou</t>
  </si>
  <si>
    <t>-1755556837</t>
  </si>
  <si>
    <t>18</t>
  </si>
  <si>
    <t>094002R10</t>
  </si>
  <si>
    <t>Náklady spojené s povinnou publicitou</t>
  </si>
  <si>
    <t>-1657099495</t>
  </si>
  <si>
    <t>SO 101 - Podzemní kontejnerové stanoviště</t>
  </si>
  <si>
    <t>HSV - Práce a dodávky HSV</t>
  </si>
  <si>
    <t xml:space="preserve">    1 - Zemní práce</t>
  </si>
  <si>
    <t xml:space="preserve">    2 - Zakládání</t>
  </si>
  <si>
    <t xml:space="preserve">    5 - Komunikace pozemní</t>
  </si>
  <si>
    <t xml:space="preserve">    8 - Trubní vedení</t>
  </si>
  <si>
    <t xml:space="preserve">    9 - Ostatní konstrukce a práce, bourání</t>
  </si>
  <si>
    <t xml:space="preserve">    998 - Přesun hmot</t>
  </si>
  <si>
    <t>HSV</t>
  </si>
  <si>
    <t>Práce a dodávky HSV</t>
  </si>
  <si>
    <t>Zemní práce</t>
  </si>
  <si>
    <t>113106111</t>
  </si>
  <si>
    <t>Rozebrání dlažeb z mozaiky komunikací pro pěší ručně</t>
  </si>
  <si>
    <t>m2</t>
  </si>
  <si>
    <t>74182024</t>
  </si>
  <si>
    <t>Rozebrání dlažeb komunikací pro pěší s přemístěním hmot na skládku na vzdálenost do 3 m nebo s naložením na dopravní prostředek s ložem z kameniva nebo živice a s jakoukoliv výplní spár ručně z mozaiky</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</si>
  <si>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</si>
  <si>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</si>
  <si>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</si>
  <si>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stávající chodník</t>
  </si>
  <si>
    <t>21,6+5</t>
  </si>
  <si>
    <t>113107323</t>
  </si>
  <si>
    <t>Odstranění podkladu z kameniva drceného tl 300 mm strojně pl do 50 m2</t>
  </si>
  <si>
    <t>-1330454533</t>
  </si>
  <si>
    <t>Odstranění podkladů nebo krytů strojně plochy jednotlivě do 50 m2 s přemístěním hmot na skládku na vzdálenost do 3 m nebo s naložením na dopravní prostředek z kameniva hrubého drceného, o tl. vrstvy přes 200 do 300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</si>
  <si>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</si>
  <si>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113202111</t>
  </si>
  <si>
    <t>Vytrhání obrub krajníků obrubníků stojatých</t>
  </si>
  <si>
    <t>m</t>
  </si>
  <si>
    <t>2118847119</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</si>
  <si>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</si>
  <si>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</si>
  <si>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stávající žulové chodníkové obruby</t>
  </si>
  <si>
    <t>121151103</t>
  </si>
  <si>
    <t>Sejmutí ornice plochy do 100 m2 tl vrstvy do 200 mm strojně</t>
  </si>
  <si>
    <t>-1539232996</t>
  </si>
  <si>
    <t>Sejmutí ornice strojně při souvislé ploše do 100 m2, tl. vrstvy do 200 mm</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</si>
  <si>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</si>
  <si>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129951111</t>
  </si>
  <si>
    <t>Bourání zdiva kamenného v odkopávkách nebo prokopávkách na MV, MVC strojně</t>
  </si>
  <si>
    <t>m3</t>
  </si>
  <si>
    <t>-231750267</t>
  </si>
  <si>
    <t>Bourání konstrukcí v odkopávkách a prokopávkách strojně s přemístěním suti na hromady na vzdálenost do 20 m nebo s naložením na dopravní prostředek ze zdiva kamenného, pro jakýkoliv druh kamene na maltu vápennou nebo vápenocementovou</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</si>
  <si>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Svislé, příp. vodorovné přemístění materiálu z rozbouraných konstrukcí ve výkopišti se oceňuje jako přemístění výkopku z hornin třídy těžitelnosti III cenami souboru cen 161 Svislé přemístění výkopku, příp. 162 Vodorovné přemístění výkopku se složením, ale bez naložení a rozprostření. 4. Ceny nelze použít pro bourání konstrukcí pod vodou; toto bourání se ocení individuálně. 5. Objem vybouraného materiálu pro přemístění se rovná objemu konstrukcí před rozbouráním. 6. Vzdálenost vodorovného přemístění se určuje od těžiště původní konstrukce do těžiště skládky. </t>
  </si>
  <si>
    <t>Bourání kamenných konstrukcí viz předběžný archeologický průzkum</t>
  </si>
  <si>
    <t>45*0,25</t>
  </si>
  <si>
    <t>131251103</t>
  </si>
  <si>
    <t>Hloubení jam nezapažených v hornině třídy těžitelnosti I, skupiny 3 objem do 100 m3 strojně</t>
  </si>
  <si>
    <t>-389593782</t>
  </si>
  <si>
    <t>Hloubení nezapažených jam a zářezů strojně s urovnáním dna do předepsaného profilu a spádu v hornině třídy těžitelnosti I skupiny 3 přes 50 do 100 m3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</si>
  <si>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</si>
  <si>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5,5*8,8+0,85*26</t>
  </si>
  <si>
    <t>162551107</t>
  </si>
  <si>
    <t>Vodorovné přemístění do 2500 m výkopku/sypaniny z horniny třídy těžitelnosti I, skupiny 1 až 3</t>
  </si>
  <si>
    <t>1364206590</t>
  </si>
  <si>
    <t>Vodorovné přemístění výkopku nebo sypaniny po suchu na obvyklém dopravním prostředku, bez naložení výkopku, avšak se složením bez rozhrnutí z horniny třídy těžitelnosti I skupiny 1 až 3 na vzdálenost přes 2 000 do 2 500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</si>
  <si>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</si>
  <si>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ornice</t>
  </si>
  <si>
    <t>34*0,15*2</t>
  </si>
  <si>
    <t>162751117</t>
  </si>
  <si>
    <t>Vodorovné přemístění do 10000 m výkopku/sypaniny z horniny třídy těžitelnosti I, skupiny 1 až 3</t>
  </si>
  <si>
    <t>-1553125119</t>
  </si>
  <si>
    <t>Vodorovné přemístění výkopku nebo sypaniny po suchu na obvyklém dopravním prostředku, bez naložení výkopku, avšak se složením bez rozhrnutí z horniny třídy těžitelnosti I skupiny 1 až 3 na vzdálenost přes 9 000 do 10 000 m</t>
  </si>
  <si>
    <t>odkopávky podkladních vrstev</t>
  </si>
  <si>
    <t>26,6*0,3</t>
  </si>
  <si>
    <t>kamenný odpad</t>
  </si>
  <si>
    <t>11,25</t>
  </si>
  <si>
    <t>hloubení jam</t>
  </si>
  <si>
    <t>70,5</t>
  </si>
  <si>
    <t>Součet</t>
  </si>
  <si>
    <t>162751119</t>
  </si>
  <si>
    <t>Příplatek k vodorovnému přemístění výkopku/sypaniny z horniny třídy těžitelnosti I, skupiny 1 až 3 ZKD 1000 m přes 10000 m</t>
  </si>
  <si>
    <t>-2081165604</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</si>
  <si>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</si>
  <si>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89,73*15</t>
  </si>
  <si>
    <t>167151101</t>
  </si>
  <si>
    <t>Nakládání výkopku z hornin třídy těžitelnosti I, skupiny 1 až 3 do 100 m3</t>
  </si>
  <si>
    <t>1940158487</t>
  </si>
  <si>
    <t>Nakládání, skládání a překládání neulehlého výkopku nebo sypaniny strojně nakládání, množství do 100 m3, z horniny třídy těžitelnosti I, skupiny 1 až 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</si>
  <si>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</si>
  <si>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 xml:space="preserve">ornice </t>
  </si>
  <si>
    <t>5,1</t>
  </si>
  <si>
    <t>171201221</t>
  </si>
  <si>
    <t>Poplatek za uložení na skládce (skládkovné) zeminy a kamení kód odpadu 17 05 04</t>
  </si>
  <si>
    <t>t</t>
  </si>
  <si>
    <t>-2084983979</t>
  </si>
  <si>
    <t>Poplatek za uložení stavebního odpadu na skládce (skládkovné) zeminy a kamení zatříděného do Katalogu odpadů pod kódem 17 05 04</t>
  </si>
  <si>
    <t xml:space="preserve">Poznámka k souboru cen:
1. Ceny uvedené v souboru cen je doporučeno opravit podle aktuálních cen místně příslušné skládky. 2. V cenách je započítán poplatek za ukládání odpadu dle zákona 185/2001 Sb. </t>
  </si>
  <si>
    <t>výkopový materiál</t>
  </si>
  <si>
    <t>70,5*1,8</t>
  </si>
  <si>
    <t>11,25*2,4</t>
  </si>
  <si>
    <t>174111101</t>
  </si>
  <si>
    <t>Zásyp jam, šachet rýh nebo kolem objektů sypaninou se zhutněním ručně</t>
  </si>
  <si>
    <t>739630089</t>
  </si>
  <si>
    <t>Zásyp sypaninou z jakékoliv horniny ručně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</si>
  <si>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</si>
  <si>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zásyp mezi kontejnery</t>
  </si>
  <si>
    <t>0,55*3</t>
  </si>
  <si>
    <t>174151101</t>
  </si>
  <si>
    <t>Zásyp jam, šachet rýh nebo kolem objektů sypaninou se zhutněním</t>
  </si>
  <si>
    <t>227390438</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</si>
  <si>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</si>
  <si>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</si>
  <si>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70,5-(1,8*2,05*2*3)</t>
  </si>
  <si>
    <t>M</t>
  </si>
  <si>
    <t>58344171</t>
  </si>
  <si>
    <t>štěrkodrť frakce 0/32</t>
  </si>
  <si>
    <t>-1357849233</t>
  </si>
  <si>
    <t>48,36*1,9</t>
  </si>
  <si>
    <t>175111101</t>
  </si>
  <si>
    <t>Obsypání potrubí ručně sypaninou bez prohození, uloženou do 3 m</t>
  </si>
  <si>
    <t>-728048361</t>
  </si>
  <si>
    <t>Obsypání potrubí ručně sypaninou z vhodných hornin třídy těžitelnosti I a II, skupiny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</si>
  <si>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</si>
  <si>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0,4*0,4*17</t>
  </si>
  <si>
    <t>58331200</t>
  </si>
  <si>
    <t>štěrkopísek netříděný zásypový</t>
  </si>
  <si>
    <t>335758592</t>
  </si>
  <si>
    <t>2,72*2 'Přepočtené koeficientem množství</t>
  </si>
  <si>
    <t>181152302</t>
  </si>
  <si>
    <t>Úprava pláně pro silnice a dálnice v zářezech se zhutněním</t>
  </si>
  <si>
    <t>1791309187</t>
  </si>
  <si>
    <t>Úprava pláně na stavbách silnic a dálnic strojně v zářezech mimo skalních se zhutněním</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</si>
  <si>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</si>
  <si>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2,2*8,7</t>
  </si>
  <si>
    <t>181311103</t>
  </si>
  <si>
    <t>Rozprostření ornice tl vrstvy do 200 mm v rovině nebo ve svahu do 1:5 ručně</t>
  </si>
  <si>
    <t>-793324917</t>
  </si>
  <si>
    <t>Rozprostření a urovnání ornice v rovině nebo ve svahu sklonu do 1:5 ručně při souvislé ploše, tl. vrstvy do 200 mm</t>
  </si>
  <si>
    <t xml:space="preserve">Poznámka k souboru cen:
1. V ceně jsou započteny i náklady na případné nutné přemístění hromad nebo dočasných skládek na místo spotřeby ze vzdálenosti do 3 m. 2. V ceně nejsou započteny náklady na získání ornice. </t>
  </si>
  <si>
    <t>19</t>
  </si>
  <si>
    <t>181411131</t>
  </si>
  <si>
    <t>Založení parkového trávníku výsevem plochy do 1000 m2 v rovině a ve svahu do 1:5</t>
  </si>
  <si>
    <t>2140454232</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</si>
  <si>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</si>
  <si>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</si>
  <si>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20</t>
  </si>
  <si>
    <t>00572410</t>
  </si>
  <si>
    <t>osivo směs travní parková</t>
  </si>
  <si>
    <t>kg</t>
  </si>
  <si>
    <t>-725512673</t>
  </si>
  <si>
    <t>16*0,015 'Přepočtené koeficientem množství</t>
  </si>
  <si>
    <t>Zakládání</t>
  </si>
  <si>
    <t>273311125</t>
  </si>
  <si>
    <t>Základové desky z betonu prostého C 16/20</t>
  </si>
  <si>
    <t>1633016511</t>
  </si>
  <si>
    <t>Základové konstrukce z betonu prostého desky ve výkopu nebo na hlavách pilot C 16/20</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</si>
  <si>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</si>
  <si>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Podkladní beton</t>
  </si>
  <si>
    <t>8,8*2,3*0,15</t>
  </si>
  <si>
    <t>22</t>
  </si>
  <si>
    <t>273351121</t>
  </si>
  <si>
    <t>Zřízení bednění základových desek</t>
  </si>
  <si>
    <t>1286533270</t>
  </si>
  <si>
    <t>Bednění základů desek zřízení</t>
  </si>
  <si>
    <t xml:space="preserve">Poznámka k souboru cen:
1. Ceny jsou určeny pro bednění ve volném prostranství, ve volných nebo zapažených jamách, rýhách a šachtách. 2. Kruhové nebo obloukové bednění poloměru do 1 m se oceňuje individuálně. </t>
  </si>
  <si>
    <t>(8,7+2,2)*2*0,15</t>
  </si>
  <si>
    <t>23</t>
  </si>
  <si>
    <t>273351122</t>
  </si>
  <si>
    <t>Odstranění bednění základových desek</t>
  </si>
  <si>
    <t>2029726906</t>
  </si>
  <si>
    <t>Bednění základů desek odstranění</t>
  </si>
  <si>
    <t>24</t>
  </si>
  <si>
    <t>274311126</t>
  </si>
  <si>
    <t>Základové pasy, prahy, věnce a ostruhy z betonu prostého C 20/25</t>
  </si>
  <si>
    <t>1382668328</t>
  </si>
  <si>
    <t>Základové konstrukce z betonu prostého pasy, prahy, věnce a ostruhy ve výkopu nebo na hlavách pilot C 20/25</t>
  </si>
  <si>
    <t>0,06*2,05*3</t>
  </si>
  <si>
    <t>0,07*13,5</t>
  </si>
  <si>
    <t>0,085*9</t>
  </si>
  <si>
    <t>Komunikace pozemní</t>
  </si>
  <si>
    <t>25</t>
  </si>
  <si>
    <t>564231111</t>
  </si>
  <si>
    <t>Podklad nebo podsyp ze štěrkopísku ŠP tl 100 mm</t>
  </si>
  <si>
    <t>-1880364490</t>
  </si>
  <si>
    <t>Podklad nebo podsyp ze štěrkopísku ŠP  s rozprostřením, vlhčením a zhutněním, po zhutnění tl. 100 mm</t>
  </si>
  <si>
    <t>8,7*2,2</t>
  </si>
  <si>
    <t>26</t>
  </si>
  <si>
    <t>564831111</t>
  </si>
  <si>
    <t>Podklad ze štěrkodrtě ŠD tl 100 mm</t>
  </si>
  <si>
    <t>1780897931</t>
  </si>
  <si>
    <t>Podklad ze štěrkodrti ŠD  s rozprostřením a zhutněním, po zhutnění tl. 100 mm</t>
  </si>
  <si>
    <t>oprava stávajícícho chodníku</t>
  </si>
  <si>
    <t>17,12</t>
  </si>
  <si>
    <t>hmatová dlažba</t>
  </si>
  <si>
    <t>4,66</t>
  </si>
  <si>
    <t>napojení ke kontejnerům</t>
  </si>
  <si>
    <t>3,6</t>
  </si>
  <si>
    <t>27</t>
  </si>
  <si>
    <t>564861111</t>
  </si>
  <si>
    <t>Podklad ze štěrkodrtě ŠD tl 200 mm</t>
  </si>
  <si>
    <t>1195351076</t>
  </si>
  <si>
    <t>Podklad ze štěrkodrti ŠD  s rozprostřením a zhutněním, po zhutnění tl. 200 mm</t>
  </si>
  <si>
    <t>28</t>
  </si>
  <si>
    <t>591411111</t>
  </si>
  <si>
    <t>Kladení dlažby z mozaiky jednobarevné komunikací pro pěší lože z kameniva</t>
  </si>
  <si>
    <t>833435674</t>
  </si>
  <si>
    <t>Kladení dlažby z mozaiky komunikací pro pěší  s vyplněním spár, s dvojím beraněním a se smetením přebytečného materiálu na vzdálenost do 3 m jednobarevné, s ložem tl. do 40 mm z kameniva</t>
  </si>
  <si>
    <t xml:space="preserve">Poznámka k souboru cen: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</si>
  <si>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žulová dlažba řádková z kostek 50x50mm</t>
  </si>
  <si>
    <t>7,54</t>
  </si>
  <si>
    <t>žulová dlažba oblouková z kostek 50x50mm - chodník</t>
  </si>
  <si>
    <t>29</t>
  </si>
  <si>
    <t>591441111</t>
  </si>
  <si>
    <t>Kladení dlažby z mozaiky jednobarevné komunikací pro pěší lože z MC</t>
  </si>
  <si>
    <t>560698744</t>
  </si>
  <si>
    <t>Kladení dlažby z mozaiky komunikací pro pěší  s vyplněním spár, s dvojím beraněním a se smetením přebytečného materiálu na vzdálenost do 3 m jednobarevné, s ložem tl. do 40 mm z cementové malty</t>
  </si>
  <si>
    <t>víko kontejneru</t>
  </si>
  <si>
    <t>3,7*4</t>
  </si>
  <si>
    <t>30</t>
  </si>
  <si>
    <t>58381004</t>
  </si>
  <si>
    <t>kostka dlažební mozaika žula 4/6 tř 1</t>
  </si>
  <si>
    <t>-1072407001</t>
  </si>
  <si>
    <t>odpočet za vyzískané dlažební kostky</t>
  </si>
  <si>
    <t>(39,46-26,6)*1,1</t>
  </si>
  <si>
    <t>31</t>
  </si>
  <si>
    <t>596811120</t>
  </si>
  <si>
    <t>Kladení betonové dlažby komunikací pro pěší do lože z kameniva vel do 0,09 m2 plochy do 50 m2</t>
  </si>
  <si>
    <t>1963700988</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</si>
  <si>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</si>
  <si>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</si>
  <si>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betonová hmatová dlažba - umělá vodící linie</t>
  </si>
  <si>
    <t>32</t>
  </si>
  <si>
    <t>59212315</t>
  </si>
  <si>
    <t>dlaždice betonová pro nástupiště s varovným pásem sloučeným s vodící linií 495x400x60mm</t>
  </si>
  <si>
    <t>kus</t>
  </si>
  <si>
    <t>1192773727</t>
  </si>
  <si>
    <t>Trubní vedení</t>
  </si>
  <si>
    <t>33</t>
  </si>
  <si>
    <t>R01</t>
  </si>
  <si>
    <t>Podzemní kontejnery - pořízení včetně dodání na staveniště (vana, kontejner, víko, vhozová šachta) kompletní dodávka technologie</t>
  </si>
  <si>
    <t>-1910048956</t>
  </si>
  <si>
    <t>Podzemní kontejnery - pořízení včetně dodání na staveniště (vana, kontejner, víko, vhozová šachta)</t>
  </si>
  <si>
    <t>34</t>
  </si>
  <si>
    <t>894414R07</t>
  </si>
  <si>
    <t xml:space="preserve">Doprava, osazení, kompetace vč zprovoznění podzemních kontejnerů o objemu 4x3 m3 </t>
  </si>
  <si>
    <t>-1181230508</t>
  </si>
  <si>
    <t>Ostatní konstrukce a práce, bourání</t>
  </si>
  <si>
    <t>35</t>
  </si>
  <si>
    <t>916231213</t>
  </si>
  <si>
    <t>Osazení chodníkového obrubníku betonového stojatého s boční opěrou do lože z betonu prostého</t>
  </si>
  <si>
    <t>-1048187071</t>
  </si>
  <si>
    <t>Osazení chodníkového obrubníku betonového se zřízením lože, s vyplněním a zatřením spár cementovou maltou stojatého s boční opěrou z betonu prostého,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</si>
  <si>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</si>
  <si>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žulový chodníkový obrubník 120*250 mm</t>
  </si>
  <si>
    <t>36</t>
  </si>
  <si>
    <t>58380374</t>
  </si>
  <si>
    <t>obrubník kamenný žulový přímý 120x250mm</t>
  </si>
  <si>
    <t>674113200</t>
  </si>
  <si>
    <t>(17-14)*1,1</t>
  </si>
  <si>
    <t>37</t>
  </si>
  <si>
    <t>979024442</t>
  </si>
  <si>
    <t>Očištění vybouraných obrubníků a krajníků chodníkových</t>
  </si>
  <si>
    <t>-1365641128</t>
  </si>
  <si>
    <t>Očištění vybouraných prvků komunikací od spojovacího materiálu s odklizením a uložením očištěných hmot a spojovacího materiálu na skládku na vzdálenost do 10 m obrubníků a krajníků, vybouraných z jakéhokoliv lože a s jakoukoliv výplní spár chodníkových</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</si>
  <si>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</si>
  <si>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38</t>
  </si>
  <si>
    <t>R02</t>
  </si>
  <si>
    <t>Ostranění lavičky vč převozu na místo určení objednatelem do 2,5 km se složením</t>
  </si>
  <si>
    <t>899384913</t>
  </si>
  <si>
    <t>39</t>
  </si>
  <si>
    <t>R03</t>
  </si>
  <si>
    <t>Odstranění odpadkového koše včetně převozu na místo určené objednatelem do 2,5 km se složením</t>
  </si>
  <si>
    <t>-1544012905</t>
  </si>
  <si>
    <t>40</t>
  </si>
  <si>
    <t>R04</t>
  </si>
  <si>
    <t>Odstarnění zemního led osvětlení včetně převozu na místo určené objednatelem do 2,5 km se složením (vč propojení podzemního vedení veřejného osvětlení)</t>
  </si>
  <si>
    <t>1886328841</t>
  </si>
  <si>
    <t>41</t>
  </si>
  <si>
    <t>R05</t>
  </si>
  <si>
    <t>Přeložka rozvodu zavlahy všřejné zeleně vč. pokládky a naspojkování</t>
  </si>
  <si>
    <t>1311028280</t>
  </si>
  <si>
    <t>Přeložka vodovodní závlahy xxx</t>
  </si>
  <si>
    <t>celková přeložka stávajícího zavlažovacího vedení včetně osazení do nové trasy a opětovného zprovoznění</t>
  </si>
  <si>
    <t>42</t>
  </si>
  <si>
    <t>R06</t>
  </si>
  <si>
    <t>Kabelová spojka rozvodu podzemního VO osvětlení (dodávka včetně provedení)</t>
  </si>
  <si>
    <t>-1036675863</t>
  </si>
  <si>
    <t>998</t>
  </si>
  <si>
    <t>Přesun hmot</t>
  </si>
  <si>
    <t>43</t>
  </si>
  <si>
    <t>998223011</t>
  </si>
  <si>
    <t>Přesun hmot pro pozemní komunikace s krytem dlážděným</t>
  </si>
  <si>
    <t>-498939880</t>
  </si>
  <si>
    <t>Přesun hmot pro pozemní komunikace s krytem dlážděným  dopravní vzdálenost do 200 m jakékoliv délky objektu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</si>
</sst>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1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0" fontId="8" fillId="0" borderId="19" xfId="0" applyFont="1" applyBorder="1" applyAlignment="1" applyProtection="1">
      <alignment vertical="center"/>
      <protection locked="0"/>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locked="0"/>
    </xf>
    <xf numFmtId="0" fontId="23"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21" xfId="0" applyFont="1" applyFill="1" applyBorder="1" applyAlignment="1" applyProtection="1">
      <alignment horizontal="lef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 customHeight="1">
      <c r="AR2" s="307"/>
      <c r="AS2" s="307"/>
      <c r="AT2" s="307"/>
      <c r="AU2" s="307"/>
      <c r="AV2" s="307"/>
      <c r="AW2" s="307"/>
      <c r="AX2" s="307"/>
      <c r="AY2" s="307"/>
      <c r="AZ2" s="307"/>
      <c r="BA2" s="307"/>
      <c r="BB2" s="307"/>
      <c r="BC2" s="307"/>
      <c r="BD2" s="307"/>
      <c r="BE2" s="307"/>
      <c r="BS2" s="17" t="s">
        <v>6</v>
      </c>
      <c r="BT2" s="17" t="s">
        <v>7</v>
      </c>
    </row>
    <row r="3" spans="2:72" s="1" customFormat="1" ht="6.9"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0" t="s">
        <v>14</v>
      </c>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2"/>
      <c r="AQ5" s="22"/>
      <c r="AR5" s="20"/>
      <c r="BE5" s="267" t="s">
        <v>15</v>
      </c>
      <c r="BS5" s="17" t="s">
        <v>6</v>
      </c>
    </row>
    <row r="6" spans="2:71" s="1" customFormat="1" ht="36.9" customHeight="1">
      <c r="B6" s="21"/>
      <c r="C6" s="22"/>
      <c r="D6" s="28" t="s">
        <v>16</v>
      </c>
      <c r="E6" s="22"/>
      <c r="F6" s="22"/>
      <c r="G6" s="22"/>
      <c r="H6" s="22"/>
      <c r="I6" s="22"/>
      <c r="J6" s="22"/>
      <c r="K6" s="272" t="s">
        <v>17</v>
      </c>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2"/>
      <c r="AQ6" s="22"/>
      <c r="AR6" s="20"/>
      <c r="BE6" s="268"/>
      <c r="BS6" s="17" t="s">
        <v>6</v>
      </c>
    </row>
    <row r="7" spans="2:71"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v>
      </c>
      <c r="AO7" s="22"/>
      <c r="AP7" s="22"/>
      <c r="AQ7" s="22"/>
      <c r="AR7" s="20"/>
      <c r="BE7" s="268"/>
      <c r="BS7" s="17" t="s">
        <v>6</v>
      </c>
    </row>
    <row r="8" spans="2:71" s="1" customFormat="1" ht="12" customHeight="1">
      <c r="B8" s="21"/>
      <c r="C8" s="22"/>
      <c r="D8" s="29"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22</v>
      </c>
      <c r="AL8" s="22"/>
      <c r="AM8" s="22"/>
      <c r="AN8" s="30" t="s">
        <v>23</v>
      </c>
      <c r="AO8" s="22"/>
      <c r="AP8" s="22"/>
      <c r="AQ8" s="22"/>
      <c r="AR8" s="20"/>
      <c r="BE8" s="268"/>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68"/>
      <c r="BS9" s="17" t="s">
        <v>6</v>
      </c>
    </row>
    <row r="10" spans="2:71"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1</v>
      </c>
      <c r="AO10" s="22"/>
      <c r="AP10" s="22"/>
      <c r="AQ10" s="22"/>
      <c r="AR10" s="20"/>
      <c r="BE10" s="268"/>
      <c r="BS10" s="17" t="s">
        <v>6</v>
      </c>
    </row>
    <row r="11" spans="2:71" s="1" customFormat="1" ht="18.45"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27</v>
      </c>
      <c r="AL11" s="22"/>
      <c r="AM11" s="22"/>
      <c r="AN11" s="27" t="s">
        <v>1</v>
      </c>
      <c r="AO11" s="22"/>
      <c r="AP11" s="22"/>
      <c r="AQ11" s="22"/>
      <c r="AR11" s="20"/>
      <c r="BE11" s="268"/>
      <c r="BS11" s="17" t="s">
        <v>6</v>
      </c>
    </row>
    <row r="12" spans="2:71" s="1" customFormat="1" ht="6.9"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68"/>
      <c r="BS12" s="17" t="s">
        <v>6</v>
      </c>
    </row>
    <row r="13" spans="2:71" s="1" customFormat="1" ht="12" customHeight="1">
      <c r="B13" s="21"/>
      <c r="C13" s="22"/>
      <c r="D13" s="29"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29</v>
      </c>
      <c r="AO13" s="22"/>
      <c r="AP13" s="22"/>
      <c r="AQ13" s="22"/>
      <c r="AR13" s="20"/>
      <c r="BE13" s="268"/>
      <c r="BS13" s="17" t="s">
        <v>6</v>
      </c>
    </row>
    <row r="14" spans="2:71" ht="13.2">
      <c r="B14" s="21"/>
      <c r="C14" s="22"/>
      <c r="D14" s="22"/>
      <c r="E14" s="273" t="s">
        <v>29</v>
      </c>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9" t="s">
        <v>27</v>
      </c>
      <c r="AL14" s="22"/>
      <c r="AM14" s="22"/>
      <c r="AN14" s="31" t="s">
        <v>29</v>
      </c>
      <c r="AO14" s="22"/>
      <c r="AP14" s="22"/>
      <c r="AQ14" s="22"/>
      <c r="AR14" s="20"/>
      <c r="BE14" s="268"/>
      <c r="BS14" s="17" t="s">
        <v>6</v>
      </c>
    </row>
    <row r="15" spans="2:71" s="1" customFormat="1" ht="6.9"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68"/>
      <c r="BS15" s="17" t="s">
        <v>4</v>
      </c>
    </row>
    <row r="16" spans="2:71" s="1" customFormat="1" ht="12" customHeight="1">
      <c r="B16" s="21"/>
      <c r="C16" s="22"/>
      <c r="D16" s="29"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1</v>
      </c>
      <c r="AO16" s="22"/>
      <c r="AP16" s="22"/>
      <c r="AQ16" s="22"/>
      <c r="AR16" s="20"/>
      <c r="BE16" s="268"/>
      <c r="BS16" s="17" t="s">
        <v>4</v>
      </c>
    </row>
    <row r="17" spans="2:71" s="1" customFormat="1" ht="18.45" customHeight="1">
      <c r="B17" s="21"/>
      <c r="C17" s="22"/>
      <c r="D17" s="22"/>
      <c r="E17" s="27" t="s">
        <v>31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27</v>
      </c>
      <c r="AL17" s="22"/>
      <c r="AM17" s="22"/>
      <c r="AN17" s="27" t="s">
        <v>1</v>
      </c>
      <c r="AO17" s="22"/>
      <c r="AP17" s="22"/>
      <c r="AQ17" s="22"/>
      <c r="AR17" s="20"/>
      <c r="BE17" s="268"/>
      <c r="BS17" s="17" t="s">
        <v>32</v>
      </c>
    </row>
    <row r="18" spans="2:71" s="1" customFormat="1" ht="6.9"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68"/>
      <c r="BS18" s="17" t="s">
        <v>6</v>
      </c>
    </row>
    <row r="19" spans="2:71" s="1" customFormat="1" ht="12" customHeight="1">
      <c r="B19" s="21"/>
      <c r="C19" s="22"/>
      <c r="D19" s="29" t="s">
        <v>33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1</v>
      </c>
      <c r="AO19" s="22"/>
      <c r="AP19" s="22"/>
      <c r="AQ19" s="22"/>
      <c r="AR19" s="20"/>
      <c r="BE19" s="268"/>
      <c r="BS19" s="17" t="s">
        <v>6</v>
      </c>
    </row>
    <row r="20" spans="2:71" s="1" customFormat="1" ht="18.45" customHeight="1">
      <c r="B20" s="21"/>
      <c r="C20" s="22"/>
      <c r="D20" s="22"/>
      <c r="E20" s="27" t="s">
        <v>31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27</v>
      </c>
      <c r="AL20" s="22"/>
      <c r="AM20" s="22"/>
      <c r="AN20" s="27" t="s">
        <v>1</v>
      </c>
      <c r="AO20" s="22"/>
      <c r="AP20" s="22"/>
      <c r="AQ20" s="22"/>
      <c r="AR20" s="20"/>
      <c r="BE20" s="268"/>
      <c r="BS20" s="17" t="s">
        <v>32</v>
      </c>
    </row>
    <row r="21" spans="2:57" s="1" customFormat="1" ht="6.9"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68"/>
    </row>
    <row r="22" spans="2:57" s="1" customFormat="1" ht="12" customHeight="1">
      <c r="B22" s="21"/>
      <c r="C22" s="22"/>
      <c r="D22" s="29" t="s">
        <v>34</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68"/>
    </row>
    <row r="23" spans="2:57" s="1" customFormat="1" ht="16.5" customHeight="1">
      <c r="B23" s="21"/>
      <c r="C23" s="22"/>
      <c r="D23" s="22"/>
      <c r="E23" s="275" t="s">
        <v>1</v>
      </c>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2"/>
      <c r="AP23" s="22"/>
      <c r="AQ23" s="22"/>
      <c r="AR23" s="20"/>
      <c r="BE23" s="268"/>
    </row>
    <row r="24" spans="2:57" s="1" customFormat="1" ht="6.9"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68"/>
    </row>
    <row r="25" spans="2:57" s="1" customFormat="1" ht="6.9"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68"/>
    </row>
    <row r="26" spans="1:57" s="2" customFormat="1" ht="25.95" customHeight="1">
      <c r="A26" s="34"/>
      <c r="B26" s="35"/>
      <c r="C26" s="36"/>
      <c r="D26" s="37" t="s">
        <v>35</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76">
        <f>ROUND(AG94,2)</f>
        <v>0</v>
      </c>
      <c r="AL26" s="277"/>
      <c r="AM26" s="277"/>
      <c r="AN26" s="277"/>
      <c r="AO26" s="277"/>
      <c r="AP26" s="36"/>
      <c r="AQ26" s="36"/>
      <c r="AR26" s="39"/>
      <c r="BE26" s="268"/>
    </row>
    <row r="27" spans="1:57" s="2" customFormat="1" ht="6.9"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68"/>
    </row>
    <row r="28" spans="1:57" s="2" customFormat="1" ht="13.2">
      <c r="A28" s="34"/>
      <c r="B28" s="35"/>
      <c r="C28" s="36"/>
      <c r="D28" s="36"/>
      <c r="E28" s="36"/>
      <c r="F28" s="36"/>
      <c r="G28" s="36"/>
      <c r="H28" s="36"/>
      <c r="I28" s="36"/>
      <c r="J28" s="36"/>
      <c r="K28" s="36"/>
      <c r="L28" s="278" t="s">
        <v>36</v>
      </c>
      <c r="M28" s="278"/>
      <c r="N28" s="278"/>
      <c r="O28" s="278"/>
      <c r="P28" s="278"/>
      <c r="Q28" s="36"/>
      <c r="R28" s="36"/>
      <c r="S28" s="36"/>
      <c r="T28" s="36"/>
      <c r="U28" s="36"/>
      <c r="V28" s="36"/>
      <c r="W28" s="278" t="s">
        <v>37</v>
      </c>
      <c r="X28" s="278"/>
      <c r="Y28" s="278"/>
      <c r="Z28" s="278"/>
      <c r="AA28" s="278"/>
      <c r="AB28" s="278"/>
      <c r="AC28" s="278"/>
      <c r="AD28" s="278"/>
      <c r="AE28" s="278"/>
      <c r="AF28" s="36"/>
      <c r="AG28" s="36"/>
      <c r="AH28" s="36"/>
      <c r="AI28" s="36"/>
      <c r="AJ28" s="36"/>
      <c r="AK28" s="278" t="s">
        <v>38</v>
      </c>
      <c r="AL28" s="278"/>
      <c r="AM28" s="278"/>
      <c r="AN28" s="278"/>
      <c r="AO28" s="278"/>
      <c r="AP28" s="36"/>
      <c r="AQ28" s="36"/>
      <c r="AR28" s="39"/>
      <c r="BE28" s="268"/>
    </row>
    <row r="29" spans="2:57" s="3" customFormat="1" ht="14.4" customHeight="1">
      <c r="B29" s="40"/>
      <c r="C29" s="41"/>
      <c r="D29" s="29" t="s">
        <v>39</v>
      </c>
      <c r="E29" s="41"/>
      <c r="F29" s="29" t="s">
        <v>40</v>
      </c>
      <c r="G29" s="41"/>
      <c r="H29" s="41"/>
      <c r="I29" s="41"/>
      <c r="J29" s="41"/>
      <c r="K29" s="41"/>
      <c r="L29" s="281">
        <v>0.21</v>
      </c>
      <c r="M29" s="280"/>
      <c r="N29" s="280"/>
      <c r="O29" s="280"/>
      <c r="P29" s="280"/>
      <c r="Q29" s="41"/>
      <c r="R29" s="41"/>
      <c r="S29" s="41"/>
      <c r="T29" s="41"/>
      <c r="U29" s="41"/>
      <c r="V29" s="41"/>
      <c r="W29" s="279">
        <f>ROUND(AZ94,2)</f>
        <v>0</v>
      </c>
      <c r="X29" s="280"/>
      <c r="Y29" s="280"/>
      <c r="Z29" s="280"/>
      <c r="AA29" s="280"/>
      <c r="AB29" s="280"/>
      <c r="AC29" s="280"/>
      <c r="AD29" s="280"/>
      <c r="AE29" s="280"/>
      <c r="AF29" s="41"/>
      <c r="AG29" s="41"/>
      <c r="AH29" s="41"/>
      <c r="AI29" s="41"/>
      <c r="AJ29" s="41"/>
      <c r="AK29" s="279">
        <f>ROUND(AV94,2)</f>
        <v>0</v>
      </c>
      <c r="AL29" s="280"/>
      <c r="AM29" s="280"/>
      <c r="AN29" s="280"/>
      <c r="AO29" s="280"/>
      <c r="AP29" s="41"/>
      <c r="AQ29" s="41"/>
      <c r="AR29" s="42"/>
      <c r="BE29" s="269"/>
    </row>
    <row r="30" spans="2:57" s="3" customFormat="1" ht="14.4" customHeight="1">
      <c r="B30" s="40"/>
      <c r="C30" s="41"/>
      <c r="D30" s="41"/>
      <c r="E30" s="41"/>
      <c r="F30" s="29" t="s">
        <v>41</v>
      </c>
      <c r="G30" s="41"/>
      <c r="H30" s="41"/>
      <c r="I30" s="41"/>
      <c r="J30" s="41"/>
      <c r="K30" s="41"/>
      <c r="L30" s="281">
        <v>0.15</v>
      </c>
      <c r="M30" s="280"/>
      <c r="N30" s="280"/>
      <c r="O30" s="280"/>
      <c r="P30" s="280"/>
      <c r="Q30" s="41"/>
      <c r="R30" s="41"/>
      <c r="S30" s="41"/>
      <c r="T30" s="41"/>
      <c r="U30" s="41"/>
      <c r="V30" s="41"/>
      <c r="W30" s="279">
        <f>ROUND(BA94,2)</f>
        <v>0</v>
      </c>
      <c r="X30" s="280"/>
      <c r="Y30" s="280"/>
      <c r="Z30" s="280"/>
      <c r="AA30" s="280"/>
      <c r="AB30" s="280"/>
      <c r="AC30" s="280"/>
      <c r="AD30" s="280"/>
      <c r="AE30" s="280"/>
      <c r="AF30" s="41"/>
      <c r="AG30" s="41"/>
      <c r="AH30" s="41"/>
      <c r="AI30" s="41"/>
      <c r="AJ30" s="41"/>
      <c r="AK30" s="279">
        <f>ROUND(AW94,2)</f>
        <v>0</v>
      </c>
      <c r="AL30" s="280"/>
      <c r="AM30" s="280"/>
      <c r="AN30" s="280"/>
      <c r="AO30" s="280"/>
      <c r="AP30" s="41"/>
      <c r="AQ30" s="41"/>
      <c r="AR30" s="42"/>
      <c r="BE30" s="269"/>
    </row>
    <row r="31" spans="2:57" s="3" customFormat="1" ht="14.4" customHeight="1" hidden="1">
      <c r="B31" s="40"/>
      <c r="C31" s="41"/>
      <c r="D31" s="41"/>
      <c r="E31" s="41"/>
      <c r="F31" s="29" t="s">
        <v>42</v>
      </c>
      <c r="G31" s="41"/>
      <c r="H31" s="41"/>
      <c r="I31" s="41"/>
      <c r="J31" s="41"/>
      <c r="K31" s="41"/>
      <c r="L31" s="281">
        <v>0.21</v>
      </c>
      <c r="M31" s="280"/>
      <c r="N31" s="280"/>
      <c r="O31" s="280"/>
      <c r="P31" s="280"/>
      <c r="Q31" s="41"/>
      <c r="R31" s="41"/>
      <c r="S31" s="41"/>
      <c r="T31" s="41"/>
      <c r="U31" s="41"/>
      <c r="V31" s="41"/>
      <c r="W31" s="279">
        <f>ROUND(BB94,2)</f>
        <v>0</v>
      </c>
      <c r="X31" s="280"/>
      <c r="Y31" s="280"/>
      <c r="Z31" s="280"/>
      <c r="AA31" s="280"/>
      <c r="AB31" s="280"/>
      <c r="AC31" s="280"/>
      <c r="AD31" s="280"/>
      <c r="AE31" s="280"/>
      <c r="AF31" s="41"/>
      <c r="AG31" s="41"/>
      <c r="AH31" s="41"/>
      <c r="AI31" s="41"/>
      <c r="AJ31" s="41"/>
      <c r="AK31" s="279">
        <v>0</v>
      </c>
      <c r="AL31" s="280"/>
      <c r="AM31" s="280"/>
      <c r="AN31" s="280"/>
      <c r="AO31" s="280"/>
      <c r="AP31" s="41"/>
      <c r="AQ31" s="41"/>
      <c r="AR31" s="42"/>
      <c r="BE31" s="269"/>
    </row>
    <row r="32" spans="2:57" s="3" customFormat="1" ht="14.4" customHeight="1" hidden="1">
      <c r="B32" s="40"/>
      <c r="C32" s="41"/>
      <c r="D32" s="41"/>
      <c r="E32" s="41"/>
      <c r="F32" s="29" t="s">
        <v>43</v>
      </c>
      <c r="G32" s="41"/>
      <c r="H32" s="41"/>
      <c r="I32" s="41"/>
      <c r="J32" s="41"/>
      <c r="K32" s="41"/>
      <c r="L32" s="281">
        <v>0.15</v>
      </c>
      <c r="M32" s="280"/>
      <c r="N32" s="280"/>
      <c r="O32" s="280"/>
      <c r="P32" s="280"/>
      <c r="Q32" s="41"/>
      <c r="R32" s="41"/>
      <c r="S32" s="41"/>
      <c r="T32" s="41"/>
      <c r="U32" s="41"/>
      <c r="V32" s="41"/>
      <c r="W32" s="279">
        <f>ROUND(BC94,2)</f>
        <v>0</v>
      </c>
      <c r="X32" s="280"/>
      <c r="Y32" s="280"/>
      <c r="Z32" s="280"/>
      <c r="AA32" s="280"/>
      <c r="AB32" s="280"/>
      <c r="AC32" s="280"/>
      <c r="AD32" s="280"/>
      <c r="AE32" s="280"/>
      <c r="AF32" s="41"/>
      <c r="AG32" s="41"/>
      <c r="AH32" s="41"/>
      <c r="AI32" s="41"/>
      <c r="AJ32" s="41"/>
      <c r="AK32" s="279">
        <v>0</v>
      </c>
      <c r="AL32" s="280"/>
      <c r="AM32" s="280"/>
      <c r="AN32" s="280"/>
      <c r="AO32" s="280"/>
      <c r="AP32" s="41"/>
      <c r="AQ32" s="41"/>
      <c r="AR32" s="42"/>
      <c r="BE32" s="269"/>
    </row>
    <row r="33" spans="2:57" s="3" customFormat="1" ht="14.4" customHeight="1" hidden="1">
      <c r="B33" s="40"/>
      <c r="C33" s="41"/>
      <c r="D33" s="41"/>
      <c r="E33" s="41"/>
      <c r="F33" s="29" t="s">
        <v>44</v>
      </c>
      <c r="G33" s="41"/>
      <c r="H33" s="41"/>
      <c r="I33" s="41"/>
      <c r="J33" s="41"/>
      <c r="K33" s="41"/>
      <c r="L33" s="281">
        <v>0</v>
      </c>
      <c r="M33" s="280"/>
      <c r="N33" s="280"/>
      <c r="O33" s="280"/>
      <c r="P33" s="280"/>
      <c r="Q33" s="41"/>
      <c r="R33" s="41"/>
      <c r="S33" s="41"/>
      <c r="T33" s="41"/>
      <c r="U33" s="41"/>
      <c r="V33" s="41"/>
      <c r="W33" s="279">
        <f>ROUND(BD94,2)</f>
        <v>0</v>
      </c>
      <c r="X33" s="280"/>
      <c r="Y33" s="280"/>
      <c r="Z33" s="280"/>
      <c r="AA33" s="280"/>
      <c r="AB33" s="280"/>
      <c r="AC33" s="280"/>
      <c r="AD33" s="280"/>
      <c r="AE33" s="280"/>
      <c r="AF33" s="41"/>
      <c r="AG33" s="41"/>
      <c r="AH33" s="41"/>
      <c r="AI33" s="41"/>
      <c r="AJ33" s="41"/>
      <c r="AK33" s="279">
        <v>0</v>
      </c>
      <c r="AL33" s="280"/>
      <c r="AM33" s="280"/>
      <c r="AN33" s="280"/>
      <c r="AO33" s="280"/>
      <c r="AP33" s="41"/>
      <c r="AQ33" s="41"/>
      <c r="AR33" s="42"/>
      <c r="BE33" s="269"/>
    </row>
    <row r="34" spans="1:57" s="2" customFormat="1" ht="6.9"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68"/>
    </row>
    <row r="35" spans="1:57" s="2" customFormat="1" ht="25.95" customHeight="1">
      <c r="A35" s="34"/>
      <c r="B35" s="35"/>
      <c r="C35" s="43"/>
      <c r="D35" s="44" t="s">
        <v>45</v>
      </c>
      <c r="E35" s="45"/>
      <c r="F35" s="45"/>
      <c r="G35" s="45"/>
      <c r="H35" s="45"/>
      <c r="I35" s="45"/>
      <c r="J35" s="45"/>
      <c r="K35" s="45"/>
      <c r="L35" s="45"/>
      <c r="M35" s="45"/>
      <c r="N35" s="45"/>
      <c r="O35" s="45"/>
      <c r="P35" s="45"/>
      <c r="Q35" s="45"/>
      <c r="R35" s="45"/>
      <c r="S35" s="45"/>
      <c r="T35" s="46" t="s">
        <v>46</v>
      </c>
      <c r="U35" s="45"/>
      <c r="V35" s="45"/>
      <c r="W35" s="45"/>
      <c r="X35" s="282" t="s">
        <v>47</v>
      </c>
      <c r="Y35" s="283"/>
      <c r="Z35" s="283"/>
      <c r="AA35" s="283"/>
      <c r="AB35" s="283"/>
      <c r="AC35" s="45"/>
      <c r="AD35" s="45"/>
      <c r="AE35" s="45"/>
      <c r="AF35" s="45"/>
      <c r="AG35" s="45"/>
      <c r="AH35" s="45"/>
      <c r="AI35" s="45"/>
      <c r="AJ35" s="45"/>
      <c r="AK35" s="284">
        <f>SUM(AK26:AK33)</f>
        <v>0</v>
      </c>
      <c r="AL35" s="283"/>
      <c r="AM35" s="283"/>
      <c r="AN35" s="283"/>
      <c r="AO35" s="285"/>
      <c r="AP35" s="43"/>
      <c r="AQ35" s="43"/>
      <c r="AR35" s="39"/>
      <c r="BE35" s="34"/>
    </row>
    <row r="36" spans="1:57" s="2" customFormat="1" ht="6.9"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47"/>
      <c r="C49" s="48"/>
      <c r="D49" s="49" t="s">
        <v>48</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49</v>
      </c>
      <c r="AI49" s="50"/>
      <c r="AJ49" s="50"/>
      <c r="AK49" s="50"/>
      <c r="AL49" s="50"/>
      <c r="AM49" s="50"/>
      <c r="AN49" s="50"/>
      <c r="AO49" s="50"/>
      <c r="AP49" s="48"/>
      <c r="AQ49" s="48"/>
      <c r="AR49" s="51"/>
    </row>
    <row r="50" spans="2:44" ht="10.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0.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0.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0.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0.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0.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0.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0.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0.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0.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3.2">
      <c r="A60" s="34"/>
      <c r="B60" s="35"/>
      <c r="C60" s="36"/>
      <c r="D60" s="52" t="s">
        <v>50</v>
      </c>
      <c r="E60" s="38"/>
      <c r="F60" s="38"/>
      <c r="G60" s="38"/>
      <c r="H60" s="38"/>
      <c r="I60" s="38"/>
      <c r="J60" s="38"/>
      <c r="K60" s="38"/>
      <c r="L60" s="38"/>
      <c r="M60" s="38"/>
      <c r="N60" s="38"/>
      <c r="O60" s="38"/>
      <c r="P60" s="38"/>
      <c r="Q60" s="38"/>
      <c r="R60" s="38"/>
      <c r="S60" s="38"/>
      <c r="T60" s="38"/>
      <c r="U60" s="38"/>
      <c r="V60" s="52" t="s">
        <v>51</v>
      </c>
      <c r="W60" s="38"/>
      <c r="X60" s="38"/>
      <c r="Y60" s="38"/>
      <c r="Z60" s="38"/>
      <c r="AA60" s="38"/>
      <c r="AB60" s="38"/>
      <c r="AC60" s="38"/>
      <c r="AD60" s="38"/>
      <c r="AE60" s="38"/>
      <c r="AF60" s="38"/>
      <c r="AG60" s="38"/>
      <c r="AH60" s="52" t="s">
        <v>50</v>
      </c>
      <c r="AI60" s="38"/>
      <c r="AJ60" s="38"/>
      <c r="AK60" s="38"/>
      <c r="AL60" s="38"/>
      <c r="AM60" s="52" t="s">
        <v>51</v>
      </c>
      <c r="AN60" s="38"/>
      <c r="AO60" s="38"/>
      <c r="AP60" s="36"/>
      <c r="AQ60" s="36"/>
      <c r="AR60" s="39"/>
      <c r="BE60" s="34"/>
    </row>
    <row r="61" spans="2:44" ht="10.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0.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0.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3.2">
      <c r="A64" s="34"/>
      <c r="B64" s="35"/>
      <c r="C64" s="36"/>
      <c r="D64" s="49" t="s">
        <v>52</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53</v>
      </c>
      <c r="AI64" s="53"/>
      <c r="AJ64" s="53"/>
      <c r="AK64" s="53"/>
      <c r="AL64" s="53"/>
      <c r="AM64" s="53"/>
      <c r="AN64" s="53"/>
      <c r="AO64" s="53"/>
      <c r="AP64" s="36"/>
      <c r="AQ64" s="36"/>
      <c r="AR64" s="39"/>
      <c r="BE64" s="34"/>
    </row>
    <row r="65" spans="2:44" ht="10.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0.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0.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0.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0.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0.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0.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0.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0.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0.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3.2">
      <c r="A75" s="34"/>
      <c r="B75" s="35"/>
      <c r="C75" s="36"/>
      <c r="D75" s="52" t="s">
        <v>50</v>
      </c>
      <c r="E75" s="38"/>
      <c r="F75" s="38"/>
      <c r="G75" s="38"/>
      <c r="H75" s="38"/>
      <c r="I75" s="38"/>
      <c r="J75" s="38"/>
      <c r="K75" s="38"/>
      <c r="L75" s="38"/>
      <c r="M75" s="38"/>
      <c r="N75" s="38"/>
      <c r="O75" s="38"/>
      <c r="P75" s="38"/>
      <c r="Q75" s="38"/>
      <c r="R75" s="38"/>
      <c r="S75" s="38"/>
      <c r="T75" s="38"/>
      <c r="U75" s="38"/>
      <c r="V75" s="52" t="s">
        <v>51</v>
      </c>
      <c r="W75" s="38"/>
      <c r="X75" s="38"/>
      <c r="Y75" s="38"/>
      <c r="Z75" s="38"/>
      <c r="AA75" s="38"/>
      <c r="AB75" s="38"/>
      <c r="AC75" s="38"/>
      <c r="AD75" s="38"/>
      <c r="AE75" s="38"/>
      <c r="AF75" s="38"/>
      <c r="AG75" s="38"/>
      <c r="AH75" s="52" t="s">
        <v>50</v>
      </c>
      <c r="AI75" s="38"/>
      <c r="AJ75" s="38"/>
      <c r="AK75" s="38"/>
      <c r="AL75" s="38"/>
      <c r="AM75" s="52" t="s">
        <v>51</v>
      </c>
      <c r="AN75" s="38"/>
      <c r="AO75" s="38"/>
      <c r="AP75" s="36"/>
      <c r="AQ75" s="36"/>
      <c r="AR75" s="39"/>
      <c r="BE75" s="34"/>
    </row>
    <row r="76" spans="1:57" s="2" customFormat="1" ht="10.2">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57" s="2" customFormat="1" ht="6.9"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57" s="2" customFormat="1" ht="24.9" customHeight="1">
      <c r="A82" s="34"/>
      <c r="B82" s="35"/>
      <c r="C82" s="23" t="s">
        <v>54</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57" s="2" customFormat="1" ht="6.9"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2:44" s="4" customFormat="1" ht="12" customHeight="1">
      <c r="B84" s="58"/>
      <c r="C84" s="29" t="s">
        <v>13</v>
      </c>
      <c r="D84" s="59"/>
      <c r="E84" s="59"/>
      <c r="F84" s="59"/>
      <c r="G84" s="59"/>
      <c r="H84" s="59"/>
      <c r="I84" s="59"/>
      <c r="J84" s="59"/>
      <c r="K84" s="59"/>
      <c r="L84" s="59" t="str">
        <f>K5</f>
        <v>DS_46_20</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2:44" s="5" customFormat="1" ht="36.9" customHeight="1">
      <c r="B85" s="61"/>
      <c r="C85" s="62" t="s">
        <v>16</v>
      </c>
      <c r="D85" s="63"/>
      <c r="E85" s="63"/>
      <c r="F85" s="63"/>
      <c r="G85" s="63"/>
      <c r="H85" s="63"/>
      <c r="I85" s="63"/>
      <c r="J85" s="63"/>
      <c r="K85" s="63"/>
      <c r="L85" s="286" t="str">
        <f>K6</f>
        <v>Podzemní kontejnerové stanoviště na náměstí ve Valašském Meziříčí</v>
      </c>
      <c r="M85" s="287"/>
      <c r="N85" s="287"/>
      <c r="O85" s="287"/>
      <c r="P85" s="287"/>
      <c r="Q85" s="287"/>
      <c r="R85" s="287"/>
      <c r="S85" s="287"/>
      <c r="T85" s="287"/>
      <c r="U85" s="287"/>
      <c r="V85" s="287"/>
      <c r="W85" s="287"/>
      <c r="X85" s="287"/>
      <c r="Y85" s="287"/>
      <c r="Z85" s="287"/>
      <c r="AA85" s="287"/>
      <c r="AB85" s="287"/>
      <c r="AC85" s="287"/>
      <c r="AD85" s="287"/>
      <c r="AE85" s="287"/>
      <c r="AF85" s="287"/>
      <c r="AG85" s="287"/>
      <c r="AH85" s="287"/>
      <c r="AI85" s="287"/>
      <c r="AJ85" s="287"/>
      <c r="AK85" s="287"/>
      <c r="AL85" s="287"/>
      <c r="AM85" s="287"/>
      <c r="AN85" s="287"/>
      <c r="AO85" s="287"/>
      <c r="AP85" s="63"/>
      <c r="AQ85" s="63"/>
      <c r="AR85" s="64"/>
    </row>
    <row r="86" spans="1:57" s="2" customFormat="1" ht="6.9"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57" s="2" customFormat="1" ht="12" customHeight="1">
      <c r="A87" s="34"/>
      <c r="B87" s="35"/>
      <c r="C87" s="29" t="s">
        <v>20</v>
      </c>
      <c r="D87" s="36"/>
      <c r="E87" s="36"/>
      <c r="F87" s="36"/>
      <c r="G87" s="36"/>
      <c r="H87" s="36"/>
      <c r="I87" s="36"/>
      <c r="J87" s="36"/>
      <c r="K87" s="36"/>
      <c r="L87" s="65" t="str">
        <f>IF(K8="","",K8)</f>
        <v>Valašské Meziříčí</v>
      </c>
      <c r="M87" s="36"/>
      <c r="N87" s="36"/>
      <c r="O87" s="36"/>
      <c r="P87" s="36"/>
      <c r="Q87" s="36"/>
      <c r="R87" s="36"/>
      <c r="S87" s="36"/>
      <c r="T87" s="36"/>
      <c r="U87" s="36"/>
      <c r="V87" s="36"/>
      <c r="W87" s="36"/>
      <c r="X87" s="36"/>
      <c r="Y87" s="36"/>
      <c r="Z87" s="36"/>
      <c r="AA87" s="36"/>
      <c r="AB87" s="36"/>
      <c r="AC87" s="36"/>
      <c r="AD87" s="36"/>
      <c r="AE87" s="36"/>
      <c r="AF87" s="36"/>
      <c r="AG87" s="36"/>
      <c r="AH87" s="36"/>
      <c r="AI87" s="29" t="s">
        <v>22</v>
      </c>
      <c r="AJ87" s="36"/>
      <c r="AK87" s="36"/>
      <c r="AL87" s="36"/>
      <c r="AM87" s="288" t="str">
        <f>IF(AN8="","",AN8)</f>
        <v>25. 11. 2020</v>
      </c>
      <c r="AN87" s="288"/>
      <c r="AO87" s="36"/>
      <c r="AP87" s="36"/>
      <c r="AQ87" s="36"/>
      <c r="AR87" s="39"/>
      <c r="BE87" s="34"/>
    </row>
    <row r="88" spans="1:57" s="2" customFormat="1" ht="6.9"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57" s="2" customFormat="1" ht="25.65" customHeight="1">
      <c r="A89" s="34"/>
      <c r="B89" s="35"/>
      <c r="C89" s="29" t="s">
        <v>24</v>
      </c>
      <c r="D89" s="36"/>
      <c r="E89" s="36"/>
      <c r="F89" s="36"/>
      <c r="G89" s="36"/>
      <c r="H89" s="36"/>
      <c r="I89" s="36"/>
      <c r="J89" s="36"/>
      <c r="K89" s="36"/>
      <c r="L89" s="59" t="str">
        <f>IF(E11="","",E11)</f>
        <v>Město Valašské Meziříčí</v>
      </c>
      <c r="M89" s="36"/>
      <c r="N89" s="36"/>
      <c r="O89" s="36"/>
      <c r="P89" s="36"/>
      <c r="Q89" s="36"/>
      <c r="R89" s="36"/>
      <c r="S89" s="36"/>
      <c r="T89" s="36"/>
      <c r="U89" s="36"/>
      <c r="V89" s="36"/>
      <c r="W89" s="36"/>
      <c r="X89" s="36"/>
      <c r="Y89" s="36"/>
      <c r="Z89" s="36"/>
      <c r="AA89" s="36"/>
      <c r="AB89" s="36"/>
      <c r="AC89" s="36"/>
      <c r="AD89" s="36"/>
      <c r="AE89" s="36"/>
      <c r="AF89" s="36"/>
      <c r="AG89" s="36"/>
      <c r="AH89" s="36"/>
      <c r="AI89" s="29" t="s">
        <v>30</v>
      </c>
      <c r="AJ89" s="36"/>
      <c r="AK89" s="36"/>
      <c r="AL89" s="36"/>
      <c r="AM89" s="289" t="str">
        <f>IF(E17="","",E17)</f>
        <v>360 DEGREES CONSTRUCT s.r.o.</v>
      </c>
      <c r="AN89" s="290"/>
      <c r="AO89" s="290"/>
      <c r="AP89" s="290"/>
      <c r="AQ89" s="36"/>
      <c r="AR89" s="39"/>
      <c r="AS89" s="291" t="s">
        <v>55</v>
      </c>
      <c r="AT89" s="292"/>
      <c r="AU89" s="67"/>
      <c r="AV89" s="67"/>
      <c r="AW89" s="67"/>
      <c r="AX89" s="67"/>
      <c r="AY89" s="67"/>
      <c r="AZ89" s="67"/>
      <c r="BA89" s="67"/>
      <c r="BB89" s="67"/>
      <c r="BC89" s="67"/>
      <c r="BD89" s="68"/>
      <c r="BE89" s="34"/>
    </row>
    <row r="90" spans="1:57" s="2" customFormat="1" ht="25.65" customHeight="1">
      <c r="A90" s="34"/>
      <c r="B90" s="35"/>
      <c r="C90" s="29" t="s">
        <v>28</v>
      </c>
      <c r="D90" s="36"/>
      <c r="E90" s="36"/>
      <c r="F90" s="36"/>
      <c r="G90" s="36"/>
      <c r="H90" s="36"/>
      <c r="I90" s="36"/>
      <c r="J90" s="36"/>
      <c r="K90" s="36"/>
      <c r="L90" s="59"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33</v>
      </c>
      <c r="AJ90" s="36"/>
      <c r="AK90" s="36"/>
      <c r="AL90" s="36"/>
      <c r="AM90" s="289" t="str">
        <f>IF(E20="","",E20)</f>
        <v>360 DEGREES CONSTRUCT s.r.o.</v>
      </c>
      <c r="AN90" s="290"/>
      <c r="AO90" s="290"/>
      <c r="AP90" s="290"/>
      <c r="AQ90" s="36"/>
      <c r="AR90" s="39"/>
      <c r="AS90" s="293"/>
      <c r="AT90" s="294"/>
      <c r="AU90" s="69"/>
      <c r="AV90" s="69"/>
      <c r="AW90" s="69"/>
      <c r="AX90" s="69"/>
      <c r="AY90" s="69"/>
      <c r="AZ90" s="69"/>
      <c r="BA90" s="69"/>
      <c r="BB90" s="69"/>
      <c r="BC90" s="69"/>
      <c r="BD90" s="70"/>
      <c r="BE90" s="34"/>
    </row>
    <row r="91" spans="1:57" s="2" customFormat="1" ht="10.8"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95"/>
      <c r="AT91" s="296"/>
      <c r="AU91" s="71"/>
      <c r="AV91" s="71"/>
      <c r="AW91" s="71"/>
      <c r="AX91" s="71"/>
      <c r="AY91" s="71"/>
      <c r="AZ91" s="71"/>
      <c r="BA91" s="71"/>
      <c r="BB91" s="71"/>
      <c r="BC91" s="71"/>
      <c r="BD91" s="72"/>
      <c r="BE91" s="34"/>
    </row>
    <row r="92" spans="1:57" s="2" customFormat="1" ht="29.25" customHeight="1">
      <c r="A92" s="34"/>
      <c r="B92" s="35"/>
      <c r="C92" s="297" t="s">
        <v>56</v>
      </c>
      <c r="D92" s="298"/>
      <c r="E92" s="298"/>
      <c r="F92" s="298"/>
      <c r="G92" s="298"/>
      <c r="H92" s="73"/>
      <c r="I92" s="299" t="s">
        <v>57</v>
      </c>
      <c r="J92" s="298"/>
      <c r="K92" s="298"/>
      <c r="L92" s="298"/>
      <c r="M92" s="298"/>
      <c r="N92" s="298"/>
      <c r="O92" s="298"/>
      <c r="P92" s="298"/>
      <c r="Q92" s="298"/>
      <c r="R92" s="298"/>
      <c r="S92" s="298"/>
      <c r="T92" s="298"/>
      <c r="U92" s="298"/>
      <c r="V92" s="298"/>
      <c r="W92" s="298"/>
      <c r="X92" s="298"/>
      <c r="Y92" s="298"/>
      <c r="Z92" s="298"/>
      <c r="AA92" s="298"/>
      <c r="AB92" s="298"/>
      <c r="AC92" s="298"/>
      <c r="AD92" s="298"/>
      <c r="AE92" s="298"/>
      <c r="AF92" s="298"/>
      <c r="AG92" s="300" t="s">
        <v>58</v>
      </c>
      <c r="AH92" s="298"/>
      <c r="AI92" s="298"/>
      <c r="AJ92" s="298"/>
      <c r="AK92" s="298"/>
      <c r="AL92" s="298"/>
      <c r="AM92" s="298"/>
      <c r="AN92" s="299" t="s">
        <v>59</v>
      </c>
      <c r="AO92" s="298"/>
      <c r="AP92" s="301"/>
      <c r="AQ92" s="74" t="s">
        <v>60</v>
      </c>
      <c r="AR92" s="39"/>
      <c r="AS92" s="75" t="s">
        <v>61</v>
      </c>
      <c r="AT92" s="76" t="s">
        <v>62</v>
      </c>
      <c r="AU92" s="76" t="s">
        <v>63</v>
      </c>
      <c r="AV92" s="76" t="s">
        <v>64</v>
      </c>
      <c r="AW92" s="76" t="s">
        <v>65</v>
      </c>
      <c r="AX92" s="76" t="s">
        <v>66</v>
      </c>
      <c r="AY92" s="76" t="s">
        <v>67</v>
      </c>
      <c r="AZ92" s="76" t="s">
        <v>68</v>
      </c>
      <c r="BA92" s="76" t="s">
        <v>69</v>
      </c>
      <c r="BB92" s="76" t="s">
        <v>70</v>
      </c>
      <c r="BC92" s="76" t="s">
        <v>71</v>
      </c>
      <c r="BD92" s="77" t="s">
        <v>72</v>
      </c>
      <c r="BE92" s="34"/>
    </row>
    <row r="93" spans="1:57" s="2" customFormat="1" ht="10.8"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2:90" s="6" customFormat="1" ht="32.4" customHeight="1">
      <c r="B94" s="81"/>
      <c r="C94" s="82" t="s">
        <v>73</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305">
        <f>ROUND(SUM(AG95:AG96),2)</f>
        <v>0</v>
      </c>
      <c r="AH94" s="305"/>
      <c r="AI94" s="305"/>
      <c r="AJ94" s="305"/>
      <c r="AK94" s="305"/>
      <c r="AL94" s="305"/>
      <c r="AM94" s="305"/>
      <c r="AN94" s="306">
        <f>SUM(AG94,AT94)</f>
        <v>0</v>
      </c>
      <c r="AO94" s="306"/>
      <c r="AP94" s="306"/>
      <c r="AQ94" s="85" t="s">
        <v>1</v>
      </c>
      <c r="AR94" s="86"/>
      <c r="AS94" s="87">
        <f>ROUND(SUM(AS95:AS96),2)</f>
        <v>0</v>
      </c>
      <c r="AT94" s="88">
        <f>ROUND(SUM(AV94:AW94),2)</f>
        <v>0</v>
      </c>
      <c r="AU94" s="89">
        <f>ROUND(SUM(AU95:AU96),5)</f>
        <v>0</v>
      </c>
      <c r="AV94" s="88">
        <f>ROUND(AZ94*L29,2)</f>
        <v>0</v>
      </c>
      <c r="AW94" s="88">
        <f>ROUND(BA94*L30,2)</f>
        <v>0</v>
      </c>
      <c r="AX94" s="88">
        <f>ROUND(BB94*L29,2)</f>
        <v>0</v>
      </c>
      <c r="AY94" s="88">
        <f>ROUND(BC94*L30,2)</f>
        <v>0</v>
      </c>
      <c r="AZ94" s="88">
        <f>ROUND(SUM(AZ95:AZ96),2)</f>
        <v>0</v>
      </c>
      <c r="BA94" s="88">
        <f>ROUND(SUM(BA95:BA96),2)</f>
        <v>0</v>
      </c>
      <c r="BB94" s="88">
        <f>ROUND(SUM(BB95:BB96),2)</f>
        <v>0</v>
      </c>
      <c r="BC94" s="88">
        <f>ROUND(SUM(BC95:BC96),2)</f>
        <v>0</v>
      </c>
      <c r="BD94" s="90">
        <f>ROUND(SUM(BD95:BD96),2)</f>
        <v>0</v>
      </c>
      <c r="BS94" s="91" t="s">
        <v>74</v>
      </c>
      <c r="BT94" s="91" t="s">
        <v>75</v>
      </c>
      <c r="BU94" s="92" t="s">
        <v>76</v>
      </c>
      <c r="BV94" s="91" t="s">
        <v>77</v>
      </c>
      <c r="BW94" s="91" t="s">
        <v>5</v>
      </c>
      <c r="BX94" s="91" t="s">
        <v>78</v>
      </c>
      <c r="CL94" s="91" t="s">
        <v>1</v>
      </c>
    </row>
    <row r="95" spans="1:91" s="7" customFormat="1" ht="16.5" customHeight="1">
      <c r="A95" s="93" t="s">
        <v>79</v>
      </c>
      <c r="B95" s="94"/>
      <c r="C95" s="95"/>
      <c r="D95" s="304" t="s">
        <v>80</v>
      </c>
      <c r="E95" s="304"/>
      <c r="F95" s="304"/>
      <c r="G95" s="304"/>
      <c r="H95" s="304"/>
      <c r="I95" s="96"/>
      <c r="J95" s="304" t="s">
        <v>81</v>
      </c>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2">
        <f>'VRN - Vedlejší rozpočtové...'!J30</f>
        <v>0</v>
      </c>
      <c r="AH95" s="303"/>
      <c r="AI95" s="303"/>
      <c r="AJ95" s="303"/>
      <c r="AK95" s="303"/>
      <c r="AL95" s="303"/>
      <c r="AM95" s="303"/>
      <c r="AN95" s="302">
        <f>SUM(AG95,AT95)</f>
        <v>0</v>
      </c>
      <c r="AO95" s="303"/>
      <c r="AP95" s="303"/>
      <c r="AQ95" s="97" t="s">
        <v>82</v>
      </c>
      <c r="AR95" s="98"/>
      <c r="AS95" s="99">
        <v>0</v>
      </c>
      <c r="AT95" s="100">
        <f>ROUND(SUM(AV95:AW95),2)</f>
        <v>0</v>
      </c>
      <c r="AU95" s="101">
        <f>'VRN - Vedlejší rozpočtové...'!P122</f>
        <v>0</v>
      </c>
      <c r="AV95" s="100">
        <f>'VRN - Vedlejší rozpočtové...'!J33</f>
        <v>0</v>
      </c>
      <c r="AW95" s="100">
        <f>'VRN - Vedlejší rozpočtové...'!J34</f>
        <v>0</v>
      </c>
      <c r="AX95" s="100">
        <f>'VRN - Vedlejší rozpočtové...'!J35</f>
        <v>0</v>
      </c>
      <c r="AY95" s="100">
        <f>'VRN - Vedlejší rozpočtové...'!J36</f>
        <v>0</v>
      </c>
      <c r="AZ95" s="100">
        <f>'VRN - Vedlejší rozpočtové...'!F33</f>
        <v>0</v>
      </c>
      <c r="BA95" s="100">
        <f>'VRN - Vedlejší rozpočtové...'!F34</f>
        <v>0</v>
      </c>
      <c r="BB95" s="100">
        <f>'VRN - Vedlejší rozpočtové...'!F35</f>
        <v>0</v>
      </c>
      <c r="BC95" s="100">
        <f>'VRN - Vedlejší rozpočtové...'!F36</f>
        <v>0</v>
      </c>
      <c r="BD95" s="102">
        <f>'VRN - Vedlejší rozpočtové...'!F37</f>
        <v>0</v>
      </c>
      <c r="BT95" s="103" t="s">
        <v>83</v>
      </c>
      <c r="BV95" s="103" t="s">
        <v>77</v>
      </c>
      <c r="BW95" s="103" t="s">
        <v>84</v>
      </c>
      <c r="BX95" s="103" t="s">
        <v>5</v>
      </c>
      <c r="CL95" s="103" t="s">
        <v>1</v>
      </c>
      <c r="CM95" s="103" t="s">
        <v>85</v>
      </c>
    </row>
    <row r="96" spans="1:91" s="7" customFormat="1" ht="16.5" customHeight="1">
      <c r="A96" s="93" t="s">
        <v>79</v>
      </c>
      <c r="B96" s="94"/>
      <c r="C96" s="95"/>
      <c r="D96" s="304" t="s">
        <v>86</v>
      </c>
      <c r="E96" s="304"/>
      <c r="F96" s="304"/>
      <c r="G96" s="304"/>
      <c r="H96" s="304"/>
      <c r="I96" s="96"/>
      <c r="J96" s="304" t="s">
        <v>87</v>
      </c>
      <c r="K96" s="304"/>
      <c r="L96" s="304"/>
      <c r="M96" s="304"/>
      <c r="N96" s="304"/>
      <c r="O96" s="304"/>
      <c r="P96" s="304"/>
      <c r="Q96" s="304"/>
      <c r="R96" s="304"/>
      <c r="S96" s="304"/>
      <c r="T96" s="304"/>
      <c r="U96" s="304"/>
      <c r="V96" s="304"/>
      <c r="W96" s="304"/>
      <c r="X96" s="304"/>
      <c r="Y96" s="304"/>
      <c r="Z96" s="304"/>
      <c r="AA96" s="304"/>
      <c r="AB96" s="304"/>
      <c r="AC96" s="304"/>
      <c r="AD96" s="304"/>
      <c r="AE96" s="304"/>
      <c r="AF96" s="304"/>
      <c r="AG96" s="302">
        <f>'SO 101 - Podzemní kontejn...'!J30</f>
        <v>0</v>
      </c>
      <c r="AH96" s="303"/>
      <c r="AI96" s="303"/>
      <c r="AJ96" s="303"/>
      <c r="AK96" s="303"/>
      <c r="AL96" s="303"/>
      <c r="AM96" s="303"/>
      <c r="AN96" s="302">
        <f>SUM(AG96,AT96)</f>
        <v>0</v>
      </c>
      <c r="AO96" s="303"/>
      <c r="AP96" s="303"/>
      <c r="AQ96" s="97" t="s">
        <v>82</v>
      </c>
      <c r="AR96" s="98"/>
      <c r="AS96" s="104">
        <v>0</v>
      </c>
      <c r="AT96" s="105">
        <f>ROUND(SUM(AV96:AW96),2)</f>
        <v>0</v>
      </c>
      <c r="AU96" s="106">
        <f>'SO 101 - Podzemní kontejn...'!P123</f>
        <v>0</v>
      </c>
      <c r="AV96" s="105">
        <f>'SO 101 - Podzemní kontejn...'!J33</f>
        <v>0</v>
      </c>
      <c r="AW96" s="105">
        <f>'SO 101 - Podzemní kontejn...'!J34</f>
        <v>0</v>
      </c>
      <c r="AX96" s="105">
        <f>'SO 101 - Podzemní kontejn...'!J35</f>
        <v>0</v>
      </c>
      <c r="AY96" s="105">
        <f>'SO 101 - Podzemní kontejn...'!J36</f>
        <v>0</v>
      </c>
      <c r="AZ96" s="105">
        <f>'SO 101 - Podzemní kontejn...'!F33</f>
        <v>0</v>
      </c>
      <c r="BA96" s="105">
        <f>'SO 101 - Podzemní kontejn...'!F34</f>
        <v>0</v>
      </c>
      <c r="BB96" s="105">
        <f>'SO 101 - Podzemní kontejn...'!F35</f>
        <v>0</v>
      </c>
      <c r="BC96" s="105">
        <f>'SO 101 - Podzemní kontejn...'!F36</f>
        <v>0</v>
      </c>
      <c r="BD96" s="107">
        <f>'SO 101 - Podzemní kontejn...'!F37</f>
        <v>0</v>
      </c>
      <c r="BT96" s="103" t="s">
        <v>83</v>
      </c>
      <c r="BV96" s="103" t="s">
        <v>77</v>
      </c>
      <c r="BW96" s="103" t="s">
        <v>88</v>
      </c>
      <c r="BX96" s="103" t="s">
        <v>5</v>
      </c>
      <c r="CL96" s="103" t="s">
        <v>1</v>
      </c>
      <c r="CM96" s="103" t="s">
        <v>85</v>
      </c>
    </row>
    <row r="97" spans="1:57" s="2" customFormat="1" ht="30" customHeight="1">
      <c r="A97" s="34"/>
      <c r="B97" s="35"/>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9"/>
      <c r="AS97" s="34"/>
      <c r="AT97" s="34"/>
      <c r="AU97" s="34"/>
      <c r="AV97" s="34"/>
      <c r="AW97" s="34"/>
      <c r="AX97" s="34"/>
      <c r="AY97" s="34"/>
      <c r="AZ97" s="34"/>
      <c r="BA97" s="34"/>
      <c r="BB97" s="34"/>
      <c r="BC97" s="34"/>
      <c r="BD97" s="34"/>
      <c r="BE97" s="34"/>
    </row>
    <row r="98" spans="1:57" s="2" customFormat="1" ht="6.9" customHeight="1">
      <c r="A98" s="34"/>
      <c r="B98" s="54"/>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39"/>
      <c r="AS98" s="34"/>
      <c r="AT98" s="34"/>
      <c r="AU98" s="34"/>
      <c r="AV98" s="34"/>
      <c r="AW98" s="34"/>
      <c r="AX98" s="34"/>
      <c r="AY98" s="34"/>
      <c r="AZ98" s="34"/>
      <c r="BA98" s="34"/>
      <c r="BB98" s="34"/>
      <c r="BC98" s="34"/>
      <c r="BD98" s="34"/>
      <c r="BE98" s="34"/>
    </row>
  </sheetData>
  <sheetProtection algorithmName="SHA-512" hashValue="hqcxpjwBmYuNe9toZTZZrprOP0ftwSuh/fYkCe1LwpFhEC4aGa6lLDEFAIB8yvMGk50yL3QKzeujXMQUXx88IA==" saltValue="2JJzKUC77hsNvShMTyD3IsuAO0gbONbYdAUx3kTZC3znfZka+reeGfgOqdUVmp0bZfSSkgw0XjaI1iRTqWEICw==" spinCount="100000" sheet="1" objects="1" scenarios="1" formatColumns="0" formatRows="0"/>
  <mergeCells count="46">
    <mergeCell ref="AR2:BE2"/>
    <mergeCell ref="AN96:AP96"/>
    <mergeCell ref="AG96:AM96"/>
    <mergeCell ref="D96:H96"/>
    <mergeCell ref="J96:AF96"/>
    <mergeCell ref="AG94:AM94"/>
    <mergeCell ref="AN94:AP94"/>
    <mergeCell ref="C92:G92"/>
    <mergeCell ref="I92:AF92"/>
    <mergeCell ref="AG92:AM92"/>
    <mergeCell ref="AN92:AP92"/>
    <mergeCell ref="AN95:AP95"/>
    <mergeCell ref="AG95:AM95"/>
    <mergeCell ref="D95:H95"/>
    <mergeCell ref="J95:AF95"/>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VRN - Vedlejší rozpočtové...'!C2" display="/"/>
    <hyperlink ref="A96" location="'SO 101 - Podzemní kontej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08"/>
      <c r="L2" s="307"/>
      <c r="M2" s="307"/>
      <c r="N2" s="307"/>
      <c r="O2" s="307"/>
      <c r="P2" s="307"/>
      <c r="Q2" s="307"/>
      <c r="R2" s="307"/>
      <c r="S2" s="307"/>
      <c r="T2" s="307"/>
      <c r="U2" s="307"/>
      <c r="V2" s="307"/>
      <c r="AT2" s="17" t="s">
        <v>84</v>
      </c>
    </row>
    <row r="3" spans="2:46" s="1" customFormat="1" ht="6.9" customHeight="1">
      <c r="B3" s="109"/>
      <c r="C3" s="110"/>
      <c r="D3" s="110"/>
      <c r="E3" s="110"/>
      <c r="F3" s="110"/>
      <c r="G3" s="110"/>
      <c r="H3" s="110"/>
      <c r="I3" s="111"/>
      <c r="J3" s="110"/>
      <c r="K3" s="110"/>
      <c r="L3" s="20"/>
      <c r="AT3" s="17" t="s">
        <v>85</v>
      </c>
    </row>
    <row r="4" spans="2:46" s="1" customFormat="1" ht="24.9" customHeight="1">
      <c r="B4" s="20"/>
      <c r="D4" s="112" t="s">
        <v>89</v>
      </c>
      <c r="I4" s="108"/>
      <c r="L4" s="20"/>
      <c r="M4" s="113" t="s">
        <v>10</v>
      </c>
      <c r="AT4" s="17" t="s">
        <v>4</v>
      </c>
    </row>
    <row r="5" spans="2:12" s="1" customFormat="1" ht="6.9" customHeight="1">
      <c r="B5" s="20"/>
      <c r="I5" s="108"/>
      <c r="L5" s="20"/>
    </row>
    <row r="6" spans="2:12" s="1" customFormat="1" ht="12" customHeight="1">
      <c r="B6" s="20"/>
      <c r="D6" s="114" t="s">
        <v>16</v>
      </c>
      <c r="I6" s="108"/>
      <c r="L6" s="20"/>
    </row>
    <row r="7" spans="2:12" s="1" customFormat="1" ht="16.5" customHeight="1">
      <c r="B7" s="20"/>
      <c r="E7" s="308" t="str">
        <f>'Rekapitulace stavby'!K6</f>
        <v>Podzemní kontejnerové stanoviště na náměstí ve Valašském Meziříčí</v>
      </c>
      <c r="F7" s="309"/>
      <c r="G7" s="309"/>
      <c r="H7" s="309"/>
      <c r="I7" s="108"/>
      <c r="L7" s="20"/>
    </row>
    <row r="8" spans="1:31" s="2" customFormat="1" ht="12" customHeight="1">
      <c r="A8" s="34"/>
      <c r="B8" s="39"/>
      <c r="C8" s="34"/>
      <c r="D8" s="114" t="s">
        <v>90</v>
      </c>
      <c r="E8" s="34"/>
      <c r="F8" s="34"/>
      <c r="G8" s="34"/>
      <c r="H8" s="34"/>
      <c r="I8" s="115"/>
      <c r="J8" s="34"/>
      <c r="K8" s="34"/>
      <c r="L8" s="51"/>
      <c r="S8" s="34"/>
      <c r="T8" s="34"/>
      <c r="U8" s="34"/>
      <c r="V8" s="34"/>
      <c r="W8" s="34"/>
      <c r="X8" s="34"/>
      <c r="Y8" s="34"/>
      <c r="Z8" s="34"/>
      <c r="AA8" s="34"/>
      <c r="AB8" s="34"/>
      <c r="AC8" s="34"/>
      <c r="AD8" s="34"/>
      <c r="AE8" s="34"/>
    </row>
    <row r="9" spans="1:31" s="2" customFormat="1" ht="16.5" customHeight="1">
      <c r="A9" s="34"/>
      <c r="B9" s="39"/>
      <c r="C9" s="34"/>
      <c r="D9" s="34"/>
      <c r="E9" s="310" t="s">
        <v>91</v>
      </c>
      <c r="F9" s="311"/>
      <c r="G9" s="311"/>
      <c r="H9" s="311"/>
      <c r="I9" s="115"/>
      <c r="J9" s="34"/>
      <c r="K9" s="34"/>
      <c r="L9" s="51"/>
      <c r="S9" s="34"/>
      <c r="T9" s="34"/>
      <c r="U9" s="34"/>
      <c r="V9" s="34"/>
      <c r="W9" s="34"/>
      <c r="X9" s="34"/>
      <c r="Y9" s="34"/>
      <c r="Z9" s="34"/>
      <c r="AA9" s="34"/>
      <c r="AB9" s="34"/>
      <c r="AC9" s="34"/>
      <c r="AD9" s="34"/>
      <c r="AE9" s="34"/>
    </row>
    <row r="10" spans="1:31" s="2" customFormat="1" ht="10.2">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4" t="s">
        <v>20</v>
      </c>
      <c r="E12" s="34"/>
      <c r="F12" s="116" t="s">
        <v>21</v>
      </c>
      <c r="G12" s="34"/>
      <c r="H12" s="34"/>
      <c r="I12" s="117" t="s">
        <v>22</v>
      </c>
      <c r="J12" s="118" t="str">
        <f>'Rekapitulace stavby'!AN8</f>
        <v>25. 11. 2020</v>
      </c>
      <c r="K12" s="34"/>
      <c r="L12" s="51"/>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4" t="s">
        <v>24</v>
      </c>
      <c r="E14" s="34"/>
      <c r="F14" s="34"/>
      <c r="G14" s="34"/>
      <c r="H14" s="34"/>
      <c r="I14" s="117" t="s">
        <v>25</v>
      </c>
      <c r="J14" s="116"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6" t="s">
        <v>26</v>
      </c>
      <c r="F15" s="34"/>
      <c r="G15" s="34"/>
      <c r="H15" s="34"/>
      <c r="I15" s="117" t="s">
        <v>27</v>
      </c>
      <c r="J15" s="116" t="s">
        <v>1</v>
      </c>
      <c r="K15" s="34"/>
      <c r="L15" s="51"/>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4" t="s">
        <v>28</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2" t="str">
        <f>'Rekapitulace stavby'!E14</f>
        <v>Vyplň údaj</v>
      </c>
      <c r="F18" s="313"/>
      <c r="G18" s="313"/>
      <c r="H18" s="313"/>
      <c r="I18" s="117"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4" t="s">
        <v>30</v>
      </c>
      <c r="E20" s="34"/>
      <c r="F20" s="34"/>
      <c r="G20" s="34"/>
      <c r="H20" s="34"/>
      <c r="I20" s="117" t="s">
        <v>25</v>
      </c>
      <c r="J20" s="116"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6" t="s">
        <v>31</v>
      </c>
      <c r="F21" s="34"/>
      <c r="G21" s="34"/>
      <c r="H21" s="34"/>
      <c r="I21" s="117" t="s">
        <v>27</v>
      </c>
      <c r="J21" s="116" t="s">
        <v>1</v>
      </c>
      <c r="K21" s="34"/>
      <c r="L21" s="51"/>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4" t="s">
        <v>33</v>
      </c>
      <c r="E23" s="34"/>
      <c r="F23" s="34"/>
      <c r="G23" s="34"/>
      <c r="H23" s="34"/>
      <c r="I23" s="117" t="s">
        <v>25</v>
      </c>
      <c r="J23" s="116"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6" t="s">
        <v>31</v>
      </c>
      <c r="F24" s="34"/>
      <c r="G24" s="34"/>
      <c r="H24" s="34"/>
      <c r="I24" s="117" t="s">
        <v>27</v>
      </c>
      <c r="J24" s="116" t="s">
        <v>1</v>
      </c>
      <c r="K24" s="34"/>
      <c r="L24" s="51"/>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4" t="s">
        <v>34</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16.5" customHeight="1">
      <c r="A27" s="119"/>
      <c r="B27" s="120"/>
      <c r="C27" s="119"/>
      <c r="D27" s="119"/>
      <c r="E27" s="314" t="s">
        <v>1</v>
      </c>
      <c r="F27" s="314"/>
      <c r="G27" s="314"/>
      <c r="H27" s="314"/>
      <c r="I27" s="121"/>
      <c r="J27" s="119"/>
      <c r="K27" s="119"/>
      <c r="L27" s="122"/>
      <c r="S27" s="119"/>
      <c r="T27" s="119"/>
      <c r="U27" s="119"/>
      <c r="V27" s="119"/>
      <c r="W27" s="119"/>
      <c r="X27" s="119"/>
      <c r="Y27" s="119"/>
      <c r="Z27" s="119"/>
      <c r="AA27" s="119"/>
      <c r="AB27" s="119"/>
      <c r="AC27" s="119"/>
      <c r="AD27" s="119"/>
      <c r="AE27" s="119"/>
    </row>
    <row r="28" spans="1:31" s="2" customFormat="1" ht="6.9" customHeight="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 customHeight="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5" t="s">
        <v>35</v>
      </c>
      <c r="E30" s="34"/>
      <c r="F30" s="34"/>
      <c r="G30" s="34"/>
      <c r="H30" s="34"/>
      <c r="I30" s="115"/>
      <c r="J30" s="126">
        <f>ROUND(J122,2)</f>
        <v>0</v>
      </c>
      <c r="K30" s="34"/>
      <c r="L30" s="51"/>
      <c r="S30" s="34"/>
      <c r="T30" s="34"/>
      <c r="U30" s="34"/>
      <c r="V30" s="34"/>
      <c r="W30" s="34"/>
      <c r="X30" s="34"/>
      <c r="Y30" s="34"/>
      <c r="Z30" s="34"/>
      <c r="AA30" s="34"/>
      <c r="AB30" s="34"/>
      <c r="AC30" s="34"/>
      <c r="AD30" s="34"/>
      <c r="AE30" s="34"/>
    </row>
    <row r="31" spans="1:31" s="2" customFormat="1" ht="6.9" customHeight="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 customHeight="1">
      <c r="A32" s="34"/>
      <c r="B32" s="39"/>
      <c r="C32" s="34"/>
      <c r="D32" s="34"/>
      <c r="E32" s="34"/>
      <c r="F32" s="127" t="s">
        <v>37</v>
      </c>
      <c r="G32" s="34"/>
      <c r="H32" s="34"/>
      <c r="I32" s="128" t="s">
        <v>36</v>
      </c>
      <c r="J32" s="127" t="s">
        <v>38</v>
      </c>
      <c r="K32" s="34"/>
      <c r="L32" s="51"/>
      <c r="S32" s="34"/>
      <c r="T32" s="34"/>
      <c r="U32" s="34"/>
      <c r="V32" s="34"/>
      <c r="W32" s="34"/>
      <c r="X32" s="34"/>
      <c r="Y32" s="34"/>
      <c r="Z32" s="34"/>
      <c r="AA32" s="34"/>
      <c r="AB32" s="34"/>
      <c r="AC32" s="34"/>
      <c r="AD32" s="34"/>
      <c r="AE32" s="34"/>
    </row>
    <row r="33" spans="1:31" s="2" customFormat="1" ht="14.4" customHeight="1">
      <c r="A33" s="34"/>
      <c r="B33" s="39"/>
      <c r="C33" s="34"/>
      <c r="D33" s="129" t="s">
        <v>39</v>
      </c>
      <c r="E33" s="114" t="s">
        <v>40</v>
      </c>
      <c r="F33" s="130">
        <f>ROUND((SUM(BE122:BE164)),2)</f>
        <v>0</v>
      </c>
      <c r="G33" s="34"/>
      <c r="H33" s="34"/>
      <c r="I33" s="131">
        <v>0.21</v>
      </c>
      <c r="J33" s="130">
        <f>ROUND(((SUM(BE122:BE164))*I33),2)</f>
        <v>0</v>
      </c>
      <c r="K33" s="34"/>
      <c r="L33" s="51"/>
      <c r="S33" s="34"/>
      <c r="T33" s="34"/>
      <c r="U33" s="34"/>
      <c r="V33" s="34"/>
      <c r="W33" s="34"/>
      <c r="X33" s="34"/>
      <c r="Y33" s="34"/>
      <c r="Z33" s="34"/>
      <c r="AA33" s="34"/>
      <c r="AB33" s="34"/>
      <c r="AC33" s="34"/>
      <c r="AD33" s="34"/>
      <c r="AE33" s="34"/>
    </row>
    <row r="34" spans="1:31" s="2" customFormat="1" ht="14.4" customHeight="1">
      <c r="A34" s="34"/>
      <c r="B34" s="39"/>
      <c r="C34" s="34"/>
      <c r="D34" s="34"/>
      <c r="E34" s="114" t="s">
        <v>41</v>
      </c>
      <c r="F34" s="130">
        <f>ROUND((SUM(BF122:BF164)),2)</f>
        <v>0</v>
      </c>
      <c r="G34" s="34"/>
      <c r="H34" s="34"/>
      <c r="I34" s="131">
        <v>0.15</v>
      </c>
      <c r="J34" s="130">
        <f>ROUND(((SUM(BF122:BF164))*I34),2)</f>
        <v>0</v>
      </c>
      <c r="K34" s="34"/>
      <c r="L34" s="51"/>
      <c r="S34" s="34"/>
      <c r="T34" s="34"/>
      <c r="U34" s="34"/>
      <c r="V34" s="34"/>
      <c r="W34" s="34"/>
      <c r="X34" s="34"/>
      <c r="Y34" s="34"/>
      <c r="Z34" s="34"/>
      <c r="AA34" s="34"/>
      <c r="AB34" s="34"/>
      <c r="AC34" s="34"/>
      <c r="AD34" s="34"/>
      <c r="AE34" s="34"/>
    </row>
    <row r="35" spans="1:31" s="2" customFormat="1" ht="14.4" customHeight="1" hidden="1">
      <c r="A35" s="34"/>
      <c r="B35" s="39"/>
      <c r="C35" s="34"/>
      <c r="D35" s="34"/>
      <c r="E35" s="114" t="s">
        <v>42</v>
      </c>
      <c r="F35" s="130">
        <f>ROUND((SUM(BG122:BG164)),2)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 customHeight="1" hidden="1">
      <c r="A36" s="34"/>
      <c r="B36" s="39"/>
      <c r="C36" s="34"/>
      <c r="D36" s="34"/>
      <c r="E36" s="114" t="s">
        <v>43</v>
      </c>
      <c r="F36" s="130">
        <f>ROUND((SUM(BH122:BH164)),2)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 customHeight="1" hidden="1">
      <c r="A37" s="34"/>
      <c r="B37" s="39"/>
      <c r="C37" s="34"/>
      <c r="D37" s="34"/>
      <c r="E37" s="114" t="s">
        <v>44</v>
      </c>
      <c r="F37" s="130">
        <f>ROUND((SUM(BI122:BI164)),2)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c r="A39" s="34"/>
      <c r="B39" s="39"/>
      <c r="C39" s="132"/>
      <c r="D39" s="133" t="s">
        <v>45</v>
      </c>
      <c r="E39" s="134"/>
      <c r="F39" s="134"/>
      <c r="G39" s="135" t="s">
        <v>46</v>
      </c>
      <c r="H39" s="136" t="s">
        <v>47</v>
      </c>
      <c r="I39" s="137"/>
      <c r="J39" s="138">
        <f>SUM(J30:J37)</f>
        <v>0</v>
      </c>
      <c r="K39" s="139"/>
      <c r="L39" s="51"/>
      <c r="S39" s="34"/>
      <c r="T39" s="34"/>
      <c r="U39" s="34"/>
      <c r="V39" s="34"/>
      <c r="W39" s="34"/>
      <c r="X39" s="34"/>
      <c r="Y39" s="34"/>
      <c r="Z39" s="34"/>
      <c r="AA39" s="34"/>
      <c r="AB39" s="34"/>
      <c r="AC39" s="34"/>
      <c r="AD39" s="34"/>
      <c r="AE39" s="34"/>
    </row>
    <row r="40" spans="1:31" s="2" customFormat="1" ht="14.4" customHeight="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2:12" s="1" customFormat="1" ht="14.4" customHeight="1">
      <c r="B41" s="20"/>
      <c r="I41" s="108"/>
      <c r="L41" s="20"/>
    </row>
    <row r="42" spans="2:12" s="1" customFormat="1" ht="14.4" customHeight="1">
      <c r="B42" s="20"/>
      <c r="I42" s="108"/>
      <c r="L42" s="20"/>
    </row>
    <row r="43" spans="2:12" s="1" customFormat="1" ht="14.4" customHeight="1">
      <c r="B43" s="20"/>
      <c r="I43" s="108"/>
      <c r="L43" s="20"/>
    </row>
    <row r="44" spans="2:12" s="1" customFormat="1" ht="14.4" customHeight="1">
      <c r="B44" s="20"/>
      <c r="I44" s="108"/>
      <c r="L44" s="20"/>
    </row>
    <row r="45" spans="2:12" s="1" customFormat="1" ht="14.4" customHeight="1">
      <c r="B45" s="20"/>
      <c r="I45" s="108"/>
      <c r="L45" s="20"/>
    </row>
    <row r="46" spans="2:12" s="1" customFormat="1" ht="14.4" customHeight="1">
      <c r="B46" s="20"/>
      <c r="I46" s="108"/>
      <c r="L46" s="20"/>
    </row>
    <row r="47" spans="2:12" s="1" customFormat="1" ht="14.4" customHeight="1">
      <c r="B47" s="20"/>
      <c r="I47" s="108"/>
      <c r="L47" s="20"/>
    </row>
    <row r="48" spans="2:12" s="1" customFormat="1" ht="14.4" customHeight="1">
      <c r="B48" s="20"/>
      <c r="I48" s="108"/>
      <c r="L48" s="20"/>
    </row>
    <row r="49" spans="2:12" s="1" customFormat="1" ht="14.4" customHeight="1">
      <c r="B49" s="20"/>
      <c r="I49" s="108"/>
      <c r="L49" s="20"/>
    </row>
    <row r="50" spans="2:12" s="2" customFormat="1" ht="14.4" customHeight="1">
      <c r="B50" s="51"/>
      <c r="D50" s="140" t="s">
        <v>48</v>
      </c>
      <c r="E50" s="141"/>
      <c r="F50" s="141"/>
      <c r="G50" s="140" t="s">
        <v>49</v>
      </c>
      <c r="H50" s="141"/>
      <c r="I50" s="142"/>
      <c r="J50" s="141"/>
      <c r="K50" s="141"/>
      <c r="L50" s="51"/>
    </row>
    <row r="51" spans="2:12" ht="10.2">
      <c r="B51" s="20"/>
      <c r="L51" s="20"/>
    </row>
    <row r="52" spans="2:12" ht="10.2">
      <c r="B52" s="20"/>
      <c r="L52" s="20"/>
    </row>
    <row r="53" spans="2:12" ht="10.2">
      <c r="B53" s="20"/>
      <c r="L53" s="20"/>
    </row>
    <row r="54" spans="2:12" ht="10.2">
      <c r="B54" s="20"/>
      <c r="L54" s="20"/>
    </row>
    <row r="55" spans="2:12" ht="10.2">
      <c r="B55" s="20"/>
      <c r="L55" s="20"/>
    </row>
    <row r="56" spans="2:12" ht="10.2">
      <c r="B56" s="20"/>
      <c r="L56" s="20"/>
    </row>
    <row r="57" spans="2:12" ht="10.2">
      <c r="B57" s="20"/>
      <c r="L57" s="20"/>
    </row>
    <row r="58" spans="2:12" ht="10.2">
      <c r="B58" s="20"/>
      <c r="L58" s="20"/>
    </row>
    <row r="59" spans="2:12" ht="10.2">
      <c r="B59" s="20"/>
      <c r="L59" s="20"/>
    </row>
    <row r="60" spans="2:12" ht="10.2">
      <c r="B60" s="20"/>
      <c r="L60" s="20"/>
    </row>
    <row r="61" spans="1:31" s="2" customFormat="1" ht="13.2">
      <c r="A61" s="34"/>
      <c r="B61" s="39"/>
      <c r="C61" s="34"/>
      <c r="D61" s="143" t="s">
        <v>50</v>
      </c>
      <c r="E61" s="144"/>
      <c r="F61" s="145" t="s">
        <v>51</v>
      </c>
      <c r="G61" s="143" t="s">
        <v>50</v>
      </c>
      <c r="H61" s="144"/>
      <c r="I61" s="146"/>
      <c r="J61" s="147" t="s">
        <v>51</v>
      </c>
      <c r="K61" s="144"/>
      <c r="L61" s="51"/>
      <c r="S61" s="34"/>
      <c r="T61" s="34"/>
      <c r="U61" s="34"/>
      <c r="V61" s="34"/>
      <c r="W61" s="34"/>
      <c r="X61" s="34"/>
      <c r="Y61" s="34"/>
      <c r="Z61" s="34"/>
      <c r="AA61" s="34"/>
      <c r="AB61" s="34"/>
      <c r="AC61" s="34"/>
      <c r="AD61" s="34"/>
      <c r="AE61" s="34"/>
    </row>
    <row r="62" spans="2:12" ht="10.2">
      <c r="B62" s="20"/>
      <c r="L62" s="20"/>
    </row>
    <row r="63" spans="2:12" ht="10.2">
      <c r="B63" s="20"/>
      <c r="L63" s="20"/>
    </row>
    <row r="64" spans="2:12" ht="10.2">
      <c r="B64" s="20"/>
      <c r="L64" s="20"/>
    </row>
    <row r="65" spans="1:31" s="2" customFormat="1" ht="13.2">
      <c r="A65" s="34"/>
      <c r="B65" s="39"/>
      <c r="C65" s="34"/>
      <c r="D65" s="140" t="s">
        <v>52</v>
      </c>
      <c r="E65" s="148"/>
      <c r="F65" s="148"/>
      <c r="G65" s="140" t="s">
        <v>53</v>
      </c>
      <c r="H65" s="148"/>
      <c r="I65" s="149"/>
      <c r="J65" s="148"/>
      <c r="K65" s="148"/>
      <c r="L65" s="51"/>
      <c r="S65" s="34"/>
      <c r="T65" s="34"/>
      <c r="U65" s="34"/>
      <c r="V65" s="34"/>
      <c r="W65" s="34"/>
      <c r="X65" s="34"/>
      <c r="Y65" s="34"/>
      <c r="Z65" s="34"/>
      <c r="AA65" s="34"/>
      <c r="AB65" s="34"/>
      <c r="AC65" s="34"/>
      <c r="AD65" s="34"/>
      <c r="AE65" s="34"/>
    </row>
    <row r="66" spans="2:12" ht="10.2">
      <c r="B66" s="20"/>
      <c r="L66" s="20"/>
    </row>
    <row r="67" spans="2:12" ht="10.2">
      <c r="B67" s="20"/>
      <c r="L67" s="20"/>
    </row>
    <row r="68" spans="2:12" ht="10.2">
      <c r="B68" s="20"/>
      <c r="L68" s="20"/>
    </row>
    <row r="69" spans="2:12" ht="10.2">
      <c r="B69" s="20"/>
      <c r="L69" s="20"/>
    </row>
    <row r="70" spans="2:12" ht="10.2">
      <c r="B70" s="20"/>
      <c r="L70" s="20"/>
    </row>
    <row r="71" spans="2:12" ht="10.2">
      <c r="B71" s="20"/>
      <c r="L71" s="20"/>
    </row>
    <row r="72" spans="2:12" ht="10.2">
      <c r="B72" s="20"/>
      <c r="L72" s="20"/>
    </row>
    <row r="73" spans="2:12" ht="10.2">
      <c r="B73" s="20"/>
      <c r="L73" s="20"/>
    </row>
    <row r="74" spans="2:12" ht="10.2">
      <c r="B74" s="20"/>
      <c r="L74" s="20"/>
    </row>
    <row r="75" spans="2:12" ht="10.2">
      <c r="B75" s="20"/>
      <c r="L75" s="20"/>
    </row>
    <row r="76" spans="1:31" s="2" customFormat="1" ht="13.2">
      <c r="A76" s="34"/>
      <c r="B76" s="39"/>
      <c r="C76" s="34"/>
      <c r="D76" s="143" t="s">
        <v>50</v>
      </c>
      <c r="E76" s="144"/>
      <c r="F76" s="145" t="s">
        <v>51</v>
      </c>
      <c r="G76" s="143" t="s">
        <v>50</v>
      </c>
      <c r="H76" s="144"/>
      <c r="I76" s="146"/>
      <c r="J76" s="147" t="s">
        <v>51</v>
      </c>
      <c r="K76" s="144"/>
      <c r="L76" s="51"/>
      <c r="S76" s="34"/>
      <c r="T76" s="34"/>
      <c r="U76" s="34"/>
      <c r="V76" s="34"/>
      <c r="W76" s="34"/>
      <c r="X76" s="34"/>
      <c r="Y76" s="34"/>
      <c r="Z76" s="34"/>
      <c r="AA76" s="34"/>
      <c r="AB76" s="34"/>
      <c r="AC76" s="34"/>
      <c r="AD76" s="34"/>
      <c r="AE76" s="34"/>
    </row>
    <row r="77" spans="1:31" s="2" customFormat="1" ht="14.4" customHeight="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81" spans="1:31" s="2" customFormat="1" ht="6.9"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31" s="2" customFormat="1" ht="24.9" customHeight="1">
      <c r="A82" s="34"/>
      <c r="B82" s="35"/>
      <c r="C82" s="23" t="s">
        <v>92</v>
      </c>
      <c r="D82" s="36"/>
      <c r="E82" s="36"/>
      <c r="F82" s="36"/>
      <c r="G82" s="36"/>
      <c r="H82" s="36"/>
      <c r="I82" s="115"/>
      <c r="J82" s="36"/>
      <c r="K82" s="36"/>
      <c r="L82" s="51"/>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5" t="str">
        <f>E7</f>
        <v>Podzemní kontejnerové stanoviště na náměstí ve Valašském Meziříčí</v>
      </c>
      <c r="F85" s="316"/>
      <c r="G85" s="316"/>
      <c r="H85" s="316"/>
      <c r="I85" s="115"/>
      <c r="J85" s="36"/>
      <c r="K85" s="36"/>
      <c r="L85" s="51"/>
      <c r="S85" s="34"/>
      <c r="T85" s="34"/>
      <c r="U85" s="34"/>
      <c r="V85" s="34"/>
      <c r="W85" s="34"/>
      <c r="X85" s="34"/>
      <c r="Y85" s="34"/>
      <c r="Z85" s="34"/>
      <c r="AA85" s="34"/>
      <c r="AB85" s="34"/>
      <c r="AC85" s="34"/>
      <c r="AD85" s="34"/>
      <c r="AE85" s="34"/>
    </row>
    <row r="86" spans="1:31" s="2" customFormat="1" ht="12" customHeight="1">
      <c r="A86" s="34"/>
      <c r="B86" s="35"/>
      <c r="C86" s="29" t="s">
        <v>90</v>
      </c>
      <c r="D86" s="36"/>
      <c r="E86" s="36"/>
      <c r="F86" s="36"/>
      <c r="G86" s="36"/>
      <c r="H86" s="36"/>
      <c r="I86" s="115"/>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86" t="str">
        <f>E9</f>
        <v>VRN - Vedlejší rozpočtové náklady</v>
      </c>
      <c r="F87" s="317"/>
      <c r="G87" s="317"/>
      <c r="H87" s="317"/>
      <c r="I87" s="115"/>
      <c r="J87" s="36"/>
      <c r="K87" s="36"/>
      <c r="L87" s="51"/>
      <c r="S87" s="34"/>
      <c r="T87" s="34"/>
      <c r="U87" s="34"/>
      <c r="V87" s="34"/>
      <c r="W87" s="34"/>
      <c r="X87" s="34"/>
      <c r="Y87" s="34"/>
      <c r="Z87" s="34"/>
      <c r="AA87" s="34"/>
      <c r="AB87" s="34"/>
      <c r="AC87" s="34"/>
      <c r="AD87" s="34"/>
      <c r="AE87" s="34"/>
    </row>
    <row r="88" spans="1:31" s="2" customFormat="1" ht="6.9"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Valašské Meziříčí</v>
      </c>
      <c r="G89" s="36"/>
      <c r="H89" s="36"/>
      <c r="I89" s="117" t="s">
        <v>22</v>
      </c>
      <c r="J89" s="66" t="str">
        <f>IF(J12="","",J12)</f>
        <v>25. 11. 2020</v>
      </c>
      <c r="K89" s="36"/>
      <c r="L89" s="51"/>
      <c r="S89" s="34"/>
      <c r="T89" s="34"/>
      <c r="U89" s="34"/>
      <c r="V89" s="34"/>
      <c r="W89" s="34"/>
      <c r="X89" s="34"/>
      <c r="Y89" s="34"/>
      <c r="Z89" s="34"/>
      <c r="AA89" s="34"/>
      <c r="AB89" s="34"/>
      <c r="AC89" s="34"/>
      <c r="AD89" s="34"/>
      <c r="AE89" s="34"/>
    </row>
    <row r="90" spans="1:31" s="2" customFormat="1" ht="6.9"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31" s="2" customFormat="1" ht="25.65" customHeight="1">
      <c r="A91" s="34"/>
      <c r="B91" s="35"/>
      <c r="C91" s="29" t="s">
        <v>24</v>
      </c>
      <c r="D91" s="36"/>
      <c r="E91" s="36"/>
      <c r="F91" s="27" t="str">
        <f>E15</f>
        <v>Město Valašské Meziříčí</v>
      </c>
      <c r="G91" s="36"/>
      <c r="H91" s="36"/>
      <c r="I91" s="117" t="s">
        <v>30</v>
      </c>
      <c r="J91" s="32" t="str">
        <f>E21</f>
        <v>360 DEGREES CONSTRUCT s.r.o.</v>
      </c>
      <c r="K91" s="36"/>
      <c r="L91" s="51"/>
      <c r="S91" s="34"/>
      <c r="T91" s="34"/>
      <c r="U91" s="34"/>
      <c r="V91" s="34"/>
      <c r="W91" s="34"/>
      <c r="X91" s="34"/>
      <c r="Y91" s="34"/>
      <c r="Z91" s="34"/>
      <c r="AA91" s="34"/>
      <c r="AB91" s="34"/>
      <c r="AC91" s="34"/>
      <c r="AD91" s="34"/>
      <c r="AE91" s="34"/>
    </row>
    <row r="92" spans="1:31" s="2" customFormat="1" ht="25.65" customHeight="1">
      <c r="A92" s="34"/>
      <c r="B92" s="35"/>
      <c r="C92" s="29" t="s">
        <v>28</v>
      </c>
      <c r="D92" s="36"/>
      <c r="E92" s="36"/>
      <c r="F92" s="27" t="str">
        <f>IF(E18="","",E18)</f>
        <v>Vyplň údaj</v>
      </c>
      <c r="G92" s="36"/>
      <c r="H92" s="36"/>
      <c r="I92" s="117" t="s">
        <v>33</v>
      </c>
      <c r="J92" s="32" t="str">
        <f>E24</f>
        <v>360 DEGREES CONSTRUCT s.r.o.</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31" s="2" customFormat="1" ht="29.25" customHeight="1">
      <c r="A94" s="34"/>
      <c r="B94" s="35"/>
      <c r="C94" s="156" t="s">
        <v>93</v>
      </c>
      <c r="D94" s="157"/>
      <c r="E94" s="157"/>
      <c r="F94" s="157"/>
      <c r="G94" s="157"/>
      <c r="H94" s="157"/>
      <c r="I94" s="158"/>
      <c r="J94" s="159" t="s">
        <v>94</v>
      </c>
      <c r="K94" s="157"/>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8" customHeight="1">
      <c r="A96" s="34"/>
      <c r="B96" s="35"/>
      <c r="C96" s="160" t="s">
        <v>95</v>
      </c>
      <c r="D96" s="36"/>
      <c r="E96" s="36"/>
      <c r="F96" s="36"/>
      <c r="G96" s="36"/>
      <c r="H96" s="36"/>
      <c r="I96" s="115"/>
      <c r="J96" s="84">
        <f>J122</f>
        <v>0</v>
      </c>
      <c r="K96" s="36"/>
      <c r="L96" s="51"/>
      <c r="S96" s="34"/>
      <c r="T96" s="34"/>
      <c r="U96" s="34"/>
      <c r="V96" s="34"/>
      <c r="W96" s="34"/>
      <c r="X96" s="34"/>
      <c r="Y96" s="34"/>
      <c r="Z96" s="34"/>
      <c r="AA96" s="34"/>
      <c r="AB96" s="34"/>
      <c r="AC96" s="34"/>
      <c r="AD96" s="34"/>
      <c r="AE96" s="34"/>
      <c r="AU96" s="17" t="s">
        <v>96</v>
      </c>
    </row>
    <row r="97" spans="2:12" s="9" customFormat="1" ht="24.9" customHeight="1">
      <c r="B97" s="161"/>
      <c r="C97" s="162"/>
      <c r="D97" s="163" t="s">
        <v>91</v>
      </c>
      <c r="E97" s="164"/>
      <c r="F97" s="164"/>
      <c r="G97" s="164"/>
      <c r="H97" s="164"/>
      <c r="I97" s="165"/>
      <c r="J97" s="166">
        <f>J123</f>
        <v>0</v>
      </c>
      <c r="K97" s="162"/>
      <c r="L97" s="167"/>
    </row>
    <row r="98" spans="2:12" s="10" customFormat="1" ht="19.95" customHeight="1">
      <c r="B98" s="168"/>
      <c r="C98" s="169"/>
      <c r="D98" s="170" t="s">
        <v>97</v>
      </c>
      <c r="E98" s="171"/>
      <c r="F98" s="171"/>
      <c r="G98" s="171"/>
      <c r="H98" s="171"/>
      <c r="I98" s="172"/>
      <c r="J98" s="173">
        <f>J124</f>
        <v>0</v>
      </c>
      <c r="K98" s="169"/>
      <c r="L98" s="174"/>
    </row>
    <row r="99" spans="2:12" s="10" customFormat="1" ht="19.95" customHeight="1">
      <c r="B99" s="168"/>
      <c r="C99" s="169"/>
      <c r="D99" s="170" t="s">
        <v>98</v>
      </c>
      <c r="E99" s="171"/>
      <c r="F99" s="171"/>
      <c r="G99" s="171"/>
      <c r="H99" s="171"/>
      <c r="I99" s="172"/>
      <c r="J99" s="173">
        <f>J137</f>
        <v>0</v>
      </c>
      <c r="K99" s="169"/>
      <c r="L99" s="174"/>
    </row>
    <row r="100" spans="2:12" s="10" customFormat="1" ht="19.95" customHeight="1">
      <c r="B100" s="168"/>
      <c r="C100" s="169"/>
      <c r="D100" s="170" t="s">
        <v>99</v>
      </c>
      <c r="E100" s="171"/>
      <c r="F100" s="171"/>
      <c r="G100" s="171"/>
      <c r="H100" s="171"/>
      <c r="I100" s="172"/>
      <c r="J100" s="173">
        <f>J146</f>
        <v>0</v>
      </c>
      <c r="K100" s="169"/>
      <c r="L100" s="174"/>
    </row>
    <row r="101" spans="2:12" s="10" customFormat="1" ht="19.95" customHeight="1">
      <c r="B101" s="168"/>
      <c r="C101" s="169"/>
      <c r="D101" s="170" t="s">
        <v>100</v>
      </c>
      <c r="E101" s="171"/>
      <c r="F101" s="171"/>
      <c r="G101" s="171"/>
      <c r="H101" s="171"/>
      <c r="I101" s="172"/>
      <c r="J101" s="173">
        <f>J149</f>
        <v>0</v>
      </c>
      <c r="K101" s="169"/>
      <c r="L101" s="174"/>
    </row>
    <row r="102" spans="2:12" s="10" customFormat="1" ht="19.95" customHeight="1">
      <c r="B102" s="168"/>
      <c r="C102" s="169"/>
      <c r="D102" s="170" t="s">
        <v>101</v>
      </c>
      <c r="E102" s="171"/>
      <c r="F102" s="171"/>
      <c r="G102" s="171"/>
      <c r="H102" s="171"/>
      <c r="I102" s="172"/>
      <c r="J102" s="173">
        <f>J160</f>
        <v>0</v>
      </c>
      <c r="K102" s="169"/>
      <c r="L102" s="174"/>
    </row>
    <row r="103" spans="1:31" s="2" customFormat="1" ht="21.75" customHeight="1">
      <c r="A103" s="34"/>
      <c r="B103" s="35"/>
      <c r="C103" s="36"/>
      <c r="D103" s="36"/>
      <c r="E103" s="36"/>
      <c r="F103" s="36"/>
      <c r="G103" s="36"/>
      <c r="H103" s="36"/>
      <c r="I103" s="115"/>
      <c r="J103" s="36"/>
      <c r="K103" s="36"/>
      <c r="L103" s="51"/>
      <c r="S103" s="34"/>
      <c r="T103" s="34"/>
      <c r="U103" s="34"/>
      <c r="V103" s="34"/>
      <c r="W103" s="34"/>
      <c r="X103" s="34"/>
      <c r="Y103" s="34"/>
      <c r="Z103" s="34"/>
      <c r="AA103" s="34"/>
      <c r="AB103" s="34"/>
      <c r="AC103" s="34"/>
      <c r="AD103" s="34"/>
      <c r="AE103" s="34"/>
    </row>
    <row r="104" spans="1:31" s="2" customFormat="1" ht="6.9" customHeight="1">
      <c r="A104" s="34"/>
      <c r="B104" s="54"/>
      <c r="C104" s="55"/>
      <c r="D104" s="55"/>
      <c r="E104" s="55"/>
      <c r="F104" s="55"/>
      <c r="G104" s="55"/>
      <c r="H104" s="55"/>
      <c r="I104" s="152"/>
      <c r="J104" s="55"/>
      <c r="K104" s="55"/>
      <c r="L104" s="51"/>
      <c r="S104" s="34"/>
      <c r="T104" s="34"/>
      <c r="U104" s="34"/>
      <c r="V104" s="34"/>
      <c r="W104" s="34"/>
      <c r="X104" s="34"/>
      <c r="Y104" s="34"/>
      <c r="Z104" s="34"/>
      <c r="AA104" s="34"/>
      <c r="AB104" s="34"/>
      <c r="AC104" s="34"/>
      <c r="AD104" s="34"/>
      <c r="AE104" s="34"/>
    </row>
    <row r="108" spans="1:31" s="2" customFormat="1" ht="6.9" customHeight="1">
      <c r="A108" s="34"/>
      <c r="B108" s="56"/>
      <c r="C108" s="57"/>
      <c r="D108" s="57"/>
      <c r="E108" s="57"/>
      <c r="F108" s="57"/>
      <c r="G108" s="57"/>
      <c r="H108" s="57"/>
      <c r="I108" s="155"/>
      <c r="J108" s="57"/>
      <c r="K108" s="57"/>
      <c r="L108" s="51"/>
      <c r="S108" s="34"/>
      <c r="T108" s="34"/>
      <c r="U108" s="34"/>
      <c r="V108" s="34"/>
      <c r="W108" s="34"/>
      <c r="X108" s="34"/>
      <c r="Y108" s="34"/>
      <c r="Z108" s="34"/>
      <c r="AA108" s="34"/>
      <c r="AB108" s="34"/>
      <c r="AC108" s="34"/>
      <c r="AD108" s="34"/>
      <c r="AE108" s="34"/>
    </row>
    <row r="109" spans="1:31" s="2" customFormat="1" ht="24.9" customHeight="1">
      <c r="A109" s="34"/>
      <c r="B109" s="35"/>
      <c r="C109" s="23" t="s">
        <v>102</v>
      </c>
      <c r="D109" s="36"/>
      <c r="E109" s="36"/>
      <c r="F109" s="36"/>
      <c r="G109" s="36"/>
      <c r="H109" s="36"/>
      <c r="I109" s="115"/>
      <c r="J109" s="36"/>
      <c r="K109" s="36"/>
      <c r="L109" s="51"/>
      <c r="S109" s="34"/>
      <c r="T109" s="34"/>
      <c r="U109" s="34"/>
      <c r="V109" s="34"/>
      <c r="W109" s="34"/>
      <c r="X109" s="34"/>
      <c r="Y109" s="34"/>
      <c r="Z109" s="34"/>
      <c r="AA109" s="34"/>
      <c r="AB109" s="34"/>
      <c r="AC109" s="34"/>
      <c r="AD109" s="34"/>
      <c r="AE109" s="34"/>
    </row>
    <row r="110" spans="1:31" s="2" customFormat="1" ht="6.9" customHeight="1">
      <c r="A110" s="34"/>
      <c r="B110" s="35"/>
      <c r="C110" s="36"/>
      <c r="D110" s="36"/>
      <c r="E110" s="36"/>
      <c r="F110" s="36"/>
      <c r="G110" s="36"/>
      <c r="H110" s="36"/>
      <c r="I110" s="115"/>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16</v>
      </c>
      <c r="D111" s="36"/>
      <c r="E111" s="36"/>
      <c r="F111" s="36"/>
      <c r="G111" s="36"/>
      <c r="H111" s="36"/>
      <c r="I111" s="115"/>
      <c r="J111" s="36"/>
      <c r="K111" s="36"/>
      <c r="L111" s="51"/>
      <c r="S111" s="34"/>
      <c r="T111" s="34"/>
      <c r="U111" s="34"/>
      <c r="V111" s="34"/>
      <c r="W111" s="34"/>
      <c r="X111" s="34"/>
      <c r="Y111" s="34"/>
      <c r="Z111" s="34"/>
      <c r="AA111" s="34"/>
      <c r="AB111" s="34"/>
      <c r="AC111" s="34"/>
      <c r="AD111" s="34"/>
      <c r="AE111" s="34"/>
    </row>
    <row r="112" spans="1:31" s="2" customFormat="1" ht="16.5" customHeight="1">
      <c r="A112" s="34"/>
      <c r="B112" s="35"/>
      <c r="C112" s="36"/>
      <c r="D112" s="36"/>
      <c r="E112" s="315" t="str">
        <f>E7</f>
        <v>Podzemní kontejnerové stanoviště na náměstí ve Valašském Meziříčí</v>
      </c>
      <c r="F112" s="316"/>
      <c r="G112" s="316"/>
      <c r="H112" s="316"/>
      <c r="I112" s="115"/>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90</v>
      </c>
      <c r="D113" s="36"/>
      <c r="E113" s="36"/>
      <c r="F113" s="36"/>
      <c r="G113" s="36"/>
      <c r="H113" s="36"/>
      <c r="I113" s="115"/>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286" t="str">
        <f>E9</f>
        <v>VRN - Vedlejší rozpočtové náklady</v>
      </c>
      <c r="F114" s="317"/>
      <c r="G114" s="317"/>
      <c r="H114" s="317"/>
      <c r="I114" s="115"/>
      <c r="J114" s="36"/>
      <c r="K114" s="36"/>
      <c r="L114" s="51"/>
      <c r="S114" s="34"/>
      <c r="T114" s="34"/>
      <c r="U114" s="34"/>
      <c r="V114" s="34"/>
      <c r="W114" s="34"/>
      <c r="X114" s="34"/>
      <c r="Y114" s="34"/>
      <c r="Z114" s="34"/>
      <c r="AA114" s="34"/>
      <c r="AB114" s="34"/>
      <c r="AC114" s="34"/>
      <c r="AD114" s="34"/>
      <c r="AE114" s="34"/>
    </row>
    <row r="115" spans="1:31" s="2" customFormat="1" ht="6.9" customHeight="1">
      <c r="A115" s="34"/>
      <c r="B115" s="35"/>
      <c r="C115" s="36"/>
      <c r="D115" s="36"/>
      <c r="E115" s="36"/>
      <c r="F115" s="36"/>
      <c r="G115" s="36"/>
      <c r="H115" s="36"/>
      <c r="I115" s="115"/>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20</v>
      </c>
      <c r="D116" s="36"/>
      <c r="E116" s="36"/>
      <c r="F116" s="27" t="str">
        <f>F12</f>
        <v>Valašské Meziříčí</v>
      </c>
      <c r="G116" s="36"/>
      <c r="H116" s="36"/>
      <c r="I116" s="117" t="s">
        <v>22</v>
      </c>
      <c r="J116" s="66" t="str">
        <f>IF(J12="","",J12)</f>
        <v>25. 11. 2020</v>
      </c>
      <c r="K116" s="36"/>
      <c r="L116" s="51"/>
      <c r="S116" s="34"/>
      <c r="T116" s="34"/>
      <c r="U116" s="34"/>
      <c r="V116" s="34"/>
      <c r="W116" s="34"/>
      <c r="X116" s="34"/>
      <c r="Y116" s="34"/>
      <c r="Z116" s="34"/>
      <c r="AA116" s="34"/>
      <c r="AB116" s="34"/>
      <c r="AC116" s="34"/>
      <c r="AD116" s="34"/>
      <c r="AE116" s="34"/>
    </row>
    <row r="117" spans="1:31" s="2" customFormat="1" ht="6.9" customHeight="1">
      <c r="A117" s="34"/>
      <c r="B117" s="35"/>
      <c r="C117" s="36"/>
      <c r="D117" s="36"/>
      <c r="E117" s="36"/>
      <c r="F117" s="36"/>
      <c r="G117" s="36"/>
      <c r="H117" s="36"/>
      <c r="I117" s="115"/>
      <c r="J117" s="36"/>
      <c r="K117" s="36"/>
      <c r="L117" s="51"/>
      <c r="S117" s="34"/>
      <c r="T117" s="34"/>
      <c r="U117" s="34"/>
      <c r="V117" s="34"/>
      <c r="W117" s="34"/>
      <c r="X117" s="34"/>
      <c r="Y117" s="34"/>
      <c r="Z117" s="34"/>
      <c r="AA117" s="34"/>
      <c r="AB117" s="34"/>
      <c r="AC117" s="34"/>
      <c r="AD117" s="34"/>
      <c r="AE117" s="34"/>
    </row>
    <row r="118" spans="1:31" s="2" customFormat="1" ht="25.65" customHeight="1">
      <c r="A118" s="34"/>
      <c r="B118" s="35"/>
      <c r="C118" s="29" t="s">
        <v>24</v>
      </c>
      <c r="D118" s="36"/>
      <c r="E118" s="36"/>
      <c r="F118" s="27" t="str">
        <f>E15</f>
        <v>Město Valašské Meziříčí</v>
      </c>
      <c r="G118" s="36"/>
      <c r="H118" s="36"/>
      <c r="I118" s="117" t="s">
        <v>30</v>
      </c>
      <c r="J118" s="32" t="str">
        <f>E21</f>
        <v>360 DEGREES CONSTRUCT s.r.o.</v>
      </c>
      <c r="K118" s="36"/>
      <c r="L118" s="51"/>
      <c r="S118" s="34"/>
      <c r="T118" s="34"/>
      <c r="U118" s="34"/>
      <c r="V118" s="34"/>
      <c r="W118" s="34"/>
      <c r="X118" s="34"/>
      <c r="Y118" s="34"/>
      <c r="Z118" s="34"/>
      <c r="AA118" s="34"/>
      <c r="AB118" s="34"/>
      <c r="AC118" s="34"/>
      <c r="AD118" s="34"/>
      <c r="AE118" s="34"/>
    </row>
    <row r="119" spans="1:31" s="2" customFormat="1" ht="25.65" customHeight="1">
      <c r="A119" s="34"/>
      <c r="B119" s="35"/>
      <c r="C119" s="29" t="s">
        <v>28</v>
      </c>
      <c r="D119" s="36"/>
      <c r="E119" s="36"/>
      <c r="F119" s="27" t="str">
        <f>IF(E18="","",E18)</f>
        <v>Vyplň údaj</v>
      </c>
      <c r="G119" s="36"/>
      <c r="H119" s="36"/>
      <c r="I119" s="117" t="s">
        <v>33</v>
      </c>
      <c r="J119" s="32" t="str">
        <f>E24</f>
        <v>360 DEGREES CONSTRUCT s.r.o.</v>
      </c>
      <c r="K119" s="36"/>
      <c r="L119" s="51"/>
      <c r="S119" s="34"/>
      <c r="T119" s="34"/>
      <c r="U119" s="34"/>
      <c r="V119" s="34"/>
      <c r="W119" s="34"/>
      <c r="X119" s="34"/>
      <c r="Y119" s="34"/>
      <c r="Z119" s="34"/>
      <c r="AA119" s="34"/>
      <c r="AB119" s="34"/>
      <c r="AC119" s="34"/>
      <c r="AD119" s="34"/>
      <c r="AE119" s="34"/>
    </row>
    <row r="120" spans="1:31" s="2" customFormat="1" ht="10.35" customHeight="1">
      <c r="A120" s="34"/>
      <c r="B120" s="35"/>
      <c r="C120" s="36"/>
      <c r="D120" s="36"/>
      <c r="E120" s="36"/>
      <c r="F120" s="36"/>
      <c r="G120" s="36"/>
      <c r="H120" s="36"/>
      <c r="I120" s="115"/>
      <c r="J120" s="36"/>
      <c r="K120" s="36"/>
      <c r="L120" s="51"/>
      <c r="S120" s="34"/>
      <c r="T120" s="34"/>
      <c r="U120" s="34"/>
      <c r="V120" s="34"/>
      <c r="W120" s="34"/>
      <c r="X120" s="34"/>
      <c r="Y120" s="34"/>
      <c r="Z120" s="34"/>
      <c r="AA120" s="34"/>
      <c r="AB120" s="34"/>
      <c r="AC120" s="34"/>
      <c r="AD120" s="34"/>
      <c r="AE120" s="34"/>
    </row>
    <row r="121" spans="1:31" s="11" customFormat="1" ht="29.25" customHeight="1">
      <c r="A121" s="175"/>
      <c r="B121" s="176"/>
      <c r="C121" s="177" t="s">
        <v>103</v>
      </c>
      <c r="D121" s="178" t="s">
        <v>60</v>
      </c>
      <c r="E121" s="178" t="s">
        <v>56</v>
      </c>
      <c r="F121" s="178" t="s">
        <v>57</v>
      </c>
      <c r="G121" s="178" t="s">
        <v>104</v>
      </c>
      <c r="H121" s="178" t="s">
        <v>105</v>
      </c>
      <c r="I121" s="179" t="s">
        <v>106</v>
      </c>
      <c r="J121" s="178" t="s">
        <v>94</v>
      </c>
      <c r="K121" s="180" t="s">
        <v>107</v>
      </c>
      <c r="L121" s="181"/>
      <c r="M121" s="75" t="s">
        <v>1</v>
      </c>
      <c r="N121" s="76" t="s">
        <v>39</v>
      </c>
      <c r="O121" s="76" t="s">
        <v>108</v>
      </c>
      <c r="P121" s="76" t="s">
        <v>109</v>
      </c>
      <c r="Q121" s="76" t="s">
        <v>110</v>
      </c>
      <c r="R121" s="76" t="s">
        <v>111</v>
      </c>
      <c r="S121" s="76" t="s">
        <v>112</v>
      </c>
      <c r="T121" s="77" t="s">
        <v>113</v>
      </c>
      <c r="U121" s="175"/>
      <c r="V121" s="175"/>
      <c r="W121" s="175"/>
      <c r="X121" s="175"/>
      <c r="Y121" s="175"/>
      <c r="Z121" s="175"/>
      <c r="AA121" s="175"/>
      <c r="AB121" s="175"/>
      <c r="AC121" s="175"/>
      <c r="AD121" s="175"/>
      <c r="AE121" s="175"/>
    </row>
    <row r="122" spans="1:63" s="2" customFormat="1" ht="22.8" customHeight="1">
      <c r="A122" s="34"/>
      <c r="B122" s="35"/>
      <c r="C122" s="82" t="s">
        <v>114</v>
      </c>
      <c r="D122" s="36"/>
      <c r="E122" s="36"/>
      <c r="F122" s="36"/>
      <c r="G122" s="36"/>
      <c r="H122" s="36"/>
      <c r="I122" s="115"/>
      <c r="J122" s="182">
        <f>BK122</f>
        <v>0</v>
      </c>
      <c r="K122" s="36"/>
      <c r="L122" s="39"/>
      <c r="M122" s="78"/>
      <c r="N122" s="183"/>
      <c r="O122" s="79"/>
      <c r="P122" s="184">
        <f>P123</f>
        <v>0</v>
      </c>
      <c r="Q122" s="79"/>
      <c r="R122" s="184">
        <f>R123</f>
        <v>0</v>
      </c>
      <c r="S122" s="79"/>
      <c r="T122" s="185">
        <f>T123</f>
        <v>0</v>
      </c>
      <c r="U122" s="34"/>
      <c r="V122" s="34"/>
      <c r="W122" s="34"/>
      <c r="X122" s="34"/>
      <c r="Y122" s="34"/>
      <c r="Z122" s="34"/>
      <c r="AA122" s="34"/>
      <c r="AB122" s="34"/>
      <c r="AC122" s="34"/>
      <c r="AD122" s="34"/>
      <c r="AE122" s="34"/>
      <c r="AT122" s="17" t="s">
        <v>74</v>
      </c>
      <c r="AU122" s="17" t="s">
        <v>96</v>
      </c>
      <c r="BK122" s="186">
        <f>BK123</f>
        <v>0</v>
      </c>
    </row>
    <row r="123" spans="2:63" s="12" customFormat="1" ht="25.95" customHeight="1">
      <c r="B123" s="187"/>
      <c r="C123" s="188"/>
      <c r="D123" s="189" t="s">
        <v>74</v>
      </c>
      <c r="E123" s="190" t="s">
        <v>80</v>
      </c>
      <c r="F123" s="190" t="s">
        <v>81</v>
      </c>
      <c r="G123" s="188"/>
      <c r="H123" s="188"/>
      <c r="I123" s="191"/>
      <c r="J123" s="192">
        <f>BK123</f>
        <v>0</v>
      </c>
      <c r="K123" s="188"/>
      <c r="L123" s="193"/>
      <c r="M123" s="194"/>
      <c r="N123" s="195"/>
      <c r="O123" s="195"/>
      <c r="P123" s="196">
        <f>P124+P137+P146+P149+P160</f>
        <v>0</v>
      </c>
      <c r="Q123" s="195"/>
      <c r="R123" s="196">
        <f>R124+R137+R146+R149+R160</f>
        <v>0</v>
      </c>
      <c r="S123" s="195"/>
      <c r="T123" s="197">
        <f>T124+T137+T146+T149+T160</f>
        <v>0</v>
      </c>
      <c r="AR123" s="198" t="s">
        <v>115</v>
      </c>
      <c r="AT123" s="199" t="s">
        <v>74</v>
      </c>
      <c r="AU123" s="199" t="s">
        <v>75</v>
      </c>
      <c r="AY123" s="198" t="s">
        <v>116</v>
      </c>
      <c r="BK123" s="200">
        <f>BK124+BK137+BK146+BK149+BK160</f>
        <v>0</v>
      </c>
    </row>
    <row r="124" spans="2:63" s="12" customFormat="1" ht="22.8" customHeight="1">
      <c r="B124" s="187"/>
      <c r="C124" s="188"/>
      <c r="D124" s="189" t="s">
        <v>74</v>
      </c>
      <c r="E124" s="201" t="s">
        <v>117</v>
      </c>
      <c r="F124" s="201" t="s">
        <v>118</v>
      </c>
      <c r="G124" s="188"/>
      <c r="H124" s="188"/>
      <c r="I124" s="191"/>
      <c r="J124" s="202">
        <f>BK124</f>
        <v>0</v>
      </c>
      <c r="K124" s="188"/>
      <c r="L124" s="193"/>
      <c r="M124" s="194"/>
      <c r="N124" s="195"/>
      <c r="O124" s="195"/>
      <c r="P124" s="196">
        <f>SUM(P125:P136)</f>
        <v>0</v>
      </c>
      <c r="Q124" s="195"/>
      <c r="R124" s="196">
        <f>SUM(R125:R136)</f>
        <v>0</v>
      </c>
      <c r="S124" s="195"/>
      <c r="T124" s="197">
        <f>SUM(T125:T136)</f>
        <v>0</v>
      </c>
      <c r="AR124" s="198" t="s">
        <v>115</v>
      </c>
      <c r="AT124" s="199" t="s">
        <v>74</v>
      </c>
      <c r="AU124" s="199" t="s">
        <v>83</v>
      </c>
      <c r="AY124" s="198" t="s">
        <v>116</v>
      </c>
      <c r="BK124" s="200">
        <f>SUM(BK125:BK136)</f>
        <v>0</v>
      </c>
    </row>
    <row r="125" spans="1:65" s="2" customFormat="1" ht="16.5" customHeight="1">
      <c r="A125" s="34"/>
      <c r="B125" s="35"/>
      <c r="C125" s="203" t="s">
        <v>83</v>
      </c>
      <c r="D125" s="203" t="s">
        <v>119</v>
      </c>
      <c r="E125" s="204" t="s">
        <v>120</v>
      </c>
      <c r="F125" s="205" t="s">
        <v>121</v>
      </c>
      <c r="G125" s="206" t="s">
        <v>122</v>
      </c>
      <c r="H125" s="207">
        <v>1</v>
      </c>
      <c r="I125" s="208"/>
      <c r="J125" s="209">
        <f>ROUND(I125*H125,2)</f>
        <v>0</v>
      </c>
      <c r="K125" s="205" t="s">
        <v>1</v>
      </c>
      <c r="L125" s="39"/>
      <c r="M125" s="210" t="s">
        <v>1</v>
      </c>
      <c r="N125" s="211" t="s">
        <v>40</v>
      </c>
      <c r="O125" s="71"/>
      <c r="P125" s="212">
        <f>O125*H125</f>
        <v>0</v>
      </c>
      <c r="Q125" s="212">
        <v>0</v>
      </c>
      <c r="R125" s="212">
        <f>Q125*H125</f>
        <v>0</v>
      </c>
      <c r="S125" s="212">
        <v>0</v>
      </c>
      <c r="T125" s="213">
        <f>S125*H125</f>
        <v>0</v>
      </c>
      <c r="U125" s="34"/>
      <c r="V125" s="34"/>
      <c r="W125" s="34"/>
      <c r="X125" s="34"/>
      <c r="Y125" s="34"/>
      <c r="Z125" s="34"/>
      <c r="AA125" s="34"/>
      <c r="AB125" s="34"/>
      <c r="AC125" s="34"/>
      <c r="AD125" s="34"/>
      <c r="AE125" s="34"/>
      <c r="AR125" s="214" t="s">
        <v>123</v>
      </c>
      <c r="AT125" s="214" t="s">
        <v>119</v>
      </c>
      <c r="AU125" s="214" t="s">
        <v>85</v>
      </c>
      <c r="AY125" s="17" t="s">
        <v>116</v>
      </c>
      <c r="BE125" s="215">
        <f>IF(N125="základní",J125,0)</f>
        <v>0</v>
      </c>
      <c r="BF125" s="215">
        <f>IF(N125="snížená",J125,0)</f>
        <v>0</v>
      </c>
      <c r="BG125" s="215">
        <f>IF(N125="zákl. přenesená",J125,0)</f>
        <v>0</v>
      </c>
      <c r="BH125" s="215">
        <f>IF(N125="sníž. přenesená",J125,0)</f>
        <v>0</v>
      </c>
      <c r="BI125" s="215">
        <f>IF(N125="nulová",J125,0)</f>
        <v>0</v>
      </c>
      <c r="BJ125" s="17" t="s">
        <v>83</v>
      </c>
      <c r="BK125" s="215">
        <f>ROUND(I125*H125,2)</f>
        <v>0</v>
      </c>
      <c r="BL125" s="17" t="s">
        <v>123</v>
      </c>
      <c r="BM125" s="214" t="s">
        <v>124</v>
      </c>
    </row>
    <row r="126" spans="1:47" s="2" customFormat="1" ht="10.2">
      <c r="A126" s="34"/>
      <c r="B126" s="35"/>
      <c r="C126" s="36"/>
      <c r="D126" s="216" t="s">
        <v>125</v>
      </c>
      <c r="E126" s="36"/>
      <c r="F126" s="217" t="s">
        <v>121</v>
      </c>
      <c r="G126" s="36"/>
      <c r="H126" s="36"/>
      <c r="I126" s="115"/>
      <c r="J126" s="36"/>
      <c r="K126" s="36"/>
      <c r="L126" s="39"/>
      <c r="M126" s="218"/>
      <c r="N126" s="219"/>
      <c r="O126" s="71"/>
      <c r="P126" s="71"/>
      <c r="Q126" s="71"/>
      <c r="R126" s="71"/>
      <c r="S126" s="71"/>
      <c r="T126" s="72"/>
      <c r="U126" s="34"/>
      <c r="V126" s="34"/>
      <c r="W126" s="34"/>
      <c r="X126" s="34"/>
      <c r="Y126" s="34"/>
      <c r="Z126" s="34"/>
      <c r="AA126" s="34"/>
      <c r="AB126" s="34"/>
      <c r="AC126" s="34"/>
      <c r="AD126" s="34"/>
      <c r="AE126" s="34"/>
      <c r="AT126" s="17" t="s">
        <v>125</v>
      </c>
      <c r="AU126" s="17" t="s">
        <v>85</v>
      </c>
    </row>
    <row r="127" spans="1:65" s="2" customFormat="1" ht="16.5" customHeight="1">
      <c r="A127" s="34"/>
      <c r="B127" s="35"/>
      <c r="C127" s="203" t="s">
        <v>85</v>
      </c>
      <c r="D127" s="203" t="s">
        <v>119</v>
      </c>
      <c r="E127" s="204" t="s">
        <v>126</v>
      </c>
      <c r="F127" s="205" t="s">
        <v>127</v>
      </c>
      <c r="G127" s="206" t="s">
        <v>122</v>
      </c>
      <c r="H127" s="207">
        <v>1</v>
      </c>
      <c r="I127" s="208"/>
      <c r="J127" s="209">
        <f>ROUND(I127*H127,2)</f>
        <v>0</v>
      </c>
      <c r="K127" s="205" t="s">
        <v>1</v>
      </c>
      <c r="L127" s="39"/>
      <c r="M127" s="210" t="s">
        <v>1</v>
      </c>
      <c r="N127" s="211" t="s">
        <v>40</v>
      </c>
      <c r="O127" s="71"/>
      <c r="P127" s="212">
        <f>O127*H127</f>
        <v>0</v>
      </c>
      <c r="Q127" s="212">
        <v>0</v>
      </c>
      <c r="R127" s="212">
        <f>Q127*H127</f>
        <v>0</v>
      </c>
      <c r="S127" s="212">
        <v>0</v>
      </c>
      <c r="T127" s="213">
        <f>S127*H127</f>
        <v>0</v>
      </c>
      <c r="U127" s="34"/>
      <c r="V127" s="34"/>
      <c r="W127" s="34"/>
      <c r="X127" s="34"/>
      <c r="Y127" s="34"/>
      <c r="Z127" s="34"/>
      <c r="AA127" s="34"/>
      <c r="AB127" s="34"/>
      <c r="AC127" s="34"/>
      <c r="AD127" s="34"/>
      <c r="AE127" s="34"/>
      <c r="AR127" s="214" t="s">
        <v>123</v>
      </c>
      <c r="AT127" s="214" t="s">
        <v>119</v>
      </c>
      <c r="AU127" s="214" t="s">
        <v>85</v>
      </c>
      <c r="AY127" s="17" t="s">
        <v>116</v>
      </c>
      <c r="BE127" s="215">
        <f>IF(N127="základní",J127,0)</f>
        <v>0</v>
      </c>
      <c r="BF127" s="215">
        <f>IF(N127="snížená",J127,0)</f>
        <v>0</v>
      </c>
      <c r="BG127" s="215">
        <f>IF(N127="zákl. přenesená",J127,0)</f>
        <v>0</v>
      </c>
      <c r="BH127" s="215">
        <f>IF(N127="sníž. přenesená",J127,0)</f>
        <v>0</v>
      </c>
      <c r="BI127" s="215">
        <f>IF(N127="nulová",J127,0)</f>
        <v>0</v>
      </c>
      <c r="BJ127" s="17" t="s">
        <v>83</v>
      </c>
      <c r="BK127" s="215">
        <f>ROUND(I127*H127,2)</f>
        <v>0</v>
      </c>
      <c r="BL127" s="17" t="s">
        <v>123</v>
      </c>
      <c r="BM127" s="214" t="s">
        <v>128</v>
      </c>
    </row>
    <row r="128" spans="1:47" s="2" customFormat="1" ht="10.2">
      <c r="A128" s="34"/>
      <c r="B128" s="35"/>
      <c r="C128" s="36"/>
      <c r="D128" s="216" t="s">
        <v>125</v>
      </c>
      <c r="E128" s="36"/>
      <c r="F128" s="217" t="s">
        <v>127</v>
      </c>
      <c r="G128" s="36"/>
      <c r="H128" s="36"/>
      <c r="I128" s="115"/>
      <c r="J128" s="36"/>
      <c r="K128" s="36"/>
      <c r="L128" s="39"/>
      <c r="M128" s="218"/>
      <c r="N128" s="219"/>
      <c r="O128" s="71"/>
      <c r="P128" s="71"/>
      <c r="Q128" s="71"/>
      <c r="R128" s="71"/>
      <c r="S128" s="71"/>
      <c r="T128" s="72"/>
      <c r="U128" s="34"/>
      <c r="V128" s="34"/>
      <c r="W128" s="34"/>
      <c r="X128" s="34"/>
      <c r="Y128" s="34"/>
      <c r="Z128" s="34"/>
      <c r="AA128" s="34"/>
      <c r="AB128" s="34"/>
      <c r="AC128" s="34"/>
      <c r="AD128" s="34"/>
      <c r="AE128" s="34"/>
      <c r="AT128" s="17" t="s">
        <v>125</v>
      </c>
      <c r="AU128" s="17" t="s">
        <v>85</v>
      </c>
    </row>
    <row r="129" spans="1:65" s="2" customFormat="1" ht="16.5" customHeight="1">
      <c r="A129" s="34"/>
      <c r="B129" s="35"/>
      <c r="C129" s="203" t="s">
        <v>129</v>
      </c>
      <c r="D129" s="203" t="s">
        <v>119</v>
      </c>
      <c r="E129" s="204" t="s">
        <v>130</v>
      </c>
      <c r="F129" s="205" t="s">
        <v>131</v>
      </c>
      <c r="G129" s="206" t="s">
        <v>122</v>
      </c>
      <c r="H129" s="207">
        <v>1</v>
      </c>
      <c r="I129" s="208"/>
      <c r="J129" s="209">
        <f>ROUND(I129*H129,2)</f>
        <v>0</v>
      </c>
      <c r="K129" s="205" t="s">
        <v>1</v>
      </c>
      <c r="L129" s="39"/>
      <c r="M129" s="210" t="s">
        <v>1</v>
      </c>
      <c r="N129" s="211" t="s">
        <v>40</v>
      </c>
      <c r="O129" s="71"/>
      <c r="P129" s="212">
        <f>O129*H129</f>
        <v>0</v>
      </c>
      <c r="Q129" s="212">
        <v>0</v>
      </c>
      <c r="R129" s="212">
        <f>Q129*H129</f>
        <v>0</v>
      </c>
      <c r="S129" s="212">
        <v>0</v>
      </c>
      <c r="T129" s="213">
        <f>S129*H129</f>
        <v>0</v>
      </c>
      <c r="U129" s="34"/>
      <c r="V129" s="34"/>
      <c r="W129" s="34"/>
      <c r="X129" s="34"/>
      <c r="Y129" s="34"/>
      <c r="Z129" s="34"/>
      <c r="AA129" s="34"/>
      <c r="AB129" s="34"/>
      <c r="AC129" s="34"/>
      <c r="AD129" s="34"/>
      <c r="AE129" s="34"/>
      <c r="AR129" s="214" t="s">
        <v>123</v>
      </c>
      <c r="AT129" s="214" t="s">
        <v>119</v>
      </c>
      <c r="AU129" s="214" t="s">
        <v>85</v>
      </c>
      <c r="AY129" s="17" t="s">
        <v>116</v>
      </c>
      <c r="BE129" s="215">
        <f>IF(N129="základní",J129,0)</f>
        <v>0</v>
      </c>
      <c r="BF129" s="215">
        <f>IF(N129="snížená",J129,0)</f>
        <v>0</v>
      </c>
      <c r="BG129" s="215">
        <f>IF(N129="zákl. přenesená",J129,0)</f>
        <v>0</v>
      </c>
      <c r="BH129" s="215">
        <f>IF(N129="sníž. přenesená",J129,0)</f>
        <v>0</v>
      </c>
      <c r="BI129" s="215">
        <f>IF(N129="nulová",J129,0)</f>
        <v>0</v>
      </c>
      <c r="BJ129" s="17" t="s">
        <v>83</v>
      </c>
      <c r="BK129" s="215">
        <f>ROUND(I129*H129,2)</f>
        <v>0</v>
      </c>
      <c r="BL129" s="17" t="s">
        <v>123</v>
      </c>
      <c r="BM129" s="214" t="s">
        <v>132</v>
      </c>
    </row>
    <row r="130" spans="1:47" s="2" customFormat="1" ht="10.2">
      <c r="A130" s="34"/>
      <c r="B130" s="35"/>
      <c r="C130" s="36"/>
      <c r="D130" s="216" t="s">
        <v>125</v>
      </c>
      <c r="E130" s="36"/>
      <c r="F130" s="217" t="s">
        <v>131</v>
      </c>
      <c r="G130" s="36"/>
      <c r="H130" s="36"/>
      <c r="I130" s="115"/>
      <c r="J130" s="36"/>
      <c r="K130" s="36"/>
      <c r="L130" s="39"/>
      <c r="M130" s="218"/>
      <c r="N130" s="219"/>
      <c r="O130" s="71"/>
      <c r="P130" s="71"/>
      <c r="Q130" s="71"/>
      <c r="R130" s="71"/>
      <c r="S130" s="71"/>
      <c r="T130" s="72"/>
      <c r="U130" s="34"/>
      <c r="V130" s="34"/>
      <c r="W130" s="34"/>
      <c r="X130" s="34"/>
      <c r="Y130" s="34"/>
      <c r="Z130" s="34"/>
      <c r="AA130" s="34"/>
      <c r="AB130" s="34"/>
      <c r="AC130" s="34"/>
      <c r="AD130" s="34"/>
      <c r="AE130" s="34"/>
      <c r="AT130" s="17" t="s">
        <v>125</v>
      </c>
      <c r="AU130" s="17" t="s">
        <v>85</v>
      </c>
    </row>
    <row r="131" spans="1:65" s="2" customFormat="1" ht="16.5" customHeight="1">
      <c r="A131" s="34"/>
      <c r="B131" s="35"/>
      <c r="C131" s="203" t="s">
        <v>133</v>
      </c>
      <c r="D131" s="203" t="s">
        <v>119</v>
      </c>
      <c r="E131" s="204" t="s">
        <v>134</v>
      </c>
      <c r="F131" s="205" t="s">
        <v>135</v>
      </c>
      <c r="G131" s="206" t="s">
        <v>122</v>
      </c>
      <c r="H131" s="207">
        <v>1</v>
      </c>
      <c r="I131" s="208"/>
      <c r="J131" s="209">
        <f>ROUND(I131*H131,2)</f>
        <v>0</v>
      </c>
      <c r="K131" s="205" t="s">
        <v>1</v>
      </c>
      <c r="L131" s="39"/>
      <c r="M131" s="210" t="s">
        <v>1</v>
      </c>
      <c r="N131" s="211" t="s">
        <v>40</v>
      </c>
      <c r="O131" s="71"/>
      <c r="P131" s="212">
        <f>O131*H131</f>
        <v>0</v>
      </c>
      <c r="Q131" s="212">
        <v>0</v>
      </c>
      <c r="R131" s="212">
        <f>Q131*H131</f>
        <v>0</v>
      </c>
      <c r="S131" s="212">
        <v>0</v>
      </c>
      <c r="T131" s="213">
        <f>S131*H131</f>
        <v>0</v>
      </c>
      <c r="U131" s="34"/>
      <c r="V131" s="34"/>
      <c r="W131" s="34"/>
      <c r="X131" s="34"/>
      <c r="Y131" s="34"/>
      <c r="Z131" s="34"/>
      <c r="AA131" s="34"/>
      <c r="AB131" s="34"/>
      <c r="AC131" s="34"/>
      <c r="AD131" s="34"/>
      <c r="AE131" s="34"/>
      <c r="AR131" s="214" t="s">
        <v>123</v>
      </c>
      <c r="AT131" s="214" t="s">
        <v>119</v>
      </c>
      <c r="AU131" s="214" t="s">
        <v>85</v>
      </c>
      <c r="AY131" s="17" t="s">
        <v>116</v>
      </c>
      <c r="BE131" s="215">
        <f>IF(N131="základní",J131,0)</f>
        <v>0</v>
      </c>
      <c r="BF131" s="215">
        <f>IF(N131="snížená",J131,0)</f>
        <v>0</v>
      </c>
      <c r="BG131" s="215">
        <f>IF(N131="zákl. přenesená",J131,0)</f>
        <v>0</v>
      </c>
      <c r="BH131" s="215">
        <f>IF(N131="sníž. přenesená",J131,0)</f>
        <v>0</v>
      </c>
      <c r="BI131" s="215">
        <f>IF(N131="nulová",J131,0)</f>
        <v>0</v>
      </c>
      <c r="BJ131" s="17" t="s">
        <v>83</v>
      </c>
      <c r="BK131" s="215">
        <f>ROUND(I131*H131,2)</f>
        <v>0</v>
      </c>
      <c r="BL131" s="17" t="s">
        <v>123</v>
      </c>
      <c r="BM131" s="214" t="s">
        <v>136</v>
      </c>
    </row>
    <row r="132" spans="1:47" s="2" customFormat="1" ht="10.2">
      <c r="A132" s="34"/>
      <c r="B132" s="35"/>
      <c r="C132" s="36"/>
      <c r="D132" s="216" t="s">
        <v>125</v>
      </c>
      <c r="E132" s="36"/>
      <c r="F132" s="217" t="s">
        <v>135</v>
      </c>
      <c r="G132" s="36"/>
      <c r="H132" s="36"/>
      <c r="I132" s="115"/>
      <c r="J132" s="36"/>
      <c r="K132" s="36"/>
      <c r="L132" s="39"/>
      <c r="M132" s="218"/>
      <c r="N132" s="219"/>
      <c r="O132" s="71"/>
      <c r="P132" s="71"/>
      <c r="Q132" s="71"/>
      <c r="R132" s="71"/>
      <c r="S132" s="71"/>
      <c r="T132" s="72"/>
      <c r="U132" s="34"/>
      <c r="V132" s="34"/>
      <c r="W132" s="34"/>
      <c r="X132" s="34"/>
      <c r="Y132" s="34"/>
      <c r="Z132" s="34"/>
      <c r="AA132" s="34"/>
      <c r="AB132" s="34"/>
      <c r="AC132" s="34"/>
      <c r="AD132" s="34"/>
      <c r="AE132" s="34"/>
      <c r="AT132" s="17" t="s">
        <v>125</v>
      </c>
      <c r="AU132" s="17" t="s">
        <v>85</v>
      </c>
    </row>
    <row r="133" spans="1:65" s="2" customFormat="1" ht="16.5" customHeight="1">
      <c r="A133" s="34"/>
      <c r="B133" s="35"/>
      <c r="C133" s="203" t="s">
        <v>115</v>
      </c>
      <c r="D133" s="203" t="s">
        <v>119</v>
      </c>
      <c r="E133" s="204" t="s">
        <v>137</v>
      </c>
      <c r="F133" s="205" t="s">
        <v>138</v>
      </c>
      <c r="G133" s="206" t="s">
        <v>122</v>
      </c>
      <c r="H133" s="207">
        <v>1</v>
      </c>
      <c r="I133" s="208"/>
      <c r="J133" s="209">
        <f>ROUND(I133*H133,2)</f>
        <v>0</v>
      </c>
      <c r="K133" s="205" t="s">
        <v>139</v>
      </c>
      <c r="L133" s="39"/>
      <c r="M133" s="210" t="s">
        <v>1</v>
      </c>
      <c r="N133" s="211" t="s">
        <v>40</v>
      </c>
      <c r="O133" s="71"/>
      <c r="P133" s="212">
        <f>O133*H133</f>
        <v>0</v>
      </c>
      <c r="Q133" s="212">
        <v>0</v>
      </c>
      <c r="R133" s="212">
        <f>Q133*H133</f>
        <v>0</v>
      </c>
      <c r="S133" s="212">
        <v>0</v>
      </c>
      <c r="T133" s="213">
        <f>S133*H133</f>
        <v>0</v>
      </c>
      <c r="U133" s="34"/>
      <c r="V133" s="34"/>
      <c r="W133" s="34"/>
      <c r="X133" s="34"/>
      <c r="Y133" s="34"/>
      <c r="Z133" s="34"/>
      <c r="AA133" s="34"/>
      <c r="AB133" s="34"/>
      <c r="AC133" s="34"/>
      <c r="AD133" s="34"/>
      <c r="AE133" s="34"/>
      <c r="AR133" s="214" t="s">
        <v>123</v>
      </c>
      <c r="AT133" s="214" t="s">
        <v>119</v>
      </c>
      <c r="AU133" s="214" t="s">
        <v>85</v>
      </c>
      <c r="AY133" s="17" t="s">
        <v>116</v>
      </c>
      <c r="BE133" s="215">
        <f>IF(N133="základní",J133,0)</f>
        <v>0</v>
      </c>
      <c r="BF133" s="215">
        <f>IF(N133="snížená",J133,0)</f>
        <v>0</v>
      </c>
      <c r="BG133" s="215">
        <f>IF(N133="zákl. přenesená",J133,0)</f>
        <v>0</v>
      </c>
      <c r="BH133" s="215">
        <f>IF(N133="sníž. přenesená",J133,0)</f>
        <v>0</v>
      </c>
      <c r="BI133" s="215">
        <f>IF(N133="nulová",J133,0)</f>
        <v>0</v>
      </c>
      <c r="BJ133" s="17" t="s">
        <v>83</v>
      </c>
      <c r="BK133" s="215">
        <f>ROUND(I133*H133,2)</f>
        <v>0</v>
      </c>
      <c r="BL133" s="17" t="s">
        <v>123</v>
      </c>
      <c r="BM133" s="214" t="s">
        <v>140</v>
      </c>
    </row>
    <row r="134" spans="1:47" s="2" customFormat="1" ht="10.2">
      <c r="A134" s="34"/>
      <c r="B134" s="35"/>
      <c r="C134" s="36"/>
      <c r="D134" s="216" t="s">
        <v>125</v>
      </c>
      <c r="E134" s="36"/>
      <c r="F134" s="217" t="s">
        <v>138</v>
      </c>
      <c r="G134" s="36"/>
      <c r="H134" s="36"/>
      <c r="I134" s="115"/>
      <c r="J134" s="36"/>
      <c r="K134" s="36"/>
      <c r="L134" s="39"/>
      <c r="M134" s="218"/>
      <c r="N134" s="219"/>
      <c r="O134" s="71"/>
      <c r="P134" s="71"/>
      <c r="Q134" s="71"/>
      <c r="R134" s="71"/>
      <c r="S134" s="71"/>
      <c r="T134" s="72"/>
      <c r="U134" s="34"/>
      <c r="V134" s="34"/>
      <c r="W134" s="34"/>
      <c r="X134" s="34"/>
      <c r="Y134" s="34"/>
      <c r="Z134" s="34"/>
      <c r="AA134" s="34"/>
      <c r="AB134" s="34"/>
      <c r="AC134" s="34"/>
      <c r="AD134" s="34"/>
      <c r="AE134" s="34"/>
      <c r="AT134" s="17" t="s">
        <v>125</v>
      </c>
      <c r="AU134" s="17" t="s">
        <v>85</v>
      </c>
    </row>
    <row r="135" spans="1:65" s="2" customFormat="1" ht="16.5" customHeight="1">
      <c r="A135" s="34"/>
      <c r="B135" s="35"/>
      <c r="C135" s="203" t="s">
        <v>141</v>
      </c>
      <c r="D135" s="203" t="s">
        <v>119</v>
      </c>
      <c r="E135" s="204" t="s">
        <v>142</v>
      </c>
      <c r="F135" s="205" t="s">
        <v>143</v>
      </c>
      <c r="G135" s="206" t="s">
        <v>122</v>
      </c>
      <c r="H135" s="207">
        <v>1</v>
      </c>
      <c r="I135" s="208"/>
      <c r="J135" s="209">
        <f>ROUND(I135*H135,2)</f>
        <v>0</v>
      </c>
      <c r="K135" s="205" t="s">
        <v>139</v>
      </c>
      <c r="L135" s="39"/>
      <c r="M135" s="210" t="s">
        <v>1</v>
      </c>
      <c r="N135" s="211" t="s">
        <v>40</v>
      </c>
      <c r="O135" s="71"/>
      <c r="P135" s="212">
        <f>O135*H135</f>
        <v>0</v>
      </c>
      <c r="Q135" s="212">
        <v>0</v>
      </c>
      <c r="R135" s="212">
        <f>Q135*H135</f>
        <v>0</v>
      </c>
      <c r="S135" s="212">
        <v>0</v>
      </c>
      <c r="T135" s="213">
        <f>S135*H135</f>
        <v>0</v>
      </c>
      <c r="U135" s="34"/>
      <c r="V135" s="34"/>
      <c r="W135" s="34"/>
      <c r="X135" s="34"/>
      <c r="Y135" s="34"/>
      <c r="Z135" s="34"/>
      <c r="AA135" s="34"/>
      <c r="AB135" s="34"/>
      <c r="AC135" s="34"/>
      <c r="AD135" s="34"/>
      <c r="AE135" s="34"/>
      <c r="AR135" s="214" t="s">
        <v>123</v>
      </c>
      <c r="AT135" s="214" t="s">
        <v>119</v>
      </c>
      <c r="AU135" s="214" t="s">
        <v>85</v>
      </c>
      <c r="AY135" s="17" t="s">
        <v>116</v>
      </c>
      <c r="BE135" s="215">
        <f>IF(N135="základní",J135,0)</f>
        <v>0</v>
      </c>
      <c r="BF135" s="215">
        <f>IF(N135="snížená",J135,0)</f>
        <v>0</v>
      </c>
      <c r="BG135" s="215">
        <f>IF(N135="zákl. přenesená",J135,0)</f>
        <v>0</v>
      </c>
      <c r="BH135" s="215">
        <f>IF(N135="sníž. přenesená",J135,0)</f>
        <v>0</v>
      </c>
      <c r="BI135" s="215">
        <f>IF(N135="nulová",J135,0)</f>
        <v>0</v>
      </c>
      <c r="BJ135" s="17" t="s">
        <v>83</v>
      </c>
      <c r="BK135" s="215">
        <f>ROUND(I135*H135,2)</f>
        <v>0</v>
      </c>
      <c r="BL135" s="17" t="s">
        <v>123</v>
      </c>
      <c r="BM135" s="214" t="s">
        <v>144</v>
      </c>
    </row>
    <row r="136" spans="1:47" s="2" customFormat="1" ht="10.2">
      <c r="A136" s="34"/>
      <c r="B136" s="35"/>
      <c r="C136" s="36"/>
      <c r="D136" s="216" t="s">
        <v>125</v>
      </c>
      <c r="E136" s="36"/>
      <c r="F136" s="217" t="s">
        <v>143</v>
      </c>
      <c r="G136" s="36"/>
      <c r="H136" s="36"/>
      <c r="I136" s="115"/>
      <c r="J136" s="36"/>
      <c r="K136" s="36"/>
      <c r="L136" s="39"/>
      <c r="M136" s="218"/>
      <c r="N136" s="219"/>
      <c r="O136" s="71"/>
      <c r="P136" s="71"/>
      <c r="Q136" s="71"/>
      <c r="R136" s="71"/>
      <c r="S136" s="71"/>
      <c r="T136" s="72"/>
      <c r="U136" s="34"/>
      <c r="V136" s="34"/>
      <c r="W136" s="34"/>
      <c r="X136" s="34"/>
      <c r="Y136" s="34"/>
      <c r="Z136" s="34"/>
      <c r="AA136" s="34"/>
      <c r="AB136" s="34"/>
      <c r="AC136" s="34"/>
      <c r="AD136" s="34"/>
      <c r="AE136" s="34"/>
      <c r="AT136" s="17" t="s">
        <v>125</v>
      </c>
      <c r="AU136" s="17" t="s">
        <v>85</v>
      </c>
    </row>
    <row r="137" spans="2:63" s="12" customFormat="1" ht="22.8" customHeight="1">
      <c r="B137" s="187"/>
      <c r="C137" s="188"/>
      <c r="D137" s="189" t="s">
        <v>74</v>
      </c>
      <c r="E137" s="201" t="s">
        <v>145</v>
      </c>
      <c r="F137" s="201" t="s">
        <v>146</v>
      </c>
      <c r="G137" s="188"/>
      <c r="H137" s="188"/>
      <c r="I137" s="191"/>
      <c r="J137" s="202">
        <f>BK137</f>
        <v>0</v>
      </c>
      <c r="K137" s="188"/>
      <c r="L137" s="193"/>
      <c r="M137" s="194"/>
      <c r="N137" s="195"/>
      <c r="O137" s="195"/>
      <c r="P137" s="196">
        <f>SUM(P138:P145)</f>
        <v>0</v>
      </c>
      <c r="Q137" s="195"/>
      <c r="R137" s="196">
        <f>SUM(R138:R145)</f>
        <v>0</v>
      </c>
      <c r="S137" s="195"/>
      <c r="T137" s="197">
        <f>SUM(T138:T145)</f>
        <v>0</v>
      </c>
      <c r="AR137" s="198" t="s">
        <v>115</v>
      </c>
      <c r="AT137" s="199" t="s">
        <v>74</v>
      </c>
      <c r="AU137" s="199" t="s">
        <v>83</v>
      </c>
      <c r="AY137" s="198" t="s">
        <v>116</v>
      </c>
      <c r="BK137" s="200">
        <f>SUM(BK138:BK145)</f>
        <v>0</v>
      </c>
    </row>
    <row r="138" spans="1:65" s="2" customFormat="1" ht="16.5" customHeight="1">
      <c r="A138" s="34"/>
      <c r="B138" s="35"/>
      <c r="C138" s="203" t="s">
        <v>147</v>
      </c>
      <c r="D138" s="203" t="s">
        <v>119</v>
      </c>
      <c r="E138" s="204" t="s">
        <v>148</v>
      </c>
      <c r="F138" s="205" t="s">
        <v>149</v>
      </c>
      <c r="G138" s="206" t="s">
        <v>122</v>
      </c>
      <c r="H138" s="207">
        <v>1</v>
      </c>
      <c r="I138" s="208"/>
      <c r="J138" s="209">
        <f>ROUND(I138*H138,2)</f>
        <v>0</v>
      </c>
      <c r="K138" s="205" t="s">
        <v>139</v>
      </c>
      <c r="L138" s="39"/>
      <c r="M138" s="210" t="s">
        <v>1</v>
      </c>
      <c r="N138" s="211" t="s">
        <v>40</v>
      </c>
      <c r="O138" s="71"/>
      <c r="P138" s="212">
        <f>O138*H138</f>
        <v>0</v>
      </c>
      <c r="Q138" s="212">
        <v>0</v>
      </c>
      <c r="R138" s="212">
        <f>Q138*H138</f>
        <v>0</v>
      </c>
      <c r="S138" s="212">
        <v>0</v>
      </c>
      <c r="T138" s="213">
        <f>S138*H138</f>
        <v>0</v>
      </c>
      <c r="U138" s="34"/>
      <c r="V138" s="34"/>
      <c r="W138" s="34"/>
      <c r="X138" s="34"/>
      <c r="Y138" s="34"/>
      <c r="Z138" s="34"/>
      <c r="AA138" s="34"/>
      <c r="AB138" s="34"/>
      <c r="AC138" s="34"/>
      <c r="AD138" s="34"/>
      <c r="AE138" s="34"/>
      <c r="AR138" s="214" t="s">
        <v>123</v>
      </c>
      <c r="AT138" s="214" t="s">
        <v>119</v>
      </c>
      <c r="AU138" s="214" t="s">
        <v>85</v>
      </c>
      <c r="AY138" s="17" t="s">
        <v>116</v>
      </c>
      <c r="BE138" s="215">
        <f>IF(N138="základní",J138,0)</f>
        <v>0</v>
      </c>
      <c r="BF138" s="215">
        <f>IF(N138="snížená",J138,0)</f>
        <v>0</v>
      </c>
      <c r="BG138" s="215">
        <f>IF(N138="zákl. přenesená",J138,0)</f>
        <v>0</v>
      </c>
      <c r="BH138" s="215">
        <f>IF(N138="sníž. přenesená",J138,0)</f>
        <v>0</v>
      </c>
      <c r="BI138" s="215">
        <f>IF(N138="nulová",J138,0)</f>
        <v>0</v>
      </c>
      <c r="BJ138" s="17" t="s">
        <v>83</v>
      </c>
      <c r="BK138" s="215">
        <f>ROUND(I138*H138,2)</f>
        <v>0</v>
      </c>
      <c r="BL138" s="17" t="s">
        <v>123</v>
      </c>
      <c r="BM138" s="214" t="s">
        <v>150</v>
      </c>
    </row>
    <row r="139" spans="1:47" s="2" customFormat="1" ht="10.2">
      <c r="A139" s="34"/>
      <c r="B139" s="35"/>
      <c r="C139" s="36"/>
      <c r="D139" s="216" t="s">
        <v>125</v>
      </c>
      <c r="E139" s="36"/>
      <c r="F139" s="217" t="s">
        <v>149</v>
      </c>
      <c r="G139" s="36"/>
      <c r="H139" s="36"/>
      <c r="I139" s="115"/>
      <c r="J139" s="36"/>
      <c r="K139" s="36"/>
      <c r="L139" s="39"/>
      <c r="M139" s="218"/>
      <c r="N139" s="219"/>
      <c r="O139" s="71"/>
      <c r="P139" s="71"/>
      <c r="Q139" s="71"/>
      <c r="R139" s="71"/>
      <c r="S139" s="71"/>
      <c r="T139" s="72"/>
      <c r="U139" s="34"/>
      <c r="V139" s="34"/>
      <c r="W139" s="34"/>
      <c r="X139" s="34"/>
      <c r="Y139" s="34"/>
      <c r="Z139" s="34"/>
      <c r="AA139" s="34"/>
      <c r="AB139" s="34"/>
      <c r="AC139" s="34"/>
      <c r="AD139" s="34"/>
      <c r="AE139" s="34"/>
      <c r="AT139" s="17" t="s">
        <v>125</v>
      </c>
      <c r="AU139" s="17" t="s">
        <v>85</v>
      </c>
    </row>
    <row r="140" spans="1:65" s="2" customFormat="1" ht="16.5" customHeight="1">
      <c r="A140" s="34"/>
      <c r="B140" s="35"/>
      <c r="C140" s="203" t="s">
        <v>151</v>
      </c>
      <c r="D140" s="203" t="s">
        <v>119</v>
      </c>
      <c r="E140" s="204" t="s">
        <v>152</v>
      </c>
      <c r="F140" s="205" t="s">
        <v>153</v>
      </c>
      <c r="G140" s="206" t="s">
        <v>122</v>
      </c>
      <c r="H140" s="207">
        <v>1</v>
      </c>
      <c r="I140" s="208"/>
      <c r="J140" s="209">
        <f>ROUND(I140*H140,2)</f>
        <v>0</v>
      </c>
      <c r="K140" s="205" t="s">
        <v>1</v>
      </c>
      <c r="L140" s="39"/>
      <c r="M140" s="210" t="s">
        <v>1</v>
      </c>
      <c r="N140" s="211" t="s">
        <v>40</v>
      </c>
      <c r="O140" s="71"/>
      <c r="P140" s="212">
        <f>O140*H140</f>
        <v>0</v>
      </c>
      <c r="Q140" s="212">
        <v>0</v>
      </c>
      <c r="R140" s="212">
        <f>Q140*H140</f>
        <v>0</v>
      </c>
      <c r="S140" s="212">
        <v>0</v>
      </c>
      <c r="T140" s="213">
        <f>S140*H140</f>
        <v>0</v>
      </c>
      <c r="U140" s="34"/>
      <c r="V140" s="34"/>
      <c r="W140" s="34"/>
      <c r="X140" s="34"/>
      <c r="Y140" s="34"/>
      <c r="Z140" s="34"/>
      <c r="AA140" s="34"/>
      <c r="AB140" s="34"/>
      <c r="AC140" s="34"/>
      <c r="AD140" s="34"/>
      <c r="AE140" s="34"/>
      <c r="AR140" s="214" t="s">
        <v>123</v>
      </c>
      <c r="AT140" s="214" t="s">
        <v>119</v>
      </c>
      <c r="AU140" s="214" t="s">
        <v>85</v>
      </c>
      <c r="AY140" s="17" t="s">
        <v>116</v>
      </c>
      <c r="BE140" s="215">
        <f>IF(N140="základní",J140,0)</f>
        <v>0</v>
      </c>
      <c r="BF140" s="215">
        <f>IF(N140="snížená",J140,0)</f>
        <v>0</v>
      </c>
      <c r="BG140" s="215">
        <f>IF(N140="zákl. přenesená",J140,0)</f>
        <v>0</v>
      </c>
      <c r="BH140" s="215">
        <f>IF(N140="sníž. přenesená",J140,0)</f>
        <v>0</v>
      </c>
      <c r="BI140" s="215">
        <f>IF(N140="nulová",J140,0)</f>
        <v>0</v>
      </c>
      <c r="BJ140" s="17" t="s">
        <v>83</v>
      </c>
      <c r="BK140" s="215">
        <f>ROUND(I140*H140,2)</f>
        <v>0</v>
      </c>
      <c r="BL140" s="17" t="s">
        <v>123</v>
      </c>
      <c r="BM140" s="214" t="s">
        <v>154</v>
      </c>
    </row>
    <row r="141" spans="1:47" s="2" customFormat="1" ht="10.2">
      <c r="A141" s="34"/>
      <c r="B141" s="35"/>
      <c r="C141" s="36"/>
      <c r="D141" s="216" t="s">
        <v>125</v>
      </c>
      <c r="E141" s="36"/>
      <c r="F141" s="217" t="s">
        <v>153</v>
      </c>
      <c r="G141" s="36"/>
      <c r="H141" s="36"/>
      <c r="I141" s="115"/>
      <c r="J141" s="36"/>
      <c r="K141" s="36"/>
      <c r="L141" s="39"/>
      <c r="M141" s="218"/>
      <c r="N141" s="219"/>
      <c r="O141" s="71"/>
      <c r="P141" s="71"/>
      <c r="Q141" s="71"/>
      <c r="R141" s="71"/>
      <c r="S141" s="71"/>
      <c r="T141" s="72"/>
      <c r="U141" s="34"/>
      <c r="V141" s="34"/>
      <c r="W141" s="34"/>
      <c r="X141" s="34"/>
      <c r="Y141" s="34"/>
      <c r="Z141" s="34"/>
      <c r="AA141" s="34"/>
      <c r="AB141" s="34"/>
      <c r="AC141" s="34"/>
      <c r="AD141" s="34"/>
      <c r="AE141" s="34"/>
      <c r="AT141" s="17" t="s">
        <v>125</v>
      </c>
      <c r="AU141" s="17" t="s">
        <v>85</v>
      </c>
    </row>
    <row r="142" spans="1:65" s="2" customFormat="1" ht="16.5" customHeight="1">
      <c r="A142" s="34"/>
      <c r="B142" s="35"/>
      <c r="C142" s="203" t="s">
        <v>155</v>
      </c>
      <c r="D142" s="203" t="s">
        <v>119</v>
      </c>
      <c r="E142" s="204" t="s">
        <v>156</v>
      </c>
      <c r="F142" s="205" t="s">
        <v>157</v>
      </c>
      <c r="G142" s="206" t="s">
        <v>122</v>
      </c>
      <c r="H142" s="207">
        <v>1</v>
      </c>
      <c r="I142" s="208"/>
      <c r="J142" s="209">
        <f>ROUND(I142*H142,2)</f>
        <v>0</v>
      </c>
      <c r="K142" s="205" t="s">
        <v>1</v>
      </c>
      <c r="L142" s="39"/>
      <c r="M142" s="210" t="s">
        <v>1</v>
      </c>
      <c r="N142" s="211" t="s">
        <v>40</v>
      </c>
      <c r="O142" s="71"/>
      <c r="P142" s="212">
        <f>O142*H142</f>
        <v>0</v>
      </c>
      <c r="Q142" s="212">
        <v>0</v>
      </c>
      <c r="R142" s="212">
        <f>Q142*H142</f>
        <v>0</v>
      </c>
      <c r="S142" s="212">
        <v>0</v>
      </c>
      <c r="T142" s="213">
        <f>S142*H142</f>
        <v>0</v>
      </c>
      <c r="U142" s="34"/>
      <c r="V142" s="34"/>
      <c r="W142" s="34"/>
      <c r="X142" s="34"/>
      <c r="Y142" s="34"/>
      <c r="Z142" s="34"/>
      <c r="AA142" s="34"/>
      <c r="AB142" s="34"/>
      <c r="AC142" s="34"/>
      <c r="AD142" s="34"/>
      <c r="AE142" s="34"/>
      <c r="AR142" s="214" t="s">
        <v>123</v>
      </c>
      <c r="AT142" s="214" t="s">
        <v>119</v>
      </c>
      <c r="AU142" s="214" t="s">
        <v>85</v>
      </c>
      <c r="AY142" s="17" t="s">
        <v>116</v>
      </c>
      <c r="BE142" s="215">
        <f>IF(N142="základní",J142,0)</f>
        <v>0</v>
      </c>
      <c r="BF142" s="215">
        <f>IF(N142="snížená",J142,0)</f>
        <v>0</v>
      </c>
      <c r="BG142" s="215">
        <f>IF(N142="zákl. přenesená",J142,0)</f>
        <v>0</v>
      </c>
      <c r="BH142" s="215">
        <f>IF(N142="sníž. přenesená",J142,0)</f>
        <v>0</v>
      </c>
      <c r="BI142" s="215">
        <f>IF(N142="nulová",J142,0)</f>
        <v>0</v>
      </c>
      <c r="BJ142" s="17" t="s">
        <v>83</v>
      </c>
      <c r="BK142" s="215">
        <f>ROUND(I142*H142,2)</f>
        <v>0</v>
      </c>
      <c r="BL142" s="17" t="s">
        <v>123</v>
      </c>
      <c r="BM142" s="214" t="s">
        <v>158</v>
      </c>
    </row>
    <row r="143" spans="1:47" s="2" customFormat="1" ht="10.2">
      <c r="A143" s="34"/>
      <c r="B143" s="35"/>
      <c r="C143" s="36"/>
      <c r="D143" s="216" t="s">
        <v>125</v>
      </c>
      <c r="E143" s="36"/>
      <c r="F143" s="217" t="s">
        <v>157</v>
      </c>
      <c r="G143" s="36"/>
      <c r="H143" s="36"/>
      <c r="I143" s="115"/>
      <c r="J143" s="36"/>
      <c r="K143" s="36"/>
      <c r="L143" s="39"/>
      <c r="M143" s="218"/>
      <c r="N143" s="219"/>
      <c r="O143" s="71"/>
      <c r="P143" s="71"/>
      <c r="Q143" s="71"/>
      <c r="R143" s="71"/>
      <c r="S143" s="71"/>
      <c r="T143" s="72"/>
      <c r="U143" s="34"/>
      <c r="V143" s="34"/>
      <c r="W143" s="34"/>
      <c r="X143" s="34"/>
      <c r="Y143" s="34"/>
      <c r="Z143" s="34"/>
      <c r="AA143" s="34"/>
      <c r="AB143" s="34"/>
      <c r="AC143" s="34"/>
      <c r="AD143" s="34"/>
      <c r="AE143" s="34"/>
      <c r="AT143" s="17" t="s">
        <v>125</v>
      </c>
      <c r="AU143" s="17" t="s">
        <v>85</v>
      </c>
    </row>
    <row r="144" spans="1:65" s="2" customFormat="1" ht="16.5" customHeight="1">
      <c r="A144" s="34"/>
      <c r="B144" s="35"/>
      <c r="C144" s="203" t="s">
        <v>159</v>
      </c>
      <c r="D144" s="203" t="s">
        <v>119</v>
      </c>
      <c r="E144" s="204" t="s">
        <v>160</v>
      </c>
      <c r="F144" s="205" t="s">
        <v>161</v>
      </c>
      <c r="G144" s="206" t="s">
        <v>122</v>
      </c>
      <c r="H144" s="207">
        <v>1</v>
      </c>
      <c r="I144" s="208"/>
      <c r="J144" s="209">
        <f>ROUND(I144*H144,2)</f>
        <v>0</v>
      </c>
      <c r="K144" s="205" t="s">
        <v>139</v>
      </c>
      <c r="L144" s="39"/>
      <c r="M144" s="210" t="s">
        <v>1</v>
      </c>
      <c r="N144" s="211" t="s">
        <v>40</v>
      </c>
      <c r="O144" s="71"/>
      <c r="P144" s="212">
        <f>O144*H144</f>
        <v>0</v>
      </c>
      <c r="Q144" s="212">
        <v>0</v>
      </c>
      <c r="R144" s="212">
        <f>Q144*H144</f>
        <v>0</v>
      </c>
      <c r="S144" s="212">
        <v>0</v>
      </c>
      <c r="T144" s="213">
        <f>S144*H144</f>
        <v>0</v>
      </c>
      <c r="U144" s="34"/>
      <c r="V144" s="34"/>
      <c r="W144" s="34"/>
      <c r="X144" s="34"/>
      <c r="Y144" s="34"/>
      <c r="Z144" s="34"/>
      <c r="AA144" s="34"/>
      <c r="AB144" s="34"/>
      <c r="AC144" s="34"/>
      <c r="AD144" s="34"/>
      <c r="AE144" s="34"/>
      <c r="AR144" s="214" t="s">
        <v>123</v>
      </c>
      <c r="AT144" s="214" t="s">
        <v>119</v>
      </c>
      <c r="AU144" s="214" t="s">
        <v>85</v>
      </c>
      <c r="AY144" s="17" t="s">
        <v>116</v>
      </c>
      <c r="BE144" s="215">
        <f>IF(N144="základní",J144,0)</f>
        <v>0</v>
      </c>
      <c r="BF144" s="215">
        <f>IF(N144="snížená",J144,0)</f>
        <v>0</v>
      </c>
      <c r="BG144" s="215">
        <f>IF(N144="zákl. přenesená",J144,0)</f>
        <v>0</v>
      </c>
      <c r="BH144" s="215">
        <f>IF(N144="sníž. přenesená",J144,0)</f>
        <v>0</v>
      </c>
      <c r="BI144" s="215">
        <f>IF(N144="nulová",J144,0)</f>
        <v>0</v>
      </c>
      <c r="BJ144" s="17" t="s">
        <v>83</v>
      </c>
      <c r="BK144" s="215">
        <f>ROUND(I144*H144,2)</f>
        <v>0</v>
      </c>
      <c r="BL144" s="17" t="s">
        <v>123</v>
      </c>
      <c r="BM144" s="214" t="s">
        <v>162</v>
      </c>
    </row>
    <row r="145" spans="1:47" s="2" customFormat="1" ht="10.2">
      <c r="A145" s="34"/>
      <c r="B145" s="35"/>
      <c r="C145" s="36"/>
      <c r="D145" s="216" t="s">
        <v>125</v>
      </c>
      <c r="E145" s="36"/>
      <c r="F145" s="217" t="s">
        <v>161</v>
      </c>
      <c r="G145" s="36"/>
      <c r="H145" s="36"/>
      <c r="I145" s="115"/>
      <c r="J145" s="36"/>
      <c r="K145" s="36"/>
      <c r="L145" s="39"/>
      <c r="M145" s="218"/>
      <c r="N145" s="219"/>
      <c r="O145" s="71"/>
      <c r="P145" s="71"/>
      <c r="Q145" s="71"/>
      <c r="R145" s="71"/>
      <c r="S145" s="71"/>
      <c r="T145" s="72"/>
      <c r="U145" s="34"/>
      <c r="V145" s="34"/>
      <c r="W145" s="34"/>
      <c r="X145" s="34"/>
      <c r="Y145" s="34"/>
      <c r="Z145" s="34"/>
      <c r="AA145" s="34"/>
      <c r="AB145" s="34"/>
      <c r="AC145" s="34"/>
      <c r="AD145" s="34"/>
      <c r="AE145" s="34"/>
      <c r="AT145" s="17" t="s">
        <v>125</v>
      </c>
      <c r="AU145" s="17" t="s">
        <v>85</v>
      </c>
    </row>
    <row r="146" spans="2:63" s="12" customFormat="1" ht="22.8" customHeight="1">
      <c r="B146" s="187"/>
      <c r="C146" s="188"/>
      <c r="D146" s="189" t="s">
        <v>74</v>
      </c>
      <c r="E146" s="201" t="s">
        <v>163</v>
      </c>
      <c r="F146" s="201" t="s">
        <v>164</v>
      </c>
      <c r="G146" s="188"/>
      <c r="H146" s="188"/>
      <c r="I146" s="191"/>
      <c r="J146" s="202">
        <f>BK146</f>
        <v>0</v>
      </c>
      <c r="K146" s="188"/>
      <c r="L146" s="193"/>
      <c r="M146" s="194"/>
      <c r="N146" s="195"/>
      <c r="O146" s="195"/>
      <c r="P146" s="196">
        <f>SUM(P147:P148)</f>
        <v>0</v>
      </c>
      <c r="Q146" s="195"/>
      <c r="R146" s="196">
        <f>SUM(R147:R148)</f>
        <v>0</v>
      </c>
      <c r="S146" s="195"/>
      <c r="T146" s="197">
        <f>SUM(T147:T148)</f>
        <v>0</v>
      </c>
      <c r="AR146" s="198" t="s">
        <v>115</v>
      </c>
      <c r="AT146" s="199" t="s">
        <v>74</v>
      </c>
      <c r="AU146" s="199" t="s">
        <v>83</v>
      </c>
      <c r="AY146" s="198" t="s">
        <v>116</v>
      </c>
      <c r="BK146" s="200">
        <f>SUM(BK147:BK148)</f>
        <v>0</v>
      </c>
    </row>
    <row r="147" spans="1:65" s="2" customFormat="1" ht="16.5" customHeight="1">
      <c r="A147" s="34"/>
      <c r="B147" s="35"/>
      <c r="C147" s="203" t="s">
        <v>165</v>
      </c>
      <c r="D147" s="203" t="s">
        <v>119</v>
      </c>
      <c r="E147" s="204" t="s">
        <v>166</v>
      </c>
      <c r="F147" s="205" t="s">
        <v>167</v>
      </c>
      <c r="G147" s="206" t="s">
        <v>122</v>
      </c>
      <c r="H147" s="207">
        <v>1</v>
      </c>
      <c r="I147" s="208"/>
      <c r="J147" s="209">
        <f>ROUND(I147*H147,2)</f>
        <v>0</v>
      </c>
      <c r="K147" s="205" t="s">
        <v>139</v>
      </c>
      <c r="L147" s="39"/>
      <c r="M147" s="210" t="s">
        <v>1</v>
      </c>
      <c r="N147" s="211" t="s">
        <v>40</v>
      </c>
      <c r="O147" s="71"/>
      <c r="P147" s="212">
        <f>O147*H147</f>
        <v>0</v>
      </c>
      <c r="Q147" s="212">
        <v>0</v>
      </c>
      <c r="R147" s="212">
        <f>Q147*H147</f>
        <v>0</v>
      </c>
      <c r="S147" s="212">
        <v>0</v>
      </c>
      <c r="T147" s="213">
        <f>S147*H147</f>
        <v>0</v>
      </c>
      <c r="U147" s="34"/>
      <c r="V147" s="34"/>
      <c r="W147" s="34"/>
      <c r="X147" s="34"/>
      <c r="Y147" s="34"/>
      <c r="Z147" s="34"/>
      <c r="AA147" s="34"/>
      <c r="AB147" s="34"/>
      <c r="AC147" s="34"/>
      <c r="AD147" s="34"/>
      <c r="AE147" s="34"/>
      <c r="AR147" s="214" t="s">
        <v>123</v>
      </c>
      <c r="AT147" s="214" t="s">
        <v>119</v>
      </c>
      <c r="AU147" s="214" t="s">
        <v>85</v>
      </c>
      <c r="AY147" s="17" t="s">
        <v>116</v>
      </c>
      <c r="BE147" s="215">
        <f>IF(N147="základní",J147,0)</f>
        <v>0</v>
      </c>
      <c r="BF147" s="215">
        <f>IF(N147="snížená",J147,0)</f>
        <v>0</v>
      </c>
      <c r="BG147" s="215">
        <f>IF(N147="zákl. přenesená",J147,0)</f>
        <v>0</v>
      </c>
      <c r="BH147" s="215">
        <f>IF(N147="sníž. přenesená",J147,0)</f>
        <v>0</v>
      </c>
      <c r="BI147" s="215">
        <f>IF(N147="nulová",J147,0)</f>
        <v>0</v>
      </c>
      <c r="BJ147" s="17" t="s">
        <v>83</v>
      </c>
      <c r="BK147" s="215">
        <f>ROUND(I147*H147,2)</f>
        <v>0</v>
      </c>
      <c r="BL147" s="17" t="s">
        <v>123</v>
      </c>
      <c r="BM147" s="214" t="s">
        <v>168</v>
      </c>
    </row>
    <row r="148" spans="1:47" s="2" customFormat="1" ht="10.2">
      <c r="A148" s="34"/>
      <c r="B148" s="35"/>
      <c r="C148" s="36"/>
      <c r="D148" s="216" t="s">
        <v>125</v>
      </c>
      <c r="E148" s="36"/>
      <c r="F148" s="217" t="s">
        <v>167</v>
      </c>
      <c r="G148" s="36"/>
      <c r="H148" s="36"/>
      <c r="I148" s="115"/>
      <c r="J148" s="36"/>
      <c r="K148" s="36"/>
      <c r="L148" s="39"/>
      <c r="M148" s="218"/>
      <c r="N148" s="219"/>
      <c r="O148" s="71"/>
      <c r="P148" s="71"/>
      <c r="Q148" s="71"/>
      <c r="R148" s="71"/>
      <c r="S148" s="71"/>
      <c r="T148" s="72"/>
      <c r="U148" s="34"/>
      <c r="V148" s="34"/>
      <c r="W148" s="34"/>
      <c r="X148" s="34"/>
      <c r="Y148" s="34"/>
      <c r="Z148" s="34"/>
      <c r="AA148" s="34"/>
      <c r="AB148" s="34"/>
      <c r="AC148" s="34"/>
      <c r="AD148" s="34"/>
      <c r="AE148" s="34"/>
      <c r="AT148" s="17" t="s">
        <v>125</v>
      </c>
      <c r="AU148" s="17" t="s">
        <v>85</v>
      </c>
    </row>
    <row r="149" spans="2:63" s="12" customFormat="1" ht="22.8" customHeight="1">
      <c r="B149" s="187"/>
      <c r="C149" s="188"/>
      <c r="D149" s="189" t="s">
        <v>74</v>
      </c>
      <c r="E149" s="201" t="s">
        <v>169</v>
      </c>
      <c r="F149" s="201" t="s">
        <v>170</v>
      </c>
      <c r="G149" s="188"/>
      <c r="H149" s="188"/>
      <c r="I149" s="191"/>
      <c r="J149" s="202">
        <f>BK149</f>
        <v>0</v>
      </c>
      <c r="K149" s="188"/>
      <c r="L149" s="193"/>
      <c r="M149" s="194"/>
      <c r="N149" s="195"/>
      <c r="O149" s="195"/>
      <c r="P149" s="196">
        <f>SUM(P150:P159)</f>
        <v>0</v>
      </c>
      <c r="Q149" s="195"/>
      <c r="R149" s="196">
        <f>SUM(R150:R159)</f>
        <v>0</v>
      </c>
      <c r="S149" s="195"/>
      <c r="T149" s="197">
        <f>SUM(T150:T159)</f>
        <v>0</v>
      </c>
      <c r="AR149" s="198" t="s">
        <v>115</v>
      </c>
      <c r="AT149" s="199" t="s">
        <v>74</v>
      </c>
      <c r="AU149" s="199" t="s">
        <v>83</v>
      </c>
      <c r="AY149" s="198" t="s">
        <v>116</v>
      </c>
      <c r="BK149" s="200">
        <f>SUM(BK150:BK159)</f>
        <v>0</v>
      </c>
    </row>
    <row r="150" spans="1:65" s="2" customFormat="1" ht="16.5" customHeight="1">
      <c r="A150" s="34"/>
      <c r="B150" s="35"/>
      <c r="C150" s="203" t="s">
        <v>171</v>
      </c>
      <c r="D150" s="203" t="s">
        <v>119</v>
      </c>
      <c r="E150" s="204" t="s">
        <v>172</v>
      </c>
      <c r="F150" s="205" t="s">
        <v>173</v>
      </c>
      <c r="G150" s="206" t="s">
        <v>122</v>
      </c>
      <c r="H150" s="207">
        <v>1</v>
      </c>
      <c r="I150" s="208"/>
      <c r="J150" s="209">
        <f>ROUND(I150*H150,2)</f>
        <v>0</v>
      </c>
      <c r="K150" s="205" t="s">
        <v>1</v>
      </c>
      <c r="L150" s="39"/>
      <c r="M150" s="210" t="s">
        <v>1</v>
      </c>
      <c r="N150" s="211" t="s">
        <v>40</v>
      </c>
      <c r="O150" s="71"/>
      <c r="P150" s="212">
        <f>O150*H150</f>
        <v>0</v>
      </c>
      <c r="Q150" s="212">
        <v>0</v>
      </c>
      <c r="R150" s="212">
        <f>Q150*H150</f>
        <v>0</v>
      </c>
      <c r="S150" s="212">
        <v>0</v>
      </c>
      <c r="T150" s="213">
        <f>S150*H150</f>
        <v>0</v>
      </c>
      <c r="U150" s="34"/>
      <c r="V150" s="34"/>
      <c r="W150" s="34"/>
      <c r="X150" s="34"/>
      <c r="Y150" s="34"/>
      <c r="Z150" s="34"/>
      <c r="AA150" s="34"/>
      <c r="AB150" s="34"/>
      <c r="AC150" s="34"/>
      <c r="AD150" s="34"/>
      <c r="AE150" s="34"/>
      <c r="AR150" s="214" t="s">
        <v>133</v>
      </c>
      <c r="AT150" s="214" t="s">
        <v>119</v>
      </c>
      <c r="AU150" s="214" t="s">
        <v>85</v>
      </c>
      <c r="AY150" s="17" t="s">
        <v>116</v>
      </c>
      <c r="BE150" s="215">
        <f>IF(N150="základní",J150,0)</f>
        <v>0</v>
      </c>
      <c r="BF150" s="215">
        <f>IF(N150="snížená",J150,0)</f>
        <v>0</v>
      </c>
      <c r="BG150" s="215">
        <f>IF(N150="zákl. přenesená",J150,0)</f>
        <v>0</v>
      </c>
      <c r="BH150" s="215">
        <f>IF(N150="sníž. přenesená",J150,0)</f>
        <v>0</v>
      </c>
      <c r="BI150" s="215">
        <f>IF(N150="nulová",J150,0)</f>
        <v>0</v>
      </c>
      <c r="BJ150" s="17" t="s">
        <v>83</v>
      </c>
      <c r="BK150" s="215">
        <f>ROUND(I150*H150,2)</f>
        <v>0</v>
      </c>
      <c r="BL150" s="17" t="s">
        <v>133</v>
      </c>
      <c r="BM150" s="214" t="s">
        <v>174</v>
      </c>
    </row>
    <row r="151" spans="1:47" s="2" customFormat="1" ht="10.2">
      <c r="A151" s="34"/>
      <c r="B151" s="35"/>
      <c r="C151" s="36"/>
      <c r="D151" s="216" t="s">
        <v>125</v>
      </c>
      <c r="E151" s="36"/>
      <c r="F151" s="217" t="s">
        <v>173</v>
      </c>
      <c r="G151" s="36"/>
      <c r="H151" s="36"/>
      <c r="I151" s="115"/>
      <c r="J151" s="36"/>
      <c r="K151" s="36"/>
      <c r="L151" s="39"/>
      <c r="M151" s="218"/>
      <c r="N151" s="219"/>
      <c r="O151" s="71"/>
      <c r="P151" s="71"/>
      <c r="Q151" s="71"/>
      <c r="R151" s="71"/>
      <c r="S151" s="71"/>
      <c r="T151" s="72"/>
      <c r="U151" s="34"/>
      <c r="V151" s="34"/>
      <c r="W151" s="34"/>
      <c r="X151" s="34"/>
      <c r="Y151" s="34"/>
      <c r="Z151" s="34"/>
      <c r="AA151" s="34"/>
      <c r="AB151" s="34"/>
      <c r="AC151" s="34"/>
      <c r="AD151" s="34"/>
      <c r="AE151" s="34"/>
      <c r="AT151" s="17" t="s">
        <v>125</v>
      </c>
      <c r="AU151" s="17" t="s">
        <v>85</v>
      </c>
    </row>
    <row r="152" spans="1:65" s="2" customFormat="1" ht="21.75" customHeight="1">
      <c r="A152" s="34"/>
      <c r="B152" s="35"/>
      <c r="C152" s="203" t="s">
        <v>175</v>
      </c>
      <c r="D152" s="203" t="s">
        <v>119</v>
      </c>
      <c r="E152" s="204" t="s">
        <v>176</v>
      </c>
      <c r="F152" s="205" t="s">
        <v>177</v>
      </c>
      <c r="G152" s="206" t="s">
        <v>122</v>
      </c>
      <c r="H152" s="207">
        <v>1</v>
      </c>
      <c r="I152" s="208"/>
      <c r="J152" s="209">
        <f>ROUND(I152*H152,2)</f>
        <v>0</v>
      </c>
      <c r="K152" s="205" t="s">
        <v>1</v>
      </c>
      <c r="L152" s="39"/>
      <c r="M152" s="210" t="s">
        <v>1</v>
      </c>
      <c r="N152" s="211" t="s">
        <v>40</v>
      </c>
      <c r="O152" s="71"/>
      <c r="P152" s="212">
        <f>O152*H152</f>
        <v>0</v>
      </c>
      <c r="Q152" s="212">
        <v>0</v>
      </c>
      <c r="R152" s="212">
        <f>Q152*H152</f>
        <v>0</v>
      </c>
      <c r="S152" s="212">
        <v>0</v>
      </c>
      <c r="T152" s="213">
        <f>S152*H152</f>
        <v>0</v>
      </c>
      <c r="U152" s="34"/>
      <c r="V152" s="34"/>
      <c r="W152" s="34"/>
      <c r="X152" s="34"/>
      <c r="Y152" s="34"/>
      <c r="Z152" s="34"/>
      <c r="AA152" s="34"/>
      <c r="AB152" s="34"/>
      <c r="AC152" s="34"/>
      <c r="AD152" s="34"/>
      <c r="AE152" s="34"/>
      <c r="AR152" s="214" t="s">
        <v>133</v>
      </c>
      <c r="AT152" s="214" t="s">
        <v>119</v>
      </c>
      <c r="AU152" s="214" t="s">
        <v>85</v>
      </c>
      <c r="AY152" s="17" t="s">
        <v>116</v>
      </c>
      <c r="BE152" s="215">
        <f>IF(N152="základní",J152,0)</f>
        <v>0</v>
      </c>
      <c r="BF152" s="215">
        <f>IF(N152="snížená",J152,0)</f>
        <v>0</v>
      </c>
      <c r="BG152" s="215">
        <f>IF(N152="zákl. přenesená",J152,0)</f>
        <v>0</v>
      </c>
      <c r="BH152" s="215">
        <f>IF(N152="sníž. přenesená",J152,0)</f>
        <v>0</v>
      </c>
      <c r="BI152" s="215">
        <f>IF(N152="nulová",J152,0)</f>
        <v>0</v>
      </c>
      <c r="BJ152" s="17" t="s">
        <v>83</v>
      </c>
      <c r="BK152" s="215">
        <f>ROUND(I152*H152,2)</f>
        <v>0</v>
      </c>
      <c r="BL152" s="17" t="s">
        <v>133</v>
      </c>
      <c r="BM152" s="214" t="s">
        <v>178</v>
      </c>
    </row>
    <row r="153" spans="1:47" s="2" customFormat="1" ht="10.2">
      <c r="A153" s="34"/>
      <c r="B153" s="35"/>
      <c r="C153" s="36"/>
      <c r="D153" s="216" t="s">
        <v>125</v>
      </c>
      <c r="E153" s="36"/>
      <c r="F153" s="217" t="s">
        <v>177</v>
      </c>
      <c r="G153" s="36"/>
      <c r="H153" s="36"/>
      <c r="I153" s="115"/>
      <c r="J153" s="36"/>
      <c r="K153" s="36"/>
      <c r="L153" s="39"/>
      <c r="M153" s="218"/>
      <c r="N153" s="219"/>
      <c r="O153" s="71"/>
      <c r="P153" s="71"/>
      <c r="Q153" s="71"/>
      <c r="R153" s="71"/>
      <c r="S153" s="71"/>
      <c r="T153" s="72"/>
      <c r="U153" s="34"/>
      <c r="V153" s="34"/>
      <c r="W153" s="34"/>
      <c r="X153" s="34"/>
      <c r="Y153" s="34"/>
      <c r="Z153" s="34"/>
      <c r="AA153" s="34"/>
      <c r="AB153" s="34"/>
      <c r="AC153" s="34"/>
      <c r="AD153" s="34"/>
      <c r="AE153" s="34"/>
      <c r="AT153" s="17" t="s">
        <v>125</v>
      </c>
      <c r="AU153" s="17" t="s">
        <v>85</v>
      </c>
    </row>
    <row r="154" spans="1:65" s="2" customFormat="1" ht="16.5" customHeight="1">
      <c r="A154" s="34"/>
      <c r="B154" s="35"/>
      <c r="C154" s="203" t="s">
        <v>179</v>
      </c>
      <c r="D154" s="203" t="s">
        <v>119</v>
      </c>
      <c r="E154" s="204" t="s">
        <v>180</v>
      </c>
      <c r="F154" s="205" t="s">
        <v>181</v>
      </c>
      <c r="G154" s="206" t="s">
        <v>122</v>
      </c>
      <c r="H154" s="207">
        <v>1</v>
      </c>
      <c r="I154" s="208"/>
      <c r="J154" s="209">
        <f>ROUND(I154*H154,2)</f>
        <v>0</v>
      </c>
      <c r="K154" s="205" t="s">
        <v>1</v>
      </c>
      <c r="L154" s="39"/>
      <c r="M154" s="210" t="s">
        <v>1</v>
      </c>
      <c r="N154" s="211" t="s">
        <v>40</v>
      </c>
      <c r="O154" s="71"/>
      <c r="P154" s="212">
        <f>O154*H154</f>
        <v>0</v>
      </c>
      <c r="Q154" s="212">
        <v>0</v>
      </c>
      <c r="R154" s="212">
        <f>Q154*H154</f>
        <v>0</v>
      </c>
      <c r="S154" s="212">
        <v>0</v>
      </c>
      <c r="T154" s="213">
        <f>S154*H154</f>
        <v>0</v>
      </c>
      <c r="U154" s="34"/>
      <c r="V154" s="34"/>
      <c r="W154" s="34"/>
      <c r="X154" s="34"/>
      <c r="Y154" s="34"/>
      <c r="Z154" s="34"/>
      <c r="AA154" s="34"/>
      <c r="AB154" s="34"/>
      <c r="AC154" s="34"/>
      <c r="AD154" s="34"/>
      <c r="AE154" s="34"/>
      <c r="AR154" s="214" t="s">
        <v>133</v>
      </c>
      <c r="AT154" s="214" t="s">
        <v>119</v>
      </c>
      <c r="AU154" s="214" t="s">
        <v>85</v>
      </c>
      <c r="AY154" s="17" t="s">
        <v>116</v>
      </c>
      <c r="BE154" s="215">
        <f>IF(N154="základní",J154,0)</f>
        <v>0</v>
      </c>
      <c r="BF154" s="215">
        <f>IF(N154="snížená",J154,0)</f>
        <v>0</v>
      </c>
      <c r="BG154" s="215">
        <f>IF(N154="zákl. přenesená",J154,0)</f>
        <v>0</v>
      </c>
      <c r="BH154" s="215">
        <f>IF(N154="sníž. přenesená",J154,0)</f>
        <v>0</v>
      </c>
      <c r="BI154" s="215">
        <f>IF(N154="nulová",J154,0)</f>
        <v>0</v>
      </c>
      <c r="BJ154" s="17" t="s">
        <v>83</v>
      </c>
      <c r="BK154" s="215">
        <f>ROUND(I154*H154,2)</f>
        <v>0</v>
      </c>
      <c r="BL154" s="17" t="s">
        <v>133</v>
      </c>
      <c r="BM154" s="214" t="s">
        <v>182</v>
      </c>
    </row>
    <row r="155" spans="1:47" s="2" customFormat="1" ht="10.2">
      <c r="A155" s="34"/>
      <c r="B155" s="35"/>
      <c r="C155" s="36"/>
      <c r="D155" s="216" t="s">
        <v>125</v>
      </c>
      <c r="E155" s="36"/>
      <c r="F155" s="217" t="s">
        <v>181</v>
      </c>
      <c r="G155" s="36"/>
      <c r="H155" s="36"/>
      <c r="I155" s="115"/>
      <c r="J155" s="36"/>
      <c r="K155" s="36"/>
      <c r="L155" s="39"/>
      <c r="M155" s="218"/>
      <c r="N155" s="219"/>
      <c r="O155" s="71"/>
      <c r="P155" s="71"/>
      <c r="Q155" s="71"/>
      <c r="R155" s="71"/>
      <c r="S155" s="71"/>
      <c r="T155" s="72"/>
      <c r="U155" s="34"/>
      <c r="V155" s="34"/>
      <c r="W155" s="34"/>
      <c r="X155" s="34"/>
      <c r="Y155" s="34"/>
      <c r="Z155" s="34"/>
      <c r="AA155" s="34"/>
      <c r="AB155" s="34"/>
      <c r="AC155" s="34"/>
      <c r="AD155" s="34"/>
      <c r="AE155" s="34"/>
      <c r="AT155" s="17" t="s">
        <v>125</v>
      </c>
      <c r="AU155" s="17" t="s">
        <v>85</v>
      </c>
    </row>
    <row r="156" spans="1:65" s="2" customFormat="1" ht="16.5" customHeight="1">
      <c r="A156" s="34"/>
      <c r="B156" s="35"/>
      <c r="C156" s="203" t="s">
        <v>8</v>
      </c>
      <c r="D156" s="203" t="s">
        <v>119</v>
      </c>
      <c r="E156" s="204" t="s">
        <v>183</v>
      </c>
      <c r="F156" s="205" t="s">
        <v>184</v>
      </c>
      <c r="G156" s="206" t="s">
        <v>122</v>
      </c>
      <c r="H156" s="207">
        <v>1</v>
      </c>
      <c r="I156" s="208"/>
      <c r="J156" s="209">
        <f>ROUND(I156*H156,2)</f>
        <v>0</v>
      </c>
      <c r="K156" s="205" t="s">
        <v>139</v>
      </c>
      <c r="L156" s="39"/>
      <c r="M156" s="210" t="s">
        <v>1</v>
      </c>
      <c r="N156" s="211" t="s">
        <v>40</v>
      </c>
      <c r="O156" s="71"/>
      <c r="P156" s="212">
        <f>O156*H156</f>
        <v>0</v>
      </c>
      <c r="Q156" s="212">
        <v>0</v>
      </c>
      <c r="R156" s="212">
        <f>Q156*H156</f>
        <v>0</v>
      </c>
      <c r="S156" s="212">
        <v>0</v>
      </c>
      <c r="T156" s="213">
        <f>S156*H156</f>
        <v>0</v>
      </c>
      <c r="U156" s="34"/>
      <c r="V156" s="34"/>
      <c r="W156" s="34"/>
      <c r="X156" s="34"/>
      <c r="Y156" s="34"/>
      <c r="Z156" s="34"/>
      <c r="AA156" s="34"/>
      <c r="AB156" s="34"/>
      <c r="AC156" s="34"/>
      <c r="AD156" s="34"/>
      <c r="AE156" s="34"/>
      <c r="AR156" s="214" t="s">
        <v>123</v>
      </c>
      <c r="AT156" s="214" t="s">
        <v>119</v>
      </c>
      <c r="AU156" s="214" t="s">
        <v>85</v>
      </c>
      <c r="AY156" s="17" t="s">
        <v>116</v>
      </c>
      <c r="BE156" s="215">
        <f>IF(N156="základní",J156,0)</f>
        <v>0</v>
      </c>
      <c r="BF156" s="215">
        <f>IF(N156="snížená",J156,0)</f>
        <v>0</v>
      </c>
      <c r="BG156" s="215">
        <f>IF(N156="zákl. přenesená",J156,0)</f>
        <v>0</v>
      </c>
      <c r="BH156" s="215">
        <f>IF(N156="sníž. přenesená",J156,0)</f>
        <v>0</v>
      </c>
      <c r="BI156" s="215">
        <f>IF(N156="nulová",J156,0)</f>
        <v>0</v>
      </c>
      <c r="BJ156" s="17" t="s">
        <v>83</v>
      </c>
      <c r="BK156" s="215">
        <f>ROUND(I156*H156,2)</f>
        <v>0</v>
      </c>
      <c r="BL156" s="17" t="s">
        <v>123</v>
      </c>
      <c r="BM156" s="214" t="s">
        <v>185</v>
      </c>
    </row>
    <row r="157" spans="1:47" s="2" customFormat="1" ht="10.2">
      <c r="A157" s="34"/>
      <c r="B157" s="35"/>
      <c r="C157" s="36"/>
      <c r="D157" s="216" t="s">
        <v>125</v>
      </c>
      <c r="E157" s="36"/>
      <c r="F157" s="217" t="s">
        <v>184</v>
      </c>
      <c r="G157" s="36"/>
      <c r="H157" s="36"/>
      <c r="I157" s="115"/>
      <c r="J157" s="36"/>
      <c r="K157" s="36"/>
      <c r="L157" s="39"/>
      <c r="M157" s="218"/>
      <c r="N157" s="219"/>
      <c r="O157" s="71"/>
      <c r="P157" s="71"/>
      <c r="Q157" s="71"/>
      <c r="R157" s="71"/>
      <c r="S157" s="71"/>
      <c r="T157" s="72"/>
      <c r="U157" s="34"/>
      <c r="V157" s="34"/>
      <c r="W157" s="34"/>
      <c r="X157" s="34"/>
      <c r="Y157" s="34"/>
      <c r="Z157" s="34"/>
      <c r="AA157" s="34"/>
      <c r="AB157" s="34"/>
      <c r="AC157" s="34"/>
      <c r="AD157" s="34"/>
      <c r="AE157" s="34"/>
      <c r="AT157" s="17" t="s">
        <v>125</v>
      </c>
      <c r="AU157" s="17" t="s">
        <v>85</v>
      </c>
    </row>
    <row r="158" spans="1:65" s="2" customFormat="1" ht="16.5" customHeight="1">
      <c r="A158" s="34"/>
      <c r="B158" s="35"/>
      <c r="C158" s="203" t="s">
        <v>186</v>
      </c>
      <c r="D158" s="203" t="s">
        <v>119</v>
      </c>
      <c r="E158" s="204" t="s">
        <v>187</v>
      </c>
      <c r="F158" s="205" t="s">
        <v>188</v>
      </c>
      <c r="G158" s="206" t="s">
        <v>122</v>
      </c>
      <c r="H158" s="207">
        <v>1</v>
      </c>
      <c r="I158" s="208"/>
      <c r="J158" s="209">
        <f>ROUND(I158*H158,2)</f>
        <v>0</v>
      </c>
      <c r="K158" s="205" t="s">
        <v>139</v>
      </c>
      <c r="L158" s="39"/>
      <c r="M158" s="210" t="s">
        <v>1</v>
      </c>
      <c r="N158" s="211" t="s">
        <v>40</v>
      </c>
      <c r="O158" s="71"/>
      <c r="P158" s="212">
        <f>O158*H158</f>
        <v>0</v>
      </c>
      <c r="Q158" s="212">
        <v>0</v>
      </c>
      <c r="R158" s="212">
        <f>Q158*H158</f>
        <v>0</v>
      </c>
      <c r="S158" s="212">
        <v>0</v>
      </c>
      <c r="T158" s="213">
        <f>S158*H158</f>
        <v>0</v>
      </c>
      <c r="U158" s="34"/>
      <c r="V158" s="34"/>
      <c r="W158" s="34"/>
      <c r="X158" s="34"/>
      <c r="Y158" s="34"/>
      <c r="Z158" s="34"/>
      <c r="AA158" s="34"/>
      <c r="AB158" s="34"/>
      <c r="AC158" s="34"/>
      <c r="AD158" s="34"/>
      <c r="AE158" s="34"/>
      <c r="AR158" s="214" t="s">
        <v>123</v>
      </c>
      <c r="AT158" s="214" t="s">
        <v>119</v>
      </c>
      <c r="AU158" s="214" t="s">
        <v>85</v>
      </c>
      <c r="AY158" s="17" t="s">
        <v>116</v>
      </c>
      <c r="BE158" s="215">
        <f>IF(N158="základní",J158,0)</f>
        <v>0</v>
      </c>
      <c r="BF158" s="215">
        <f>IF(N158="snížená",J158,0)</f>
        <v>0</v>
      </c>
      <c r="BG158" s="215">
        <f>IF(N158="zákl. přenesená",J158,0)</f>
        <v>0</v>
      </c>
      <c r="BH158" s="215">
        <f>IF(N158="sníž. přenesená",J158,0)</f>
        <v>0</v>
      </c>
      <c r="BI158" s="215">
        <f>IF(N158="nulová",J158,0)</f>
        <v>0</v>
      </c>
      <c r="BJ158" s="17" t="s">
        <v>83</v>
      </c>
      <c r="BK158" s="215">
        <f>ROUND(I158*H158,2)</f>
        <v>0</v>
      </c>
      <c r="BL158" s="17" t="s">
        <v>123</v>
      </c>
      <c r="BM158" s="214" t="s">
        <v>189</v>
      </c>
    </row>
    <row r="159" spans="1:47" s="2" customFormat="1" ht="10.2">
      <c r="A159" s="34"/>
      <c r="B159" s="35"/>
      <c r="C159" s="36"/>
      <c r="D159" s="216" t="s">
        <v>125</v>
      </c>
      <c r="E159" s="36"/>
      <c r="F159" s="217" t="s">
        <v>188</v>
      </c>
      <c r="G159" s="36"/>
      <c r="H159" s="36"/>
      <c r="I159" s="115"/>
      <c r="J159" s="36"/>
      <c r="K159" s="36"/>
      <c r="L159" s="39"/>
      <c r="M159" s="218"/>
      <c r="N159" s="219"/>
      <c r="O159" s="71"/>
      <c r="P159" s="71"/>
      <c r="Q159" s="71"/>
      <c r="R159" s="71"/>
      <c r="S159" s="71"/>
      <c r="T159" s="72"/>
      <c r="U159" s="34"/>
      <c r="V159" s="34"/>
      <c r="W159" s="34"/>
      <c r="X159" s="34"/>
      <c r="Y159" s="34"/>
      <c r="Z159" s="34"/>
      <c r="AA159" s="34"/>
      <c r="AB159" s="34"/>
      <c r="AC159" s="34"/>
      <c r="AD159" s="34"/>
      <c r="AE159" s="34"/>
      <c r="AT159" s="17" t="s">
        <v>125</v>
      </c>
      <c r="AU159" s="17" t="s">
        <v>85</v>
      </c>
    </row>
    <row r="160" spans="2:63" s="12" customFormat="1" ht="22.8" customHeight="1">
      <c r="B160" s="187"/>
      <c r="C160" s="188"/>
      <c r="D160" s="189" t="s">
        <v>74</v>
      </c>
      <c r="E160" s="201" t="s">
        <v>190</v>
      </c>
      <c r="F160" s="201" t="s">
        <v>191</v>
      </c>
      <c r="G160" s="188"/>
      <c r="H160" s="188"/>
      <c r="I160" s="191"/>
      <c r="J160" s="202">
        <f>BK160</f>
        <v>0</v>
      </c>
      <c r="K160" s="188"/>
      <c r="L160" s="193"/>
      <c r="M160" s="194"/>
      <c r="N160" s="195"/>
      <c r="O160" s="195"/>
      <c r="P160" s="196">
        <f>SUM(P161:P164)</f>
        <v>0</v>
      </c>
      <c r="Q160" s="195"/>
      <c r="R160" s="196">
        <f>SUM(R161:R164)</f>
        <v>0</v>
      </c>
      <c r="S160" s="195"/>
      <c r="T160" s="197">
        <f>SUM(T161:T164)</f>
        <v>0</v>
      </c>
      <c r="AR160" s="198" t="s">
        <v>115</v>
      </c>
      <c r="AT160" s="199" t="s">
        <v>74</v>
      </c>
      <c r="AU160" s="199" t="s">
        <v>83</v>
      </c>
      <c r="AY160" s="198" t="s">
        <v>116</v>
      </c>
      <c r="BK160" s="200">
        <f>SUM(BK161:BK164)</f>
        <v>0</v>
      </c>
    </row>
    <row r="161" spans="1:65" s="2" customFormat="1" ht="16.5" customHeight="1">
      <c r="A161" s="34"/>
      <c r="B161" s="35"/>
      <c r="C161" s="203" t="s">
        <v>192</v>
      </c>
      <c r="D161" s="203" t="s">
        <v>119</v>
      </c>
      <c r="E161" s="204" t="s">
        <v>193</v>
      </c>
      <c r="F161" s="205" t="s">
        <v>194</v>
      </c>
      <c r="G161" s="206" t="s">
        <v>122</v>
      </c>
      <c r="H161" s="207">
        <v>1</v>
      </c>
      <c r="I161" s="208"/>
      <c r="J161" s="209">
        <f>ROUND(I161*H161,2)</f>
        <v>0</v>
      </c>
      <c r="K161" s="205" t="s">
        <v>139</v>
      </c>
      <c r="L161" s="39"/>
      <c r="M161" s="210" t="s">
        <v>1</v>
      </c>
      <c r="N161" s="211" t="s">
        <v>40</v>
      </c>
      <c r="O161" s="71"/>
      <c r="P161" s="212">
        <f>O161*H161</f>
        <v>0</v>
      </c>
      <c r="Q161" s="212">
        <v>0</v>
      </c>
      <c r="R161" s="212">
        <f>Q161*H161</f>
        <v>0</v>
      </c>
      <c r="S161" s="212">
        <v>0</v>
      </c>
      <c r="T161" s="213">
        <f>S161*H161</f>
        <v>0</v>
      </c>
      <c r="U161" s="34"/>
      <c r="V161" s="34"/>
      <c r="W161" s="34"/>
      <c r="X161" s="34"/>
      <c r="Y161" s="34"/>
      <c r="Z161" s="34"/>
      <c r="AA161" s="34"/>
      <c r="AB161" s="34"/>
      <c r="AC161" s="34"/>
      <c r="AD161" s="34"/>
      <c r="AE161" s="34"/>
      <c r="AR161" s="214" t="s">
        <v>123</v>
      </c>
      <c r="AT161" s="214" t="s">
        <v>119</v>
      </c>
      <c r="AU161" s="214" t="s">
        <v>85</v>
      </c>
      <c r="AY161" s="17" t="s">
        <v>116</v>
      </c>
      <c r="BE161" s="215">
        <f>IF(N161="základní",J161,0)</f>
        <v>0</v>
      </c>
      <c r="BF161" s="215">
        <f>IF(N161="snížená",J161,0)</f>
        <v>0</v>
      </c>
      <c r="BG161" s="215">
        <f>IF(N161="zákl. přenesená",J161,0)</f>
        <v>0</v>
      </c>
      <c r="BH161" s="215">
        <f>IF(N161="sníž. přenesená",J161,0)</f>
        <v>0</v>
      </c>
      <c r="BI161" s="215">
        <f>IF(N161="nulová",J161,0)</f>
        <v>0</v>
      </c>
      <c r="BJ161" s="17" t="s">
        <v>83</v>
      </c>
      <c r="BK161" s="215">
        <f>ROUND(I161*H161,2)</f>
        <v>0</v>
      </c>
      <c r="BL161" s="17" t="s">
        <v>123</v>
      </c>
      <c r="BM161" s="214" t="s">
        <v>195</v>
      </c>
    </row>
    <row r="162" spans="1:47" s="2" customFormat="1" ht="10.2">
      <c r="A162" s="34"/>
      <c r="B162" s="35"/>
      <c r="C162" s="36"/>
      <c r="D162" s="216" t="s">
        <v>125</v>
      </c>
      <c r="E162" s="36"/>
      <c r="F162" s="217" t="s">
        <v>194</v>
      </c>
      <c r="G162" s="36"/>
      <c r="H162" s="36"/>
      <c r="I162" s="115"/>
      <c r="J162" s="36"/>
      <c r="K162" s="36"/>
      <c r="L162" s="39"/>
      <c r="M162" s="218"/>
      <c r="N162" s="219"/>
      <c r="O162" s="71"/>
      <c r="P162" s="71"/>
      <c r="Q162" s="71"/>
      <c r="R162" s="71"/>
      <c r="S162" s="71"/>
      <c r="T162" s="72"/>
      <c r="U162" s="34"/>
      <c r="V162" s="34"/>
      <c r="W162" s="34"/>
      <c r="X162" s="34"/>
      <c r="Y162" s="34"/>
      <c r="Z162" s="34"/>
      <c r="AA162" s="34"/>
      <c r="AB162" s="34"/>
      <c r="AC162" s="34"/>
      <c r="AD162" s="34"/>
      <c r="AE162" s="34"/>
      <c r="AT162" s="17" t="s">
        <v>125</v>
      </c>
      <c r="AU162" s="17" t="s">
        <v>85</v>
      </c>
    </row>
    <row r="163" spans="1:65" s="2" customFormat="1" ht="16.5" customHeight="1">
      <c r="A163" s="34"/>
      <c r="B163" s="35"/>
      <c r="C163" s="203" t="s">
        <v>196</v>
      </c>
      <c r="D163" s="203" t="s">
        <v>119</v>
      </c>
      <c r="E163" s="204" t="s">
        <v>197</v>
      </c>
      <c r="F163" s="205" t="s">
        <v>198</v>
      </c>
      <c r="G163" s="206" t="s">
        <v>122</v>
      </c>
      <c r="H163" s="207">
        <v>1</v>
      </c>
      <c r="I163" s="208"/>
      <c r="J163" s="209">
        <f>ROUND(I163*H163,2)</f>
        <v>0</v>
      </c>
      <c r="K163" s="205" t="s">
        <v>1</v>
      </c>
      <c r="L163" s="39"/>
      <c r="M163" s="210" t="s">
        <v>1</v>
      </c>
      <c r="N163" s="211" t="s">
        <v>40</v>
      </c>
      <c r="O163" s="71"/>
      <c r="P163" s="212">
        <f>O163*H163</f>
        <v>0</v>
      </c>
      <c r="Q163" s="212">
        <v>0</v>
      </c>
      <c r="R163" s="212">
        <f>Q163*H163</f>
        <v>0</v>
      </c>
      <c r="S163" s="212">
        <v>0</v>
      </c>
      <c r="T163" s="213">
        <f>S163*H163</f>
        <v>0</v>
      </c>
      <c r="U163" s="34"/>
      <c r="V163" s="34"/>
      <c r="W163" s="34"/>
      <c r="X163" s="34"/>
      <c r="Y163" s="34"/>
      <c r="Z163" s="34"/>
      <c r="AA163" s="34"/>
      <c r="AB163" s="34"/>
      <c r="AC163" s="34"/>
      <c r="AD163" s="34"/>
      <c r="AE163" s="34"/>
      <c r="AR163" s="214" t="s">
        <v>133</v>
      </c>
      <c r="AT163" s="214" t="s">
        <v>119</v>
      </c>
      <c r="AU163" s="214" t="s">
        <v>85</v>
      </c>
      <c r="AY163" s="17" t="s">
        <v>116</v>
      </c>
      <c r="BE163" s="215">
        <f>IF(N163="základní",J163,0)</f>
        <v>0</v>
      </c>
      <c r="BF163" s="215">
        <f>IF(N163="snížená",J163,0)</f>
        <v>0</v>
      </c>
      <c r="BG163" s="215">
        <f>IF(N163="zákl. přenesená",J163,0)</f>
        <v>0</v>
      </c>
      <c r="BH163" s="215">
        <f>IF(N163="sníž. přenesená",J163,0)</f>
        <v>0</v>
      </c>
      <c r="BI163" s="215">
        <f>IF(N163="nulová",J163,0)</f>
        <v>0</v>
      </c>
      <c r="BJ163" s="17" t="s">
        <v>83</v>
      </c>
      <c r="BK163" s="215">
        <f>ROUND(I163*H163,2)</f>
        <v>0</v>
      </c>
      <c r="BL163" s="17" t="s">
        <v>133</v>
      </c>
      <c r="BM163" s="214" t="s">
        <v>199</v>
      </c>
    </row>
    <row r="164" spans="1:47" s="2" customFormat="1" ht="10.2">
      <c r="A164" s="34"/>
      <c r="B164" s="35"/>
      <c r="C164" s="36"/>
      <c r="D164" s="216" t="s">
        <v>125</v>
      </c>
      <c r="E164" s="36"/>
      <c r="F164" s="217" t="s">
        <v>198</v>
      </c>
      <c r="G164" s="36"/>
      <c r="H164" s="36"/>
      <c r="I164" s="115"/>
      <c r="J164" s="36"/>
      <c r="K164" s="36"/>
      <c r="L164" s="39"/>
      <c r="M164" s="220"/>
      <c r="N164" s="221"/>
      <c r="O164" s="222"/>
      <c r="P164" s="222"/>
      <c r="Q164" s="222"/>
      <c r="R164" s="222"/>
      <c r="S164" s="222"/>
      <c r="T164" s="223"/>
      <c r="U164" s="34"/>
      <c r="V164" s="34"/>
      <c r="W164" s="34"/>
      <c r="X164" s="34"/>
      <c r="Y164" s="34"/>
      <c r="Z164" s="34"/>
      <c r="AA164" s="34"/>
      <c r="AB164" s="34"/>
      <c r="AC164" s="34"/>
      <c r="AD164" s="34"/>
      <c r="AE164" s="34"/>
      <c r="AT164" s="17" t="s">
        <v>125</v>
      </c>
      <c r="AU164" s="17" t="s">
        <v>85</v>
      </c>
    </row>
    <row r="165" spans="1:31" s="2" customFormat="1" ht="6.9" customHeight="1">
      <c r="A165" s="34"/>
      <c r="B165" s="54"/>
      <c r="C165" s="55"/>
      <c r="D165" s="55"/>
      <c r="E165" s="55"/>
      <c r="F165" s="55"/>
      <c r="G165" s="55"/>
      <c r="H165" s="55"/>
      <c r="I165" s="152"/>
      <c r="J165" s="55"/>
      <c r="K165" s="55"/>
      <c r="L165" s="39"/>
      <c r="M165" s="34"/>
      <c r="O165" s="34"/>
      <c r="P165" s="34"/>
      <c r="Q165" s="34"/>
      <c r="R165" s="34"/>
      <c r="S165" s="34"/>
      <c r="T165" s="34"/>
      <c r="U165" s="34"/>
      <c r="V165" s="34"/>
      <c r="W165" s="34"/>
      <c r="X165" s="34"/>
      <c r="Y165" s="34"/>
      <c r="Z165" s="34"/>
      <c r="AA165" s="34"/>
      <c r="AB165" s="34"/>
      <c r="AC165" s="34"/>
      <c r="AD165" s="34"/>
      <c r="AE165" s="34"/>
    </row>
  </sheetData>
  <sheetProtection algorithmName="SHA-512" hashValue="ZnOIKDHIAZmyupRAWEHoc7LRJ0pEOjz9FeNyEgHJYr76C2u3ci0Z+irY8kJJlYomXurtQwK6ftKO4kNdQGkhnA==" saltValue="Mdiz2dfN0UjkoQTtUfdVHzgKhUF794iAQ/DfVqZfHy727V8FMY6svWEvl4Hh20XJrE57KnQh26CZm//CKDG/cQ==" spinCount="100000" sheet="1" objects="1" scenarios="1" formatColumns="0" formatRows="0" autoFilter="0"/>
  <autoFilter ref="C121:K164"/>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08"/>
      <c r="L2" s="307"/>
      <c r="M2" s="307"/>
      <c r="N2" s="307"/>
      <c r="O2" s="307"/>
      <c r="P2" s="307"/>
      <c r="Q2" s="307"/>
      <c r="R2" s="307"/>
      <c r="S2" s="307"/>
      <c r="T2" s="307"/>
      <c r="U2" s="307"/>
      <c r="V2" s="307"/>
      <c r="AT2" s="17" t="s">
        <v>88</v>
      </c>
    </row>
    <row r="3" spans="2:46" s="1" customFormat="1" ht="6.9" customHeight="1">
      <c r="B3" s="109"/>
      <c r="C3" s="110"/>
      <c r="D3" s="110"/>
      <c r="E3" s="110"/>
      <c r="F3" s="110"/>
      <c r="G3" s="110"/>
      <c r="H3" s="110"/>
      <c r="I3" s="111"/>
      <c r="J3" s="110"/>
      <c r="K3" s="110"/>
      <c r="L3" s="20"/>
      <c r="AT3" s="17" t="s">
        <v>85</v>
      </c>
    </row>
    <row r="4" spans="2:46" s="1" customFormat="1" ht="24.9" customHeight="1">
      <c r="B4" s="20"/>
      <c r="D4" s="112" t="s">
        <v>89</v>
      </c>
      <c r="I4" s="108"/>
      <c r="L4" s="20"/>
      <c r="M4" s="113" t="s">
        <v>10</v>
      </c>
      <c r="AT4" s="17" t="s">
        <v>4</v>
      </c>
    </row>
    <row r="5" spans="2:12" s="1" customFormat="1" ht="6.9" customHeight="1">
      <c r="B5" s="20"/>
      <c r="I5" s="108"/>
      <c r="L5" s="20"/>
    </row>
    <row r="6" spans="2:12" s="1" customFormat="1" ht="12" customHeight="1">
      <c r="B6" s="20"/>
      <c r="D6" s="114" t="s">
        <v>16</v>
      </c>
      <c r="I6" s="108"/>
      <c r="L6" s="20"/>
    </row>
    <row r="7" spans="2:12" s="1" customFormat="1" ht="16.5" customHeight="1">
      <c r="B7" s="20"/>
      <c r="E7" s="308" t="str">
        <f>'Rekapitulace stavby'!K6</f>
        <v>Podzemní kontejnerové stanoviště na náměstí ve Valašském Meziříčí</v>
      </c>
      <c r="F7" s="309"/>
      <c r="G7" s="309"/>
      <c r="H7" s="309"/>
      <c r="I7" s="108"/>
      <c r="L7" s="20"/>
    </row>
    <row r="8" spans="1:31" s="2" customFormat="1" ht="12" customHeight="1">
      <c r="A8" s="34"/>
      <c r="B8" s="39"/>
      <c r="C8" s="34"/>
      <c r="D8" s="114" t="s">
        <v>90</v>
      </c>
      <c r="E8" s="34"/>
      <c r="F8" s="34"/>
      <c r="G8" s="34"/>
      <c r="H8" s="34"/>
      <c r="I8" s="115"/>
      <c r="J8" s="34"/>
      <c r="K8" s="34"/>
      <c r="L8" s="51"/>
      <c r="S8" s="34"/>
      <c r="T8" s="34"/>
      <c r="U8" s="34"/>
      <c r="V8" s="34"/>
      <c r="W8" s="34"/>
      <c r="X8" s="34"/>
      <c r="Y8" s="34"/>
      <c r="Z8" s="34"/>
      <c r="AA8" s="34"/>
      <c r="AB8" s="34"/>
      <c r="AC8" s="34"/>
      <c r="AD8" s="34"/>
      <c r="AE8" s="34"/>
    </row>
    <row r="9" spans="1:31" s="2" customFormat="1" ht="16.5" customHeight="1">
      <c r="A9" s="34"/>
      <c r="B9" s="39"/>
      <c r="C9" s="34"/>
      <c r="D9" s="34"/>
      <c r="E9" s="310" t="s">
        <v>200</v>
      </c>
      <c r="F9" s="311"/>
      <c r="G9" s="311"/>
      <c r="H9" s="311"/>
      <c r="I9" s="115"/>
      <c r="J9" s="34"/>
      <c r="K9" s="34"/>
      <c r="L9" s="51"/>
      <c r="S9" s="34"/>
      <c r="T9" s="34"/>
      <c r="U9" s="34"/>
      <c r="V9" s="34"/>
      <c r="W9" s="34"/>
      <c r="X9" s="34"/>
      <c r="Y9" s="34"/>
      <c r="Z9" s="34"/>
      <c r="AA9" s="34"/>
      <c r="AB9" s="34"/>
      <c r="AC9" s="34"/>
      <c r="AD9" s="34"/>
      <c r="AE9" s="34"/>
    </row>
    <row r="10" spans="1:31" s="2" customFormat="1" ht="10.2">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4" t="s">
        <v>20</v>
      </c>
      <c r="E12" s="34"/>
      <c r="F12" s="116" t="s">
        <v>21</v>
      </c>
      <c r="G12" s="34"/>
      <c r="H12" s="34"/>
      <c r="I12" s="117" t="s">
        <v>22</v>
      </c>
      <c r="J12" s="118" t="str">
        <f>'Rekapitulace stavby'!AN8</f>
        <v>25. 11. 2020</v>
      </c>
      <c r="K12" s="34"/>
      <c r="L12" s="51"/>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4" t="s">
        <v>24</v>
      </c>
      <c r="E14" s="34"/>
      <c r="F14" s="34"/>
      <c r="G14" s="34"/>
      <c r="H14" s="34"/>
      <c r="I14" s="117" t="s">
        <v>25</v>
      </c>
      <c r="J14" s="116"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6" t="s">
        <v>26</v>
      </c>
      <c r="F15" s="34"/>
      <c r="G15" s="34"/>
      <c r="H15" s="34"/>
      <c r="I15" s="117" t="s">
        <v>27</v>
      </c>
      <c r="J15" s="116" t="s">
        <v>1</v>
      </c>
      <c r="K15" s="34"/>
      <c r="L15" s="51"/>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4" t="s">
        <v>28</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2" t="str">
        <f>'Rekapitulace stavby'!E14</f>
        <v>Vyplň údaj</v>
      </c>
      <c r="F18" s="313"/>
      <c r="G18" s="313"/>
      <c r="H18" s="313"/>
      <c r="I18" s="117"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4" t="s">
        <v>30</v>
      </c>
      <c r="E20" s="34"/>
      <c r="F20" s="34"/>
      <c r="G20" s="34"/>
      <c r="H20" s="34"/>
      <c r="I20" s="117" t="s">
        <v>25</v>
      </c>
      <c r="J20" s="116"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6" t="s">
        <v>31</v>
      </c>
      <c r="F21" s="34"/>
      <c r="G21" s="34"/>
      <c r="H21" s="34"/>
      <c r="I21" s="117" t="s">
        <v>27</v>
      </c>
      <c r="J21" s="116" t="s">
        <v>1</v>
      </c>
      <c r="K21" s="34"/>
      <c r="L21" s="51"/>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4" t="s">
        <v>33</v>
      </c>
      <c r="E23" s="34"/>
      <c r="F23" s="34"/>
      <c r="G23" s="34"/>
      <c r="H23" s="34"/>
      <c r="I23" s="117" t="s">
        <v>25</v>
      </c>
      <c r="J23" s="116"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6" t="s">
        <v>31</v>
      </c>
      <c r="F24" s="34"/>
      <c r="G24" s="34"/>
      <c r="H24" s="34"/>
      <c r="I24" s="117" t="s">
        <v>27</v>
      </c>
      <c r="J24" s="116" t="s">
        <v>1</v>
      </c>
      <c r="K24" s="34"/>
      <c r="L24" s="51"/>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4" t="s">
        <v>34</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16.5" customHeight="1">
      <c r="A27" s="119"/>
      <c r="B27" s="120"/>
      <c r="C27" s="119"/>
      <c r="D27" s="119"/>
      <c r="E27" s="314" t="s">
        <v>1</v>
      </c>
      <c r="F27" s="314"/>
      <c r="G27" s="314"/>
      <c r="H27" s="314"/>
      <c r="I27" s="121"/>
      <c r="J27" s="119"/>
      <c r="K27" s="119"/>
      <c r="L27" s="122"/>
      <c r="S27" s="119"/>
      <c r="T27" s="119"/>
      <c r="U27" s="119"/>
      <c r="V27" s="119"/>
      <c r="W27" s="119"/>
      <c r="X27" s="119"/>
      <c r="Y27" s="119"/>
      <c r="Z27" s="119"/>
      <c r="AA27" s="119"/>
      <c r="AB27" s="119"/>
      <c r="AC27" s="119"/>
      <c r="AD27" s="119"/>
      <c r="AE27" s="119"/>
    </row>
    <row r="28" spans="1:31" s="2" customFormat="1" ht="6.9" customHeight="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 customHeight="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5" t="s">
        <v>35</v>
      </c>
      <c r="E30" s="34"/>
      <c r="F30" s="34"/>
      <c r="G30" s="34"/>
      <c r="H30" s="34"/>
      <c r="I30" s="115"/>
      <c r="J30" s="126">
        <f>ROUND(J123,2)</f>
        <v>0</v>
      </c>
      <c r="K30" s="34"/>
      <c r="L30" s="51"/>
      <c r="S30" s="34"/>
      <c r="T30" s="34"/>
      <c r="U30" s="34"/>
      <c r="V30" s="34"/>
      <c r="W30" s="34"/>
      <c r="X30" s="34"/>
      <c r="Y30" s="34"/>
      <c r="Z30" s="34"/>
      <c r="AA30" s="34"/>
      <c r="AB30" s="34"/>
      <c r="AC30" s="34"/>
      <c r="AD30" s="34"/>
      <c r="AE30" s="34"/>
    </row>
    <row r="31" spans="1:31" s="2" customFormat="1" ht="6.9" customHeight="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 customHeight="1">
      <c r="A32" s="34"/>
      <c r="B32" s="39"/>
      <c r="C32" s="34"/>
      <c r="D32" s="34"/>
      <c r="E32" s="34"/>
      <c r="F32" s="127" t="s">
        <v>37</v>
      </c>
      <c r="G32" s="34"/>
      <c r="H32" s="34"/>
      <c r="I32" s="128" t="s">
        <v>36</v>
      </c>
      <c r="J32" s="127" t="s">
        <v>38</v>
      </c>
      <c r="K32" s="34"/>
      <c r="L32" s="51"/>
      <c r="S32" s="34"/>
      <c r="T32" s="34"/>
      <c r="U32" s="34"/>
      <c r="V32" s="34"/>
      <c r="W32" s="34"/>
      <c r="X32" s="34"/>
      <c r="Y32" s="34"/>
      <c r="Z32" s="34"/>
      <c r="AA32" s="34"/>
      <c r="AB32" s="34"/>
      <c r="AC32" s="34"/>
      <c r="AD32" s="34"/>
      <c r="AE32" s="34"/>
    </row>
    <row r="33" spans="1:31" s="2" customFormat="1" ht="14.4" customHeight="1">
      <c r="A33" s="34"/>
      <c r="B33" s="39"/>
      <c r="C33" s="34"/>
      <c r="D33" s="129" t="s">
        <v>39</v>
      </c>
      <c r="E33" s="114" t="s">
        <v>40</v>
      </c>
      <c r="F33" s="130">
        <f>ROUND((SUM(BE123:BE305)),2)</f>
        <v>0</v>
      </c>
      <c r="G33" s="34"/>
      <c r="H33" s="34"/>
      <c r="I33" s="131">
        <v>0.21</v>
      </c>
      <c r="J33" s="130">
        <f>ROUND(((SUM(BE123:BE305))*I33),2)</f>
        <v>0</v>
      </c>
      <c r="K33" s="34"/>
      <c r="L33" s="51"/>
      <c r="S33" s="34"/>
      <c r="T33" s="34"/>
      <c r="U33" s="34"/>
      <c r="V33" s="34"/>
      <c r="W33" s="34"/>
      <c r="X33" s="34"/>
      <c r="Y33" s="34"/>
      <c r="Z33" s="34"/>
      <c r="AA33" s="34"/>
      <c r="AB33" s="34"/>
      <c r="AC33" s="34"/>
      <c r="AD33" s="34"/>
      <c r="AE33" s="34"/>
    </row>
    <row r="34" spans="1:31" s="2" customFormat="1" ht="14.4" customHeight="1">
      <c r="A34" s="34"/>
      <c r="B34" s="39"/>
      <c r="C34" s="34"/>
      <c r="D34" s="34"/>
      <c r="E34" s="114" t="s">
        <v>41</v>
      </c>
      <c r="F34" s="130">
        <f>ROUND((SUM(BF123:BF305)),2)</f>
        <v>0</v>
      </c>
      <c r="G34" s="34"/>
      <c r="H34" s="34"/>
      <c r="I34" s="131">
        <v>0.15</v>
      </c>
      <c r="J34" s="130">
        <f>ROUND(((SUM(BF123:BF305))*I34),2)</f>
        <v>0</v>
      </c>
      <c r="K34" s="34"/>
      <c r="L34" s="51"/>
      <c r="S34" s="34"/>
      <c r="T34" s="34"/>
      <c r="U34" s="34"/>
      <c r="V34" s="34"/>
      <c r="W34" s="34"/>
      <c r="X34" s="34"/>
      <c r="Y34" s="34"/>
      <c r="Z34" s="34"/>
      <c r="AA34" s="34"/>
      <c r="AB34" s="34"/>
      <c r="AC34" s="34"/>
      <c r="AD34" s="34"/>
      <c r="AE34" s="34"/>
    </row>
    <row r="35" spans="1:31" s="2" customFormat="1" ht="14.4" customHeight="1" hidden="1">
      <c r="A35" s="34"/>
      <c r="B35" s="39"/>
      <c r="C35" s="34"/>
      <c r="D35" s="34"/>
      <c r="E35" s="114" t="s">
        <v>42</v>
      </c>
      <c r="F35" s="130">
        <f>ROUND((SUM(BG123:BG305)),2)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 customHeight="1" hidden="1">
      <c r="A36" s="34"/>
      <c r="B36" s="39"/>
      <c r="C36" s="34"/>
      <c r="D36" s="34"/>
      <c r="E36" s="114" t="s">
        <v>43</v>
      </c>
      <c r="F36" s="130">
        <f>ROUND((SUM(BH123:BH305)),2)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 customHeight="1" hidden="1">
      <c r="A37" s="34"/>
      <c r="B37" s="39"/>
      <c r="C37" s="34"/>
      <c r="D37" s="34"/>
      <c r="E37" s="114" t="s">
        <v>44</v>
      </c>
      <c r="F37" s="130">
        <f>ROUND((SUM(BI123:BI305)),2)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c r="A39" s="34"/>
      <c r="B39" s="39"/>
      <c r="C39" s="132"/>
      <c r="D39" s="133" t="s">
        <v>45</v>
      </c>
      <c r="E39" s="134"/>
      <c r="F39" s="134"/>
      <c r="G39" s="135" t="s">
        <v>46</v>
      </c>
      <c r="H39" s="136" t="s">
        <v>47</v>
      </c>
      <c r="I39" s="137"/>
      <c r="J39" s="138">
        <f>SUM(J30:J37)</f>
        <v>0</v>
      </c>
      <c r="K39" s="139"/>
      <c r="L39" s="51"/>
      <c r="S39" s="34"/>
      <c r="T39" s="34"/>
      <c r="U39" s="34"/>
      <c r="V39" s="34"/>
      <c r="W39" s="34"/>
      <c r="X39" s="34"/>
      <c r="Y39" s="34"/>
      <c r="Z39" s="34"/>
      <c r="AA39" s="34"/>
      <c r="AB39" s="34"/>
      <c r="AC39" s="34"/>
      <c r="AD39" s="34"/>
      <c r="AE39" s="34"/>
    </row>
    <row r="40" spans="1:31" s="2" customFormat="1" ht="14.4" customHeight="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2:12" s="1" customFormat="1" ht="14.4" customHeight="1">
      <c r="B41" s="20"/>
      <c r="I41" s="108"/>
      <c r="L41" s="20"/>
    </row>
    <row r="42" spans="2:12" s="1" customFormat="1" ht="14.4" customHeight="1">
      <c r="B42" s="20"/>
      <c r="I42" s="108"/>
      <c r="L42" s="20"/>
    </row>
    <row r="43" spans="2:12" s="1" customFormat="1" ht="14.4" customHeight="1">
      <c r="B43" s="20"/>
      <c r="I43" s="108"/>
      <c r="L43" s="20"/>
    </row>
    <row r="44" spans="2:12" s="1" customFormat="1" ht="14.4" customHeight="1">
      <c r="B44" s="20"/>
      <c r="I44" s="108"/>
      <c r="L44" s="20"/>
    </row>
    <row r="45" spans="2:12" s="1" customFormat="1" ht="14.4" customHeight="1">
      <c r="B45" s="20"/>
      <c r="I45" s="108"/>
      <c r="L45" s="20"/>
    </row>
    <row r="46" spans="2:12" s="1" customFormat="1" ht="14.4" customHeight="1">
      <c r="B46" s="20"/>
      <c r="I46" s="108"/>
      <c r="L46" s="20"/>
    </row>
    <row r="47" spans="2:12" s="1" customFormat="1" ht="14.4" customHeight="1">
      <c r="B47" s="20"/>
      <c r="I47" s="108"/>
      <c r="L47" s="20"/>
    </row>
    <row r="48" spans="2:12" s="1" customFormat="1" ht="14.4" customHeight="1">
      <c r="B48" s="20"/>
      <c r="I48" s="108"/>
      <c r="L48" s="20"/>
    </row>
    <row r="49" spans="2:12" s="1" customFormat="1" ht="14.4" customHeight="1">
      <c r="B49" s="20"/>
      <c r="I49" s="108"/>
      <c r="L49" s="20"/>
    </row>
    <row r="50" spans="2:12" s="2" customFormat="1" ht="14.4" customHeight="1">
      <c r="B50" s="51"/>
      <c r="D50" s="140" t="s">
        <v>48</v>
      </c>
      <c r="E50" s="141"/>
      <c r="F50" s="141"/>
      <c r="G50" s="140" t="s">
        <v>49</v>
      </c>
      <c r="H50" s="141"/>
      <c r="I50" s="142"/>
      <c r="J50" s="141"/>
      <c r="K50" s="141"/>
      <c r="L50" s="51"/>
    </row>
    <row r="51" spans="2:12" ht="10.2">
      <c r="B51" s="20"/>
      <c r="L51" s="20"/>
    </row>
    <row r="52" spans="2:12" ht="10.2">
      <c r="B52" s="20"/>
      <c r="L52" s="20"/>
    </row>
    <row r="53" spans="2:12" ht="10.2">
      <c r="B53" s="20"/>
      <c r="L53" s="20"/>
    </row>
    <row r="54" spans="2:12" ht="10.2">
      <c r="B54" s="20"/>
      <c r="L54" s="20"/>
    </row>
    <row r="55" spans="2:12" ht="10.2">
      <c r="B55" s="20"/>
      <c r="L55" s="20"/>
    </row>
    <row r="56" spans="2:12" ht="10.2">
      <c r="B56" s="20"/>
      <c r="L56" s="20"/>
    </row>
    <row r="57" spans="2:12" ht="10.2">
      <c r="B57" s="20"/>
      <c r="L57" s="20"/>
    </row>
    <row r="58" spans="2:12" ht="10.2">
      <c r="B58" s="20"/>
      <c r="L58" s="20"/>
    </row>
    <row r="59" spans="2:12" ht="10.2">
      <c r="B59" s="20"/>
      <c r="L59" s="20"/>
    </row>
    <row r="60" spans="2:12" ht="10.2">
      <c r="B60" s="20"/>
      <c r="L60" s="20"/>
    </row>
    <row r="61" spans="1:31" s="2" customFormat="1" ht="13.2">
      <c r="A61" s="34"/>
      <c r="B61" s="39"/>
      <c r="C61" s="34"/>
      <c r="D61" s="143" t="s">
        <v>50</v>
      </c>
      <c r="E61" s="144"/>
      <c r="F61" s="145" t="s">
        <v>51</v>
      </c>
      <c r="G61" s="143" t="s">
        <v>50</v>
      </c>
      <c r="H61" s="144"/>
      <c r="I61" s="146"/>
      <c r="J61" s="147" t="s">
        <v>51</v>
      </c>
      <c r="K61" s="144"/>
      <c r="L61" s="51"/>
      <c r="S61" s="34"/>
      <c r="T61" s="34"/>
      <c r="U61" s="34"/>
      <c r="V61" s="34"/>
      <c r="W61" s="34"/>
      <c r="X61" s="34"/>
      <c r="Y61" s="34"/>
      <c r="Z61" s="34"/>
      <c r="AA61" s="34"/>
      <c r="AB61" s="34"/>
      <c r="AC61" s="34"/>
      <c r="AD61" s="34"/>
      <c r="AE61" s="34"/>
    </row>
    <row r="62" spans="2:12" ht="10.2">
      <c r="B62" s="20"/>
      <c r="L62" s="20"/>
    </row>
    <row r="63" spans="2:12" ht="10.2">
      <c r="B63" s="20"/>
      <c r="L63" s="20"/>
    </row>
    <row r="64" spans="2:12" ht="10.2">
      <c r="B64" s="20"/>
      <c r="L64" s="20"/>
    </row>
    <row r="65" spans="1:31" s="2" customFormat="1" ht="13.2">
      <c r="A65" s="34"/>
      <c r="B65" s="39"/>
      <c r="C65" s="34"/>
      <c r="D65" s="140" t="s">
        <v>52</v>
      </c>
      <c r="E65" s="148"/>
      <c r="F65" s="148"/>
      <c r="G65" s="140" t="s">
        <v>53</v>
      </c>
      <c r="H65" s="148"/>
      <c r="I65" s="149"/>
      <c r="J65" s="148"/>
      <c r="K65" s="148"/>
      <c r="L65" s="51"/>
      <c r="S65" s="34"/>
      <c r="T65" s="34"/>
      <c r="U65" s="34"/>
      <c r="V65" s="34"/>
      <c r="W65" s="34"/>
      <c r="X65" s="34"/>
      <c r="Y65" s="34"/>
      <c r="Z65" s="34"/>
      <c r="AA65" s="34"/>
      <c r="AB65" s="34"/>
      <c r="AC65" s="34"/>
      <c r="AD65" s="34"/>
      <c r="AE65" s="34"/>
    </row>
    <row r="66" spans="2:12" ht="10.2">
      <c r="B66" s="20"/>
      <c r="L66" s="20"/>
    </row>
    <row r="67" spans="2:12" ht="10.2">
      <c r="B67" s="20"/>
      <c r="L67" s="20"/>
    </row>
    <row r="68" spans="2:12" ht="10.2">
      <c r="B68" s="20"/>
      <c r="L68" s="20"/>
    </row>
    <row r="69" spans="2:12" ht="10.2">
      <c r="B69" s="20"/>
      <c r="L69" s="20"/>
    </row>
    <row r="70" spans="2:12" ht="10.2">
      <c r="B70" s="20"/>
      <c r="L70" s="20"/>
    </row>
    <row r="71" spans="2:12" ht="10.2">
      <c r="B71" s="20"/>
      <c r="L71" s="20"/>
    </row>
    <row r="72" spans="2:12" ht="10.2">
      <c r="B72" s="20"/>
      <c r="L72" s="20"/>
    </row>
    <row r="73" spans="2:12" ht="10.2">
      <c r="B73" s="20"/>
      <c r="L73" s="20"/>
    </row>
    <row r="74" spans="2:12" ht="10.2">
      <c r="B74" s="20"/>
      <c r="L74" s="20"/>
    </row>
    <row r="75" spans="2:12" ht="10.2">
      <c r="B75" s="20"/>
      <c r="L75" s="20"/>
    </row>
    <row r="76" spans="1:31" s="2" customFormat="1" ht="13.2">
      <c r="A76" s="34"/>
      <c r="B76" s="39"/>
      <c r="C76" s="34"/>
      <c r="D76" s="143" t="s">
        <v>50</v>
      </c>
      <c r="E76" s="144"/>
      <c r="F76" s="145" t="s">
        <v>51</v>
      </c>
      <c r="G76" s="143" t="s">
        <v>50</v>
      </c>
      <c r="H76" s="144"/>
      <c r="I76" s="146"/>
      <c r="J76" s="147" t="s">
        <v>51</v>
      </c>
      <c r="K76" s="144"/>
      <c r="L76" s="51"/>
      <c r="S76" s="34"/>
      <c r="T76" s="34"/>
      <c r="U76" s="34"/>
      <c r="V76" s="34"/>
      <c r="W76" s="34"/>
      <c r="X76" s="34"/>
      <c r="Y76" s="34"/>
      <c r="Z76" s="34"/>
      <c r="AA76" s="34"/>
      <c r="AB76" s="34"/>
      <c r="AC76" s="34"/>
      <c r="AD76" s="34"/>
      <c r="AE76" s="34"/>
    </row>
    <row r="77" spans="1:31" s="2" customFormat="1" ht="14.4" customHeight="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81" spans="1:31" s="2" customFormat="1" ht="6.9"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31" s="2" customFormat="1" ht="24.9" customHeight="1">
      <c r="A82" s="34"/>
      <c r="B82" s="35"/>
      <c r="C82" s="23" t="s">
        <v>92</v>
      </c>
      <c r="D82" s="36"/>
      <c r="E82" s="36"/>
      <c r="F82" s="36"/>
      <c r="G82" s="36"/>
      <c r="H82" s="36"/>
      <c r="I82" s="115"/>
      <c r="J82" s="36"/>
      <c r="K82" s="36"/>
      <c r="L82" s="51"/>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5" t="str">
        <f>E7</f>
        <v>Podzemní kontejnerové stanoviště na náměstí ve Valašském Meziříčí</v>
      </c>
      <c r="F85" s="316"/>
      <c r="G85" s="316"/>
      <c r="H85" s="316"/>
      <c r="I85" s="115"/>
      <c r="J85" s="36"/>
      <c r="K85" s="36"/>
      <c r="L85" s="51"/>
      <c r="S85" s="34"/>
      <c r="T85" s="34"/>
      <c r="U85" s="34"/>
      <c r="V85" s="34"/>
      <c r="W85" s="34"/>
      <c r="X85" s="34"/>
      <c r="Y85" s="34"/>
      <c r="Z85" s="34"/>
      <c r="AA85" s="34"/>
      <c r="AB85" s="34"/>
      <c r="AC85" s="34"/>
      <c r="AD85" s="34"/>
      <c r="AE85" s="34"/>
    </row>
    <row r="86" spans="1:31" s="2" customFormat="1" ht="12" customHeight="1">
      <c r="A86" s="34"/>
      <c r="B86" s="35"/>
      <c r="C86" s="29" t="s">
        <v>90</v>
      </c>
      <c r="D86" s="36"/>
      <c r="E86" s="36"/>
      <c r="F86" s="36"/>
      <c r="G86" s="36"/>
      <c r="H86" s="36"/>
      <c r="I86" s="115"/>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86" t="str">
        <f>E9</f>
        <v>SO 101 - Podzemní kontejnerové stanoviště</v>
      </c>
      <c r="F87" s="317"/>
      <c r="G87" s="317"/>
      <c r="H87" s="317"/>
      <c r="I87" s="115"/>
      <c r="J87" s="36"/>
      <c r="K87" s="36"/>
      <c r="L87" s="51"/>
      <c r="S87" s="34"/>
      <c r="T87" s="34"/>
      <c r="U87" s="34"/>
      <c r="V87" s="34"/>
      <c r="W87" s="34"/>
      <c r="X87" s="34"/>
      <c r="Y87" s="34"/>
      <c r="Z87" s="34"/>
      <c r="AA87" s="34"/>
      <c r="AB87" s="34"/>
      <c r="AC87" s="34"/>
      <c r="AD87" s="34"/>
      <c r="AE87" s="34"/>
    </row>
    <row r="88" spans="1:31" s="2" customFormat="1" ht="6.9"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Valašské Meziříčí</v>
      </c>
      <c r="G89" s="36"/>
      <c r="H89" s="36"/>
      <c r="I89" s="117" t="s">
        <v>22</v>
      </c>
      <c r="J89" s="66" t="str">
        <f>IF(J12="","",J12)</f>
        <v>25. 11. 2020</v>
      </c>
      <c r="K89" s="36"/>
      <c r="L89" s="51"/>
      <c r="S89" s="34"/>
      <c r="T89" s="34"/>
      <c r="U89" s="34"/>
      <c r="V89" s="34"/>
      <c r="W89" s="34"/>
      <c r="X89" s="34"/>
      <c r="Y89" s="34"/>
      <c r="Z89" s="34"/>
      <c r="AA89" s="34"/>
      <c r="AB89" s="34"/>
      <c r="AC89" s="34"/>
      <c r="AD89" s="34"/>
      <c r="AE89" s="34"/>
    </row>
    <row r="90" spans="1:31" s="2" customFormat="1" ht="6.9"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31" s="2" customFormat="1" ht="25.65" customHeight="1">
      <c r="A91" s="34"/>
      <c r="B91" s="35"/>
      <c r="C91" s="29" t="s">
        <v>24</v>
      </c>
      <c r="D91" s="36"/>
      <c r="E91" s="36"/>
      <c r="F91" s="27" t="str">
        <f>E15</f>
        <v>Město Valašské Meziříčí</v>
      </c>
      <c r="G91" s="36"/>
      <c r="H91" s="36"/>
      <c r="I91" s="117" t="s">
        <v>30</v>
      </c>
      <c r="J91" s="32" t="str">
        <f>E21</f>
        <v>360 DEGREES CONSTRUCT s.r.o.</v>
      </c>
      <c r="K91" s="36"/>
      <c r="L91" s="51"/>
      <c r="S91" s="34"/>
      <c r="T91" s="34"/>
      <c r="U91" s="34"/>
      <c r="V91" s="34"/>
      <c r="W91" s="34"/>
      <c r="X91" s="34"/>
      <c r="Y91" s="34"/>
      <c r="Z91" s="34"/>
      <c r="AA91" s="34"/>
      <c r="AB91" s="34"/>
      <c r="AC91" s="34"/>
      <c r="AD91" s="34"/>
      <c r="AE91" s="34"/>
    </row>
    <row r="92" spans="1:31" s="2" customFormat="1" ht="25.65" customHeight="1">
      <c r="A92" s="34"/>
      <c r="B92" s="35"/>
      <c r="C92" s="29" t="s">
        <v>28</v>
      </c>
      <c r="D92" s="36"/>
      <c r="E92" s="36"/>
      <c r="F92" s="27" t="str">
        <f>IF(E18="","",E18)</f>
        <v>Vyplň údaj</v>
      </c>
      <c r="G92" s="36"/>
      <c r="H92" s="36"/>
      <c r="I92" s="117" t="s">
        <v>33</v>
      </c>
      <c r="J92" s="32" t="str">
        <f>E24</f>
        <v>360 DEGREES CONSTRUCT s.r.o.</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31" s="2" customFormat="1" ht="29.25" customHeight="1">
      <c r="A94" s="34"/>
      <c r="B94" s="35"/>
      <c r="C94" s="156" t="s">
        <v>93</v>
      </c>
      <c r="D94" s="157"/>
      <c r="E94" s="157"/>
      <c r="F94" s="157"/>
      <c r="G94" s="157"/>
      <c r="H94" s="157"/>
      <c r="I94" s="158"/>
      <c r="J94" s="159" t="s">
        <v>94</v>
      </c>
      <c r="K94" s="157"/>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8" customHeight="1">
      <c r="A96" s="34"/>
      <c r="B96" s="35"/>
      <c r="C96" s="160" t="s">
        <v>95</v>
      </c>
      <c r="D96" s="36"/>
      <c r="E96" s="36"/>
      <c r="F96" s="36"/>
      <c r="G96" s="36"/>
      <c r="H96" s="36"/>
      <c r="I96" s="115"/>
      <c r="J96" s="84">
        <f>J123</f>
        <v>0</v>
      </c>
      <c r="K96" s="36"/>
      <c r="L96" s="51"/>
      <c r="S96" s="34"/>
      <c r="T96" s="34"/>
      <c r="U96" s="34"/>
      <c r="V96" s="34"/>
      <c r="W96" s="34"/>
      <c r="X96" s="34"/>
      <c r="Y96" s="34"/>
      <c r="Z96" s="34"/>
      <c r="AA96" s="34"/>
      <c r="AB96" s="34"/>
      <c r="AC96" s="34"/>
      <c r="AD96" s="34"/>
      <c r="AE96" s="34"/>
      <c r="AU96" s="17" t="s">
        <v>96</v>
      </c>
    </row>
    <row r="97" spans="2:12" s="9" customFormat="1" ht="24.9" customHeight="1">
      <c r="B97" s="161"/>
      <c r="C97" s="162"/>
      <c r="D97" s="163" t="s">
        <v>201</v>
      </c>
      <c r="E97" s="164"/>
      <c r="F97" s="164"/>
      <c r="G97" s="164"/>
      <c r="H97" s="164"/>
      <c r="I97" s="165"/>
      <c r="J97" s="166">
        <f>J124</f>
        <v>0</v>
      </c>
      <c r="K97" s="162"/>
      <c r="L97" s="167"/>
    </row>
    <row r="98" spans="2:12" s="10" customFormat="1" ht="19.95" customHeight="1">
      <c r="B98" s="168"/>
      <c r="C98" s="169"/>
      <c r="D98" s="170" t="s">
        <v>202</v>
      </c>
      <c r="E98" s="171"/>
      <c r="F98" s="171"/>
      <c r="G98" s="171"/>
      <c r="H98" s="171"/>
      <c r="I98" s="172"/>
      <c r="J98" s="173">
        <f>J125</f>
        <v>0</v>
      </c>
      <c r="K98" s="169"/>
      <c r="L98" s="174"/>
    </row>
    <row r="99" spans="2:12" s="10" customFormat="1" ht="19.95" customHeight="1">
      <c r="B99" s="168"/>
      <c r="C99" s="169"/>
      <c r="D99" s="170" t="s">
        <v>203</v>
      </c>
      <c r="E99" s="171"/>
      <c r="F99" s="171"/>
      <c r="G99" s="171"/>
      <c r="H99" s="171"/>
      <c r="I99" s="172"/>
      <c r="J99" s="173">
        <f>J215</f>
        <v>0</v>
      </c>
      <c r="K99" s="169"/>
      <c r="L99" s="174"/>
    </row>
    <row r="100" spans="2:12" s="10" customFormat="1" ht="19.95" customHeight="1">
      <c r="B100" s="168"/>
      <c r="C100" s="169"/>
      <c r="D100" s="170" t="s">
        <v>204</v>
      </c>
      <c r="E100" s="171"/>
      <c r="F100" s="171"/>
      <c r="G100" s="171"/>
      <c r="H100" s="171"/>
      <c r="I100" s="172"/>
      <c r="J100" s="173">
        <f>J235</f>
        <v>0</v>
      </c>
      <c r="K100" s="169"/>
      <c r="L100" s="174"/>
    </row>
    <row r="101" spans="2:12" s="10" customFormat="1" ht="19.95" customHeight="1">
      <c r="B101" s="168"/>
      <c r="C101" s="169"/>
      <c r="D101" s="170" t="s">
        <v>205</v>
      </c>
      <c r="E101" s="171"/>
      <c r="F101" s="171"/>
      <c r="G101" s="171"/>
      <c r="H101" s="171"/>
      <c r="I101" s="172"/>
      <c r="J101" s="173">
        <f>J274</f>
        <v>0</v>
      </c>
      <c r="K101" s="169"/>
      <c r="L101" s="174"/>
    </row>
    <row r="102" spans="2:12" s="10" customFormat="1" ht="19.95" customHeight="1">
      <c r="B102" s="168"/>
      <c r="C102" s="169"/>
      <c r="D102" s="170" t="s">
        <v>206</v>
      </c>
      <c r="E102" s="171"/>
      <c r="F102" s="171"/>
      <c r="G102" s="171"/>
      <c r="H102" s="171"/>
      <c r="I102" s="172"/>
      <c r="J102" s="173">
        <f>J279</f>
        <v>0</v>
      </c>
      <c r="K102" s="169"/>
      <c r="L102" s="174"/>
    </row>
    <row r="103" spans="2:12" s="10" customFormat="1" ht="19.95" customHeight="1">
      <c r="B103" s="168"/>
      <c r="C103" s="169"/>
      <c r="D103" s="170" t="s">
        <v>207</v>
      </c>
      <c r="E103" s="171"/>
      <c r="F103" s="171"/>
      <c r="G103" s="171"/>
      <c r="H103" s="171"/>
      <c r="I103" s="172"/>
      <c r="J103" s="173">
        <f>J303</f>
        <v>0</v>
      </c>
      <c r="K103" s="169"/>
      <c r="L103" s="174"/>
    </row>
    <row r="104" spans="1:31" s="2" customFormat="1" ht="21.75" customHeight="1">
      <c r="A104" s="34"/>
      <c r="B104" s="35"/>
      <c r="C104" s="36"/>
      <c r="D104" s="36"/>
      <c r="E104" s="36"/>
      <c r="F104" s="36"/>
      <c r="G104" s="36"/>
      <c r="H104" s="36"/>
      <c r="I104" s="115"/>
      <c r="J104" s="36"/>
      <c r="K104" s="36"/>
      <c r="L104" s="51"/>
      <c r="S104" s="34"/>
      <c r="T104" s="34"/>
      <c r="U104" s="34"/>
      <c r="V104" s="34"/>
      <c r="W104" s="34"/>
      <c r="X104" s="34"/>
      <c r="Y104" s="34"/>
      <c r="Z104" s="34"/>
      <c r="AA104" s="34"/>
      <c r="AB104" s="34"/>
      <c r="AC104" s="34"/>
      <c r="AD104" s="34"/>
      <c r="AE104" s="34"/>
    </row>
    <row r="105" spans="1:31" s="2" customFormat="1" ht="6.9" customHeight="1">
      <c r="A105" s="34"/>
      <c r="B105" s="54"/>
      <c r="C105" s="55"/>
      <c r="D105" s="55"/>
      <c r="E105" s="55"/>
      <c r="F105" s="55"/>
      <c r="G105" s="55"/>
      <c r="H105" s="55"/>
      <c r="I105" s="152"/>
      <c r="J105" s="55"/>
      <c r="K105" s="55"/>
      <c r="L105" s="51"/>
      <c r="S105" s="34"/>
      <c r="T105" s="34"/>
      <c r="U105" s="34"/>
      <c r="V105" s="34"/>
      <c r="W105" s="34"/>
      <c r="X105" s="34"/>
      <c r="Y105" s="34"/>
      <c r="Z105" s="34"/>
      <c r="AA105" s="34"/>
      <c r="AB105" s="34"/>
      <c r="AC105" s="34"/>
      <c r="AD105" s="34"/>
      <c r="AE105" s="34"/>
    </row>
    <row r="109" spans="1:31" s="2" customFormat="1" ht="6.9" customHeight="1">
      <c r="A109" s="34"/>
      <c r="B109" s="56"/>
      <c r="C109" s="57"/>
      <c r="D109" s="57"/>
      <c r="E109" s="57"/>
      <c r="F109" s="57"/>
      <c r="G109" s="57"/>
      <c r="H109" s="57"/>
      <c r="I109" s="155"/>
      <c r="J109" s="57"/>
      <c r="K109" s="57"/>
      <c r="L109" s="51"/>
      <c r="S109" s="34"/>
      <c r="T109" s="34"/>
      <c r="U109" s="34"/>
      <c r="V109" s="34"/>
      <c r="W109" s="34"/>
      <c r="X109" s="34"/>
      <c r="Y109" s="34"/>
      <c r="Z109" s="34"/>
      <c r="AA109" s="34"/>
      <c r="AB109" s="34"/>
      <c r="AC109" s="34"/>
      <c r="AD109" s="34"/>
      <c r="AE109" s="34"/>
    </row>
    <row r="110" spans="1:31" s="2" customFormat="1" ht="24.9" customHeight="1">
      <c r="A110" s="34"/>
      <c r="B110" s="35"/>
      <c r="C110" s="23" t="s">
        <v>102</v>
      </c>
      <c r="D110" s="36"/>
      <c r="E110" s="36"/>
      <c r="F110" s="36"/>
      <c r="G110" s="36"/>
      <c r="H110" s="36"/>
      <c r="I110" s="115"/>
      <c r="J110" s="36"/>
      <c r="K110" s="36"/>
      <c r="L110" s="51"/>
      <c r="S110" s="34"/>
      <c r="T110" s="34"/>
      <c r="U110" s="34"/>
      <c r="V110" s="34"/>
      <c r="W110" s="34"/>
      <c r="X110" s="34"/>
      <c r="Y110" s="34"/>
      <c r="Z110" s="34"/>
      <c r="AA110" s="34"/>
      <c r="AB110" s="34"/>
      <c r="AC110" s="34"/>
      <c r="AD110" s="34"/>
      <c r="AE110" s="34"/>
    </row>
    <row r="111" spans="1:31" s="2" customFormat="1" ht="6.9" customHeight="1">
      <c r="A111" s="34"/>
      <c r="B111" s="35"/>
      <c r="C111" s="36"/>
      <c r="D111" s="36"/>
      <c r="E111" s="36"/>
      <c r="F111" s="36"/>
      <c r="G111" s="36"/>
      <c r="H111" s="36"/>
      <c r="I111" s="115"/>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16</v>
      </c>
      <c r="D112" s="36"/>
      <c r="E112" s="36"/>
      <c r="F112" s="36"/>
      <c r="G112" s="36"/>
      <c r="H112" s="36"/>
      <c r="I112" s="115"/>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315" t="str">
        <f>E7</f>
        <v>Podzemní kontejnerové stanoviště na náměstí ve Valašském Meziříčí</v>
      </c>
      <c r="F113" s="316"/>
      <c r="G113" s="316"/>
      <c r="H113" s="316"/>
      <c r="I113" s="115"/>
      <c r="J113" s="36"/>
      <c r="K113" s="36"/>
      <c r="L113" s="51"/>
      <c r="S113" s="34"/>
      <c r="T113" s="34"/>
      <c r="U113" s="34"/>
      <c r="V113" s="34"/>
      <c r="W113" s="34"/>
      <c r="X113" s="34"/>
      <c r="Y113" s="34"/>
      <c r="Z113" s="34"/>
      <c r="AA113" s="34"/>
      <c r="AB113" s="34"/>
      <c r="AC113" s="34"/>
      <c r="AD113" s="34"/>
      <c r="AE113" s="34"/>
    </row>
    <row r="114" spans="1:31" s="2" customFormat="1" ht="12" customHeight="1">
      <c r="A114" s="34"/>
      <c r="B114" s="35"/>
      <c r="C114" s="29" t="s">
        <v>90</v>
      </c>
      <c r="D114" s="36"/>
      <c r="E114" s="36"/>
      <c r="F114" s="36"/>
      <c r="G114" s="36"/>
      <c r="H114" s="36"/>
      <c r="I114" s="115"/>
      <c r="J114" s="36"/>
      <c r="K114" s="36"/>
      <c r="L114" s="51"/>
      <c r="S114" s="34"/>
      <c r="T114" s="34"/>
      <c r="U114" s="34"/>
      <c r="V114" s="34"/>
      <c r="W114" s="34"/>
      <c r="X114" s="34"/>
      <c r="Y114" s="34"/>
      <c r="Z114" s="34"/>
      <c r="AA114" s="34"/>
      <c r="AB114" s="34"/>
      <c r="AC114" s="34"/>
      <c r="AD114" s="34"/>
      <c r="AE114" s="34"/>
    </row>
    <row r="115" spans="1:31" s="2" customFormat="1" ht="16.5" customHeight="1">
      <c r="A115" s="34"/>
      <c r="B115" s="35"/>
      <c r="C115" s="36"/>
      <c r="D115" s="36"/>
      <c r="E115" s="286" t="str">
        <f>E9</f>
        <v>SO 101 - Podzemní kontejnerové stanoviště</v>
      </c>
      <c r="F115" s="317"/>
      <c r="G115" s="317"/>
      <c r="H115" s="317"/>
      <c r="I115" s="115"/>
      <c r="J115" s="36"/>
      <c r="K115" s="36"/>
      <c r="L115" s="51"/>
      <c r="S115" s="34"/>
      <c r="T115" s="34"/>
      <c r="U115" s="34"/>
      <c r="V115" s="34"/>
      <c r="W115" s="34"/>
      <c r="X115" s="34"/>
      <c r="Y115" s="34"/>
      <c r="Z115" s="34"/>
      <c r="AA115" s="34"/>
      <c r="AB115" s="34"/>
      <c r="AC115" s="34"/>
      <c r="AD115" s="34"/>
      <c r="AE115" s="34"/>
    </row>
    <row r="116" spans="1:31" s="2" customFormat="1" ht="6.9" customHeight="1">
      <c r="A116" s="34"/>
      <c r="B116" s="35"/>
      <c r="C116" s="36"/>
      <c r="D116" s="36"/>
      <c r="E116" s="36"/>
      <c r="F116" s="36"/>
      <c r="G116" s="36"/>
      <c r="H116" s="36"/>
      <c r="I116" s="115"/>
      <c r="J116" s="36"/>
      <c r="K116" s="36"/>
      <c r="L116" s="51"/>
      <c r="S116" s="34"/>
      <c r="T116" s="34"/>
      <c r="U116" s="34"/>
      <c r="V116" s="34"/>
      <c r="W116" s="34"/>
      <c r="X116" s="34"/>
      <c r="Y116" s="34"/>
      <c r="Z116" s="34"/>
      <c r="AA116" s="34"/>
      <c r="AB116" s="34"/>
      <c r="AC116" s="34"/>
      <c r="AD116" s="34"/>
      <c r="AE116" s="34"/>
    </row>
    <row r="117" spans="1:31" s="2" customFormat="1" ht="12" customHeight="1">
      <c r="A117" s="34"/>
      <c r="B117" s="35"/>
      <c r="C117" s="29" t="s">
        <v>20</v>
      </c>
      <c r="D117" s="36"/>
      <c r="E117" s="36"/>
      <c r="F117" s="27" t="str">
        <f>F12</f>
        <v>Valašské Meziříčí</v>
      </c>
      <c r="G117" s="36"/>
      <c r="H117" s="36"/>
      <c r="I117" s="117" t="s">
        <v>22</v>
      </c>
      <c r="J117" s="66" t="str">
        <f>IF(J12="","",J12)</f>
        <v>25. 11. 2020</v>
      </c>
      <c r="K117" s="36"/>
      <c r="L117" s="51"/>
      <c r="S117" s="34"/>
      <c r="T117" s="34"/>
      <c r="U117" s="34"/>
      <c r="V117" s="34"/>
      <c r="W117" s="34"/>
      <c r="X117" s="34"/>
      <c r="Y117" s="34"/>
      <c r="Z117" s="34"/>
      <c r="AA117" s="34"/>
      <c r="AB117" s="34"/>
      <c r="AC117" s="34"/>
      <c r="AD117" s="34"/>
      <c r="AE117" s="34"/>
    </row>
    <row r="118" spans="1:31" s="2" customFormat="1" ht="6.9" customHeight="1">
      <c r="A118" s="34"/>
      <c r="B118" s="35"/>
      <c r="C118" s="36"/>
      <c r="D118" s="36"/>
      <c r="E118" s="36"/>
      <c r="F118" s="36"/>
      <c r="G118" s="36"/>
      <c r="H118" s="36"/>
      <c r="I118" s="115"/>
      <c r="J118" s="36"/>
      <c r="K118" s="36"/>
      <c r="L118" s="51"/>
      <c r="S118" s="34"/>
      <c r="T118" s="34"/>
      <c r="U118" s="34"/>
      <c r="V118" s="34"/>
      <c r="W118" s="34"/>
      <c r="X118" s="34"/>
      <c r="Y118" s="34"/>
      <c r="Z118" s="34"/>
      <c r="AA118" s="34"/>
      <c r="AB118" s="34"/>
      <c r="AC118" s="34"/>
      <c r="AD118" s="34"/>
      <c r="AE118" s="34"/>
    </row>
    <row r="119" spans="1:31" s="2" customFormat="1" ht="25.65" customHeight="1">
      <c r="A119" s="34"/>
      <c r="B119" s="35"/>
      <c r="C119" s="29" t="s">
        <v>24</v>
      </c>
      <c r="D119" s="36"/>
      <c r="E119" s="36"/>
      <c r="F119" s="27" t="str">
        <f>E15</f>
        <v>Město Valašské Meziříčí</v>
      </c>
      <c r="G119" s="36"/>
      <c r="H119" s="36"/>
      <c r="I119" s="117" t="s">
        <v>30</v>
      </c>
      <c r="J119" s="32" t="str">
        <f>E21</f>
        <v>360 DEGREES CONSTRUCT s.r.o.</v>
      </c>
      <c r="K119" s="36"/>
      <c r="L119" s="51"/>
      <c r="S119" s="34"/>
      <c r="T119" s="34"/>
      <c r="U119" s="34"/>
      <c r="V119" s="34"/>
      <c r="W119" s="34"/>
      <c r="X119" s="34"/>
      <c r="Y119" s="34"/>
      <c r="Z119" s="34"/>
      <c r="AA119" s="34"/>
      <c r="AB119" s="34"/>
      <c r="AC119" s="34"/>
      <c r="AD119" s="34"/>
      <c r="AE119" s="34"/>
    </row>
    <row r="120" spans="1:31" s="2" customFormat="1" ht="25.65" customHeight="1">
      <c r="A120" s="34"/>
      <c r="B120" s="35"/>
      <c r="C120" s="29" t="s">
        <v>28</v>
      </c>
      <c r="D120" s="36"/>
      <c r="E120" s="36"/>
      <c r="F120" s="27" t="str">
        <f>IF(E18="","",E18)</f>
        <v>Vyplň údaj</v>
      </c>
      <c r="G120" s="36"/>
      <c r="H120" s="36"/>
      <c r="I120" s="117" t="s">
        <v>33</v>
      </c>
      <c r="J120" s="32" t="str">
        <f>E24</f>
        <v>360 DEGREES CONSTRUCT s.r.o.</v>
      </c>
      <c r="K120" s="36"/>
      <c r="L120" s="51"/>
      <c r="S120" s="34"/>
      <c r="T120" s="34"/>
      <c r="U120" s="34"/>
      <c r="V120" s="34"/>
      <c r="W120" s="34"/>
      <c r="X120" s="34"/>
      <c r="Y120" s="34"/>
      <c r="Z120" s="34"/>
      <c r="AA120" s="34"/>
      <c r="AB120" s="34"/>
      <c r="AC120" s="34"/>
      <c r="AD120" s="34"/>
      <c r="AE120" s="34"/>
    </row>
    <row r="121" spans="1:31" s="2" customFormat="1" ht="10.35" customHeight="1">
      <c r="A121" s="34"/>
      <c r="B121" s="35"/>
      <c r="C121" s="36"/>
      <c r="D121" s="36"/>
      <c r="E121" s="36"/>
      <c r="F121" s="36"/>
      <c r="G121" s="36"/>
      <c r="H121" s="36"/>
      <c r="I121" s="115"/>
      <c r="J121" s="36"/>
      <c r="K121" s="36"/>
      <c r="L121" s="51"/>
      <c r="S121" s="34"/>
      <c r="T121" s="34"/>
      <c r="U121" s="34"/>
      <c r="V121" s="34"/>
      <c r="W121" s="34"/>
      <c r="X121" s="34"/>
      <c r="Y121" s="34"/>
      <c r="Z121" s="34"/>
      <c r="AA121" s="34"/>
      <c r="AB121" s="34"/>
      <c r="AC121" s="34"/>
      <c r="AD121" s="34"/>
      <c r="AE121" s="34"/>
    </row>
    <row r="122" spans="1:31" s="11" customFormat="1" ht="29.25" customHeight="1">
      <c r="A122" s="175"/>
      <c r="B122" s="176"/>
      <c r="C122" s="177" t="s">
        <v>103</v>
      </c>
      <c r="D122" s="178" t="s">
        <v>60</v>
      </c>
      <c r="E122" s="178" t="s">
        <v>56</v>
      </c>
      <c r="F122" s="178" t="s">
        <v>57</v>
      </c>
      <c r="G122" s="178" t="s">
        <v>104</v>
      </c>
      <c r="H122" s="178" t="s">
        <v>105</v>
      </c>
      <c r="I122" s="179" t="s">
        <v>106</v>
      </c>
      <c r="J122" s="178" t="s">
        <v>94</v>
      </c>
      <c r="K122" s="180" t="s">
        <v>107</v>
      </c>
      <c r="L122" s="181"/>
      <c r="M122" s="75" t="s">
        <v>1</v>
      </c>
      <c r="N122" s="76" t="s">
        <v>39</v>
      </c>
      <c r="O122" s="76" t="s">
        <v>108</v>
      </c>
      <c r="P122" s="76" t="s">
        <v>109</v>
      </c>
      <c r="Q122" s="76" t="s">
        <v>110</v>
      </c>
      <c r="R122" s="76" t="s">
        <v>111</v>
      </c>
      <c r="S122" s="76" t="s">
        <v>112</v>
      </c>
      <c r="T122" s="77" t="s">
        <v>113</v>
      </c>
      <c r="U122" s="175"/>
      <c r="V122" s="175"/>
      <c r="W122" s="175"/>
      <c r="X122" s="175"/>
      <c r="Y122" s="175"/>
      <c r="Z122" s="175"/>
      <c r="AA122" s="175"/>
      <c r="AB122" s="175"/>
      <c r="AC122" s="175"/>
      <c r="AD122" s="175"/>
      <c r="AE122" s="175"/>
    </row>
    <row r="123" spans="1:63" s="2" customFormat="1" ht="22.8" customHeight="1">
      <c r="A123" s="34"/>
      <c r="B123" s="35"/>
      <c r="C123" s="82" t="s">
        <v>114</v>
      </c>
      <c r="D123" s="36"/>
      <c r="E123" s="36"/>
      <c r="F123" s="36"/>
      <c r="G123" s="36"/>
      <c r="H123" s="36"/>
      <c r="I123" s="115"/>
      <c r="J123" s="182">
        <f>BK123</f>
        <v>0</v>
      </c>
      <c r="K123" s="36"/>
      <c r="L123" s="39"/>
      <c r="M123" s="78"/>
      <c r="N123" s="183"/>
      <c r="O123" s="79"/>
      <c r="P123" s="184">
        <f>P124</f>
        <v>0</v>
      </c>
      <c r="Q123" s="79"/>
      <c r="R123" s="184">
        <f>R124</f>
        <v>110.3985129</v>
      </c>
      <c r="S123" s="79"/>
      <c r="T123" s="185">
        <f>T124</f>
        <v>22.048600000000004</v>
      </c>
      <c r="U123" s="34"/>
      <c r="V123" s="34"/>
      <c r="W123" s="34"/>
      <c r="X123" s="34"/>
      <c r="Y123" s="34"/>
      <c r="Z123" s="34"/>
      <c r="AA123" s="34"/>
      <c r="AB123" s="34"/>
      <c r="AC123" s="34"/>
      <c r="AD123" s="34"/>
      <c r="AE123" s="34"/>
      <c r="AT123" s="17" t="s">
        <v>74</v>
      </c>
      <c r="AU123" s="17" t="s">
        <v>96</v>
      </c>
      <c r="BK123" s="186">
        <f>BK124</f>
        <v>0</v>
      </c>
    </row>
    <row r="124" spans="2:63" s="12" customFormat="1" ht="25.95" customHeight="1">
      <c r="B124" s="187"/>
      <c r="C124" s="188"/>
      <c r="D124" s="189" t="s">
        <v>74</v>
      </c>
      <c r="E124" s="190" t="s">
        <v>208</v>
      </c>
      <c r="F124" s="190" t="s">
        <v>209</v>
      </c>
      <c r="G124" s="188"/>
      <c r="H124" s="188"/>
      <c r="I124" s="191"/>
      <c r="J124" s="192">
        <f>BK124</f>
        <v>0</v>
      </c>
      <c r="K124" s="188"/>
      <c r="L124" s="193"/>
      <c r="M124" s="194"/>
      <c r="N124" s="195"/>
      <c r="O124" s="195"/>
      <c r="P124" s="196">
        <f>P125+P215+P235+P274+P279+P303</f>
        <v>0</v>
      </c>
      <c r="Q124" s="195"/>
      <c r="R124" s="196">
        <f>R125+R215+R235+R274+R279+R303</f>
        <v>110.3985129</v>
      </c>
      <c r="S124" s="195"/>
      <c r="T124" s="197">
        <f>T125+T215+T235+T274+T279+T303</f>
        <v>22.048600000000004</v>
      </c>
      <c r="AR124" s="198" t="s">
        <v>83</v>
      </c>
      <c r="AT124" s="199" t="s">
        <v>74</v>
      </c>
      <c r="AU124" s="199" t="s">
        <v>75</v>
      </c>
      <c r="AY124" s="198" t="s">
        <v>116</v>
      </c>
      <c r="BK124" s="200">
        <f>BK125+BK215+BK235+BK274+BK279+BK303</f>
        <v>0</v>
      </c>
    </row>
    <row r="125" spans="2:63" s="12" customFormat="1" ht="22.8" customHeight="1">
      <c r="B125" s="187"/>
      <c r="C125" s="188"/>
      <c r="D125" s="189" t="s">
        <v>74</v>
      </c>
      <c r="E125" s="201" t="s">
        <v>83</v>
      </c>
      <c r="F125" s="201" t="s">
        <v>210</v>
      </c>
      <c r="G125" s="188"/>
      <c r="H125" s="188"/>
      <c r="I125" s="191"/>
      <c r="J125" s="202">
        <f>BK125</f>
        <v>0</v>
      </c>
      <c r="K125" s="188"/>
      <c r="L125" s="193"/>
      <c r="M125" s="194"/>
      <c r="N125" s="195"/>
      <c r="O125" s="195"/>
      <c r="P125" s="196">
        <f>SUM(P126:P214)</f>
        <v>0</v>
      </c>
      <c r="Q125" s="195"/>
      <c r="R125" s="196">
        <f>SUM(R126:R214)</f>
        <v>97.32424</v>
      </c>
      <c r="S125" s="195"/>
      <c r="T125" s="197">
        <f>SUM(T126:T214)</f>
        <v>22.048600000000004</v>
      </c>
      <c r="AR125" s="198" t="s">
        <v>83</v>
      </c>
      <c r="AT125" s="199" t="s">
        <v>74</v>
      </c>
      <c r="AU125" s="199" t="s">
        <v>83</v>
      </c>
      <c r="AY125" s="198" t="s">
        <v>116</v>
      </c>
      <c r="BK125" s="200">
        <f>SUM(BK126:BK214)</f>
        <v>0</v>
      </c>
    </row>
    <row r="126" spans="1:65" s="2" customFormat="1" ht="16.5" customHeight="1">
      <c r="A126" s="34"/>
      <c r="B126" s="35"/>
      <c r="C126" s="203" t="s">
        <v>83</v>
      </c>
      <c r="D126" s="203" t="s">
        <v>119</v>
      </c>
      <c r="E126" s="204" t="s">
        <v>211</v>
      </c>
      <c r="F126" s="205" t="s">
        <v>212</v>
      </c>
      <c r="G126" s="206" t="s">
        <v>213</v>
      </c>
      <c r="H126" s="207">
        <v>26.6</v>
      </c>
      <c r="I126" s="208"/>
      <c r="J126" s="209">
        <f>ROUND(I126*H126,2)</f>
        <v>0</v>
      </c>
      <c r="K126" s="205" t="s">
        <v>139</v>
      </c>
      <c r="L126" s="39"/>
      <c r="M126" s="210" t="s">
        <v>1</v>
      </c>
      <c r="N126" s="211" t="s">
        <v>40</v>
      </c>
      <c r="O126" s="71"/>
      <c r="P126" s="212">
        <f>O126*H126</f>
        <v>0</v>
      </c>
      <c r="Q126" s="212">
        <v>0</v>
      </c>
      <c r="R126" s="212">
        <f>Q126*H126</f>
        <v>0</v>
      </c>
      <c r="S126" s="212">
        <v>0.281</v>
      </c>
      <c r="T126" s="213">
        <f>S126*H126</f>
        <v>7.4746000000000015</v>
      </c>
      <c r="U126" s="34"/>
      <c r="V126" s="34"/>
      <c r="W126" s="34"/>
      <c r="X126" s="34"/>
      <c r="Y126" s="34"/>
      <c r="Z126" s="34"/>
      <c r="AA126" s="34"/>
      <c r="AB126" s="34"/>
      <c r="AC126" s="34"/>
      <c r="AD126" s="34"/>
      <c r="AE126" s="34"/>
      <c r="AR126" s="214" t="s">
        <v>133</v>
      </c>
      <c r="AT126" s="214" t="s">
        <v>119</v>
      </c>
      <c r="AU126" s="214" t="s">
        <v>85</v>
      </c>
      <c r="AY126" s="17" t="s">
        <v>116</v>
      </c>
      <c r="BE126" s="215">
        <f>IF(N126="základní",J126,0)</f>
        <v>0</v>
      </c>
      <c r="BF126" s="215">
        <f>IF(N126="snížená",J126,0)</f>
        <v>0</v>
      </c>
      <c r="BG126" s="215">
        <f>IF(N126="zákl. přenesená",J126,0)</f>
        <v>0</v>
      </c>
      <c r="BH126" s="215">
        <f>IF(N126="sníž. přenesená",J126,0)</f>
        <v>0</v>
      </c>
      <c r="BI126" s="215">
        <f>IF(N126="nulová",J126,0)</f>
        <v>0</v>
      </c>
      <c r="BJ126" s="17" t="s">
        <v>83</v>
      </c>
      <c r="BK126" s="215">
        <f>ROUND(I126*H126,2)</f>
        <v>0</v>
      </c>
      <c r="BL126" s="17" t="s">
        <v>133</v>
      </c>
      <c r="BM126" s="214" t="s">
        <v>214</v>
      </c>
    </row>
    <row r="127" spans="1:47" s="2" customFormat="1" ht="38.4">
      <c r="A127" s="34"/>
      <c r="B127" s="35"/>
      <c r="C127" s="36"/>
      <c r="D127" s="216" t="s">
        <v>125</v>
      </c>
      <c r="E127" s="36"/>
      <c r="F127" s="217" t="s">
        <v>215</v>
      </c>
      <c r="G127" s="36"/>
      <c r="H127" s="36"/>
      <c r="I127" s="115"/>
      <c r="J127" s="36"/>
      <c r="K127" s="36"/>
      <c r="L127" s="39"/>
      <c r="M127" s="218"/>
      <c r="N127" s="219"/>
      <c r="O127" s="71"/>
      <c r="P127" s="71"/>
      <c r="Q127" s="71"/>
      <c r="R127" s="71"/>
      <c r="S127" s="71"/>
      <c r="T127" s="72"/>
      <c r="U127" s="34"/>
      <c r="V127" s="34"/>
      <c r="W127" s="34"/>
      <c r="X127" s="34"/>
      <c r="Y127" s="34"/>
      <c r="Z127" s="34"/>
      <c r="AA127" s="34"/>
      <c r="AB127" s="34"/>
      <c r="AC127" s="34"/>
      <c r="AD127" s="34"/>
      <c r="AE127" s="34"/>
      <c r="AT127" s="17" t="s">
        <v>125</v>
      </c>
      <c r="AU127" s="17" t="s">
        <v>85</v>
      </c>
    </row>
    <row r="128" spans="1:47" s="2" customFormat="1" ht="163.2">
      <c r="A128" s="34"/>
      <c r="B128" s="35"/>
      <c r="C128" s="36"/>
      <c r="D128" s="216" t="s">
        <v>216</v>
      </c>
      <c r="E128" s="36"/>
      <c r="F128" s="224" t="s">
        <v>217</v>
      </c>
      <c r="G128" s="36"/>
      <c r="H128" s="36"/>
      <c r="I128" s="115"/>
      <c r="J128" s="36"/>
      <c r="K128" s="36"/>
      <c r="L128" s="39"/>
      <c r="M128" s="218"/>
      <c r="N128" s="219"/>
      <c r="O128" s="71"/>
      <c r="P128" s="71"/>
      <c r="Q128" s="71"/>
      <c r="R128" s="71"/>
      <c r="S128" s="71"/>
      <c r="T128" s="72"/>
      <c r="U128" s="34"/>
      <c r="V128" s="34"/>
      <c r="W128" s="34"/>
      <c r="X128" s="34"/>
      <c r="Y128" s="34"/>
      <c r="Z128" s="34"/>
      <c r="AA128" s="34"/>
      <c r="AB128" s="34"/>
      <c r="AC128" s="34"/>
      <c r="AD128" s="34"/>
      <c r="AE128" s="34"/>
      <c r="AT128" s="17" t="s">
        <v>216</v>
      </c>
      <c r="AU128" s="17" t="s">
        <v>85</v>
      </c>
    </row>
    <row r="129" spans="2:51" s="13" customFormat="1" ht="10.2">
      <c r="B129" s="225"/>
      <c r="C129" s="226"/>
      <c r="D129" s="216" t="s">
        <v>218</v>
      </c>
      <c r="E129" s="227" t="s">
        <v>1</v>
      </c>
      <c r="F129" s="228" t="s">
        <v>219</v>
      </c>
      <c r="G129" s="226"/>
      <c r="H129" s="227" t="s">
        <v>1</v>
      </c>
      <c r="I129" s="229"/>
      <c r="J129" s="226"/>
      <c r="K129" s="226"/>
      <c r="L129" s="230"/>
      <c r="M129" s="231"/>
      <c r="N129" s="232"/>
      <c r="O129" s="232"/>
      <c r="P129" s="232"/>
      <c r="Q129" s="232"/>
      <c r="R129" s="232"/>
      <c r="S129" s="232"/>
      <c r="T129" s="233"/>
      <c r="AT129" s="234" t="s">
        <v>218</v>
      </c>
      <c r="AU129" s="234" t="s">
        <v>85</v>
      </c>
      <c r="AV129" s="13" t="s">
        <v>83</v>
      </c>
      <c r="AW129" s="13" t="s">
        <v>32</v>
      </c>
      <c r="AX129" s="13" t="s">
        <v>75</v>
      </c>
      <c r="AY129" s="234" t="s">
        <v>116</v>
      </c>
    </row>
    <row r="130" spans="2:51" s="14" customFormat="1" ht="10.2">
      <c r="B130" s="235"/>
      <c r="C130" s="236"/>
      <c r="D130" s="216" t="s">
        <v>218</v>
      </c>
      <c r="E130" s="237" t="s">
        <v>1</v>
      </c>
      <c r="F130" s="238" t="s">
        <v>220</v>
      </c>
      <c r="G130" s="236"/>
      <c r="H130" s="239">
        <v>26.6</v>
      </c>
      <c r="I130" s="240"/>
      <c r="J130" s="236"/>
      <c r="K130" s="236"/>
      <c r="L130" s="241"/>
      <c r="M130" s="242"/>
      <c r="N130" s="243"/>
      <c r="O130" s="243"/>
      <c r="P130" s="243"/>
      <c r="Q130" s="243"/>
      <c r="R130" s="243"/>
      <c r="S130" s="243"/>
      <c r="T130" s="244"/>
      <c r="AT130" s="245" t="s">
        <v>218</v>
      </c>
      <c r="AU130" s="245" t="s">
        <v>85</v>
      </c>
      <c r="AV130" s="14" t="s">
        <v>85</v>
      </c>
      <c r="AW130" s="14" t="s">
        <v>32</v>
      </c>
      <c r="AX130" s="14" t="s">
        <v>83</v>
      </c>
      <c r="AY130" s="245" t="s">
        <v>116</v>
      </c>
    </row>
    <row r="131" spans="1:65" s="2" customFormat="1" ht="21.75" customHeight="1">
      <c r="A131" s="34"/>
      <c r="B131" s="35"/>
      <c r="C131" s="203" t="s">
        <v>85</v>
      </c>
      <c r="D131" s="203" t="s">
        <v>119</v>
      </c>
      <c r="E131" s="204" t="s">
        <v>221</v>
      </c>
      <c r="F131" s="205" t="s">
        <v>222</v>
      </c>
      <c r="G131" s="206" t="s">
        <v>213</v>
      </c>
      <c r="H131" s="207">
        <v>26.6</v>
      </c>
      <c r="I131" s="208"/>
      <c r="J131" s="209">
        <f>ROUND(I131*H131,2)</f>
        <v>0</v>
      </c>
      <c r="K131" s="205" t="s">
        <v>139</v>
      </c>
      <c r="L131" s="39"/>
      <c r="M131" s="210" t="s">
        <v>1</v>
      </c>
      <c r="N131" s="211" t="s">
        <v>40</v>
      </c>
      <c r="O131" s="71"/>
      <c r="P131" s="212">
        <f>O131*H131</f>
        <v>0</v>
      </c>
      <c r="Q131" s="212">
        <v>0</v>
      </c>
      <c r="R131" s="212">
        <f>Q131*H131</f>
        <v>0</v>
      </c>
      <c r="S131" s="212">
        <v>0.44</v>
      </c>
      <c r="T131" s="213">
        <f>S131*H131</f>
        <v>11.704</v>
      </c>
      <c r="U131" s="34"/>
      <c r="V131" s="34"/>
      <c r="W131" s="34"/>
      <c r="X131" s="34"/>
      <c r="Y131" s="34"/>
      <c r="Z131" s="34"/>
      <c r="AA131" s="34"/>
      <c r="AB131" s="34"/>
      <c r="AC131" s="34"/>
      <c r="AD131" s="34"/>
      <c r="AE131" s="34"/>
      <c r="AR131" s="214" t="s">
        <v>133</v>
      </c>
      <c r="AT131" s="214" t="s">
        <v>119</v>
      </c>
      <c r="AU131" s="214" t="s">
        <v>85</v>
      </c>
      <c r="AY131" s="17" t="s">
        <v>116</v>
      </c>
      <c r="BE131" s="215">
        <f>IF(N131="základní",J131,0)</f>
        <v>0</v>
      </c>
      <c r="BF131" s="215">
        <f>IF(N131="snížená",J131,0)</f>
        <v>0</v>
      </c>
      <c r="BG131" s="215">
        <f>IF(N131="zákl. přenesená",J131,0)</f>
        <v>0</v>
      </c>
      <c r="BH131" s="215">
        <f>IF(N131="sníž. přenesená",J131,0)</f>
        <v>0</v>
      </c>
      <c r="BI131" s="215">
        <f>IF(N131="nulová",J131,0)</f>
        <v>0</v>
      </c>
      <c r="BJ131" s="17" t="s">
        <v>83</v>
      </c>
      <c r="BK131" s="215">
        <f>ROUND(I131*H131,2)</f>
        <v>0</v>
      </c>
      <c r="BL131" s="17" t="s">
        <v>133</v>
      </c>
      <c r="BM131" s="214" t="s">
        <v>223</v>
      </c>
    </row>
    <row r="132" spans="1:47" s="2" customFormat="1" ht="38.4">
      <c r="A132" s="34"/>
      <c r="B132" s="35"/>
      <c r="C132" s="36"/>
      <c r="D132" s="216" t="s">
        <v>125</v>
      </c>
      <c r="E132" s="36"/>
      <c r="F132" s="217" t="s">
        <v>224</v>
      </c>
      <c r="G132" s="36"/>
      <c r="H132" s="36"/>
      <c r="I132" s="115"/>
      <c r="J132" s="36"/>
      <c r="K132" s="36"/>
      <c r="L132" s="39"/>
      <c r="M132" s="218"/>
      <c r="N132" s="219"/>
      <c r="O132" s="71"/>
      <c r="P132" s="71"/>
      <c r="Q132" s="71"/>
      <c r="R132" s="71"/>
      <c r="S132" s="71"/>
      <c r="T132" s="72"/>
      <c r="U132" s="34"/>
      <c r="V132" s="34"/>
      <c r="W132" s="34"/>
      <c r="X132" s="34"/>
      <c r="Y132" s="34"/>
      <c r="Z132" s="34"/>
      <c r="AA132" s="34"/>
      <c r="AB132" s="34"/>
      <c r="AC132" s="34"/>
      <c r="AD132" s="34"/>
      <c r="AE132" s="34"/>
      <c r="AT132" s="17" t="s">
        <v>125</v>
      </c>
      <c r="AU132" s="17" t="s">
        <v>85</v>
      </c>
    </row>
    <row r="133" spans="1:47" s="2" customFormat="1" ht="278.4">
      <c r="A133" s="34"/>
      <c r="B133" s="35"/>
      <c r="C133" s="36"/>
      <c r="D133" s="216" t="s">
        <v>216</v>
      </c>
      <c r="E133" s="36"/>
      <c r="F133" s="224" t="s">
        <v>225</v>
      </c>
      <c r="G133" s="36"/>
      <c r="H133" s="36"/>
      <c r="I133" s="115"/>
      <c r="J133" s="36"/>
      <c r="K133" s="36"/>
      <c r="L133" s="39"/>
      <c r="M133" s="218"/>
      <c r="N133" s="219"/>
      <c r="O133" s="71"/>
      <c r="P133" s="71"/>
      <c r="Q133" s="71"/>
      <c r="R133" s="71"/>
      <c r="S133" s="71"/>
      <c r="T133" s="72"/>
      <c r="U133" s="34"/>
      <c r="V133" s="34"/>
      <c r="W133" s="34"/>
      <c r="X133" s="34"/>
      <c r="Y133" s="34"/>
      <c r="Z133" s="34"/>
      <c r="AA133" s="34"/>
      <c r="AB133" s="34"/>
      <c r="AC133" s="34"/>
      <c r="AD133" s="34"/>
      <c r="AE133" s="34"/>
      <c r="AT133" s="17" t="s">
        <v>216</v>
      </c>
      <c r="AU133" s="17" t="s">
        <v>85</v>
      </c>
    </row>
    <row r="134" spans="1:65" s="2" customFormat="1" ht="16.5" customHeight="1">
      <c r="A134" s="34"/>
      <c r="B134" s="35"/>
      <c r="C134" s="203" t="s">
        <v>129</v>
      </c>
      <c r="D134" s="203" t="s">
        <v>119</v>
      </c>
      <c r="E134" s="204" t="s">
        <v>226</v>
      </c>
      <c r="F134" s="205" t="s">
        <v>227</v>
      </c>
      <c r="G134" s="206" t="s">
        <v>228</v>
      </c>
      <c r="H134" s="207">
        <v>14</v>
      </c>
      <c r="I134" s="208"/>
      <c r="J134" s="209">
        <f>ROUND(I134*H134,2)</f>
        <v>0</v>
      </c>
      <c r="K134" s="205" t="s">
        <v>139</v>
      </c>
      <c r="L134" s="39"/>
      <c r="M134" s="210" t="s">
        <v>1</v>
      </c>
      <c r="N134" s="211" t="s">
        <v>40</v>
      </c>
      <c r="O134" s="71"/>
      <c r="P134" s="212">
        <f>O134*H134</f>
        <v>0</v>
      </c>
      <c r="Q134" s="212">
        <v>0</v>
      </c>
      <c r="R134" s="212">
        <f>Q134*H134</f>
        <v>0</v>
      </c>
      <c r="S134" s="212">
        <v>0.205</v>
      </c>
      <c r="T134" s="213">
        <f>S134*H134</f>
        <v>2.8699999999999997</v>
      </c>
      <c r="U134" s="34"/>
      <c r="V134" s="34"/>
      <c r="W134" s="34"/>
      <c r="X134" s="34"/>
      <c r="Y134" s="34"/>
      <c r="Z134" s="34"/>
      <c r="AA134" s="34"/>
      <c r="AB134" s="34"/>
      <c r="AC134" s="34"/>
      <c r="AD134" s="34"/>
      <c r="AE134" s="34"/>
      <c r="AR134" s="214" t="s">
        <v>133</v>
      </c>
      <c r="AT134" s="214" t="s">
        <v>119</v>
      </c>
      <c r="AU134" s="214" t="s">
        <v>85</v>
      </c>
      <c r="AY134" s="17" t="s">
        <v>116</v>
      </c>
      <c r="BE134" s="215">
        <f>IF(N134="základní",J134,0)</f>
        <v>0</v>
      </c>
      <c r="BF134" s="215">
        <f>IF(N134="snížená",J134,0)</f>
        <v>0</v>
      </c>
      <c r="BG134" s="215">
        <f>IF(N134="zákl. přenesená",J134,0)</f>
        <v>0</v>
      </c>
      <c r="BH134" s="215">
        <f>IF(N134="sníž. přenesená",J134,0)</f>
        <v>0</v>
      </c>
      <c r="BI134" s="215">
        <f>IF(N134="nulová",J134,0)</f>
        <v>0</v>
      </c>
      <c r="BJ134" s="17" t="s">
        <v>83</v>
      </c>
      <c r="BK134" s="215">
        <f>ROUND(I134*H134,2)</f>
        <v>0</v>
      </c>
      <c r="BL134" s="17" t="s">
        <v>133</v>
      </c>
      <c r="BM134" s="214" t="s">
        <v>229</v>
      </c>
    </row>
    <row r="135" spans="1:47" s="2" customFormat="1" ht="28.8">
      <c r="A135" s="34"/>
      <c r="B135" s="35"/>
      <c r="C135" s="36"/>
      <c r="D135" s="216" t="s">
        <v>125</v>
      </c>
      <c r="E135" s="36"/>
      <c r="F135" s="217" t="s">
        <v>230</v>
      </c>
      <c r="G135" s="36"/>
      <c r="H135" s="36"/>
      <c r="I135" s="115"/>
      <c r="J135" s="36"/>
      <c r="K135" s="36"/>
      <c r="L135" s="39"/>
      <c r="M135" s="218"/>
      <c r="N135" s="219"/>
      <c r="O135" s="71"/>
      <c r="P135" s="71"/>
      <c r="Q135" s="71"/>
      <c r="R135" s="71"/>
      <c r="S135" s="71"/>
      <c r="T135" s="72"/>
      <c r="U135" s="34"/>
      <c r="V135" s="34"/>
      <c r="W135" s="34"/>
      <c r="X135" s="34"/>
      <c r="Y135" s="34"/>
      <c r="Z135" s="34"/>
      <c r="AA135" s="34"/>
      <c r="AB135" s="34"/>
      <c r="AC135" s="34"/>
      <c r="AD135" s="34"/>
      <c r="AE135" s="34"/>
      <c r="AT135" s="17" t="s">
        <v>125</v>
      </c>
      <c r="AU135" s="17" t="s">
        <v>85</v>
      </c>
    </row>
    <row r="136" spans="1:47" s="2" customFormat="1" ht="172.8">
      <c r="A136" s="34"/>
      <c r="B136" s="35"/>
      <c r="C136" s="36"/>
      <c r="D136" s="216" t="s">
        <v>216</v>
      </c>
      <c r="E136" s="36"/>
      <c r="F136" s="224" t="s">
        <v>231</v>
      </c>
      <c r="G136" s="36"/>
      <c r="H136" s="36"/>
      <c r="I136" s="115"/>
      <c r="J136" s="36"/>
      <c r="K136" s="36"/>
      <c r="L136" s="39"/>
      <c r="M136" s="218"/>
      <c r="N136" s="219"/>
      <c r="O136" s="71"/>
      <c r="P136" s="71"/>
      <c r="Q136" s="71"/>
      <c r="R136" s="71"/>
      <c r="S136" s="71"/>
      <c r="T136" s="72"/>
      <c r="U136" s="34"/>
      <c r="V136" s="34"/>
      <c r="W136" s="34"/>
      <c r="X136" s="34"/>
      <c r="Y136" s="34"/>
      <c r="Z136" s="34"/>
      <c r="AA136" s="34"/>
      <c r="AB136" s="34"/>
      <c r="AC136" s="34"/>
      <c r="AD136" s="34"/>
      <c r="AE136" s="34"/>
      <c r="AT136" s="17" t="s">
        <v>216</v>
      </c>
      <c r="AU136" s="17" t="s">
        <v>85</v>
      </c>
    </row>
    <row r="137" spans="2:51" s="13" customFormat="1" ht="10.2">
      <c r="B137" s="225"/>
      <c r="C137" s="226"/>
      <c r="D137" s="216" t="s">
        <v>218</v>
      </c>
      <c r="E137" s="227" t="s">
        <v>1</v>
      </c>
      <c r="F137" s="228" t="s">
        <v>232</v>
      </c>
      <c r="G137" s="226"/>
      <c r="H137" s="227" t="s">
        <v>1</v>
      </c>
      <c r="I137" s="229"/>
      <c r="J137" s="226"/>
      <c r="K137" s="226"/>
      <c r="L137" s="230"/>
      <c r="M137" s="231"/>
      <c r="N137" s="232"/>
      <c r="O137" s="232"/>
      <c r="P137" s="232"/>
      <c r="Q137" s="232"/>
      <c r="R137" s="232"/>
      <c r="S137" s="232"/>
      <c r="T137" s="233"/>
      <c r="AT137" s="234" t="s">
        <v>218</v>
      </c>
      <c r="AU137" s="234" t="s">
        <v>85</v>
      </c>
      <c r="AV137" s="13" t="s">
        <v>83</v>
      </c>
      <c r="AW137" s="13" t="s">
        <v>32</v>
      </c>
      <c r="AX137" s="13" t="s">
        <v>75</v>
      </c>
      <c r="AY137" s="234" t="s">
        <v>116</v>
      </c>
    </row>
    <row r="138" spans="2:51" s="14" customFormat="1" ht="10.2">
      <c r="B138" s="235"/>
      <c r="C138" s="236"/>
      <c r="D138" s="216" t="s">
        <v>218</v>
      </c>
      <c r="E138" s="237" t="s">
        <v>1</v>
      </c>
      <c r="F138" s="238" t="s">
        <v>179</v>
      </c>
      <c r="G138" s="236"/>
      <c r="H138" s="239">
        <v>14</v>
      </c>
      <c r="I138" s="240"/>
      <c r="J138" s="236"/>
      <c r="K138" s="236"/>
      <c r="L138" s="241"/>
      <c r="M138" s="242"/>
      <c r="N138" s="243"/>
      <c r="O138" s="243"/>
      <c r="P138" s="243"/>
      <c r="Q138" s="243"/>
      <c r="R138" s="243"/>
      <c r="S138" s="243"/>
      <c r="T138" s="244"/>
      <c r="AT138" s="245" t="s">
        <v>218</v>
      </c>
      <c r="AU138" s="245" t="s">
        <v>85</v>
      </c>
      <c r="AV138" s="14" t="s">
        <v>85</v>
      </c>
      <c r="AW138" s="14" t="s">
        <v>32</v>
      </c>
      <c r="AX138" s="14" t="s">
        <v>83</v>
      </c>
      <c r="AY138" s="245" t="s">
        <v>116</v>
      </c>
    </row>
    <row r="139" spans="1:65" s="2" customFormat="1" ht="21.75" customHeight="1">
      <c r="A139" s="34"/>
      <c r="B139" s="35"/>
      <c r="C139" s="203" t="s">
        <v>133</v>
      </c>
      <c r="D139" s="203" t="s">
        <v>119</v>
      </c>
      <c r="E139" s="204" t="s">
        <v>233</v>
      </c>
      <c r="F139" s="205" t="s">
        <v>234</v>
      </c>
      <c r="G139" s="206" t="s">
        <v>213</v>
      </c>
      <c r="H139" s="207">
        <v>34</v>
      </c>
      <c r="I139" s="208"/>
      <c r="J139" s="209">
        <f>ROUND(I139*H139,2)</f>
        <v>0</v>
      </c>
      <c r="K139" s="205" t="s">
        <v>139</v>
      </c>
      <c r="L139" s="39"/>
      <c r="M139" s="210" t="s">
        <v>1</v>
      </c>
      <c r="N139" s="211" t="s">
        <v>40</v>
      </c>
      <c r="O139" s="71"/>
      <c r="P139" s="212">
        <f>O139*H139</f>
        <v>0</v>
      </c>
      <c r="Q139" s="212">
        <v>0</v>
      </c>
      <c r="R139" s="212">
        <f>Q139*H139</f>
        <v>0</v>
      </c>
      <c r="S139" s="212">
        <v>0</v>
      </c>
      <c r="T139" s="213">
        <f>S139*H139</f>
        <v>0</v>
      </c>
      <c r="U139" s="34"/>
      <c r="V139" s="34"/>
      <c r="W139" s="34"/>
      <c r="X139" s="34"/>
      <c r="Y139" s="34"/>
      <c r="Z139" s="34"/>
      <c r="AA139" s="34"/>
      <c r="AB139" s="34"/>
      <c r="AC139" s="34"/>
      <c r="AD139" s="34"/>
      <c r="AE139" s="34"/>
      <c r="AR139" s="214" t="s">
        <v>133</v>
      </c>
      <c r="AT139" s="214" t="s">
        <v>119</v>
      </c>
      <c r="AU139" s="214" t="s">
        <v>85</v>
      </c>
      <c r="AY139" s="17" t="s">
        <v>116</v>
      </c>
      <c r="BE139" s="215">
        <f>IF(N139="základní",J139,0)</f>
        <v>0</v>
      </c>
      <c r="BF139" s="215">
        <f>IF(N139="snížená",J139,0)</f>
        <v>0</v>
      </c>
      <c r="BG139" s="215">
        <f>IF(N139="zákl. přenesená",J139,0)</f>
        <v>0</v>
      </c>
      <c r="BH139" s="215">
        <f>IF(N139="sníž. přenesená",J139,0)</f>
        <v>0</v>
      </c>
      <c r="BI139" s="215">
        <f>IF(N139="nulová",J139,0)</f>
        <v>0</v>
      </c>
      <c r="BJ139" s="17" t="s">
        <v>83</v>
      </c>
      <c r="BK139" s="215">
        <f>ROUND(I139*H139,2)</f>
        <v>0</v>
      </c>
      <c r="BL139" s="17" t="s">
        <v>133</v>
      </c>
      <c r="BM139" s="214" t="s">
        <v>235</v>
      </c>
    </row>
    <row r="140" spans="1:47" s="2" customFormat="1" ht="19.2">
      <c r="A140" s="34"/>
      <c r="B140" s="35"/>
      <c r="C140" s="36"/>
      <c r="D140" s="216" t="s">
        <v>125</v>
      </c>
      <c r="E140" s="36"/>
      <c r="F140" s="217" t="s">
        <v>236</v>
      </c>
      <c r="G140" s="36"/>
      <c r="H140" s="36"/>
      <c r="I140" s="115"/>
      <c r="J140" s="36"/>
      <c r="K140" s="36"/>
      <c r="L140" s="39"/>
      <c r="M140" s="218"/>
      <c r="N140" s="219"/>
      <c r="O140" s="71"/>
      <c r="P140" s="71"/>
      <c r="Q140" s="71"/>
      <c r="R140" s="71"/>
      <c r="S140" s="71"/>
      <c r="T140" s="72"/>
      <c r="U140" s="34"/>
      <c r="V140" s="34"/>
      <c r="W140" s="34"/>
      <c r="X140" s="34"/>
      <c r="Y140" s="34"/>
      <c r="Z140" s="34"/>
      <c r="AA140" s="34"/>
      <c r="AB140" s="34"/>
      <c r="AC140" s="34"/>
      <c r="AD140" s="34"/>
      <c r="AE140" s="34"/>
      <c r="AT140" s="17" t="s">
        <v>125</v>
      </c>
      <c r="AU140" s="17" t="s">
        <v>85</v>
      </c>
    </row>
    <row r="141" spans="1:47" s="2" customFormat="1" ht="76.8">
      <c r="A141" s="34"/>
      <c r="B141" s="35"/>
      <c r="C141" s="36"/>
      <c r="D141" s="216" t="s">
        <v>216</v>
      </c>
      <c r="E141" s="36"/>
      <c r="F141" s="224" t="s">
        <v>237</v>
      </c>
      <c r="G141" s="36"/>
      <c r="H141" s="36"/>
      <c r="I141" s="115"/>
      <c r="J141" s="36"/>
      <c r="K141" s="36"/>
      <c r="L141" s="39"/>
      <c r="M141" s="218"/>
      <c r="N141" s="219"/>
      <c r="O141" s="71"/>
      <c r="P141" s="71"/>
      <c r="Q141" s="71"/>
      <c r="R141" s="71"/>
      <c r="S141" s="71"/>
      <c r="T141" s="72"/>
      <c r="U141" s="34"/>
      <c r="V141" s="34"/>
      <c r="W141" s="34"/>
      <c r="X141" s="34"/>
      <c r="Y141" s="34"/>
      <c r="Z141" s="34"/>
      <c r="AA141" s="34"/>
      <c r="AB141" s="34"/>
      <c r="AC141" s="34"/>
      <c r="AD141" s="34"/>
      <c r="AE141" s="34"/>
      <c r="AT141" s="17" t="s">
        <v>216</v>
      </c>
      <c r="AU141" s="17" t="s">
        <v>85</v>
      </c>
    </row>
    <row r="142" spans="1:65" s="2" customFormat="1" ht="21.75" customHeight="1">
      <c r="A142" s="34"/>
      <c r="B142" s="35"/>
      <c r="C142" s="203" t="s">
        <v>115</v>
      </c>
      <c r="D142" s="203" t="s">
        <v>119</v>
      </c>
      <c r="E142" s="204" t="s">
        <v>238</v>
      </c>
      <c r="F142" s="205" t="s">
        <v>239</v>
      </c>
      <c r="G142" s="206" t="s">
        <v>240</v>
      </c>
      <c r="H142" s="207">
        <v>11.25</v>
      </c>
      <c r="I142" s="208"/>
      <c r="J142" s="209">
        <f>ROUND(I142*H142,2)</f>
        <v>0</v>
      </c>
      <c r="K142" s="205" t="s">
        <v>139</v>
      </c>
      <c r="L142" s="39"/>
      <c r="M142" s="210" t="s">
        <v>1</v>
      </c>
      <c r="N142" s="211" t="s">
        <v>40</v>
      </c>
      <c r="O142" s="71"/>
      <c r="P142" s="212">
        <f>O142*H142</f>
        <v>0</v>
      </c>
      <c r="Q142" s="212">
        <v>0</v>
      </c>
      <c r="R142" s="212">
        <f>Q142*H142</f>
        <v>0</v>
      </c>
      <c r="S142" s="212">
        <v>0</v>
      </c>
      <c r="T142" s="213">
        <f>S142*H142</f>
        <v>0</v>
      </c>
      <c r="U142" s="34"/>
      <c r="V142" s="34"/>
      <c r="W142" s="34"/>
      <c r="X142" s="34"/>
      <c r="Y142" s="34"/>
      <c r="Z142" s="34"/>
      <c r="AA142" s="34"/>
      <c r="AB142" s="34"/>
      <c r="AC142" s="34"/>
      <c r="AD142" s="34"/>
      <c r="AE142" s="34"/>
      <c r="AR142" s="214" t="s">
        <v>133</v>
      </c>
      <c r="AT142" s="214" t="s">
        <v>119</v>
      </c>
      <c r="AU142" s="214" t="s">
        <v>85</v>
      </c>
      <c r="AY142" s="17" t="s">
        <v>116</v>
      </c>
      <c r="BE142" s="215">
        <f>IF(N142="základní",J142,0)</f>
        <v>0</v>
      </c>
      <c r="BF142" s="215">
        <f>IF(N142="snížená",J142,0)</f>
        <v>0</v>
      </c>
      <c r="BG142" s="215">
        <f>IF(N142="zákl. přenesená",J142,0)</f>
        <v>0</v>
      </c>
      <c r="BH142" s="215">
        <f>IF(N142="sníž. přenesená",J142,0)</f>
        <v>0</v>
      </c>
      <c r="BI142" s="215">
        <f>IF(N142="nulová",J142,0)</f>
        <v>0</v>
      </c>
      <c r="BJ142" s="17" t="s">
        <v>83</v>
      </c>
      <c r="BK142" s="215">
        <f>ROUND(I142*H142,2)</f>
        <v>0</v>
      </c>
      <c r="BL142" s="17" t="s">
        <v>133</v>
      </c>
      <c r="BM142" s="214" t="s">
        <v>241</v>
      </c>
    </row>
    <row r="143" spans="1:47" s="2" customFormat="1" ht="48">
      <c r="A143" s="34"/>
      <c r="B143" s="35"/>
      <c r="C143" s="36"/>
      <c r="D143" s="216" t="s">
        <v>125</v>
      </c>
      <c r="E143" s="36"/>
      <c r="F143" s="217" t="s">
        <v>242</v>
      </c>
      <c r="G143" s="36"/>
      <c r="H143" s="36"/>
      <c r="I143" s="115"/>
      <c r="J143" s="36"/>
      <c r="K143" s="36"/>
      <c r="L143" s="39"/>
      <c r="M143" s="218"/>
      <c r="N143" s="219"/>
      <c r="O143" s="71"/>
      <c r="P143" s="71"/>
      <c r="Q143" s="71"/>
      <c r="R143" s="71"/>
      <c r="S143" s="71"/>
      <c r="T143" s="72"/>
      <c r="U143" s="34"/>
      <c r="V143" s="34"/>
      <c r="W143" s="34"/>
      <c r="X143" s="34"/>
      <c r="Y143" s="34"/>
      <c r="Z143" s="34"/>
      <c r="AA143" s="34"/>
      <c r="AB143" s="34"/>
      <c r="AC143" s="34"/>
      <c r="AD143" s="34"/>
      <c r="AE143" s="34"/>
      <c r="AT143" s="17" t="s">
        <v>125</v>
      </c>
      <c r="AU143" s="17" t="s">
        <v>85</v>
      </c>
    </row>
    <row r="144" spans="1:47" s="2" customFormat="1" ht="182.4">
      <c r="A144" s="34"/>
      <c r="B144" s="35"/>
      <c r="C144" s="36"/>
      <c r="D144" s="216" t="s">
        <v>216</v>
      </c>
      <c r="E144" s="36"/>
      <c r="F144" s="224" t="s">
        <v>243</v>
      </c>
      <c r="G144" s="36"/>
      <c r="H144" s="36"/>
      <c r="I144" s="115"/>
      <c r="J144" s="36"/>
      <c r="K144" s="36"/>
      <c r="L144" s="39"/>
      <c r="M144" s="218"/>
      <c r="N144" s="219"/>
      <c r="O144" s="71"/>
      <c r="P144" s="71"/>
      <c r="Q144" s="71"/>
      <c r="R144" s="71"/>
      <c r="S144" s="71"/>
      <c r="T144" s="72"/>
      <c r="U144" s="34"/>
      <c r="V144" s="34"/>
      <c r="W144" s="34"/>
      <c r="X144" s="34"/>
      <c r="Y144" s="34"/>
      <c r="Z144" s="34"/>
      <c r="AA144" s="34"/>
      <c r="AB144" s="34"/>
      <c r="AC144" s="34"/>
      <c r="AD144" s="34"/>
      <c r="AE144" s="34"/>
      <c r="AT144" s="17" t="s">
        <v>216</v>
      </c>
      <c r="AU144" s="17" t="s">
        <v>85</v>
      </c>
    </row>
    <row r="145" spans="2:51" s="13" customFormat="1" ht="20.4">
      <c r="B145" s="225"/>
      <c r="C145" s="226"/>
      <c r="D145" s="216" t="s">
        <v>218</v>
      </c>
      <c r="E145" s="227" t="s">
        <v>1</v>
      </c>
      <c r="F145" s="228" t="s">
        <v>244</v>
      </c>
      <c r="G145" s="226"/>
      <c r="H145" s="227" t="s">
        <v>1</v>
      </c>
      <c r="I145" s="229"/>
      <c r="J145" s="226"/>
      <c r="K145" s="226"/>
      <c r="L145" s="230"/>
      <c r="M145" s="231"/>
      <c r="N145" s="232"/>
      <c r="O145" s="232"/>
      <c r="P145" s="232"/>
      <c r="Q145" s="232"/>
      <c r="R145" s="232"/>
      <c r="S145" s="232"/>
      <c r="T145" s="233"/>
      <c r="AT145" s="234" t="s">
        <v>218</v>
      </c>
      <c r="AU145" s="234" t="s">
        <v>85</v>
      </c>
      <c r="AV145" s="13" t="s">
        <v>83</v>
      </c>
      <c r="AW145" s="13" t="s">
        <v>32</v>
      </c>
      <c r="AX145" s="13" t="s">
        <v>75</v>
      </c>
      <c r="AY145" s="234" t="s">
        <v>116</v>
      </c>
    </row>
    <row r="146" spans="2:51" s="14" customFormat="1" ht="10.2">
      <c r="B146" s="235"/>
      <c r="C146" s="236"/>
      <c r="D146" s="216" t="s">
        <v>218</v>
      </c>
      <c r="E146" s="237" t="s">
        <v>1</v>
      </c>
      <c r="F146" s="238" t="s">
        <v>245</v>
      </c>
      <c r="G146" s="236"/>
      <c r="H146" s="239">
        <v>11.25</v>
      </c>
      <c r="I146" s="240"/>
      <c r="J146" s="236"/>
      <c r="K146" s="236"/>
      <c r="L146" s="241"/>
      <c r="M146" s="242"/>
      <c r="N146" s="243"/>
      <c r="O146" s="243"/>
      <c r="P146" s="243"/>
      <c r="Q146" s="243"/>
      <c r="R146" s="243"/>
      <c r="S146" s="243"/>
      <c r="T146" s="244"/>
      <c r="AT146" s="245" t="s">
        <v>218</v>
      </c>
      <c r="AU146" s="245" t="s">
        <v>85</v>
      </c>
      <c r="AV146" s="14" t="s">
        <v>85</v>
      </c>
      <c r="AW146" s="14" t="s">
        <v>32</v>
      </c>
      <c r="AX146" s="14" t="s">
        <v>83</v>
      </c>
      <c r="AY146" s="245" t="s">
        <v>116</v>
      </c>
    </row>
    <row r="147" spans="1:65" s="2" customFormat="1" ht="21.75" customHeight="1">
      <c r="A147" s="34"/>
      <c r="B147" s="35"/>
      <c r="C147" s="203" t="s">
        <v>141</v>
      </c>
      <c r="D147" s="203" t="s">
        <v>119</v>
      </c>
      <c r="E147" s="204" t="s">
        <v>246</v>
      </c>
      <c r="F147" s="205" t="s">
        <v>247</v>
      </c>
      <c r="G147" s="206" t="s">
        <v>240</v>
      </c>
      <c r="H147" s="207">
        <v>70.5</v>
      </c>
      <c r="I147" s="208"/>
      <c r="J147" s="209">
        <f>ROUND(I147*H147,2)</f>
        <v>0</v>
      </c>
      <c r="K147" s="205" t="s">
        <v>139</v>
      </c>
      <c r="L147" s="39"/>
      <c r="M147" s="210" t="s">
        <v>1</v>
      </c>
      <c r="N147" s="211" t="s">
        <v>40</v>
      </c>
      <c r="O147" s="71"/>
      <c r="P147" s="212">
        <f>O147*H147</f>
        <v>0</v>
      </c>
      <c r="Q147" s="212">
        <v>0</v>
      </c>
      <c r="R147" s="212">
        <f>Q147*H147</f>
        <v>0</v>
      </c>
      <c r="S147" s="212">
        <v>0</v>
      </c>
      <c r="T147" s="213">
        <f>S147*H147</f>
        <v>0</v>
      </c>
      <c r="U147" s="34"/>
      <c r="V147" s="34"/>
      <c r="W147" s="34"/>
      <c r="X147" s="34"/>
      <c r="Y147" s="34"/>
      <c r="Z147" s="34"/>
      <c r="AA147" s="34"/>
      <c r="AB147" s="34"/>
      <c r="AC147" s="34"/>
      <c r="AD147" s="34"/>
      <c r="AE147" s="34"/>
      <c r="AR147" s="214" t="s">
        <v>133</v>
      </c>
      <c r="AT147" s="214" t="s">
        <v>119</v>
      </c>
      <c r="AU147" s="214" t="s">
        <v>85</v>
      </c>
      <c r="AY147" s="17" t="s">
        <v>116</v>
      </c>
      <c r="BE147" s="215">
        <f>IF(N147="základní",J147,0)</f>
        <v>0</v>
      </c>
      <c r="BF147" s="215">
        <f>IF(N147="snížená",J147,0)</f>
        <v>0</v>
      </c>
      <c r="BG147" s="215">
        <f>IF(N147="zákl. přenesená",J147,0)</f>
        <v>0</v>
      </c>
      <c r="BH147" s="215">
        <f>IF(N147="sníž. přenesená",J147,0)</f>
        <v>0</v>
      </c>
      <c r="BI147" s="215">
        <f>IF(N147="nulová",J147,0)</f>
        <v>0</v>
      </c>
      <c r="BJ147" s="17" t="s">
        <v>83</v>
      </c>
      <c r="BK147" s="215">
        <f>ROUND(I147*H147,2)</f>
        <v>0</v>
      </c>
      <c r="BL147" s="17" t="s">
        <v>133</v>
      </c>
      <c r="BM147" s="214" t="s">
        <v>248</v>
      </c>
    </row>
    <row r="148" spans="1:47" s="2" customFormat="1" ht="28.8">
      <c r="A148" s="34"/>
      <c r="B148" s="35"/>
      <c r="C148" s="36"/>
      <c r="D148" s="216" t="s">
        <v>125</v>
      </c>
      <c r="E148" s="36"/>
      <c r="F148" s="217" t="s">
        <v>249</v>
      </c>
      <c r="G148" s="36"/>
      <c r="H148" s="36"/>
      <c r="I148" s="115"/>
      <c r="J148" s="36"/>
      <c r="K148" s="36"/>
      <c r="L148" s="39"/>
      <c r="M148" s="218"/>
      <c r="N148" s="219"/>
      <c r="O148" s="71"/>
      <c r="P148" s="71"/>
      <c r="Q148" s="71"/>
      <c r="R148" s="71"/>
      <c r="S148" s="71"/>
      <c r="T148" s="72"/>
      <c r="U148" s="34"/>
      <c r="V148" s="34"/>
      <c r="W148" s="34"/>
      <c r="X148" s="34"/>
      <c r="Y148" s="34"/>
      <c r="Z148" s="34"/>
      <c r="AA148" s="34"/>
      <c r="AB148" s="34"/>
      <c r="AC148" s="34"/>
      <c r="AD148" s="34"/>
      <c r="AE148" s="34"/>
      <c r="AT148" s="17" t="s">
        <v>125</v>
      </c>
      <c r="AU148" s="17" t="s">
        <v>85</v>
      </c>
    </row>
    <row r="149" spans="1:47" s="2" customFormat="1" ht="57.6">
      <c r="A149" s="34"/>
      <c r="B149" s="35"/>
      <c r="C149" s="36"/>
      <c r="D149" s="216" t="s">
        <v>216</v>
      </c>
      <c r="E149" s="36"/>
      <c r="F149" s="224" t="s">
        <v>250</v>
      </c>
      <c r="G149" s="36"/>
      <c r="H149" s="36"/>
      <c r="I149" s="115"/>
      <c r="J149" s="36"/>
      <c r="K149" s="36"/>
      <c r="L149" s="39"/>
      <c r="M149" s="218"/>
      <c r="N149" s="219"/>
      <c r="O149" s="71"/>
      <c r="P149" s="71"/>
      <c r="Q149" s="71"/>
      <c r="R149" s="71"/>
      <c r="S149" s="71"/>
      <c r="T149" s="72"/>
      <c r="U149" s="34"/>
      <c r="V149" s="34"/>
      <c r="W149" s="34"/>
      <c r="X149" s="34"/>
      <c r="Y149" s="34"/>
      <c r="Z149" s="34"/>
      <c r="AA149" s="34"/>
      <c r="AB149" s="34"/>
      <c r="AC149" s="34"/>
      <c r="AD149" s="34"/>
      <c r="AE149" s="34"/>
      <c r="AT149" s="17" t="s">
        <v>216</v>
      </c>
      <c r="AU149" s="17" t="s">
        <v>85</v>
      </c>
    </row>
    <row r="150" spans="2:51" s="14" customFormat="1" ht="10.2">
      <c r="B150" s="235"/>
      <c r="C150" s="236"/>
      <c r="D150" s="216" t="s">
        <v>218</v>
      </c>
      <c r="E150" s="237" t="s">
        <v>1</v>
      </c>
      <c r="F150" s="238" t="s">
        <v>251</v>
      </c>
      <c r="G150" s="236"/>
      <c r="H150" s="239">
        <v>70.5</v>
      </c>
      <c r="I150" s="240"/>
      <c r="J150" s="236"/>
      <c r="K150" s="236"/>
      <c r="L150" s="241"/>
      <c r="M150" s="242"/>
      <c r="N150" s="243"/>
      <c r="O150" s="243"/>
      <c r="P150" s="243"/>
      <c r="Q150" s="243"/>
      <c r="R150" s="243"/>
      <c r="S150" s="243"/>
      <c r="T150" s="244"/>
      <c r="AT150" s="245" t="s">
        <v>218</v>
      </c>
      <c r="AU150" s="245" t="s">
        <v>85</v>
      </c>
      <c r="AV150" s="14" t="s">
        <v>85</v>
      </c>
      <c r="AW150" s="14" t="s">
        <v>32</v>
      </c>
      <c r="AX150" s="14" t="s">
        <v>83</v>
      </c>
      <c r="AY150" s="245" t="s">
        <v>116</v>
      </c>
    </row>
    <row r="151" spans="1:65" s="2" customFormat="1" ht="21.75" customHeight="1">
      <c r="A151" s="34"/>
      <c r="B151" s="35"/>
      <c r="C151" s="203" t="s">
        <v>147</v>
      </c>
      <c r="D151" s="203" t="s">
        <v>119</v>
      </c>
      <c r="E151" s="204" t="s">
        <v>252</v>
      </c>
      <c r="F151" s="205" t="s">
        <v>253</v>
      </c>
      <c r="G151" s="206" t="s">
        <v>240</v>
      </c>
      <c r="H151" s="207">
        <v>10.2</v>
      </c>
      <c r="I151" s="208"/>
      <c r="J151" s="209">
        <f>ROUND(I151*H151,2)</f>
        <v>0</v>
      </c>
      <c r="K151" s="205" t="s">
        <v>139</v>
      </c>
      <c r="L151" s="39"/>
      <c r="M151" s="210" t="s">
        <v>1</v>
      </c>
      <c r="N151" s="211" t="s">
        <v>40</v>
      </c>
      <c r="O151" s="71"/>
      <c r="P151" s="212">
        <f>O151*H151</f>
        <v>0</v>
      </c>
      <c r="Q151" s="212">
        <v>0</v>
      </c>
      <c r="R151" s="212">
        <f>Q151*H151</f>
        <v>0</v>
      </c>
      <c r="S151" s="212">
        <v>0</v>
      </c>
      <c r="T151" s="213">
        <f>S151*H151</f>
        <v>0</v>
      </c>
      <c r="U151" s="34"/>
      <c r="V151" s="34"/>
      <c r="W151" s="34"/>
      <c r="X151" s="34"/>
      <c r="Y151" s="34"/>
      <c r="Z151" s="34"/>
      <c r="AA151" s="34"/>
      <c r="AB151" s="34"/>
      <c r="AC151" s="34"/>
      <c r="AD151" s="34"/>
      <c r="AE151" s="34"/>
      <c r="AR151" s="214" t="s">
        <v>133</v>
      </c>
      <c r="AT151" s="214" t="s">
        <v>119</v>
      </c>
      <c r="AU151" s="214" t="s">
        <v>85</v>
      </c>
      <c r="AY151" s="17" t="s">
        <v>116</v>
      </c>
      <c r="BE151" s="215">
        <f>IF(N151="základní",J151,0)</f>
        <v>0</v>
      </c>
      <c r="BF151" s="215">
        <f>IF(N151="snížená",J151,0)</f>
        <v>0</v>
      </c>
      <c r="BG151" s="215">
        <f>IF(N151="zákl. přenesená",J151,0)</f>
        <v>0</v>
      </c>
      <c r="BH151" s="215">
        <f>IF(N151="sníž. přenesená",J151,0)</f>
        <v>0</v>
      </c>
      <c r="BI151" s="215">
        <f>IF(N151="nulová",J151,0)</f>
        <v>0</v>
      </c>
      <c r="BJ151" s="17" t="s">
        <v>83</v>
      </c>
      <c r="BK151" s="215">
        <f>ROUND(I151*H151,2)</f>
        <v>0</v>
      </c>
      <c r="BL151" s="17" t="s">
        <v>133</v>
      </c>
      <c r="BM151" s="214" t="s">
        <v>254</v>
      </c>
    </row>
    <row r="152" spans="1:47" s="2" customFormat="1" ht="38.4">
      <c r="A152" s="34"/>
      <c r="B152" s="35"/>
      <c r="C152" s="36"/>
      <c r="D152" s="216" t="s">
        <v>125</v>
      </c>
      <c r="E152" s="36"/>
      <c r="F152" s="217" t="s">
        <v>255</v>
      </c>
      <c r="G152" s="36"/>
      <c r="H152" s="36"/>
      <c r="I152" s="115"/>
      <c r="J152" s="36"/>
      <c r="K152" s="36"/>
      <c r="L152" s="39"/>
      <c r="M152" s="218"/>
      <c r="N152" s="219"/>
      <c r="O152" s="71"/>
      <c r="P152" s="71"/>
      <c r="Q152" s="71"/>
      <c r="R152" s="71"/>
      <c r="S152" s="71"/>
      <c r="T152" s="72"/>
      <c r="U152" s="34"/>
      <c r="V152" s="34"/>
      <c r="W152" s="34"/>
      <c r="X152" s="34"/>
      <c r="Y152" s="34"/>
      <c r="Z152" s="34"/>
      <c r="AA152" s="34"/>
      <c r="AB152" s="34"/>
      <c r="AC152" s="34"/>
      <c r="AD152" s="34"/>
      <c r="AE152" s="34"/>
      <c r="AT152" s="17" t="s">
        <v>125</v>
      </c>
      <c r="AU152" s="17" t="s">
        <v>85</v>
      </c>
    </row>
    <row r="153" spans="1:47" s="2" customFormat="1" ht="67.2">
      <c r="A153" s="34"/>
      <c r="B153" s="35"/>
      <c r="C153" s="36"/>
      <c r="D153" s="216" t="s">
        <v>216</v>
      </c>
      <c r="E153" s="36"/>
      <c r="F153" s="224" t="s">
        <v>256</v>
      </c>
      <c r="G153" s="36"/>
      <c r="H153" s="36"/>
      <c r="I153" s="115"/>
      <c r="J153" s="36"/>
      <c r="K153" s="36"/>
      <c r="L153" s="39"/>
      <c r="M153" s="218"/>
      <c r="N153" s="219"/>
      <c r="O153" s="71"/>
      <c r="P153" s="71"/>
      <c r="Q153" s="71"/>
      <c r="R153" s="71"/>
      <c r="S153" s="71"/>
      <c r="T153" s="72"/>
      <c r="U153" s="34"/>
      <c r="V153" s="34"/>
      <c r="W153" s="34"/>
      <c r="X153" s="34"/>
      <c r="Y153" s="34"/>
      <c r="Z153" s="34"/>
      <c r="AA153" s="34"/>
      <c r="AB153" s="34"/>
      <c r="AC153" s="34"/>
      <c r="AD153" s="34"/>
      <c r="AE153" s="34"/>
      <c r="AT153" s="17" t="s">
        <v>216</v>
      </c>
      <c r="AU153" s="17" t="s">
        <v>85</v>
      </c>
    </row>
    <row r="154" spans="2:51" s="13" customFormat="1" ht="10.2">
      <c r="B154" s="225"/>
      <c r="C154" s="226"/>
      <c r="D154" s="216" t="s">
        <v>218</v>
      </c>
      <c r="E154" s="227" t="s">
        <v>1</v>
      </c>
      <c r="F154" s="228" t="s">
        <v>257</v>
      </c>
      <c r="G154" s="226"/>
      <c r="H154" s="227" t="s">
        <v>1</v>
      </c>
      <c r="I154" s="229"/>
      <c r="J154" s="226"/>
      <c r="K154" s="226"/>
      <c r="L154" s="230"/>
      <c r="M154" s="231"/>
      <c r="N154" s="232"/>
      <c r="O154" s="232"/>
      <c r="P154" s="232"/>
      <c r="Q154" s="232"/>
      <c r="R154" s="232"/>
      <c r="S154" s="232"/>
      <c r="T154" s="233"/>
      <c r="AT154" s="234" t="s">
        <v>218</v>
      </c>
      <c r="AU154" s="234" t="s">
        <v>85</v>
      </c>
      <c r="AV154" s="13" t="s">
        <v>83</v>
      </c>
      <c r="AW154" s="13" t="s">
        <v>32</v>
      </c>
      <c r="AX154" s="13" t="s">
        <v>75</v>
      </c>
      <c r="AY154" s="234" t="s">
        <v>116</v>
      </c>
    </row>
    <row r="155" spans="2:51" s="14" customFormat="1" ht="10.2">
      <c r="B155" s="235"/>
      <c r="C155" s="236"/>
      <c r="D155" s="216" t="s">
        <v>218</v>
      </c>
      <c r="E155" s="237" t="s">
        <v>1</v>
      </c>
      <c r="F155" s="238" t="s">
        <v>258</v>
      </c>
      <c r="G155" s="236"/>
      <c r="H155" s="239">
        <v>10.2</v>
      </c>
      <c r="I155" s="240"/>
      <c r="J155" s="236"/>
      <c r="K155" s="236"/>
      <c r="L155" s="241"/>
      <c r="M155" s="242"/>
      <c r="N155" s="243"/>
      <c r="O155" s="243"/>
      <c r="P155" s="243"/>
      <c r="Q155" s="243"/>
      <c r="R155" s="243"/>
      <c r="S155" s="243"/>
      <c r="T155" s="244"/>
      <c r="AT155" s="245" t="s">
        <v>218</v>
      </c>
      <c r="AU155" s="245" t="s">
        <v>85</v>
      </c>
      <c r="AV155" s="14" t="s">
        <v>85</v>
      </c>
      <c r="AW155" s="14" t="s">
        <v>32</v>
      </c>
      <c r="AX155" s="14" t="s">
        <v>83</v>
      </c>
      <c r="AY155" s="245" t="s">
        <v>116</v>
      </c>
    </row>
    <row r="156" spans="1:65" s="2" customFormat="1" ht="21.75" customHeight="1">
      <c r="A156" s="34"/>
      <c r="B156" s="35"/>
      <c r="C156" s="203" t="s">
        <v>151</v>
      </c>
      <c r="D156" s="203" t="s">
        <v>119</v>
      </c>
      <c r="E156" s="204" t="s">
        <v>259</v>
      </c>
      <c r="F156" s="205" t="s">
        <v>260</v>
      </c>
      <c r="G156" s="206" t="s">
        <v>240</v>
      </c>
      <c r="H156" s="207">
        <v>89.73</v>
      </c>
      <c r="I156" s="208"/>
      <c r="J156" s="209">
        <f>ROUND(I156*H156,2)</f>
        <v>0</v>
      </c>
      <c r="K156" s="205" t="s">
        <v>139</v>
      </c>
      <c r="L156" s="39"/>
      <c r="M156" s="210" t="s">
        <v>1</v>
      </c>
      <c r="N156" s="211" t="s">
        <v>40</v>
      </c>
      <c r="O156" s="71"/>
      <c r="P156" s="212">
        <f>O156*H156</f>
        <v>0</v>
      </c>
      <c r="Q156" s="212">
        <v>0</v>
      </c>
      <c r="R156" s="212">
        <f>Q156*H156</f>
        <v>0</v>
      </c>
      <c r="S156" s="212">
        <v>0</v>
      </c>
      <c r="T156" s="213">
        <f>S156*H156</f>
        <v>0</v>
      </c>
      <c r="U156" s="34"/>
      <c r="V156" s="34"/>
      <c r="W156" s="34"/>
      <c r="X156" s="34"/>
      <c r="Y156" s="34"/>
      <c r="Z156" s="34"/>
      <c r="AA156" s="34"/>
      <c r="AB156" s="34"/>
      <c r="AC156" s="34"/>
      <c r="AD156" s="34"/>
      <c r="AE156" s="34"/>
      <c r="AR156" s="214" t="s">
        <v>133</v>
      </c>
      <c r="AT156" s="214" t="s">
        <v>119</v>
      </c>
      <c r="AU156" s="214" t="s">
        <v>85</v>
      </c>
      <c r="AY156" s="17" t="s">
        <v>116</v>
      </c>
      <c r="BE156" s="215">
        <f>IF(N156="základní",J156,0)</f>
        <v>0</v>
      </c>
      <c r="BF156" s="215">
        <f>IF(N156="snížená",J156,0)</f>
        <v>0</v>
      </c>
      <c r="BG156" s="215">
        <f>IF(N156="zákl. přenesená",J156,0)</f>
        <v>0</v>
      </c>
      <c r="BH156" s="215">
        <f>IF(N156="sníž. přenesená",J156,0)</f>
        <v>0</v>
      </c>
      <c r="BI156" s="215">
        <f>IF(N156="nulová",J156,0)</f>
        <v>0</v>
      </c>
      <c r="BJ156" s="17" t="s">
        <v>83</v>
      </c>
      <c r="BK156" s="215">
        <f>ROUND(I156*H156,2)</f>
        <v>0</v>
      </c>
      <c r="BL156" s="17" t="s">
        <v>133</v>
      </c>
      <c r="BM156" s="214" t="s">
        <v>261</v>
      </c>
    </row>
    <row r="157" spans="1:47" s="2" customFormat="1" ht="38.4">
      <c r="A157" s="34"/>
      <c r="B157" s="35"/>
      <c r="C157" s="36"/>
      <c r="D157" s="216" t="s">
        <v>125</v>
      </c>
      <c r="E157" s="36"/>
      <c r="F157" s="217" t="s">
        <v>262</v>
      </c>
      <c r="G157" s="36"/>
      <c r="H157" s="36"/>
      <c r="I157" s="115"/>
      <c r="J157" s="36"/>
      <c r="K157" s="36"/>
      <c r="L157" s="39"/>
      <c r="M157" s="218"/>
      <c r="N157" s="219"/>
      <c r="O157" s="71"/>
      <c r="P157" s="71"/>
      <c r="Q157" s="71"/>
      <c r="R157" s="71"/>
      <c r="S157" s="71"/>
      <c r="T157" s="72"/>
      <c r="U157" s="34"/>
      <c r="V157" s="34"/>
      <c r="W157" s="34"/>
      <c r="X157" s="34"/>
      <c r="Y157" s="34"/>
      <c r="Z157" s="34"/>
      <c r="AA157" s="34"/>
      <c r="AB157" s="34"/>
      <c r="AC157" s="34"/>
      <c r="AD157" s="34"/>
      <c r="AE157" s="34"/>
      <c r="AT157" s="17" t="s">
        <v>125</v>
      </c>
      <c r="AU157" s="17" t="s">
        <v>85</v>
      </c>
    </row>
    <row r="158" spans="1:47" s="2" customFormat="1" ht="67.2">
      <c r="A158" s="34"/>
      <c r="B158" s="35"/>
      <c r="C158" s="36"/>
      <c r="D158" s="216" t="s">
        <v>216</v>
      </c>
      <c r="E158" s="36"/>
      <c r="F158" s="224" t="s">
        <v>256</v>
      </c>
      <c r="G158" s="36"/>
      <c r="H158" s="36"/>
      <c r="I158" s="115"/>
      <c r="J158" s="36"/>
      <c r="K158" s="36"/>
      <c r="L158" s="39"/>
      <c r="M158" s="218"/>
      <c r="N158" s="219"/>
      <c r="O158" s="71"/>
      <c r="P158" s="71"/>
      <c r="Q158" s="71"/>
      <c r="R158" s="71"/>
      <c r="S158" s="71"/>
      <c r="T158" s="72"/>
      <c r="U158" s="34"/>
      <c r="V158" s="34"/>
      <c r="W158" s="34"/>
      <c r="X158" s="34"/>
      <c r="Y158" s="34"/>
      <c r="Z158" s="34"/>
      <c r="AA158" s="34"/>
      <c r="AB158" s="34"/>
      <c r="AC158" s="34"/>
      <c r="AD158" s="34"/>
      <c r="AE158" s="34"/>
      <c r="AT158" s="17" t="s">
        <v>216</v>
      </c>
      <c r="AU158" s="17" t="s">
        <v>85</v>
      </c>
    </row>
    <row r="159" spans="2:51" s="13" customFormat="1" ht="10.2">
      <c r="B159" s="225"/>
      <c r="C159" s="226"/>
      <c r="D159" s="216" t="s">
        <v>218</v>
      </c>
      <c r="E159" s="227" t="s">
        <v>1</v>
      </c>
      <c r="F159" s="228" t="s">
        <v>263</v>
      </c>
      <c r="G159" s="226"/>
      <c r="H159" s="227" t="s">
        <v>1</v>
      </c>
      <c r="I159" s="229"/>
      <c r="J159" s="226"/>
      <c r="K159" s="226"/>
      <c r="L159" s="230"/>
      <c r="M159" s="231"/>
      <c r="N159" s="232"/>
      <c r="O159" s="232"/>
      <c r="P159" s="232"/>
      <c r="Q159" s="232"/>
      <c r="R159" s="232"/>
      <c r="S159" s="232"/>
      <c r="T159" s="233"/>
      <c r="AT159" s="234" t="s">
        <v>218</v>
      </c>
      <c r="AU159" s="234" t="s">
        <v>85</v>
      </c>
      <c r="AV159" s="13" t="s">
        <v>83</v>
      </c>
      <c r="AW159" s="13" t="s">
        <v>32</v>
      </c>
      <c r="AX159" s="13" t="s">
        <v>75</v>
      </c>
      <c r="AY159" s="234" t="s">
        <v>116</v>
      </c>
    </row>
    <row r="160" spans="2:51" s="14" customFormat="1" ht="10.2">
      <c r="B160" s="235"/>
      <c r="C160" s="236"/>
      <c r="D160" s="216" t="s">
        <v>218</v>
      </c>
      <c r="E160" s="237" t="s">
        <v>1</v>
      </c>
      <c r="F160" s="238" t="s">
        <v>264</v>
      </c>
      <c r="G160" s="236"/>
      <c r="H160" s="239">
        <v>7.98</v>
      </c>
      <c r="I160" s="240"/>
      <c r="J160" s="236"/>
      <c r="K160" s="236"/>
      <c r="L160" s="241"/>
      <c r="M160" s="242"/>
      <c r="N160" s="243"/>
      <c r="O160" s="243"/>
      <c r="P160" s="243"/>
      <c r="Q160" s="243"/>
      <c r="R160" s="243"/>
      <c r="S160" s="243"/>
      <c r="T160" s="244"/>
      <c r="AT160" s="245" t="s">
        <v>218</v>
      </c>
      <c r="AU160" s="245" t="s">
        <v>85</v>
      </c>
      <c r="AV160" s="14" t="s">
        <v>85</v>
      </c>
      <c r="AW160" s="14" t="s">
        <v>32</v>
      </c>
      <c r="AX160" s="14" t="s">
        <v>75</v>
      </c>
      <c r="AY160" s="245" t="s">
        <v>116</v>
      </c>
    </row>
    <row r="161" spans="2:51" s="13" customFormat="1" ht="10.2">
      <c r="B161" s="225"/>
      <c r="C161" s="226"/>
      <c r="D161" s="216" t="s">
        <v>218</v>
      </c>
      <c r="E161" s="227" t="s">
        <v>1</v>
      </c>
      <c r="F161" s="228" t="s">
        <v>265</v>
      </c>
      <c r="G161" s="226"/>
      <c r="H161" s="227" t="s">
        <v>1</v>
      </c>
      <c r="I161" s="229"/>
      <c r="J161" s="226"/>
      <c r="K161" s="226"/>
      <c r="L161" s="230"/>
      <c r="M161" s="231"/>
      <c r="N161" s="232"/>
      <c r="O161" s="232"/>
      <c r="P161" s="232"/>
      <c r="Q161" s="232"/>
      <c r="R161" s="232"/>
      <c r="S161" s="232"/>
      <c r="T161" s="233"/>
      <c r="AT161" s="234" t="s">
        <v>218</v>
      </c>
      <c r="AU161" s="234" t="s">
        <v>85</v>
      </c>
      <c r="AV161" s="13" t="s">
        <v>83</v>
      </c>
      <c r="AW161" s="13" t="s">
        <v>32</v>
      </c>
      <c r="AX161" s="13" t="s">
        <v>75</v>
      </c>
      <c r="AY161" s="234" t="s">
        <v>116</v>
      </c>
    </row>
    <row r="162" spans="2:51" s="14" customFormat="1" ht="10.2">
      <c r="B162" s="235"/>
      <c r="C162" s="236"/>
      <c r="D162" s="216" t="s">
        <v>218</v>
      </c>
      <c r="E162" s="237" t="s">
        <v>1</v>
      </c>
      <c r="F162" s="238" t="s">
        <v>266</v>
      </c>
      <c r="G162" s="236"/>
      <c r="H162" s="239">
        <v>11.25</v>
      </c>
      <c r="I162" s="240"/>
      <c r="J162" s="236"/>
      <c r="K162" s="236"/>
      <c r="L162" s="241"/>
      <c r="M162" s="242"/>
      <c r="N162" s="243"/>
      <c r="O162" s="243"/>
      <c r="P162" s="243"/>
      <c r="Q162" s="243"/>
      <c r="R162" s="243"/>
      <c r="S162" s="243"/>
      <c r="T162" s="244"/>
      <c r="AT162" s="245" t="s">
        <v>218</v>
      </c>
      <c r="AU162" s="245" t="s">
        <v>85</v>
      </c>
      <c r="AV162" s="14" t="s">
        <v>85</v>
      </c>
      <c r="AW162" s="14" t="s">
        <v>32</v>
      </c>
      <c r="AX162" s="14" t="s">
        <v>75</v>
      </c>
      <c r="AY162" s="245" t="s">
        <v>116</v>
      </c>
    </row>
    <row r="163" spans="2:51" s="13" customFormat="1" ht="10.2">
      <c r="B163" s="225"/>
      <c r="C163" s="226"/>
      <c r="D163" s="216" t="s">
        <v>218</v>
      </c>
      <c r="E163" s="227" t="s">
        <v>1</v>
      </c>
      <c r="F163" s="228" t="s">
        <v>267</v>
      </c>
      <c r="G163" s="226"/>
      <c r="H163" s="227" t="s">
        <v>1</v>
      </c>
      <c r="I163" s="229"/>
      <c r="J163" s="226"/>
      <c r="K163" s="226"/>
      <c r="L163" s="230"/>
      <c r="M163" s="231"/>
      <c r="N163" s="232"/>
      <c r="O163" s="232"/>
      <c r="P163" s="232"/>
      <c r="Q163" s="232"/>
      <c r="R163" s="232"/>
      <c r="S163" s="232"/>
      <c r="T163" s="233"/>
      <c r="AT163" s="234" t="s">
        <v>218</v>
      </c>
      <c r="AU163" s="234" t="s">
        <v>85</v>
      </c>
      <c r="AV163" s="13" t="s">
        <v>83</v>
      </c>
      <c r="AW163" s="13" t="s">
        <v>32</v>
      </c>
      <c r="AX163" s="13" t="s">
        <v>75</v>
      </c>
      <c r="AY163" s="234" t="s">
        <v>116</v>
      </c>
    </row>
    <row r="164" spans="2:51" s="14" customFormat="1" ht="10.2">
      <c r="B164" s="235"/>
      <c r="C164" s="236"/>
      <c r="D164" s="216" t="s">
        <v>218</v>
      </c>
      <c r="E164" s="237" t="s">
        <v>1</v>
      </c>
      <c r="F164" s="238" t="s">
        <v>268</v>
      </c>
      <c r="G164" s="236"/>
      <c r="H164" s="239">
        <v>70.5</v>
      </c>
      <c r="I164" s="240"/>
      <c r="J164" s="236"/>
      <c r="K164" s="236"/>
      <c r="L164" s="241"/>
      <c r="M164" s="242"/>
      <c r="N164" s="243"/>
      <c r="O164" s="243"/>
      <c r="P164" s="243"/>
      <c r="Q164" s="243"/>
      <c r="R164" s="243"/>
      <c r="S164" s="243"/>
      <c r="T164" s="244"/>
      <c r="AT164" s="245" t="s">
        <v>218</v>
      </c>
      <c r="AU164" s="245" t="s">
        <v>85</v>
      </c>
      <c r="AV164" s="14" t="s">
        <v>85</v>
      </c>
      <c r="AW164" s="14" t="s">
        <v>32</v>
      </c>
      <c r="AX164" s="14" t="s">
        <v>75</v>
      </c>
      <c r="AY164" s="245" t="s">
        <v>116</v>
      </c>
    </row>
    <row r="165" spans="2:51" s="15" customFormat="1" ht="10.2">
      <c r="B165" s="246"/>
      <c r="C165" s="247"/>
      <c r="D165" s="216" t="s">
        <v>218</v>
      </c>
      <c r="E165" s="248" t="s">
        <v>1</v>
      </c>
      <c r="F165" s="249" t="s">
        <v>269</v>
      </c>
      <c r="G165" s="247"/>
      <c r="H165" s="250">
        <v>89.73</v>
      </c>
      <c r="I165" s="251"/>
      <c r="J165" s="247"/>
      <c r="K165" s="247"/>
      <c r="L165" s="252"/>
      <c r="M165" s="253"/>
      <c r="N165" s="254"/>
      <c r="O165" s="254"/>
      <c r="P165" s="254"/>
      <c r="Q165" s="254"/>
      <c r="R165" s="254"/>
      <c r="S165" s="254"/>
      <c r="T165" s="255"/>
      <c r="AT165" s="256" t="s">
        <v>218</v>
      </c>
      <c r="AU165" s="256" t="s">
        <v>85</v>
      </c>
      <c r="AV165" s="15" t="s">
        <v>133</v>
      </c>
      <c r="AW165" s="15" t="s">
        <v>32</v>
      </c>
      <c r="AX165" s="15" t="s">
        <v>83</v>
      </c>
      <c r="AY165" s="256" t="s">
        <v>116</v>
      </c>
    </row>
    <row r="166" spans="1:65" s="2" customFormat="1" ht="33" customHeight="1">
      <c r="A166" s="34"/>
      <c r="B166" s="35"/>
      <c r="C166" s="203" t="s">
        <v>155</v>
      </c>
      <c r="D166" s="203" t="s">
        <v>119</v>
      </c>
      <c r="E166" s="204" t="s">
        <v>270</v>
      </c>
      <c r="F166" s="205" t="s">
        <v>271</v>
      </c>
      <c r="G166" s="206" t="s">
        <v>240</v>
      </c>
      <c r="H166" s="207">
        <v>1345.95</v>
      </c>
      <c r="I166" s="208"/>
      <c r="J166" s="209">
        <f>ROUND(I166*H166,2)</f>
        <v>0</v>
      </c>
      <c r="K166" s="205" t="s">
        <v>139</v>
      </c>
      <c r="L166" s="39"/>
      <c r="M166" s="210" t="s">
        <v>1</v>
      </c>
      <c r="N166" s="211" t="s">
        <v>40</v>
      </c>
      <c r="O166" s="71"/>
      <c r="P166" s="212">
        <f>O166*H166</f>
        <v>0</v>
      </c>
      <c r="Q166" s="212">
        <v>0</v>
      </c>
      <c r="R166" s="212">
        <f>Q166*H166</f>
        <v>0</v>
      </c>
      <c r="S166" s="212">
        <v>0</v>
      </c>
      <c r="T166" s="213">
        <f>S166*H166</f>
        <v>0</v>
      </c>
      <c r="U166" s="34"/>
      <c r="V166" s="34"/>
      <c r="W166" s="34"/>
      <c r="X166" s="34"/>
      <c r="Y166" s="34"/>
      <c r="Z166" s="34"/>
      <c r="AA166" s="34"/>
      <c r="AB166" s="34"/>
      <c r="AC166" s="34"/>
      <c r="AD166" s="34"/>
      <c r="AE166" s="34"/>
      <c r="AR166" s="214" t="s">
        <v>133</v>
      </c>
      <c r="AT166" s="214" t="s">
        <v>119</v>
      </c>
      <c r="AU166" s="214" t="s">
        <v>85</v>
      </c>
      <c r="AY166" s="17" t="s">
        <v>116</v>
      </c>
      <c r="BE166" s="215">
        <f>IF(N166="základní",J166,0)</f>
        <v>0</v>
      </c>
      <c r="BF166" s="215">
        <f>IF(N166="snížená",J166,0)</f>
        <v>0</v>
      </c>
      <c r="BG166" s="215">
        <f>IF(N166="zákl. přenesená",J166,0)</f>
        <v>0</v>
      </c>
      <c r="BH166" s="215">
        <f>IF(N166="sníž. přenesená",J166,0)</f>
        <v>0</v>
      </c>
      <c r="BI166" s="215">
        <f>IF(N166="nulová",J166,0)</f>
        <v>0</v>
      </c>
      <c r="BJ166" s="17" t="s">
        <v>83</v>
      </c>
      <c r="BK166" s="215">
        <f>ROUND(I166*H166,2)</f>
        <v>0</v>
      </c>
      <c r="BL166" s="17" t="s">
        <v>133</v>
      </c>
      <c r="BM166" s="214" t="s">
        <v>272</v>
      </c>
    </row>
    <row r="167" spans="1:47" s="2" customFormat="1" ht="48">
      <c r="A167" s="34"/>
      <c r="B167" s="35"/>
      <c r="C167" s="36"/>
      <c r="D167" s="216" t="s">
        <v>125</v>
      </c>
      <c r="E167" s="36"/>
      <c r="F167" s="217" t="s">
        <v>273</v>
      </c>
      <c r="G167" s="36"/>
      <c r="H167" s="36"/>
      <c r="I167" s="115"/>
      <c r="J167" s="36"/>
      <c r="K167" s="36"/>
      <c r="L167" s="39"/>
      <c r="M167" s="218"/>
      <c r="N167" s="219"/>
      <c r="O167" s="71"/>
      <c r="P167" s="71"/>
      <c r="Q167" s="71"/>
      <c r="R167" s="71"/>
      <c r="S167" s="71"/>
      <c r="T167" s="72"/>
      <c r="U167" s="34"/>
      <c r="V167" s="34"/>
      <c r="W167" s="34"/>
      <c r="X167" s="34"/>
      <c r="Y167" s="34"/>
      <c r="Z167" s="34"/>
      <c r="AA167" s="34"/>
      <c r="AB167" s="34"/>
      <c r="AC167" s="34"/>
      <c r="AD167" s="34"/>
      <c r="AE167" s="34"/>
      <c r="AT167" s="17" t="s">
        <v>125</v>
      </c>
      <c r="AU167" s="17" t="s">
        <v>85</v>
      </c>
    </row>
    <row r="168" spans="1:47" s="2" customFormat="1" ht="67.2">
      <c r="A168" s="34"/>
      <c r="B168" s="35"/>
      <c r="C168" s="36"/>
      <c r="D168" s="216" t="s">
        <v>216</v>
      </c>
      <c r="E168" s="36"/>
      <c r="F168" s="224" t="s">
        <v>256</v>
      </c>
      <c r="G168" s="36"/>
      <c r="H168" s="36"/>
      <c r="I168" s="115"/>
      <c r="J168" s="36"/>
      <c r="K168" s="36"/>
      <c r="L168" s="39"/>
      <c r="M168" s="218"/>
      <c r="N168" s="219"/>
      <c r="O168" s="71"/>
      <c r="P168" s="71"/>
      <c r="Q168" s="71"/>
      <c r="R168" s="71"/>
      <c r="S168" s="71"/>
      <c r="T168" s="72"/>
      <c r="U168" s="34"/>
      <c r="V168" s="34"/>
      <c r="W168" s="34"/>
      <c r="X168" s="34"/>
      <c r="Y168" s="34"/>
      <c r="Z168" s="34"/>
      <c r="AA168" s="34"/>
      <c r="AB168" s="34"/>
      <c r="AC168" s="34"/>
      <c r="AD168" s="34"/>
      <c r="AE168" s="34"/>
      <c r="AT168" s="17" t="s">
        <v>216</v>
      </c>
      <c r="AU168" s="17" t="s">
        <v>85</v>
      </c>
    </row>
    <row r="169" spans="2:51" s="14" customFormat="1" ht="10.2">
      <c r="B169" s="235"/>
      <c r="C169" s="236"/>
      <c r="D169" s="216" t="s">
        <v>218</v>
      </c>
      <c r="E169" s="237" t="s">
        <v>1</v>
      </c>
      <c r="F169" s="238" t="s">
        <v>274</v>
      </c>
      <c r="G169" s="236"/>
      <c r="H169" s="239">
        <v>1345.95</v>
      </c>
      <c r="I169" s="240"/>
      <c r="J169" s="236"/>
      <c r="K169" s="236"/>
      <c r="L169" s="241"/>
      <c r="M169" s="242"/>
      <c r="N169" s="243"/>
      <c r="O169" s="243"/>
      <c r="P169" s="243"/>
      <c r="Q169" s="243"/>
      <c r="R169" s="243"/>
      <c r="S169" s="243"/>
      <c r="T169" s="244"/>
      <c r="AT169" s="245" t="s">
        <v>218</v>
      </c>
      <c r="AU169" s="245" t="s">
        <v>85</v>
      </c>
      <c r="AV169" s="14" t="s">
        <v>85</v>
      </c>
      <c r="AW169" s="14" t="s">
        <v>32</v>
      </c>
      <c r="AX169" s="14" t="s">
        <v>83</v>
      </c>
      <c r="AY169" s="245" t="s">
        <v>116</v>
      </c>
    </row>
    <row r="170" spans="1:65" s="2" customFormat="1" ht="21.75" customHeight="1">
      <c r="A170" s="34"/>
      <c r="B170" s="35"/>
      <c r="C170" s="203" t="s">
        <v>159</v>
      </c>
      <c r="D170" s="203" t="s">
        <v>119</v>
      </c>
      <c r="E170" s="204" t="s">
        <v>275</v>
      </c>
      <c r="F170" s="205" t="s">
        <v>276</v>
      </c>
      <c r="G170" s="206" t="s">
        <v>240</v>
      </c>
      <c r="H170" s="207">
        <v>5.1</v>
      </c>
      <c r="I170" s="208"/>
      <c r="J170" s="209">
        <f>ROUND(I170*H170,2)</f>
        <v>0</v>
      </c>
      <c r="K170" s="205" t="s">
        <v>139</v>
      </c>
      <c r="L170" s="39"/>
      <c r="M170" s="210" t="s">
        <v>1</v>
      </c>
      <c r="N170" s="211" t="s">
        <v>40</v>
      </c>
      <c r="O170" s="71"/>
      <c r="P170" s="212">
        <f>O170*H170</f>
        <v>0</v>
      </c>
      <c r="Q170" s="212">
        <v>0</v>
      </c>
      <c r="R170" s="212">
        <f>Q170*H170</f>
        <v>0</v>
      </c>
      <c r="S170" s="212">
        <v>0</v>
      </c>
      <c r="T170" s="213">
        <f>S170*H170</f>
        <v>0</v>
      </c>
      <c r="U170" s="34"/>
      <c r="V170" s="34"/>
      <c r="W170" s="34"/>
      <c r="X170" s="34"/>
      <c r="Y170" s="34"/>
      <c r="Z170" s="34"/>
      <c r="AA170" s="34"/>
      <c r="AB170" s="34"/>
      <c r="AC170" s="34"/>
      <c r="AD170" s="34"/>
      <c r="AE170" s="34"/>
      <c r="AR170" s="214" t="s">
        <v>133</v>
      </c>
      <c r="AT170" s="214" t="s">
        <v>119</v>
      </c>
      <c r="AU170" s="214" t="s">
        <v>85</v>
      </c>
      <c r="AY170" s="17" t="s">
        <v>116</v>
      </c>
      <c r="BE170" s="215">
        <f>IF(N170="základní",J170,0)</f>
        <v>0</v>
      </c>
      <c r="BF170" s="215">
        <f>IF(N170="snížená",J170,0)</f>
        <v>0</v>
      </c>
      <c r="BG170" s="215">
        <f>IF(N170="zákl. přenesená",J170,0)</f>
        <v>0</v>
      </c>
      <c r="BH170" s="215">
        <f>IF(N170="sníž. přenesená",J170,0)</f>
        <v>0</v>
      </c>
      <c r="BI170" s="215">
        <f>IF(N170="nulová",J170,0)</f>
        <v>0</v>
      </c>
      <c r="BJ170" s="17" t="s">
        <v>83</v>
      </c>
      <c r="BK170" s="215">
        <f>ROUND(I170*H170,2)</f>
        <v>0</v>
      </c>
      <c r="BL170" s="17" t="s">
        <v>133</v>
      </c>
      <c r="BM170" s="214" t="s">
        <v>277</v>
      </c>
    </row>
    <row r="171" spans="1:47" s="2" customFormat="1" ht="28.8">
      <c r="A171" s="34"/>
      <c r="B171" s="35"/>
      <c r="C171" s="36"/>
      <c r="D171" s="216" t="s">
        <v>125</v>
      </c>
      <c r="E171" s="36"/>
      <c r="F171" s="217" t="s">
        <v>278</v>
      </c>
      <c r="G171" s="36"/>
      <c r="H171" s="36"/>
      <c r="I171" s="115"/>
      <c r="J171" s="36"/>
      <c r="K171" s="36"/>
      <c r="L171" s="39"/>
      <c r="M171" s="218"/>
      <c r="N171" s="219"/>
      <c r="O171" s="71"/>
      <c r="P171" s="71"/>
      <c r="Q171" s="71"/>
      <c r="R171" s="71"/>
      <c r="S171" s="71"/>
      <c r="T171" s="72"/>
      <c r="U171" s="34"/>
      <c r="V171" s="34"/>
      <c r="W171" s="34"/>
      <c r="X171" s="34"/>
      <c r="Y171" s="34"/>
      <c r="Z171" s="34"/>
      <c r="AA171" s="34"/>
      <c r="AB171" s="34"/>
      <c r="AC171" s="34"/>
      <c r="AD171" s="34"/>
      <c r="AE171" s="34"/>
      <c r="AT171" s="17" t="s">
        <v>125</v>
      </c>
      <c r="AU171" s="17" t="s">
        <v>85</v>
      </c>
    </row>
    <row r="172" spans="1:47" s="2" customFormat="1" ht="124.8">
      <c r="A172" s="34"/>
      <c r="B172" s="35"/>
      <c r="C172" s="36"/>
      <c r="D172" s="216" t="s">
        <v>216</v>
      </c>
      <c r="E172" s="36"/>
      <c r="F172" s="224" t="s">
        <v>279</v>
      </c>
      <c r="G172" s="36"/>
      <c r="H172" s="36"/>
      <c r="I172" s="115"/>
      <c r="J172" s="36"/>
      <c r="K172" s="36"/>
      <c r="L172" s="39"/>
      <c r="M172" s="218"/>
      <c r="N172" s="219"/>
      <c r="O172" s="71"/>
      <c r="P172" s="71"/>
      <c r="Q172" s="71"/>
      <c r="R172" s="71"/>
      <c r="S172" s="71"/>
      <c r="T172" s="72"/>
      <c r="U172" s="34"/>
      <c r="V172" s="34"/>
      <c r="W172" s="34"/>
      <c r="X172" s="34"/>
      <c r="Y172" s="34"/>
      <c r="Z172" s="34"/>
      <c r="AA172" s="34"/>
      <c r="AB172" s="34"/>
      <c r="AC172" s="34"/>
      <c r="AD172" s="34"/>
      <c r="AE172" s="34"/>
      <c r="AT172" s="17" t="s">
        <v>216</v>
      </c>
      <c r="AU172" s="17" t="s">
        <v>85</v>
      </c>
    </row>
    <row r="173" spans="2:51" s="13" customFormat="1" ht="10.2">
      <c r="B173" s="225"/>
      <c r="C173" s="226"/>
      <c r="D173" s="216" t="s">
        <v>218</v>
      </c>
      <c r="E173" s="227" t="s">
        <v>1</v>
      </c>
      <c r="F173" s="228" t="s">
        <v>280</v>
      </c>
      <c r="G173" s="226"/>
      <c r="H173" s="227" t="s">
        <v>1</v>
      </c>
      <c r="I173" s="229"/>
      <c r="J173" s="226"/>
      <c r="K173" s="226"/>
      <c r="L173" s="230"/>
      <c r="M173" s="231"/>
      <c r="N173" s="232"/>
      <c r="O173" s="232"/>
      <c r="P173" s="232"/>
      <c r="Q173" s="232"/>
      <c r="R173" s="232"/>
      <c r="S173" s="232"/>
      <c r="T173" s="233"/>
      <c r="AT173" s="234" t="s">
        <v>218</v>
      </c>
      <c r="AU173" s="234" t="s">
        <v>85</v>
      </c>
      <c r="AV173" s="13" t="s">
        <v>83</v>
      </c>
      <c r="AW173" s="13" t="s">
        <v>32</v>
      </c>
      <c r="AX173" s="13" t="s">
        <v>75</v>
      </c>
      <c r="AY173" s="234" t="s">
        <v>116</v>
      </c>
    </row>
    <row r="174" spans="2:51" s="14" customFormat="1" ht="10.2">
      <c r="B174" s="235"/>
      <c r="C174" s="236"/>
      <c r="D174" s="216" t="s">
        <v>218</v>
      </c>
      <c r="E174" s="237" t="s">
        <v>1</v>
      </c>
      <c r="F174" s="238" t="s">
        <v>281</v>
      </c>
      <c r="G174" s="236"/>
      <c r="H174" s="239">
        <v>5.1</v>
      </c>
      <c r="I174" s="240"/>
      <c r="J174" s="236"/>
      <c r="K174" s="236"/>
      <c r="L174" s="241"/>
      <c r="M174" s="242"/>
      <c r="N174" s="243"/>
      <c r="O174" s="243"/>
      <c r="P174" s="243"/>
      <c r="Q174" s="243"/>
      <c r="R174" s="243"/>
      <c r="S174" s="243"/>
      <c r="T174" s="244"/>
      <c r="AT174" s="245" t="s">
        <v>218</v>
      </c>
      <c r="AU174" s="245" t="s">
        <v>85</v>
      </c>
      <c r="AV174" s="14" t="s">
        <v>85</v>
      </c>
      <c r="AW174" s="14" t="s">
        <v>32</v>
      </c>
      <c r="AX174" s="14" t="s">
        <v>83</v>
      </c>
      <c r="AY174" s="245" t="s">
        <v>116</v>
      </c>
    </row>
    <row r="175" spans="1:65" s="2" customFormat="1" ht="21.75" customHeight="1">
      <c r="A175" s="34"/>
      <c r="B175" s="35"/>
      <c r="C175" s="203" t="s">
        <v>165</v>
      </c>
      <c r="D175" s="203" t="s">
        <v>119</v>
      </c>
      <c r="E175" s="204" t="s">
        <v>282</v>
      </c>
      <c r="F175" s="205" t="s">
        <v>283</v>
      </c>
      <c r="G175" s="206" t="s">
        <v>284</v>
      </c>
      <c r="H175" s="207">
        <v>153.9</v>
      </c>
      <c r="I175" s="208"/>
      <c r="J175" s="209">
        <f>ROUND(I175*H175,2)</f>
        <v>0</v>
      </c>
      <c r="K175" s="205" t="s">
        <v>139</v>
      </c>
      <c r="L175" s="39"/>
      <c r="M175" s="210" t="s">
        <v>1</v>
      </c>
      <c r="N175" s="211" t="s">
        <v>40</v>
      </c>
      <c r="O175" s="71"/>
      <c r="P175" s="212">
        <f>O175*H175</f>
        <v>0</v>
      </c>
      <c r="Q175" s="212">
        <v>0</v>
      </c>
      <c r="R175" s="212">
        <f>Q175*H175</f>
        <v>0</v>
      </c>
      <c r="S175" s="212">
        <v>0</v>
      </c>
      <c r="T175" s="213">
        <f>S175*H175</f>
        <v>0</v>
      </c>
      <c r="U175" s="34"/>
      <c r="V175" s="34"/>
      <c r="W175" s="34"/>
      <c r="X175" s="34"/>
      <c r="Y175" s="34"/>
      <c r="Z175" s="34"/>
      <c r="AA175" s="34"/>
      <c r="AB175" s="34"/>
      <c r="AC175" s="34"/>
      <c r="AD175" s="34"/>
      <c r="AE175" s="34"/>
      <c r="AR175" s="214" t="s">
        <v>133</v>
      </c>
      <c r="AT175" s="214" t="s">
        <v>119</v>
      </c>
      <c r="AU175" s="214" t="s">
        <v>85</v>
      </c>
      <c r="AY175" s="17" t="s">
        <v>116</v>
      </c>
      <c r="BE175" s="215">
        <f>IF(N175="základní",J175,0)</f>
        <v>0</v>
      </c>
      <c r="BF175" s="215">
        <f>IF(N175="snížená",J175,0)</f>
        <v>0</v>
      </c>
      <c r="BG175" s="215">
        <f>IF(N175="zákl. přenesená",J175,0)</f>
        <v>0</v>
      </c>
      <c r="BH175" s="215">
        <f>IF(N175="sníž. přenesená",J175,0)</f>
        <v>0</v>
      </c>
      <c r="BI175" s="215">
        <f>IF(N175="nulová",J175,0)</f>
        <v>0</v>
      </c>
      <c r="BJ175" s="17" t="s">
        <v>83</v>
      </c>
      <c r="BK175" s="215">
        <f>ROUND(I175*H175,2)</f>
        <v>0</v>
      </c>
      <c r="BL175" s="17" t="s">
        <v>133</v>
      </c>
      <c r="BM175" s="214" t="s">
        <v>285</v>
      </c>
    </row>
    <row r="176" spans="1:47" s="2" customFormat="1" ht="28.8">
      <c r="A176" s="34"/>
      <c r="B176" s="35"/>
      <c r="C176" s="36"/>
      <c r="D176" s="216" t="s">
        <v>125</v>
      </c>
      <c r="E176" s="36"/>
      <c r="F176" s="217" t="s">
        <v>286</v>
      </c>
      <c r="G176" s="36"/>
      <c r="H176" s="36"/>
      <c r="I176" s="115"/>
      <c r="J176" s="36"/>
      <c r="K176" s="36"/>
      <c r="L176" s="39"/>
      <c r="M176" s="218"/>
      <c r="N176" s="219"/>
      <c r="O176" s="71"/>
      <c r="P176" s="71"/>
      <c r="Q176" s="71"/>
      <c r="R176" s="71"/>
      <c r="S176" s="71"/>
      <c r="T176" s="72"/>
      <c r="U176" s="34"/>
      <c r="V176" s="34"/>
      <c r="W176" s="34"/>
      <c r="X176" s="34"/>
      <c r="Y176" s="34"/>
      <c r="Z176" s="34"/>
      <c r="AA176" s="34"/>
      <c r="AB176" s="34"/>
      <c r="AC176" s="34"/>
      <c r="AD176" s="34"/>
      <c r="AE176" s="34"/>
      <c r="AT176" s="17" t="s">
        <v>125</v>
      </c>
      <c r="AU176" s="17" t="s">
        <v>85</v>
      </c>
    </row>
    <row r="177" spans="1:47" s="2" customFormat="1" ht="48">
      <c r="A177" s="34"/>
      <c r="B177" s="35"/>
      <c r="C177" s="36"/>
      <c r="D177" s="216" t="s">
        <v>216</v>
      </c>
      <c r="E177" s="36"/>
      <c r="F177" s="224" t="s">
        <v>287</v>
      </c>
      <c r="G177" s="36"/>
      <c r="H177" s="36"/>
      <c r="I177" s="115"/>
      <c r="J177" s="36"/>
      <c r="K177" s="36"/>
      <c r="L177" s="39"/>
      <c r="M177" s="218"/>
      <c r="N177" s="219"/>
      <c r="O177" s="71"/>
      <c r="P177" s="71"/>
      <c r="Q177" s="71"/>
      <c r="R177" s="71"/>
      <c r="S177" s="71"/>
      <c r="T177" s="72"/>
      <c r="U177" s="34"/>
      <c r="V177" s="34"/>
      <c r="W177" s="34"/>
      <c r="X177" s="34"/>
      <c r="Y177" s="34"/>
      <c r="Z177" s="34"/>
      <c r="AA177" s="34"/>
      <c r="AB177" s="34"/>
      <c r="AC177" s="34"/>
      <c r="AD177" s="34"/>
      <c r="AE177" s="34"/>
      <c r="AT177" s="17" t="s">
        <v>216</v>
      </c>
      <c r="AU177" s="17" t="s">
        <v>85</v>
      </c>
    </row>
    <row r="178" spans="2:51" s="13" customFormat="1" ht="10.2">
      <c r="B178" s="225"/>
      <c r="C178" s="226"/>
      <c r="D178" s="216" t="s">
        <v>218</v>
      </c>
      <c r="E178" s="227" t="s">
        <v>1</v>
      </c>
      <c r="F178" s="228" t="s">
        <v>288</v>
      </c>
      <c r="G178" s="226"/>
      <c r="H178" s="227" t="s">
        <v>1</v>
      </c>
      <c r="I178" s="229"/>
      <c r="J178" s="226"/>
      <c r="K178" s="226"/>
      <c r="L178" s="230"/>
      <c r="M178" s="231"/>
      <c r="N178" s="232"/>
      <c r="O178" s="232"/>
      <c r="P178" s="232"/>
      <c r="Q178" s="232"/>
      <c r="R178" s="232"/>
      <c r="S178" s="232"/>
      <c r="T178" s="233"/>
      <c r="AT178" s="234" t="s">
        <v>218</v>
      </c>
      <c r="AU178" s="234" t="s">
        <v>85</v>
      </c>
      <c r="AV178" s="13" t="s">
        <v>83</v>
      </c>
      <c r="AW178" s="13" t="s">
        <v>32</v>
      </c>
      <c r="AX178" s="13" t="s">
        <v>75</v>
      </c>
      <c r="AY178" s="234" t="s">
        <v>116</v>
      </c>
    </row>
    <row r="179" spans="2:51" s="14" customFormat="1" ht="10.2">
      <c r="B179" s="235"/>
      <c r="C179" s="236"/>
      <c r="D179" s="216" t="s">
        <v>218</v>
      </c>
      <c r="E179" s="237" t="s">
        <v>1</v>
      </c>
      <c r="F179" s="238" t="s">
        <v>289</v>
      </c>
      <c r="G179" s="236"/>
      <c r="H179" s="239">
        <v>126.9</v>
      </c>
      <c r="I179" s="240"/>
      <c r="J179" s="236"/>
      <c r="K179" s="236"/>
      <c r="L179" s="241"/>
      <c r="M179" s="242"/>
      <c r="N179" s="243"/>
      <c r="O179" s="243"/>
      <c r="P179" s="243"/>
      <c r="Q179" s="243"/>
      <c r="R179" s="243"/>
      <c r="S179" s="243"/>
      <c r="T179" s="244"/>
      <c r="AT179" s="245" t="s">
        <v>218</v>
      </c>
      <c r="AU179" s="245" t="s">
        <v>85</v>
      </c>
      <c r="AV179" s="14" t="s">
        <v>85</v>
      </c>
      <c r="AW179" s="14" t="s">
        <v>32</v>
      </c>
      <c r="AX179" s="14" t="s">
        <v>75</v>
      </c>
      <c r="AY179" s="245" t="s">
        <v>116</v>
      </c>
    </row>
    <row r="180" spans="2:51" s="13" customFormat="1" ht="10.2">
      <c r="B180" s="225"/>
      <c r="C180" s="226"/>
      <c r="D180" s="216" t="s">
        <v>218</v>
      </c>
      <c r="E180" s="227" t="s">
        <v>1</v>
      </c>
      <c r="F180" s="228" t="s">
        <v>265</v>
      </c>
      <c r="G180" s="226"/>
      <c r="H180" s="227" t="s">
        <v>1</v>
      </c>
      <c r="I180" s="229"/>
      <c r="J180" s="226"/>
      <c r="K180" s="226"/>
      <c r="L180" s="230"/>
      <c r="M180" s="231"/>
      <c r="N180" s="232"/>
      <c r="O180" s="232"/>
      <c r="P180" s="232"/>
      <c r="Q180" s="232"/>
      <c r="R180" s="232"/>
      <c r="S180" s="232"/>
      <c r="T180" s="233"/>
      <c r="AT180" s="234" t="s">
        <v>218</v>
      </c>
      <c r="AU180" s="234" t="s">
        <v>85</v>
      </c>
      <c r="AV180" s="13" t="s">
        <v>83</v>
      </c>
      <c r="AW180" s="13" t="s">
        <v>32</v>
      </c>
      <c r="AX180" s="13" t="s">
        <v>75</v>
      </c>
      <c r="AY180" s="234" t="s">
        <v>116</v>
      </c>
    </row>
    <row r="181" spans="2:51" s="14" customFormat="1" ht="10.2">
      <c r="B181" s="235"/>
      <c r="C181" s="236"/>
      <c r="D181" s="216" t="s">
        <v>218</v>
      </c>
      <c r="E181" s="237" t="s">
        <v>1</v>
      </c>
      <c r="F181" s="238" t="s">
        <v>290</v>
      </c>
      <c r="G181" s="236"/>
      <c r="H181" s="239">
        <v>27</v>
      </c>
      <c r="I181" s="240"/>
      <c r="J181" s="236"/>
      <c r="K181" s="236"/>
      <c r="L181" s="241"/>
      <c r="M181" s="242"/>
      <c r="N181" s="243"/>
      <c r="O181" s="243"/>
      <c r="P181" s="243"/>
      <c r="Q181" s="243"/>
      <c r="R181" s="243"/>
      <c r="S181" s="243"/>
      <c r="T181" s="244"/>
      <c r="AT181" s="245" t="s">
        <v>218</v>
      </c>
      <c r="AU181" s="245" t="s">
        <v>85</v>
      </c>
      <c r="AV181" s="14" t="s">
        <v>85</v>
      </c>
      <c r="AW181" s="14" t="s">
        <v>32</v>
      </c>
      <c r="AX181" s="14" t="s">
        <v>75</v>
      </c>
      <c r="AY181" s="245" t="s">
        <v>116</v>
      </c>
    </row>
    <row r="182" spans="2:51" s="15" customFormat="1" ht="10.2">
      <c r="B182" s="246"/>
      <c r="C182" s="247"/>
      <c r="D182" s="216" t="s">
        <v>218</v>
      </c>
      <c r="E182" s="248" t="s">
        <v>1</v>
      </c>
      <c r="F182" s="249" t="s">
        <v>269</v>
      </c>
      <c r="G182" s="247"/>
      <c r="H182" s="250">
        <v>153.9</v>
      </c>
      <c r="I182" s="251"/>
      <c r="J182" s="247"/>
      <c r="K182" s="247"/>
      <c r="L182" s="252"/>
      <c r="M182" s="253"/>
      <c r="N182" s="254"/>
      <c r="O182" s="254"/>
      <c r="P182" s="254"/>
      <c r="Q182" s="254"/>
      <c r="R182" s="254"/>
      <c r="S182" s="254"/>
      <c r="T182" s="255"/>
      <c r="AT182" s="256" t="s">
        <v>218</v>
      </c>
      <c r="AU182" s="256" t="s">
        <v>85</v>
      </c>
      <c r="AV182" s="15" t="s">
        <v>133</v>
      </c>
      <c r="AW182" s="15" t="s">
        <v>32</v>
      </c>
      <c r="AX182" s="15" t="s">
        <v>83</v>
      </c>
      <c r="AY182" s="256" t="s">
        <v>116</v>
      </c>
    </row>
    <row r="183" spans="1:65" s="2" customFormat="1" ht="21.75" customHeight="1">
      <c r="A183" s="34"/>
      <c r="B183" s="35"/>
      <c r="C183" s="203" t="s">
        <v>171</v>
      </c>
      <c r="D183" s="203" t="s">
        <v>119</v>
      </c>
      <c r="E183" s="204" t="s">
        <v>291</v>
      </c>
      <c r="F183" s="205" t="s">
        <v>292</v>
      </c>
      <c r="G183" s="206" t="s">
        <v>240</v>
      </c>
      <c r="H183" s="207">
        <v>1.65</v>
      </c>
      <c r="I183" s="208"/>
      <c r="J183" s="209">
        <f>ROUND(I183*H183,2)</f>
        <v>0</v>
      </c>
      <c r="K183" s="205" t="s">
        <v>139</v>
      </c>
      <c r="L183" s="39"/>
      <c r="M183" s="210" t="s">
        <v>1</v>
      </c>
      <c r="N183" s="211" t="s">
        <v>40</v>
      </c>
      <c r="O183" s="71"/>
      <c r="P183" s="212">
        <f>O183*H183</f>
        <v>0</v>
      </c>
      <c r="Q183" s="212">
        <v>0</v>
      </c>
      <c r="R183" s="212">
        <f>Q183*H183</f>
        <v>0</v>
      </c>
      <c r="S183" s="212">
        <v>0</v>
      </c>
      <c r="T183" s="213">
        <f>S183*H183</f>
        <v>0</v>
      </c>
      <c r="U183" s="34"/>
      <c r="V183" s="34"/>
      <c r="W183" s="34"/>
      <c r="X183" s="34"/>
      <c r="Y183" s="34"/>
      <c r="Z183" s="34"/>
      <c r="AA183" s="34"/>
      <c r="AB183" s="34"/>
      <c r="AC183" s="34"/>
      <c r="AD183" s="34"/>
      <c r="AE183" s="34"/>
      <c r="AR183" s="214" t="s">
        <v>133</v>
      </c>
      <c r="AT183" s="214" t="s">
        <v>119</v>
      </c>
      <c r="AU183" s="214" t="s">
        <v>85</v>
      </c>
      <c r="AY183" s="17" t="s">
        <v>116</v>
      </c>
      <c r="BE183" s="215">
        <f>IF(N183="základní",J183,0)</f>
        <v>0</v>
      </c>
      <c r="BF183" s="215">
        <f>IF(N183="snížená",J183,0)</f>
        <v>0</v>
      </c>
      <c r="BG183" s="215">
        <f>IF(N183="zákl. přenesená",J183,0)</f>
        <v>0</v>
      </c>
      <c r="BH183" s="215">
        <f>IF(N183="sníž. přenesená",J183,0)</f>
        <v>0</v>
      </c>
      <c r="BI183" s="215">
        <f>IF(N183="nulová",J183,0)</f>
        <v>0</v>
      </c>
      <c r="BJ183" s="17" t="s">
        <v>83</v>
      </c>
      <c r="BK183" s="215">
        <f>ROUND(I183*H183,2)</f>
        <v>0</v>
      </c>
      <c r="BL183" s="17" t="s">
        <v>133</v>
      </c>
      <c r="BM183" s="214" t="s">
        <v>293</v>
      </c>
    </row>
    <row r="184" spans="1:47" s="2" customFormat="1" ht="28.8">
      <c r="A184" s="34"/>
      <c r="B184" s="35"/>
      <c r="C184" s="36"/>
      <c r="D184" s="216" t="s">
        <v>125</v>
      </c>
      <c r="E184" s="36"/>
      <c r="F184" s="217" t="s">
        <v>294</v>
      </c>
      <c r="G184" s="36"/>
      <c r="H184" s="36"/>
      <c r="I184" s="115"/>
      <c r="J184" s="36"/>
      <c r="K184" s="36"/>
      <c r="L184" s="39"/>
      <c r="M184" s="218"/>
      <c r="N184" s="219"/>
      <c r="O184" s="71"/>
      <c r="P184" s="71"/>
      <c r="Q184" s="71"/>
      <c r="R184" s="71"/>
      <c r="S184" s="71"/>
      <c r="T184" s="72"/>
      <c r="U184" s="34"/>
      <c r="V184" s="34"/>
      <c r="W184" s="34"/>
      <c r="X184" s="34"/>
      <c r="Y184" s="34"/>
      <c r="Z184" s="34"/>
      <c r="AA184" s="34"/>
      <c r="AB184" s="34"/>
      <c r="AC184" s="34"/>
      <c r="AD184" s="34"/>
      <c r="AE184" s="34"/>
      <c r="AT184" s="17" t="s">
        <v>125</v>
      </c>
      <c r="AU184" s="17" t="s">
        <v>85</v>
      </c>
    </row>
    <row r="185" spans="1:47" s="2" customFormat="1" ht="211.2">
      <c r="A185" s="34"/>
      <c r="B185" s="35"/>
      <c r="C185" s="36"/>
      <c r="D185" s="216" t="s">
        <v>216</v>
      </c>
      <c r="E185" s="36"/>
      <c r="F185" s="224" t="s">
        <v>295</v>
      </c>
      <c r="G185" s="36"/>
      <c r="H185" s="36"/>
      <c r="I185" s="115"/>
      <c r="J185" s="36"/>
      <c r="K185" s="36"/>
      <c r="L185" s="39"/>
      <c r="M185" s="218"/>
      <c r="N185" s="219"/>
      <c r="O185" s="71"/>
      <c r="P185" s="71"/>
      <c r="Q185" s="71"/>
      <c r="R185" s="71"/>
      <c r="S185" s="71"/>
      <c r="T185" s="72"/>
      <c r="U185" s="34"/>
      <c r="V185" s="34"/>
      <c r="W185" s="34"/>
      <c r="X185" s="34"/>
      <c r="Y185" s="34"/>
      <c r="Z185" s="34"/>
      <c r="AA185" s="34"/>
      <c r="AB185" s="34"/>
      <c r="AC185" s="34"/>
      <c r="AD185" s="34"/>
      <c r="AE185" s="34"/>
      <c r="AT185" s="17" t="s">
        <v>216</v>
      </c>
      <c r="AU185" s="17" t="s">
        <v>85</v>
      </c>
    </row>
    <row r="186" spans="2:51" s="13" customFormat="1" ht="10.2">
      <c r="B186" s="225"/>
      <c r="C186" s="226"/>
      <c r="D186" s="216" t="s">
        <v>218</v>
      </c>
      <c r="E186" s="227" t="s">
        <v>1</v>
      </c>
      <c r="F186" s="228" t="s">
        <v>296</v>
      </c>
      <c r="G186" s="226"/>
      <c r="H186" s="227" t="s">
        <v>1</v>
      </c>
      <c r="I186" s="229"/>
      <c r="J186" s="226"/>
      <c r="K186" s="226"/>
      <c r="L186" s="230"/>
      <c r="M186" s="231"/>
      <c r="N186" s="232"/>
      <c r="O186" s="232"/>
      <c r="P186" s="232"/>
      <c r="Q186" s="232"/>
      <c r="R186" s="232"/>
      <c r="S186" s="232"/>
      <c r="T186" s="233"/>
      <c r="AT186" s="234" t="s">
        <v>218</v>
      </c>
      <c r="AU186" s="234" t="s">
        <v>85</v>
      </c>
      <c r="AV186" s="13" t="s">
        <v>83</v>
      </c>
      <c r="AW186" s="13" t="s">
        <v>32</v>
      </c>
      <c r="AX186" s="13" t="s">
        <v>75</v>
      </c>
      <c r="AY186" s="234" t="s">
        <v>116</v>
      </c>
    </row>
    <row r="187" spans="2:51" s="14" customFormat="1" ht="10.2">
      <c r="B187" s="235"/>
      <c r="C187" s="236"/>
      <c r="D187" s="216" t="s">
        <v>218</v>
      </c>
      <c r="E187" s="237" t="s">
        <v>1</v>
      </c>
      <c r="F187" s="238" t="s">
        <v>297</v>
      </c>
      <c r="G187" s="236"/>
      <c r="H187" s="239">
        <v>1.65</v>
      </c>
      <c r="I187" s="240"/>
      <c r="J187" s="236"/>
      <c r="K187" s="236"/>
      <c r="L187" s="241"/>
      <c r="M187" s="242"/>
      <c r="N187" s="243"/>
      <c r="O187" s="243"/>
      <c r="P187" s="243"/>
      <c r="Q187" s="243"/>
      <c r="R187" s="243"/>
      <c r="S187" s="243"/>
      <c r="T187" s="244"/>
      <c r="AT187" s="245" t="s">
        <v>218</v>
      </c>
      <c r="AU187" s="245" t="s">
        <v>85</v>
      </c>
      <c r="AV187" s="14" t="s">
        <v>85</v>
      </c>
      <c r="AW187" s="14" t="s">
        <v>32</v>
      </c>
      <c r="AX187" s="14" t="s">
        <v>83</v>
      </c>
      <c r="AY187" s="245" t="s">
        <v>116</v>
      </c>
    </row>
    <row r="188" spans="1:65" s="2" customFormat="1" ht="21.75" customHeight="1">
      <c r="A188" s="34"/>
      <c r="B188" s="35"/>
      <c r="C188" s="203" t="s">
        <v>175</v>
      </c>
      <c r="D188" s="203" t="s">
        <v>119</v>
      </c>
      <c r="E188" s="204" t="s">
        <v>298</v>
      </c>
      <c r="F188" s="205" t="s">
        <v>299</v>
      </c>
      <c r="G188" s="206" t="s">
        <v>240</v>
      </c>
      <c r="H188" s="207">
        <v>48.36</v>
      </c>
      <c r="I188" s="208"/>
      <c r="J188" s="209">
        <f>ROUND(I188*H188,2)</f>
        <v>0</v>
      </c>
      <c r="K188" s="205" t="s">
        <v>139</v>
      </c>
      <c r="L188" s="39"/>
      <c r="M188" s="210" t="s">
        <v>1</v>
      </c>
      <c r="N188" s="211" t="s">
        <v>40</v>
      </c>
      <c r="O188" s="71"/>
      <c r="P188" s="212">
        <f>O188*H188</f>
        <v>0</v>
      </c>
      <c r="Q188" s="212">
        <v>0</v>
      </c>
      <c r="R188" s="212">
        <f>Q188*H188</f>
        <v>0</v>
      </c>
      <c r="S188" s="212">
        <v>0</v>
      </c>
      <c r="T188" s="213">
        <f>S188*H188</f>
        <v>0</v>
      </c>
      <c r="U188" s="34"/>
      <c r="V188" s="34"/>
      <c r="W188" s="34"/>
      <c r="X188" s="34"/>
      <c r="Y188" s="34"/>
      <c r="Z188" s="34"/>
      <c r="AA188" s="34"/>
      <c r="AB188" s="34"/>
      <c r="AC188" s="34"/>
      <c r="AD188" s="34"/>
      <c r="AE188" s="34"/>
      <c r="AR188" s="214" t="s">
        <v>133</v>
      </c>
      <c r="AT188" s="214" t="s">
        <v>119</v>
      </c>
      <c r="AU188" s="214" t="s">
        <v>85</v>
      </c>
      <c r="AY188" s="17" t="s">
        <v>116</v>
      </c>
      <c r="BE188" s="215">
        <f>IF(N188="základní",J188,0)</f>
        <v>0</v>
      </c>
      <c r="BF188" s="215">
        <f>IF(N188="snížená",J188,0)</f>
        <v>0</v>
      </c>
      <c r="BG188" s="215">
        <f>IF(N188="zákl. přenesená",J188,0)</f>
        <v>0</v>
      </c>
      <c r="BH188" s="215">
        <f>IF(N188="sníž. přenesená",J188,0)</f>
        <v>0</v>
      </c>
      <c r="BI188" s="215">
        <f>IF(N188="nulová",J188,0)</f>
        <v>0</v>
      </c>
      <c r="BJ188" s="17" t="s">
        <v>83</v>
      </c>
      <c r="BK188" s="215">
        <f>ROUND(I188*H188,2)</f>
        <v>0</v>
      </c>
      <c r="BL188" s="17" t="s">
        <v>133</v>
      </c>
      <c r="BM188" s="214" t="s">
        <v>300</v>
      </c>
    </row>
    <row r="189" spans="1:47" s="2" customFormat="1" ht="28.8">
      <c r="A189" s="34"/>
      <c r="B189" s="35"/>
      <c r="C189" s="36"/>
      <c r="D189" s="216" t="s">
        <v>125</v>
      </c>
      <c r="E189" s="36"/>
      <c r="F189" s="217" t="s">
        <v>301</v>
      </c>
      <c r="G189" s="36"/>
      <c r="H189" s="36"/>
      <c r="I189" s="115"/>
      <c r="J189" s="36"/>
      <c r="K189" s="36"/>
      <c r="L189" s="39"/>
      <c r="M189" s="218"/>
      <c r="N189" s="219"/>
      <c r="O189" s="71"/>
      <c r="P189" s="71"/>
      <c r="Q189" s="71"/>
      <c r="R189" s="71"/>
      <c r="S189" s="71"/>
      <c r="T189" s="72"/>
      <c r="U189" s="34"/>
      <c r="V189" s="34"/>
      <c r="W189" s="34"/>
      <c r="X189" s="34"/>
      <c r="Y189" s="34"/>
      <c r="Z189" s="34"/>
      <c r="AA189" s="34"/>
      <c r="AB189" s="34"/>
      <c r="AC189" s="34"/>
      <c r="AD189" s="34"/>
      <c r="AE189" s="34"/>
      <c r="AT189" s="17" t="s">
        <v>125</v>
      </c>
      <c r="AU189" s="17" t="s">
        <v>85</v>
      </c>
    </row>
    <row r="190" spans="1:47" s="2" customFormat="1" ht="230.4">
      <c r="A190" s="34"/>
      <c r="B190" s="35"/>
      <c r="C190" s="36"/>
      <c r="D190" s="216" t="s">
        <v>216</v>
      </c>
      <c r="E190" s="36"/>
      <c r="F190" s="224" t="s">
        <v>302</v>
      </c>
      <c r="G190" s="36"/>
      <c r="H190" s="36"/>
      <c r="I190" s="115"/>
      <c r="J190" s="36"/>
      <c r="K190" s="36"/>
      <c r="L190" s="39"/>
      <c r="M190" s="218"/>
      <c r="N190" s="219"/>
      <c r="O190" s="71"/>
      <c r="P190" s="71"/>
      <c r="Q190" s="71"/>
      <c r="R190" s="71"/>
      <c r="S190" s="71"/>
      <c r="T190" s="72"/>
      <c r="U190" s="34"/>
      <c r="V190" s="34"/>
      <c r="W190" s="34"/>
      <c r="X190" s="34"/>
      <c r="Y190" s="34"/>
      <c r="Z190" s="34"/>
      <c r="AA190" s="34"/>
      <c r="AB190" s="34"/>
      <c r="AC190" s="34"/>
      <c r="AD190" s="34"/>
      <c r="AE190" s="34"/>
      <c r="AT190" s="17" t="s">
        <v>216</v>
      </c>
      <c r="AU190" s="17" t="s">
        <v>85</v>
      </c>
    </row>
    <row r="191" spans="2:51" s="14" customFormat="1" ht="10.2">
      <c r="B191" s="235"/>
      <c r="C191" s="236"/>
      <c r="D191" s="216" t="s">
        <v>218</v>
      </c>
      <c r="E191" s="237" t="s">
        <v>1</v>
      </c>
      <c r="F191" s="238" t="s">
        <v>303</v>
      </c>
      <c r="G191" s="236"/>
      <c r="H191" s="239">
        <v>48.36</v>
      </c>
      <c r="I191" s="240"/>
      <c r="J191" s="236"/>
      <c r="K191" s="236"/>
      <c r="L191" s="241"/>
      <c r="M191" s="242"/>
      <c r="N191" s="243"/>
      <c r="O191" s="243"/>
      <c r="P191" s="243"/>
      <c r="Q191" s="243"/>
      <c r="R191" s="243"/>
      <c r="S191" s="243"/>
      <c r="T191" s="244"/>
      <c r="AT191" s="245" t="s">
        <v>218</v>
      </c>
      <c r="AU191" s="245" t="s">
        <v>85</v>
      </c>
      <c r="AV191" s="14" t="s">
        <v>85</v>
      </c>
      <c r="AW191" s="14" t="s">
        <v>32</v>
      </c>
      <c r="AX191" s="14" t="s">
        <v>83</v>
      </c>
      <c r="AY191" s="245" t="s">
        <v>116</v>
      </c>
    </row>
    <row r="192" spans="1:65" s="2" customFormat="1" ht="16.5" customHeight="1">
      <c r="A192" s="34"/>
      <c r="B192" s="35"/>
      <c r="C192" s="257" t="s">
        <v>179</v>
      </c>
      <c r="D192" s="257" t="s">
        <v>304</v>
      </c>
      <c r="E192" s="258" t="s">
        <v>305</v>
      </c>
      <c r="F192" s="259" t="s">
        <v>306</v>
      </c>
      <c r="G192" s="260" t="s">
        <v>284</v>
      </c>
      <c r="H192" s="261">
        <v>91.884</v>
      </c>
      <c r="I192" s="262"/>
      <c r="J192" s="263">
        <f>ROUND(I192*H192,2)</f>
        <v>0</v>
      </c>
      <c r="K192" s="259" t="s">
        <v>139</v>
      </c>
      <c r="L192" s="264"/>
      <c r="M192" s="265" t="s">
        <v>1</v>
      </c>
      <c r="N192" s="266" t="s">
        <v>40</v>
      </c>
      <c r="O192" s="71"/>
      <c r="P192" s="212">
        <f>O192*H192</f>
        <v>0</v>
      </c>
      <c r="Q192" s="212">
        <v>1</v>
      </c>
      <c r="R192" s="212">
        <f>Q192*H192</f>
        <v>91.884</v>
      </c>
      <c r="S192" s="212">
        <v>0</v>
      </c>
      <c r="T192" s="213">
        <f>S192*H192</f>
        <v>0</v>
      </c>
      <c r="U192" s="34"/>
      <c r="V192" s="34"/>
      <c r="W192" s="34"/>
      <c r="X192" s="34"/>
      <c r="Y192" s="34"/>
      <c r="Z192" s="34"/>
      <c r="AA192" s="34"/>
      <c r="AB192" s="34"/>
      <c r="AC192" s="34"/>
      <c r="AD192" s="34"/>
      <c r="AE192" s="34"/>
      <c r="AR192" s="214" t="s">
        <v>151</v>
      </c>
      <c r="AT192" s="214" t="s">
        <v>304</v>
      </c>
      <c r="AU192" s="214" t="s">
        <v>85</v>
      </c>
      <c r="AY192" s="17" t="s">
        <v>116</v>
      </c>
      <c r="BE192" s="215">
        <f>IF(N192="základní",J192,0)</f>
        <v>0</v>
      </c>
      <c r="BF192" s="215">
        <f>IF(N192="snížená",J192,0)</f>
        <v>0</v>
      </c>
      <c r="BG192" s="215">
        <f>IF(N192="zákl. přenesená",J192,0)</f>
        <v>0</v>
      </c>
      <c r="BH192" s="215">
        <f>IF(N192="sníž. přenesená",J192,0)</f>
        <v>0</v>
      </c>
      <c r="BI192" s="215">
        <f>IF(N192="nulová",J192,0)</f>
        <v>0</v>
      </c>
      <c r="BJ192" s="17" t="s">
        <v>83</v>
      </c>
      <c r="BK192" s="215">
        <f>ROUND(I192*H192,2)</f>
        <v>0</v>
      </c>
      <c r="BL192" s="17" t="s">
        <v>133</v>
      </c>
      <c r="BM192" s="214" t="s">
        <v>307</v>
      </c>
    </row>
    <row r="193" spans="1:47" s="2" customFormat="1" ht="10.2">
      <c r="A193" s="34"/>
      <c r="B193" s="35"/>
      <c r="C193" s="36"/>
      <c r="D193" s="216" t="s">
        <v>125</v>
      </c>
      <c r="E193" s="36"/>
      <c r="F193" s="217" t="s">
        <v>306</v>
      </c>
      <c r="G193" s="36"/>
      <c r="H193" s="36"/>
      <c r="I193" s="115"/>
      <c r="J193" s="36"/>
      <c r="K193" s="36"/>
      <c r="L193" s="39"/>
      <c r="M193" s="218"/>
      <c r="N193" s="219"/>
      <c r="O193" s="71"/>
      <c r="P193" s="71"/>
      <c r="Q193" s="71"/>
      <c r="R193" s="71"/>
      <c r="S193" s="71"/>
      <c r="T193" s="72"/>
      <c r="U193" s="34"/>
      <c r="V193" s="34"/>
      <c r="W193" s="34"/>
      <c r="X193" s="34"/>
      <c r="Y193" s="34"/>
      <c r="Z193" s="34"/>
      <c r="AA193" s="34"/>
      <c r="AB193" s="34"/>
      <c r="AC193" s="34"/>
      <c r="AD193" s="34"/>
      <c r="AE193" s="34"/>
      <c r="AT193" s="17" t="s">
        <v>125</v>
      </c>
      <c r="AU193" s="17" t="s">
        <v>85</v>
      </c>
    </row>
    <row r="194" spans="2:51" s="14" customFormat="1" ht="10.2">
      <c r="B194" s="235"/>
      <c r="C194" s="236"/>
      <c r="D194" s="216" t="s">
        <v>218</v>
      </c>
      <c r="E194" s="237" t="s">
        <v>1</v>
      </c>
      <c r="F194" s="238" t="s">
        <v>308</v>
      </c>
      <c r="G194" s="236"/>
      <c r="H194" s="239">
        <v>91.884</v>
      </c>
      <c r="I194" s="240"/>
      <c r="J194" s="236"/>
      <c r="K194" s="236"/>
      <c r="L194" s="241"/>
      <c r="M194" s="242"/>
      <c r="N194" s="243"/>
      <c r="O194" s="243"/>
      <c r="P194" s="243"/>
      <c r="Q194" s="243"/>
      <c r="R194" s="243"/>
      <c r="S194" s="243"/>
      <c r="T194" s="244"/>
      <c r="AT194" s="245" t="s">
        <v>218</v>
      </c>
      <c r="AU194" s="245" t="s">
        <v>85</v>
      </c>
      <c r="AV194" s="14" t="s">
        <v>85</v>
      </c>
      <c r="AW194" s="14" t="s">
        <v>32</v>
      </c>
      <c r="AX194" s="14" t="s">
        <v>83</v>
      </c>
      <c r="AY194" s="245" t="s">
        <v>116</v>
      </c>
    </row>
    <row r="195" spans="1:65" s="2" customFormat="1" ht="21.75" customHeight="1">
      <c r="A195" s="34"/>
      <c r="B195" s="35"/>
      <c r="C195" s="203" t="s">
        <v>8</v>
      </c>
      <c r="D195" s="203" t="s">
        <v>119</v>
      </c>
      <c r="E195" s="204" t="s">
        <v>309</v>
      </c>
      <c r="F195" s="205" t="s">
        <v>310</v>
      </c>
      <c r="G195" s="206" t="s">
        <v>240</v>
      </c>
      <c r="H195" s="207">
        <v>2.72</v>
      </c>
      <c r="I195" s="208"/>
      <c r="J195" s="209">
        <f>ROUND(I195*H195,2)</f>
        <v>0</v>
      </c>
      <c r="K195" s="205" t="s">
        <v>139</v>
      </c>
      <c r="L195" s="39"/>
      <c r="M195" s="210" t="s">
        <v>1</v>
      </c>
      <c r="N195" s="211" t="s">
        <v>40</v>
      </c>
      <c r="O195" s="71"/>
      <c r="P195" s="212">
        <f>O195*H195</f>
        <v>0</v>
      </c>
      <c r="Q195" s="212">
        <v>0</v>
      </c>
      <c r="R195" s="212">
        <f>Q195*H195</f>
        <v>0</v>
      </c>
      <c r="S195" s="212">
        <v>0</v>
      </c>
      <c r="T195" s="213">
        <f>S195*H195</f>
        <v>0</v>
      </c>
      <c r="U195" s="34"/>
      <c r="V195" s="34"/>
      <c r="W195" s="34"/>
      <c r="X195" s="34"/>
      <c r="Y195" s="34"/>
      <c r="Z195" s="34"/>
      <c r="AA195" s="34"/>
      <c r="AB195" s="34"/>
      <c r="AC195" s="34"/>
      <c r="AD195" s="34"/>
      <c r="AE195" s="34"/>
      <c r="AR195" s="214" t="s">
        <v>133</v>
      </c>
      <c r="AT195" s="214" t="s">
        <v>119</v>
      </c>
      <c r="AU195" s="214" t="s">
        <v>85</v>
      </c>
      <c r="AY195" s="17" t="s">
        <v>116</v>
      </c>
      <c r="BE195" s="215">
        <f>IF(N195="základní",J195,0)</f>
        <v>0</v>
      </c>
      <c r="BF195" s="215">
        <f>IF(N195="snížená",J195,0)</f>
        <v>0</v>
      </c>
      <c r="BG195" s="215">
        <f>IF(N195="zákl. přenesená",J195,0)</f>
        <v>0</v>
      </c>
      <c r="BH195" s="215">
        <f>IF(N195="sníž. přenesená",J195,0)</f>
        <v>0</v>
      </c>
      <c r="BI195" s="215">
        <f>IF(N195="nulová",J195,0)</f>
        <v>0</v>
      </c>
      <c r="BJ195" s="17" t="s">
        <v>83</v>
      </c>
      <c r="BK195" s="215">
        <f>ROUND(I195*H195,2)</f>
        <v>0</v>
      </c>
      <c r="BL195" s="17" t="s">
        <v>133</v>
      </c>
      <c r="BM195" s="214" t="s">
        <v>311</v>
      </c>
    </row>
    <row r="196" spans="1:47" s="2" customFormat="1" ht="48">
      <c r="A196" s="34"/>
      <c r="B196" s="35"/>
      <c r="C196" s="36"/>
      <c r="D196" s="216" t="s">
        <v>125</v>
      </c>
      <c r="E196" s="36"/>
      <c r="F196" s="217" t="s">
        <v>312</v>
      </c>
      <c r="G196" s="36"/>
      <c r="H196" s="36"/>
      <c r="I196" s="115"/>
      <c r="J196" s="36"/>
      <c r="K196" s="36"/>
      <c r="L196" s="39"/>
      <c r="M196" s="218"/>
      <c r="N196" s="219"/>
      <c r="O196" s="71"/>
      <c r="P196" s="71"/>
      <c r="Q196" s="71"/>
      <c r="R196" s="71"/>
      <c r="S196" s="71"/>
      <c r="T196" s="72"/>
      <c r="U196" s="34"/>
      <c r="V196" s="34"/>
      <c r="W196" s="34"/>
      <c r="X196" s="34"/>
      <c r="Y196" s="34"/>
      <c r="Z196" s="34"/>
      <c r="AA196" s="34"/>
      <c r="AB196" s="34"/>
      <c r="AC196" s="34"/>
      <c r="AD196" s="34"/>
      <c r="AE196" s="34"/>
      <c r="AT196" s="17" t="s">
        <v>125</v>
      </c>
      <c r="AU196" s="17" t="s">
        <v>85</v>
      </c>
    </row>
    <row r="197" spans="1:47" s="2" customFormat="1" ht="96">
      <c r="A197" s="34"/>
      <c r="B197" s="35"/>
      <c r="C197" s="36"/>
      <c r="D197" s="216" t="s">
        <v>216</v>
      </c>
      <c r="E197" s="36"/>
      <c r="F197" s="224" t="s">
        <v>313</v>
      </c>
      <c r="G197" s="36"/>
      <c r="H197" s="36"/>
      <c r="I197" s="115"/>
      <c r="J197" s="36"/>
      <c r="K197" s="36"/>
      <c r="L197" s="39"/>
      <c r="M197" s="218"/>
      <c r="N197" s="219"/>
      <c r="O197" s="71"/>
      <c r="P197" s="71"/>
      <c r="Q197" s="71"/>
      <c r="R197" s="71"/>
      <c r="S197" s="71"/>
      <c r="T197" s="72"/>
      <c r="U197" s="34"/>
      <c r="V197" s="34"/>
      <c r="W197" s="34"/>
      <c r="X197" s="34"/>
      <c r="Y197" s="34"/>
      <c r="Z197" s="34"/>
      <c r="AA197" s="34"/>
      <c r="AB197" s="34"/>
      <c r="AC197" s="34"/>
      <c r="AD197" s="34"/>
      <c r="AE197" s="34"/>
      <c r="AT197" s="17" t="s">
        <v>216</v>
      </c>
      <c r="AU197" s="17" t="s">
        <v>85</v>
      </c>
    </row>
    <row r="198" spans="2:51" s="14" customFormat="1" ht="10.2">
      <c r="B198" s="235"/>
      <c r="C198" s="236"/>
      <c r="D198" s="216" t="s">
        <v>218</v>
      </c>
      <c r="E198" s="237" t="s">
        <v>1</v>
      </c>
      <c r="F198" s="238" t="s">
        <v>314</v>
      </c>
      <c r="G198" s="236"/>
      <c r="H198" s="239">
        <v>2.72</v>
      </c>
      <c r="I198" s="240"/>
      <c r="J198" s="236"/>
      <c r="K198" s="236"/>
      <c r="L198" s="241"/>
      <c r="M198" s="242"/>
      <c r="N198" s="243"/>
      <c r="O198" s="243"/>
      <c r="P198" s="243"/>
      <c r="Q198" s="243"/>
      <c r="R198" s="243"/>
      <c r="S198" s="243"/>
      <c r="T198" s="244"/>
      <c r="AT198" s="245" t="s">
        <v>218</v>
      </c>
      <c r="AU198" s="245" t="s">
        <v>85</v>
      </c>
      <c r="AV198" s="14" t="s">
        <v>85</v>
      </c>
      <c r="AW198" s="14" t="s">
        <v>32</v>
      </c>
      <c r="AX198" s="14" t="s">
        <v>83</v>
      </c>
      <c r="AY198" s="245" t="s">
        <v>116</v>
      </c>
    </row>
    <row r="199" spans="1:65" s="2" customFormat="1" ht="16.5" customHeight="1">
      <c r="A199" s="34"/>
      <c r="B199" s="35"/>
      <c r="C199" s="257" t="s">
        <v>186</v>
      </c>
      <c r="D199" s="257" t="s">
        <v>304</v>
      </c>
      <c r="E199" s="258" t="s">
        <v>315</v>
      </c>
      <c r="F199" s="259" t="s">
        <v>316</v>
      </c>
      <c r="G199" s="260" t="s">
        <v>284</v>
      </c>
      <c r="H199" s="261">
        <v>5.44</v>
      </c>
      <c r="I199" s="262"/>
      <c r="J199" s="263">
        <f>ROUND(I199*H199,2)</f>
        <v>0</v>
      </c>
      <c r="K199" s="259" t="s">
        <v>139</v>
      </c>
      <c r="L199" s="264"/>
      <c r="M199" s="265" t="s">
        <v>1</v>
      </c>
      <c r="N199" s="266" t="s">
        <v>40</v>
      </c>
      <c r="O199" s="71"/>
      <c r="P199" s="212">
        <f>O199*H199</f>
        <v>0</v>
      </c>
      <c r="Q199" s="212">
        <v>1</v>
      </c>
      <c r="R199" s="212">
        <f>Q199*H199</f>
        <v>5.44</v>
      </c>
      <c r="S199" s="212">
        <v>0</v>
      </c>
      <c r="T199" s="213">
        <f>S199*H199</f>
        <v>0</v>
      </c>
      <c r="U199" s="34"/>
      <c r="V199" s="34"/>
      <c r="W199" s="34"/>
      <c r="X199" s="34"/>
      <c r="Y199" s="34"/>
      <c r="Z199" s="34"/>
      <c r="AA199" s="34"/>
      <c r="AB199" s="34"/>
      <c r="AC199" s="34"/>
      <c r="AD199" s="34"/>
      <c r="AE199" s="34"/>
      <c r="AR199" s="214" t="s">
        <v>151</v>
      </c>
      <c r="AT199" s="214" t="s">
        <v>304</v>
      </c>
      <c r="AU199" s="214" t="s">
        <v>85</v>
      </c>
      <c r="AY199" s="17" t="s">
        <v>116</v>
      </c>
      <c r="BE199" s="215">
        <f>IF(N199="základní",J199,0)</f>
        <v>0</v>
      </c>
      <c r="BF199" s="215">
        <f>IF(N199="snížená",J199,0)</f>
        <v>0</v>
      </c>
      <c r="BG199" s="215">
        <f>IF(N199="zákl. přenesená",J199,0)</f>
        <v>0</v>
      </c>
      <c r="BH199" s="215">
        <f>IF(N199="sníž. přenesená",J199,0)</f>
        <v>0</v>
      </c>
      <c r="BI199" s="215">
        <f>IF(N199="nulová",J199,0)</f>
        <v>0</v>
      </c>
      <c r="BJ199" s="17" t="s">
        <v>83</v>
      </c>
      <c r="BK199" s="215">
        <f>ROUND(I199*H199,2)</f>
        <v>0</v>
      </c>
      <c r="BL199" s="17" t="s">
        <v>133</v>
      </c>
      <c r="BM199" s="214" t="s">
        <v>317</v>
      </c>
    </row>
    <row r="200" spans="1:47" s="2" customFormat="1" ht="10.2">
      <c r="A200" s="34"/>
      <c r="B200" s="35"/>
      <c r="C200" s="36"/>
      <c r="D200" s="216" t="s">
        <v>125</v>
      </c>
      <c r="E200" s="36"/>
      <c r="F200" s="217" t="s">
        <v>316</v>
      </c>
      <c r="G200" s="36"/>
      <c r="H200" s="36"/>
      <c r="I200" s="115"/>
      <c r="J200" s="36"/>
      <c r="K200" s="36"/>
      <c r="L200" s="39"/>
      <c r="M200" s="218"/>
      <c r="N200" s="219"/>
      <c r="O200" s="71"/>
      <c r="P200" s="71"/>
      <c r="Q200" s="71"/>
      <c r="R200" s="71"/>
      <c r="S200" s="71"/>
      <c r="T200" s="72"/>
      <c r="U200" s="34"/>
      <c r="V200" s="34"/>
      <c r="W200" s="34"/>
      <c r="X200" s="34"/>
      <c r="Y200" s="34"/>
      <c r="Z200" s="34"/>
      <c r="AA200" s="34"/>
      <c r="AB200" s="34"/>
      <c r="AC200" s="34"/>
      <c r="AD200" s="34"/>
      <c r="AE200" s="34"/>
      <c r="AT200" s="17" t="s">
        <v>125</v>
      </c>
      <c r="AU200" s="17" t="s">
        <v>85</v>
      </c>
    </row>
    <row r="201" spans="2:51" s="14" customFormat="1" ht="10.2">
      <c r="B201" s="235"/>
      <c r="C201" s="236"/>
      <c r="D201" s="216" t="s">
        <v>218</v>
      </c>
      <c r="E201" s="236"/>
      <c r="F201" s="238" t="s">
        <v>318</v>
      </c>
      <c r="G201" s="236"/>
      <c r="H201" s="239">
        <v>5.44</v>
      </c>
      <c r="I201" s="240"/>
      <c r="J201" s="236"/>
      <c r="K201" s="236"/>
      <c r="L201" s="241"/>
      <c r="M201" s="242"/>
      <c r="N201" s="243"/>
      <c r="O201" s="243"/>
      <c r="P201" s="243"/>
      <c r="Q201" s="243"/>
      <c r="R201" s="243"/>
      <c r="S201" s="243"/>
      <c r="T201" s="244"/>
      <c r="AT201" s="245" t="s">
        <v>218</v>
      </c>
      <c r="AU201" s="245" t="s">
        <v>85</v>
      </c>
      <c r="AV201" s="14" t="s">
        <v>85</v>
      </c>
      <c r="AW201" s="14" t="s">
        <v>4</v>
      </c>
      <c r="AX201" s="14" t="s">
        <v>83</v>
      </c>
      <c r="AY201" s="245" t="s">
        <v>116</v>
      </c>
    </row>
    <row r="202" spans="1:65" s="2" customFormat="1" ht="21.75" customHeight="1">
      <c r="A202" s="34"/>
      <c r="B202" s="35"/>
      <c r="C202" s="203" t="s">
        <v>192</v>
      </c>
      <c r="D202" s="203" t="s">
        <v>119</v>
      </c>
      <c r="E202" s="204" t="s">
        <v>319</v>
      </c>
      <c r="F202" s="205" t="s">
        <v>320</v>
      </c>
      <c r="G202" s="206" t="s">
        <v>213</v>
      </c>
      <c r="H202" s="207">
        <v>19.14</v>
      </c>
      <c r="I202" s="208"/>
      <c r="J202" s="209">
        <f>ROUND(I202*H202,2)</f>
        <v>0</v>
      </c>
      <c r="K202" s="205" t="s">
        <v>139</v>
      </c>
      <c r="L202" s="39"/>
      <c r="M202" s="210" t="s">
        <v>1</v>
      </c>
      <c r="N202" s="211" t="s">
        <v>40</v>
      </c>
      <c r="O202" s="71"/>
      <c r="P202" s="212">
        <f>O202*H202</f>
        <v>0</v>
      </c>
      <c r="Q202" s="212">
        <v>0</v>
      </c>
      <c r="R202" s="212">
        <f>Q202*H202</f>
        <v>0</v>
      </c>
      <c r="S202" s="212">
        <v>0</v>
      </c>
      <c r="T202" s="213">
        <f>S202*H202</f>
        <v>0</v>
      </c>
      <c r="U202" s="34"/>
      <c r="V202" s="34"/>
      <c r="W202" s="34"/>
      <c r="X202" s="34"/>
      <c r="Y202" s="34"/>
      <c r="Z202" s="34"/>
      <c r="AA202" s="34"/>
      <c r="AB202" s="34"/>
      <c r="AC202" s="34"/>
      <c r="AD202" s="34"/>
      <c r="AE202" s="34"/>
      <c r="AR202" s="214" t="s">
        <v>133</v>
      </c>
      <c r="AT202" s="214" t="s">
        <v>119</v>
      </c>
      <c r="AU202" s="214" t="s">
        <v>85</v>
      </c>
      <c r="AY202" s="17" t="s">
        <v>116</v>
      </c>
      <c r="BE202" s="215">
        <f>IF(N202="základní",J202,0)</f>
        <v>0</v>
      </c>
      <c r="BF202" s="215">
        <f>IF(N202="snížená",J202,0)</f>
        <v>0</v>
      </c>
      <c r="BG202" s="215">
        <f>IF(N202="zákl. přenesená",J202,0)</f>
        <v>0</v>
      </c>
      <c r="BH202" s="215">
        <f>IF(N202="sníž. přenesená",J202,0)</f>
        <v>0</v>
      </c>
      <c r="BI202" s="215">
        <f>IF(N202="nulová",J202,0)</f>
        <v>0</v>
      </c>
      <c r="BJ202" s="17" t="s">
        <v>83</v>
      </c>
      <c r="BK202" s="215">
        <f>ROUND(I202*H202,2)</f>
        <v>0</v>
      </c>
      <c r="BL202" s="17" t="s">
        <v>133</v>
      </c>
      <c r="BM202" s="214" t="s">
        <v>321</v>
      </c>
    </row>
    <row r="203" spans="1:47" s="2" customFormat="1" ht="19.2">
      <c r="A203" s="34"/>
      <c r="B203" s="35"/>
      <c r="C203" s="36"/>
      <c r="D203" s="216" t="s">
        <v>125</v>
      </c>
      <c r="E203" s="36"/>
      <c r="F203" s="217" t="s">
        <v>322</v>
      </c>
      <c r="G203" s="36"/>
      <c r="H203" s="36"/>
      <c r="I203" s="115"/>
      <c r="J203" s="36"/>
      <c r="K203" s="36"/>
      <c r="L203" s="39"/>
      <c r="M203" s="218"/>
      <c r="N203" s="219"/>
      <c r="O203" s="71"/>
      <c r="P203" s="71"/>
      <c r="Q203" s="71"/>
      <c r="R203" s="71"/>
      <c r="S203" s="71"/>
      <c r="T203" s="72"/>
      <c r="U203" s="34"/>
      <c r="V203" s="34"/>
      <c r="W203" s="34"/>
      <c r="X203" s="34"/>
      <c r="Y203" s="34"/>
      <c r="Z203" s="34"/>
      <c r="AA203" s="34"/>
      <c r="AB203" s="34"/>
      <c r="AC203" s="34"/>
      <c r="AD203" s="34"/>
      <c r="AE203" s="34"/>
      <c r="AT203" s="17" t="s">
        <v>125</v>
      </c>
      <c r="AU203" s="17" t="s">
        <v>85</v>
      </c>
    </row>
    <row r="204" spans="1:47" s="2" customFormat="1" ht="182.4">
      <c r="A204" s="34"/>
      <c r="B204" s="35"/>
      <c r="C204" s="36"/>
      <c r="D204" s="216" t="s">
        <v>216</v>
      </c>
      <c r="E204" s="36"/>
      <c r="F204" s="224" t="s">
        <v>323</v>
      </c>
      <c r="G204" s="36"/>
      <c r="H204" s="36"/>
      <c r="I204" s="115"/>
      <c r="J204" s="36"/>
      <c r="K204" s="36"/>
      <c r="L204" s="39"/>
      <c r="M204" s="218"/>
      <c r="N204" s="219"/>
      <c r="O204" s="71"/>
      <c r="P204" s="71"/>
      <c r="Q204" s="71"/>
      <c r="R204" s="71"/>
      <c r="S204" s="71"/>
      <c r="T204" s="72"/>
      <c r="U204" s="34"/>
      <c r="V204" s="34"/>
      <c r="W204" s="34"/>
      <c r="X204" s="34"/>
      <c r="Y204" s="34"/>
      <c r="Z204" s="34"/>
      <c r="AA204" s="34"/>
      <c r="AB204" s="34"/>
      <c r="AC204" s="34"/>
      <c r="AD204" s="34"/>
      <c r="AE204" s="34"/>
      <c r="AT204" s="17" t="s">
        <v>216</v>
      </c>
      <c r="AU204" s="17" t="s">
        <v>85</v>
      </c>
    </row>
    <row r="205" spans="2:51" s="14" customFormat="1" ht="10.2">
      <c r="B205" s="235"/>
      <c r="C205" s="236"/>
      <c r="D205" s="216" t="s">
        <v>218</v>
      </c>
      <c r="E205" s="237" t="s">
        <v>1</v>
      </c>
      <c r="F205" s="238" t="s">
        <v>324</v>
      </c>
      <c r="G205" s="236"/>
      <c r="H205" s="239">
        <v>19.14</v>
      </c>
      <c r="I205" s="240"/>
      <c r="J205" s="236"/>
      <c r="K205" s="236"/>
      <c r="L205" s="241"/>
      <c r="M205" s="242"/>
      <c r="N205" s="243"/>
      <c r="O205" s="243"/>
      <c r="P205" s="243"/>
      <c r="Q205" s="243"/>
      <c r="R205" s="243"/>
      <c r="S205" s="243"/>
      <c r="T205" s="244"/>
      <c r="AT205" s="245" t="s">
        <v>218</v>
      </c>
      <c r="AU205" s="245" t="s">
        <v>85</v>
      </c>
      <c r="AV205" s="14" t="s">
        <v>85</v>
      </c>
      <c r="AW205" s="14" t="s">
        <v>32</v>
      </c>
      <c r="AX205" s="14" t="s">
        <v>83</v>
      </c>
      <c r="AY205" s="245" t="s">
        <v>116</v>
      </c>
    </row>
    <row r="206" spans="1:65" s="2" customFormat="1" ht="21.75" customHeight="1">
      <c r="A206" s="34"/>
      <c r="B206" s="35"/>
      <c r="C206" s="203" t="s">
        <v>196</v>
      </c>
      <c r="D206" s="203" t="s">
        <v>119</v>
      </c>
      <c r="E206" s="204" t="s">
        <v>325</v>
      </c>
      <c r="F206" s="205" t="s">
        <v>326</v>
      </c>
      <c r="G206" s="206" t="s">
        <v>213</v>
      </c>
      <c r="H206" s="207">
        <v>16</v>
      </c>
      <c r="I206" s="208"/>
      <c r="J206" s="209">
        <f>ROUND(I206*H206,2)</f>
        <v>0</v>
      </c>
      <c r="K206" s="205" t="s">
        <v>139</v>
      </c>
      <c r="L206" s="39"/>
      <c r="M206" s="210" t="s">
        <v>1</v>
      </c>
      <c r="N206" s="211" t="s">
        <v>40</v>
      </c>
      <c r="O206" s="71"/>
      <c r="P206" s="212">
        <f>O206*H206</f>
        <v>0</v>
      </c>
      <c r="Q206" s="212">
        <v>0</v>
      </c>
      <c r="R206" s="212">
        <f>Q206*H206</f>
        <v>0</v>
      </c>
      <c r="S206" s="212">
        <v>0</v>
      </c>
      <c r="T206" s="213">
        <f>S206*H206</f>
        <v>0</v>
      </c>
      <c r="U206" s="34"/>
      <c r="V206" s="34"/>
      <c r="W206" s="34"/>
      <c r="X206" s="34"/>
      <c r="Y206" s="34"/>
      <c r="Z206" s="34"/>
      <c r="AA206" s="34"/>
      <c r="AB206" s="34"/>
      <c r="AC206" s="34"/>
      <c r="AD206" s="34"/>
      <c r="AE206" s="34"/>
      <c r="AR206" s="214" t="s">
        <v>133</v>
      </c>
      <c r="AT206" s="214" t="s">
        <v>119</v>
      </c>
      <c r="AU206" s="214" t="s">
        <v>85</v>
      </c>
      <c r="AY206" s="17" t="s">
        <v>116</v>
      </c>
      <c r="BE206" s="215">
        <f>IF(N206="základní",J206,0)</f>
        <v>0</v>
      </c>
      <c r="BF206" s="215">
        <f>IF(N206="snížená",J206,0)</f>
        <v>0</v>
      </c>
      <c r="BG206" s="215">
        <f>IF(N206="zákl. přenesená",J206,0)</f>
        <v>0</v>
      </c>
      <c r="BH206" s="215">
        <f>IF(N206="sníž. přenesená",J206,0)</f>
        <v>0</v>
      </c>
      <c r="BI206" s="215">
        <f>IF(N206="nulová",J206,0)</f>
        <v>0</v>
      </c>
      <c r="BJ206" s="17" t="s">
        <v>83</v>
      </c>
      <c r="BK206" s="215">
        <f>ROUND(I206*H206,2)</f>
        <v>0</v>
      </c>
      <c r="BL206" s="17" t="s">
        <v>133</v>
      </c>
      <c r="BM206" s="214" t="s">
        <v>327</v>
      </c>
    </row>
    <row r="207" spans="1:47" s="2" customFormat="1" ht="19.2">
      <c r="A207" s="34"/>
      <c r="B207" s="35"/>
      <c r="C207" s="36"/>
      <c r="D207" s="216" t="s">
        <v>125</v>
      </c>
      <c r="E207" s="36"/>
      <c r="F207" s="217" t="s">
        <v>328</v>
      </c>
      <c r="G207" s="36"/>
      <c r="H207" s="36"/>
      <c r="I207" s="115"/>
      <c r="J207" s="36"/>
      <c r="K207" s="36"/>
      <c r="L207" s="39"/>
      <c r="M207" s="218"/>
      <c r="N207" s="219"/>
      <c r="O207" s="71"/>
      <c r="P207" s="71"/>
      <c r="Q207" s="71"/>
      <c r="R207" s="71"/>
      <c r="S207" s="71"/>
      <c r="T207" s="72"/>
      <c r="U207" s="34"/>
      <c r="V207" s="34"/>
      <c r="W207" s="34"/>
      <c r="X207" s="34"/>
      <c r="Y207" s="34"/>
      <c r="Z207" s="34"/>
      <c r="AA207" s="34"/>
      <c r="AB207" s="34"/>
      <c r="AC207" s="34"/>
      <c r="AD207" s="34"/>
      <c r="AE207" s="34"/>
      <c r="AT207" s="17" t="s">
        <v>125</v>
      </c>
      <c r="AU207" s="17" t="s">
        <v>85</v>
      </c>
    </row>
    <row r="208" spans="1:47" s="2" customFormat="1" ht="48">
      <c r="A208" s="34"/>
      <c r="B208" s="35"/>
      <c r="C208" s="36"/>
      <c r="D208" s="216" t="s">
        <v>216</v>
      </c>
      <c r="E208" s="36"/>
      <c r="F208" s="224" t="s">
        <v>329</v>
      </c>
      <c r="G208" s="36"/>
      <c r="H208" s="36"/>
      <c r="I208" s="115"/>
      <c r="J208" s="36"/>
      <c r="K208" s="36"/>
      <c r="L208" s="39"/>
      <c r="M208" s="218"/>
      <c r="N208" s="219"/>
      <c r="O208" s="71"/>
      <c r="P208" s="71"/>
      <c r="Q208" s="71"/>
      <c r="R208" s="71"/>
      <c r="S208" s="71"/>
      <c r="T208" s="72"/>
      <c r="U208" s="34"/>
      <c r="V208" s="34"/>
      <c r="W208" s="34"/>
      <c r="X208" s="34"/>
      <c r="Y208" s="34"/>
      <c r="Z208" s="34"/>
      <c r="AA208" s="34"/>
      <c r="AB208" s="34"/>
      <c r="AC208" s="34"/>
      <c r="AD208" s="34"/>
      <c r="AE208" s="34"/>
      <c r="AT208" s="17" t="s">
        <v>216</v>
      </c>
      <c r="AU208" s="17" t="s">
        <v>85</v>
      </c>
    </row>
    <row r="209" spans="1:65" s="2" customFormat="1" ht="21.75" customHeight="1">
      <c r="A209" s="34"/>
      <c r="B209" s="35"/>
      <c r="C209" s="203" t="s">
        <v>330</v>
      </c>
      <c r="D209" s="203" t="s">
        <v>119</v>
      </c>
      <c r="E209" s="204" t="s">
        <v>331</v>
      </c>
      <c r="F209" s="205" t="s">
        <v>332</v>
      </c>
      <c r="G209" s="206" t="s">
        <v>213</v>
      </c>
      <c r="H209" s="207">
        <v>16</v>
      </c>
      <c r="I209" s="208"/>
      <c r="J209" s="209">
        <f>ROUND(I209*H209,2)</f>
        <v>0</v>
      </c>
      <c r="K209" s="205" t="s">
        <v>139</v>
      </c>
      <c r="L209" s="39"/>
      <c r="M209" s="210" t="s">
        <v>1</v>
      </c>
      <c r="N209" s="211" t="s">
        <v>40</v>
      </c>
      <c r="O209" s="71"/>
      <c r="P209" s="212">
        <f>O209*H209</f>
        <v>0</v>
      </c>
      <c r="Q209" s="212">
        <v>0</v>
      </c>
      <c r="R209" s="212">
        <f>Q209*H209</f>
        <v>0</v>
      </c>
      <c r="S209" s="212">
        <v>0</v>
      </c>
      <c r="T209" s="213">
        <f>S209*H209</f>
        <v>0</v>
      </c>
      <c r="U209" s="34"/>
      <c r="V209" s="34"/>
      <c r="W209" s="34"/>
      <c r="X209" s="34"/>
      <c r="Y209" s="34"/>
      <c r="Z209" s="34"/>
      <c r="AA209" s="34"/>
      <c r="AB209" s="34"/>
      <c r="AC209" s="34"/>
      <c r="AD209" s="34"/>
      <c r="AE209" s="34"/>
      <c r="AR209" s="214" t="s">
        <v>133</v>
      </c>
      <c r="AT209" s="214" t="s">
        <v>119</v>
      </c>
      <c r="AU209" s="214" t="s">
        <v>85</v>
      </c>
      <c r="AY209" s="17" t="s">
        <v>116</v>
      </c>
      <c r="BE209" s="215">
        <f>IF(N209="základní",J209,0)</f>
        <v>0</v>
      </c>
      <c r="BF209" s="215">
        <f>IF(N209="snížená",J209,0)</f>
        <v>0</v>
      </c>
      <c r="BG209" s="215">
        <f>IF(N209="zákl. přenesená",J209,0)</f>
        <v>0</v>
      </c>
      <c r="BH209" s="215">
        <f>IF(N209="sníž. přenesená",J209,0)</f>
        <v>0</v>
      </c>
      <c r="BI209" s="215">
        <f>IF(N209="nulová",J209,0)</f>
        <v>0</v>
      </c>
      <c r="BJ209" s="17" t="s">
        <v>83</v>
      </c>
      <c r="BK209" s="215">
        <f>ROUND(I209*H209,2)</f>
        <v>0</v>
      </c>
      <c r="BL209" s="17" t="s">
        <v>133</v>
      </c>
      <c r="BM209" s="214" t="s">
        <v>333</v>
      </c>
    </row>
    <row r="210" spans="1:47" s="2" customFormat="1" ht="28.8">
      <c r="A210" s="34"/>
      <c r="B210" s="35"/>
      <c r="C210" s="36"/>
      <c r="D210" s="216" t="s">
        <v>125</v>
      </c>
      <c r="E210" s="36"/>
      <c r="F210" s="217" t="s">
        <v>334</v>
      </c>
      <c r="G210" s="36"/>
      <c r="H210" s="36"/>
      <c r="I210" s="115"/>
      <c r="J210" s="36"/>
      <c r="K210" s="36"/>
      <c r="L210" s="39"/>
      <c r="M210" s="218"/>
      <c r="N210" s="219"/>
      <c r="O210" s="71"/>
      <c r="P210" s="71"/>
      <c r="Q210" s="71"/>
      <c r="R210" s="71"/>
      <c r="S210" s="71"/>
      <c r="T210" s="72"/>
      <c r="U210" s="34"/>
      <c r="V210" s="34"/>
      <c r="W210" s="34"/>
      <c r="X210" s="34"/>
      <c r="Y210" s="34"/>
      <c r="Z210" s="34"/>
      <c r="AA210" s="34"/>
      <c r="AB210" s="34"/>
      <c r="AC210" s="34"/>
      <c r="AD210" s="34"/>
      <c r="AE210" s="34"/>
      <c r="AT210" s="17" t="s">
        <v>125</v>
      </c>
      <c r="AU210" s="17" t="s">
        <v>85</v>
      </c>
    </row>
    <row r="211" spans="1:47" s="2" customFormat="1" ht="124.8">
      <c r="A211" s="34"/>
      <c r="B211" s="35"/>
      <c r="C211" s="36"/>
      <c r="D211" s="216" t="s">
        <v>216</v>
      </c>
      <c r="E211" s="36"/>
      <c r="F211" s="224" t="s">
        <v>335</v>
      </c>
      <c r="G211" s="36"/>
      <c r="H211" s="36"/>
      <c r="I211" s="115"/>
      <c r="J211" s="36"/>
      <c r="K211" s="36"/>
      <c r="L211" s="39"/>
      <c r="M211" s="218"/>
      <c r="N211" s="219"/>
      <c r="O211" s="71"/>
      <c r="P211" s="71"/>
      <c r="Q211" s="71"/>
      <c r="R211" s="71"/>
      <c r="S211" s="71"/>
      <c r="T211" s="72"/>
      <c r="U211" s="34"/>
      <c r="V211" s="34"/>
      <c r="W211" s="34"/>
      <c r="X211" s="34"/>
      <c r="Y211" s="34"/>
      <c r="Z211" s="34"/>
      <c r="AA211" s="34"/>
      <c r="AB211" s="34"/>
      <c r="AC211" s="34"/>
      <c r="AD211" s="34"/>
      <c r="AE211" s="34"/>
      <c r="AT211" s="17" t="s">
        <v>216</v>
      </c>
      <c r="AU211" s="17" t="s">
        <v>85</v>
      </c>
    </row>
    <row r="212" spans="1:65" s="2" customFormat="1" ht="16.5" customHeight="1">
      <c r="A212" s="34"/>
      <c r="B212" s="35"/>
      <c r="C212" s="257" t="s">
        <v>336</v>
      </c>
      <c r="D212" s="257" t="s">
        <v>304</v>
      </c>
      <c r="E212" s="258" t="s">
        <v>337</v>
      </c>
      <c r="F212" s="259" t="s">
        <v>338</v>
      </c>
      <c r="G212" s="260" t="s">
        <v>339</v>
      </c>
      <c r="H212" s="261">
        <v>0.24</v>
      </c>
      <c r="I212" s="262"/>
      <c r="J212" s="263">
        <f>ROUND(I212*H212,2)</f>
        <v>0</v>
      </c>
      <c r="K212" s="259" t="s">
        <v>139</v>
      </c>
      <c r="L212" s="264"/>
      <c r="M212" s="265" t="s">
        <v>1</v>
      </c>
      <c r="N212" s="266" t="s">
        <v>40</v>
      </c>
      <c r="O212" s="71"/>
      <c r="P212" s="212">
        <f>O212*H212</f>
        <v>0</v>
      </c>
      <c r="Q212" s="212">
        <v>0.001</v>
      </c>
      <c r="R212" s="212">
        <f>Q212*H212</f>
        <v>0.00024</v>
      </c>
      <c r="S212" s="212">
        <v>0</v>
      </c>
      <c r="T212" s="213">
        <f>S212*H212</f>
        <v>0</v>
      </c>
      <c r="U212" s="34"/>
      <c r="V212" s="34"/>
      <c r="W212" s="34"/>
      <c r="X212" s="34"/>
      <c r="Y212" s="34"/>
      <c r="Z212" s="34"/>
      <c r="AA212" s="34"/>
      <c r="AB212" s="34"/>
      <c r="AC212" s="34"/>
      <c r="AD212" s="34"/>
      <c r="AE212" s="34"/>
      <c r="AR212" s="214" t="s">
        <v>151</v>
      </c>
      <c r="AT212" s="214" t="s">
        <v>304</v>
      </c>
      <c r="AU212" s="214" t="s">
        <v>85</v>
      </c>
      <c r="AY212" s="17" t="s">
        <v>116</v>
      </c>
      <c r="BE212" s="215">
        <f>IF(N212="základní",J212,0)</f>
        <v>0</v>
      </c>
      <c r="BF212" s="215">
        <f>IF(N212="snížená",J212,0)</f>
        <v>0</v>
      </c>
      <c r="BG212" s="215">
        <f>IF(N212="zákl. přenesená",J212,0)</f>
        <v>0</v>
      </c>
      <c r="BH212" s="215">
        <f>IF(N212="sníž. přenesená",J212,0)</f>
        <v>0</v>
      </c>
      <c r="BI212" s="215">
        <f>IF(N212="nulová",J212,0)</f>
        <v>0</v>
      </c>
      <c r="BJ212" s="17" t="s">
        <v>83</v>
      </c>
      <c r="BK212" s="215">
        <f>ROUND(I212*H212,2)</f>
        <v>0</v>
      </c>
      <c r="BL212" s="17" t="s">
        <v>133</v>
      </c>
      <c r="BM212" s="214" t="s">
        <v>340</v>
      </c>
    </row>
    <row r="213" spans="1:47" s="2" customFormat="1" ht="10.2">
      <c r="A213" s="34"/>
      <c r="B213" s="35"/>
      <c r="C213" s="36"/>
      <c r="D213" s="216" t="s">
        <v>125</v>
      </c>
      <c r="E213" s="36"/>
      <c r="F213" s="217" t="s">
        <v>338</v>
      </c>
      <c r="G213" s="36"/>
      <c r="H213" s="36"/>
      <c r="I213" s="115"/>
      <c r="J213" s="36"/>
      <c r="K213" s="36"/>
      <c r="L213" s="39"/>
      <c r="M213" s="218"/>
      <c r="N213" s="219"/>
      <c r="O213" s="71"/>
      <c r="P213" s="71"/>
      <c r="Q213" s="71"/>
      <c r="R213" s="71"/>
      <c r="S213" s="71"/>
      <c r="T213" s="72"/>
      <c r="U213" s="34"/>
      <c r="V213" s="34"/>
      <c r="W213" s="34"/>
      <c r="X213" s="34"/>
      <c r="Y213" s="34"/>
      <c r="Z213" s="34"/>
      <c r="AA213" s="34"/>
      <c r="AB213" s="34"/>
      <c r="AC213" s="34"/>
      <c r="AD213" s="34"/>
      <c r="AE213" s="34"/>
      <c r="AT213" s="17" t="s">
        <v>125</v>
      </c>
      <c r="AU213" s="17" t="s">
        <v>85</v>
      </c>
    </row>
    <row r="214" spans="2:51" s="14" customFormat="1" ht="10.2">
      <c r="B214" s="235"/>
      <c r="C214" s="236"/>
      <c r="D214" s="216" t="s">
        <v>218</v>
      </c>
      <c r="E214" s="236"/>
      <c r="F214" s="238" t="s">
        <v>341</v>
      </c>
      <c r="G214" s="236"/>
      <c r="H214" s="239">
        <v>0.24</v>
      </c>
      <c r="I214" s="240"/>
      <c r="J214" s="236"/>
      <c r="K214" s="236"/>
      <c r="L214" s="241"/>
      <c r="M214" s="242"/>
      <c r="N214" s="243"/>
      <c r="O214" s="243"/>
      <c r="P214" s="243"/>
      <c r="Q214" s="243"/>
      <c r="R214" s="243"/>
      <c r="S214" s="243"/>
      <c r="T214" s="244"/>
      <c r="AT214" s="245" t="s">
        <v>218</v>
      </c>
      <c r="AU214" s="245" t="s">
        <v>85</v>
      </c>
      <c r="AV214" s="14" t="s">
        <v>85</v>
      </c>
      <c r="AW214" s="14" t="s">
        <v>4</v>
      </c>
      <c r="AX214" s="14" t="s">
        <v>83</v>
      </c>
      <c r="AY214" s="245" t="s">
        <v>116</v>
      </c>
    </row>
    <row r="215" spans="2:63" s="12" customFormat="1" ht="22.8" customHeight="1">
      <c r="B215" s="187"/>
      <c r="C215" s="188"/>
      <c r="D215" s="189" t="s">
        <v>74</v>
      </c>
      <c r="E215" s="201" t="s">
        <v>85</v>
      </c>
      <c r="F215" s="201" t="s">
        <v>342</v>
      </c>
      <c r="G215" s="188"/>
      <c r="H215" s="188"/>
      <c r="I215" s="191"/>
      <c r="J215" s="202">
        <f>BK215</f>
        <v>0</v>
      </c>
      <c r="K215" s="188"/>
      <c r="L215" s="193"/>
      <c r="M215" s="194"/>
      <c r="N215" s="195"/>
      <c r="O215" s="195"/>
      <c r="P215" s="196">
        <f>SUM(P216:P234)</f>
        <v>0</v>
      </c>
      <c r="Q215" s="195"/>
      <c r="R215" s="196">
        <f>SUM(R216:R234)</f>
        <v>0.0080769</v>
      </c>
      <c r="S215" s="195"/>
      <c r="T215" s="197">
        <f>SUM(T216:T234)</f>
        <v>0</v>
      </c>
      <c r="AR215" s="198" t="s">
        <v>83</v>
      </c>
      <c r="AT215" s="199" t="s">
        <v>74</v>
      </c>
      <c r="AU215" s="199" t="s">
        <v>83</v>
      </c>
      <c r="AY215" s="198" t="s">
        <v>116</v>
      </c>
      <c r="BK215" s="200">
        <f>SUM(BK216:BK234)</f>
        <v>0</v>
      </c>
    </row>
    <row r="216" spans="1:65" s="2" customFormat="1" ht="16.5" customHeight="1">
      <c r="A216" s="34"/>
      <c r="B216" s="35"/>
      <c r="C216" s="203" t="s">
        <v>7</v>
      </c>
      <c r="D216" s="203" t="s">
        <v>119</v>
      </c>
      <c r="E216" s="204" t="s">
        <v>343</v>
      </c>
      <c r="F216" s="205" t="s">
        <v>344</v>
      </c>
      <c r="G216" s="206" t="s">
        <v>240</v>
      </c>
      <c r="H216" s="207">
        <v>3.036</v>
      </c>
      <c r="I216" s="208"/>
      <c r="J216" s="209">
        <f>ROUND(I216*H216,2)</f>
        <v>0</v>
      </c>
      <c r="K216" s="205" t="s">
        <v>139</v>
      </c>
      <c r="L216" s="39"/>
      <c r="M216" s="210" t="s">
        <v>1</v>
      </c>
      <c r="N216" s="211" t="s">
        <v>40</v>
      </c>
      <c r="O216" s="71"/>
      <c r="P216" s="212">
        <f>O216*H216</f>
        <v>0</v>
      </c>
      <c r="Q216" s="212">
        <v>0</v>
      </c>
      <c r="R216" s="212">
        <f>Q216*H216</f>
        <v>0</v>
      </c>
      <c r="S216" s="212">
        <v>0</v>
      </c>
      <c r="T216" s="213">
        <f>S216*H216</f>
        <v>0</v>
      </c>
      <c r="U216" s="34"/>
      <c r="V216" s="34"/>
      <c r="W216" s="34"/>
      <c r="X216" s="34"/>
      <c r="Y216" s="34"/>
      <c r="Z216" s="34"/>
      <c r="AA216" s="34"/>
      <c r="AB216" s="34"/>
      <c r="AC216" s="34"/>
      <c r="AD216" s="34"/>
      <c r="AE216" s="34"/>
      <c r="AR216" s="214" t="s">
        <v>133</v>
      </c>
      <c r="AT216" s="214" t="s">
        <v>119</v>
      </c>
      <c r="AU216" s="214" t="s">
        <v>85</v>
      </c>
      <c r="AY216" s="17" t="s">
        <v>116</v>
      </c>
      <c r="BE216" s="215">
        <f>IF(N216="základní",J216,0)</f>
        <v>0</v>
      </c>
      <c r="BF216" s="215">
        <f>IF(N216="snížená",J216,0)</f>
        <v>0</v>
      </c>
      <c r="BG216" s="215">
        <f>IF(N216="zákl. přenesená",J216,0)</f>
        <v>0</v>
      </c>
      <c r="BH216" s="215">
        <f>IF(N216="sníž. přenesená",J216,0)</f>
        <v>0</v>
      </c>
      <c r="BI216" s="215">
        <f>IF(N216="nulová",J216,0)</f>
        <v>0</v>
      </c>
      <c r="BJ216" s="17" t="s">
        <v>83</v>
      </c>
      <c r="BK216" s="215">
        <f>ROUND(I216*H216,2)</f>
        <v>0</v>
      </c>
      <c r="BL216" s="17" t="s">
        <v>133</v>
      </c>
      <c r="BM216" s="214" t="s">
        <v>345</v>
      </c>
    </row>
    <row r="217" spans="1:47" s="2" customFormat="1" ht="19.2">
      <c r="A217" s="34"/>
      <c r="B217" s="35"/>
      <c r="C217" s="36"/>
      <c r="D217" s="216" t="s">
        <v>125</v>
      </c>
      <c r="E217" s="36"/>
      <c r="F217" s="217" t="s">
        <v>346</v>
      </c>
      <c r="G217" s="36"/>
      <c r="H217" s="36"/>
      <c r="I217" s="115"/>
      <c r="J217" s="36"/>
      <c r="K217" s="36"/>
      <c r="L217" s="39"/>
      <c r="M217" s="218"/>
      <c r="N217" s="219"/>
      <c r="O217" s="71"/>
      <c r="P217" s="71"/>
      <c r="Q217" s="71"/>
      <c r="R217" s="71"/>
      <c r="S217" s="71"/>
      <c r="T217" s="72"/>
      <c r="U217" s="34"/>
      <c r="V217" s="34"/>
      <c r="W217" s="34"/>
      <c r="X217" s="34"/>
      <c r="Y217" s="34"/>
      <c r="Z217" s="34"/>
      <c r="AA217" s="34"/>
      <c r="AB217" s="34"/>
      <c r="AC217" s="34"/>
      <c r="AD217" s="34"/>
      <c r="AE217" s="34"/>
      <c r="AT217" s="17" t="s">
        <v>125</v>
      </c>
      <c r="AU217" s="17" t="s">
        <v>85</v>
      </c>
    </row>
    <row r="218" spans="1:47" s="2" customFormat="1" ht="105.6">
      <c r="A218" s="34"/>
      <c r="B218" s="35"/>
      <c r="C218" s="36"/>
      <c r="D218" s="216" t="s">
        <v>216</v>
      </c>
      <c r="E218" s="36"/>
      <c r="F218" s="224" t="s">
        <v>347</v>
      </c>
      <c r="G218" s="36"/>
      <c r="H218" s="36"/>
      <c r="I218" s="115"/>
      <c r="J218" s="36"/>
      <c r="K218" s="36"/>
      <c r="L218" s="39"/>
      <c r="M218" s="218"/>
      <c r="N218" s="219"/>
      <c r="O218" s="71"/>
      <c r="P218" s="71"/>
      <c r="Q218" s="71"/>
      <c r="R218" s="71"/>
      <c r="S218" s="71"/>
      <c r="T218" s="72"/>
      <c r="U218" s="34"/>
      <c r="V218" s="34"/>
      <c r="W218" s="34"/>
      <c r="X218" s="34"/>
      <c r="Y218" s="34"/>
      <c r="Z218" s="34"/>
      <c r="AA218" s="34"/>
      <c r="AB218" s="34"/>
      <c r="AC218" s="34"/>
      <c r="AD218" s="34"/>
      <c r="AE218" s="34"/>
      <c r="AT218" s="17" t="s">
        <v>216</v>
      </c>
      <c r="AU218" s="17" t="s">
        <v>85</v>
      </c>
    </row>
    <row r="219" spans="2:51" s="13" customFormat="1" ht="10.2">
      <c r="B219" s="225"/>
      <c r="C219" s="226"/>
      <c r="D219" s="216" t="s">
        <v>218</v>
      </c>
      <c r="E219" s="227" t="s">
        <v>1</v>
      </c>
      <c r="F219" s="228" t="s">
        <v>348</v>
      </c>
      <c r="G219" s="226"/>
      <c r="H219" s="227" t="s">
        <v>1</v>
      </c>
      <c r="I219" s="229"/>
      <c r="J219" s="226"/>
      <c r="K219" s="226"/>
      <c r="L219" s="230"/>
      <c r="M219" s="231"/>
      <c r="N219" s="232"/>
      <c r="O219" s="232"/>
      <c r="P219" s="232"/>
      <c r="Q219" s="232"/>
      <c r="R219" s="232"/>
      <c r="S219" s="232"/>
      <c r="T219" s="233"/>
      <c r="AT219" s="234" t="s">
        <v>218</v>
      </c>
      <c r="AU219" s="234" t="s">
        <v>85</v>
      </c>
      <c r="AV219" s="13" t="s">
        <v>83</v>
      </c>
      <c r="AW219" s="13" t="s">
        <v>32</v>
      </c>
      <c r="AX219" s="13" t="s">
        <v>75</v>
      </c>
      <c r="AY219" s="234" t="s">
        <v>116</v>
      </c>
    </row>
    <row r="220" spans="2:51" s="14" customFormat="1" ht="10.2">
      <c r="B220" s="235"/>
      <c r="C220" s="236"/>
      <c r="D220" s="216" t="s">
        <v>218</v>
      </c>
      <c r="E220" s="237" t="s">
        <v>1</v>
      </c>
      <c r="F220" s="238" t="s">
        <v>349</v>
      </c>
      <c r="G220" s="236"/>
      <c r="H220" s="239">
        <v>3.036</v>
      </c>
      <c r="I220" s="240"/>
      <c r="J220" s="236"/>
      <c r="K220" s="236"/>
      <c r="L220" s="241"/>
      <c r="M220" s="242"/>
      <c r="N220" s="243"/>
      <c r="O220" s="243"/>
      <c r="P220" s="243"/>
      <c r="Q220" s="243"/>
      <c r="R220" s="243"/>
      <c r="S220" s="243"/>
      <c r="T220" s="244"/>
      <c r="AT220" s="245" t="s">
        <v>218</v>
      </c>
      <c r="AU220" s="245" t="s">
        <v>85</v>
      </c>
      <c r="AV220" s="14" t="s">
        <v>85</v>
      </c>
      <c r="AW220" s="14" t="s">
        <v>32</v>
      </c>
      <c r="AX220" s="14" t="s">
        <v>83</v>
      </c>
      <c r="AY220" s="245" t="s">
        <v>116</v>
      </c>
    </row>
    <row r="221" spans="1:65" s="2" customFormat="1" ht="16.5" customHeight="1">
      <c r="A221" s="34"/>
      <c r="B221" s="35"/>
      <c r="C221" s="203" t="s">
        <v>350</v>
      </c>
      <c r="D221" s="203" t="s">
        <v>119</v>
      </c>
      <c r="E221" s="204" t="s">
        <v>351</v>
      </c>
      <c r="F221" s="205" t="s">
        <v>352</v>
      </c>
      <c r="G221" s="206" t="s">
        <v>213</v>
      </c>
      <c r="H221" s="207">
        <v>3.27</v>
      </c>
      <c r="I221" s="208"/>
      <c r="J221" s="209">
        <f>ROUND(I221*H221,2)</f>
        <v>0</v>
      </c>
      <c r="K221" s="205" t="s">
        <v>139</v>
      </c>
      <c r="L221" s="39"/>
      <c r="M221" s="210" t="s">
        <v>1</v>
      </c>
      <c r="N221" s="211" t="s">
        <v>40</v>
      </c>
      <c r="O221" s="71"/>
      <c r="P221" s="212">
        <f>O221*H221</f>
        <v>0</v>
      </c>
      <c r="Q221" s="212">
        <v>0.00247</v>
      </c>
      <c r="R221" s="212">
        <f>Q221*H221</f>
        <v>0.0080769</v>
      </c>
      <c r="S221" s="212">
        <v>0</v>
      </c>
      <c r="T221" s="213">
        <f>S221*H221</f>
        <v>0</v>
      </c>
      <c r="U221" s="34"/>
      <c r="V221" s="34"/>
      <c r="W221" s="34"/>
      <c r="X221" s="34"/>
      <c r="Y221" s="34"/>
      <c r="Z221" s="34"/>
      <c r="AA221" s="34"/>
      <c r="AB221" s="34"/>
      <c r="AC221" s="34"/>
      <c r="AD221" s="34"/>
      <c r="AE221" s="34"/>
      <c r="AR221" s="214" t="s">
        <v>133</v>
      </c>
      <c r="AT221" s="214" t="s">
        <v>119</v>
      </c>
      <c r="AU221" s="214" t="s">
        <v>85</v>
      </c>
      <c r="AY221" s="17" t="s">
        <v>116</v>
      </c>
      <c r="BE221" s="215">
        <f>IF(N221="základní",J221,0)</f>
        <v>0</v>
      </c>
      <c r="BF221" s="215">
        <f>IF(N221="snížená",J221,0)</f>
        <v>0</v>
      </c>
      <c r="BG221" s="215">
        <f>IF(N221="zákl. přenesená",J221,0)</f>
        <v>0</v>
      </c>
      <c r="BH221" s="215">
        <f>IF(N221="sníž. přenesená",J221,0)</f>
        <v>0</v>
      </c>
      <c r="BI221" s="215">
        <f>IF(N221="nulová",J221,0)</f>
        <v>0</v>
      </c>
      <c r="BJ221" s="17" t="s">
        <v>83</v>
      </c>
      <c r="BK221" s="215">
        <f>ROUND(I221*H221,2)</f>
        <v>0</v>
      </c>
      <c r="BL221" s="17" t="s">
        <v>133</v>
      </c>
      <c r="BM221" s="214" t="s">
        <v>353</v>
      </c>
    </row>
    <row r="222" spans="1:47" s="2" customFormat="1" ht="10.2">
      <c r="A222" s="34"/>
      <c r="B222" s="35"/>
      <c r="C222" s="36"/>
      <c r="D222" s="216" t="s">
        <v>125</v>
      </c>
      <c r="E222" s="36"/>
      <c r="F222" s="217" t="s">
        <v>354</v>
      </c>
      <c r="G222" s="36"/>
      <c r="H222" s="36"/>
      <c r="I222" s="115"/>
      <c r="J222" s="36"/>
      <c r="K222" s="36"/>
      <c r="L222" s="39"/>
      <c r="M222" s="218"/>
      <c r="N222" s="219"/>
      <c r="O222" s="71"/>
      <c r="P222" s="71"/>
      <c r="Q222" s="71"/>
      <c r="R222" s="71"/>
      <c r="S222" s="71"/>
      <c r="T222" s="72"/>
      <c r="U222" s="34"/>
      <c r="V222" s="34"/>
      <c r="W222" s="34"/>
      <c r="X222" s="34"/>
      <c r="Y222" s="34"/>
      <c r="Z222" s="34"/>
      <c r="AA222" s="34"/>
      <c r="AB222" s="34"/>
      <c r="AC222" s="34"/>
      <c r="AD222" s="34"/>
      <c r="AE222" s="34"/>
      <c r="AT222" s="17" t="s">
        <v>125</v>
      </c>
      <c r="AU222" s="17" t="s">
        <v>85</v>
      </c>
    </row>
    <row r="223" spans="1:47" s="2" customFormat="1" ht="48">
      <c r="A223" s="34"/>
      <c r="B223" s="35"/>
      <c r="C223" s="36"/>
      <c r="D223" s="216" t="s">
        <v>216</v>
      </c>
      <c r="E223" s="36"/>
      <c r="F223" s="224" t="s">
        <v>355</v>
      </c>
      <c r="G223" s="36"/>
      <c r="H223" s="36"/>
      <c r="I223" s="115"/>
      <c r="J223" s="36"/>
      <c r="K223" s="36"/>
      <c r="L223" s="39"/>
      <c r="M223" s="218"/>
      <c r="N223" s="219"/>
      <c r="O223" s="71"/>
      <c r="P223" s="71"/>
      <c r="Q223" s="71"/>
      <c r="R223" s="71"/>
      <c r="S223" s="71"/>
      <c r="T223" s="72"/>
      <c r="U223" s="34"/>
      <c r="V223" s="34"/>
      <c r="W223" s="34"/>
      <c r="X223" s="34"/>
      <c r="Y223" s="34"/>
      <c r="Z223" s="34"/>
      <c r="AA223" s="34"/>
      <c r="AB223" s="34"/>
      <c r="AC223" s="34"/>
      <c r="AD223" s="34"/>
      <c r="AE223" s="34"/>
      <c r="AT223" s="17" t="s">
        <v>216</v>
      </c>
      <c r="AU223" s="17" t="s">
        <v>85</v>
      </c>
    </row>
    <row r="224" spans="2:51" s="14" customFormat="1" ht="10.2">
      <c r="B224" s="235"/>
      <c r="C224" s="236"/>
      <c r="D224" s="216" t="s">
        <v>218</v>
      </c>
      <c r="E224" s="237" t="s">
        <v>1</v>
      </c>
      <c r="F224" s="238" t="s">
        <v>356</v>
      </c>
      <c r="G224" s="236"/>
      <c r="H224" s="239">
        <v>3.27</v>
      </c>
      <c r="I224" s="240"/>
      <c r="J224" s="236"/>
      <c r="K224" s="236"/>
      <c r="L224" s="241"/>
      <c r="M224" s="242"/>
      <c r="N224" s="243"/>
      <c r="O224" s="243"/>
      <c r="P224" s="243"/>
      <c r="Q224" s="243"/>
      <c r="R224" s="243"/>
      <c r="S224" s="243"/>
      <c r="T224" s="244"/>
      <c r="AT224" s="245" t="s">
        <v>218</v>
      </c>
      <c r="AU224" s="245" t="s">
        <v>85</v>
      </c>
      <c r="AV224" s="14" t="s">
        <v>85</v>
      </c>
      <c r="AW224" s="14" t="s">
        <v>32</v>
      </c>
      <c r="AX224" s="14" t="s">
        <v>83</v>
      </c>
      <c r="AY224" s="245" t="s">
        <v>116</v>
      </c>
    </row>
    <row r="225" spans="1:65" s="2" customFormat="1" ht="16.5" customHeight="1">
      <c r="A225" s="34"/>
      <c r="B225" s="35"/>
      <c r="C225" s="203" t="s">
        <v>357</v>
      </c>
      <c r="D225" s="203" t="s">
        <v>119</v>
      </c>
      <c r="E225" s="204" t="s">
        <v>358</v>
      </c>
      <c r="F225" s="205" t="s">
        <v>359</v>
      </c>
      <c r="G225" s="206" t="s">
        <v>213</v>
      </c>
      <c r="H225" s="207">
        <v>3.27</v>
      </c>
      <c r="I225" s="208"/>
      <c r="J225" s="209">
        <f>ROUND(I225*H225,2)</f>
        <v>0</v>
      </c>
      <c r="K225" s="205" t="s">
        <v>139</v>
      </c>
      <c r="L225" s="39"/>
      <c r="M225" s="210" t="s">
        <v>1</v>
      </c>
      <c r="N225" s="211" t="s">
        <v>40</v>
      </c>
      <c r="O225" s="71"/>
      <c r="P225" s="212">
        <f>O225*H225</f>
        <v>0</v>
      </c>
      <c r="Q225" s="212">
        <v>0</v>
      </c>
      <c r="R225" s="212">
        <f>Q225*H225</f>
        <v>0</v>
      </c>
      <c r="S225" s="212">
        <v>0</v>
      </c>
      <c r="T225" s="213">
        <f>S225*H225</f>
        <v>0</v>
      </c>
      <c r="U225" s="34"/>
      <c r="V225" s="34"/>
      <c r="W225" s="34"/>
      <c r="X225" s="34"/>
      <c r="Y225" s="34"/>
      <c r="Z225" s="34"/>
      <c r="AA225" s="34"/>
      <c r="AB225" s="34"/>
      <c r="AC225" s="34"/>
      <c r="AD225" s="34"/>
      <c r="AE225" s="34"/>
      <c r="AR225" s="214" t="s">
        <v>133</v>
      </c>
      <c r="AT225" s="214" t="s">
        <v>119</v>
      </c>
      <c r="AU225" s="214" t="s">
        <v>85</v>
      </c>
      <c r="AY225" s="17" t="s">
        <v>116</v>
      </c>
      <c r="BE225" s="215">
        <f>IF(N225="základní",J225,0)</f>
        <v>0</v>
      </c>
      <c r="BF225" s="215">
        <f>IF(N225="snížená",J225,0)</f>
        <v>0</v>
      </c>
      <c r="BG225" s="215">
        <f>IF(N225="zákl. přenesená",J225,0)</f>
        <v>0</v>
      </c>
      <c r="BH225" s="215">
        <f>IF(N225="sníž. přenesená",J225,0)</f>
        <v>0</v>
      </c>
      <c r="BI225" s="215">
        <f>IF(N225="nulová",J225,0)</f>
        <v>0</v>
      </c>
      <c r="BJ225" s="17" t="s">
        <v>83</v>
      </c>
      <c r="BK225" s="215">
        <f>ROUND(I225*H225,2)</f>
        <v>0</v>
      </c>
      <c r="BL225" s="17" t="s">
        <v>133</v>
      </c>
      <c r="BM225" s="214" t="s">
        <v>360</v>
      </c>
    </row>
    <row r="226" spans="1:47" s="2" customFormat="1" ht="10.2">
      <c r="A226" s="34"/>
      <c r="B226" s="35"/>
      <c r="C226" s="36"/>
      <c r="D226" s="216" t="s">
        <v>125</v>
      </c>
      <c r="E226" s="36"/>
      <c r="F226" s="217" t="s">
        <v>361</v>
      </c>
      <c r="G226" s="36"/>
      <c r="H226" s="36"/>
      <c r="I226" s="115"/>
      <c r="J226" s="36"/>
      <c r="K226" s="36"/>
      <c r="L226" s="39"/>
      <c r="M226" s="218"/>
      <c r="N226" s="219"/>
      <c r="O226" s="71"/>
      <c r="P226" s="71"/>
      <c r="Q226" s="71"/>
      <c r="R226" s="71"/>
      <c r="S226" s="71"/>
      <c r="T226" s="72"/>
      <c r="U226" s="34"/>
      <c r="V226" s="34"/>
      <c r="W226" s="34"/>
      <c r="X226" s="34"/>
      <c r="Y226" s="34"/>
      <c r="Z226" s="34"/>
      <c r="AA226" s="34"/>
      <c r="AB226" s="34"/>
      <c r="AC226" s="34"/>
      <c r="AD226" s="34"/>
      <c r="AE226" s="34"/>
      <c r="AT226" s="17" t="s">
        <v>125</v>
      </c>
      <c r="AU226" s="17" t="s">
        <v>85</v>
      </c>
    </row>
    <row r="227" spans="1:47" s="2" customFormat="1" ht="48">
      <c r="A227" s="34"/>
      <c r="B227" s="35"/>
      <c r="C227" s="36"/>
      <c r="D227" s="216" t="s">
        <v>216</v>
      </c>
      <c r="E227" s="36"/>
      <c r="F227" s="224" t="s">
        <v>355</v>
      </c>
      <c r="G227" s="36"/>
      <c r="H227" s="36"/>
      <c r="I227" s="115"/>
      <c r="J227" s="36"/>
      <c r="K227" s="36"/>
      <c r="L227" s="39"/>
      <c r="M227" s="218"/>
      <c r="N227" s="219"/>
      <c r="O227" s="71"/>
      <c r="P227" s="71"/>
      <c r="Q227" s="71"/>
      <c r="R227" s="71"/>
      <c r="S227" s="71"/>
      <c r="T227" s="72"/>
      <c r="U227" s="34"/>
      <c r="V227" s="34"/>
      <c r="W227" s="34"/>
      <c r="X227" s="34"/>
      <c r="Y227" s="34"/>
      <c r="Z227" s="34"/>
      <c r="AA227" s="34"/>
      <c r="AB227" s="34"/>
      <c r="AC227" s="34"/>
      <c r="AD227" s="34"/>
      <c r="AE227" s="34"/>
      <c r="AT227" s="17" t="s">
        <v>216</v>
      </c>
      <c r="AU227" s="17" t="s">
        <v>85</v>
      </c>
    </row>
    <row r="228" spans="1:65" s="2" customFormat="1" ht="21.75" customHeight="1">
      <c r="A228" s="34"/>
      <c r="B228" s="35"/>
      <c r="C228" s="203" t="s">
        <v>362</v>
      </c>
      <c r="D228" s="203" t="s">
        <v>119</v>
      </c>
      <c r="E228" s="204" t="s">
        <v>363</v>
      </c>
      <c r="F228" s="205" t="s">
        <v>364</v>
      </c>
      <c r="G228" s="206" t="s">
        <v>240</v>
      </c>
      <c r="H228" s="207">
        <v>2.079</v>
      </c>
      <c r="I228" s="208"/>
      <c r="J228" s="209">
        <f>ROUND(I228*H228,2)</f>
        <v>0</v>
      </c>
      <c r="K228" s="205" t="s">
        <v>139</v>
      </c>
      <c r="L228" s="39"/>
      <c r="M228" s="210" t="s">
        <v>1</v>
      </c>
      <c r="N228" s="211" t="s">
        <v>40</v>
      </c>
      <c r="O228" s="71"/>
      <c r="P228" s="212">
        <f>O228*H228</f>
        <v>0</v>
      </c>
      <c r="Q228" s="212">
        <v>0</v>
      </c>
      <c r="R228" s="212">
        <f>Q228*H228</f>
        <v>0</v>
      </c>
      <c r="S228" s="212">
        <v>0</v>
      </c>
      <c r="T228" s="213">
        <f>S228*H228</f>
        <v>0</v>
      </c>
      <c r="U228" s="34"/>
      <c r="V228" s="34"/>
      <c r="W228" s="34"/>
      <c r="X228" s="34"/>
      <c r="Y228" s="34"/>
      <c r="Z228" s="34"/>
      <c r="AA228" s="34"/>
      <c r="AB228" s="34"/>
      <c r="AC228" s="34"/>
      <c r="AD228" s="34"/>
      <c r="AE228" s="34"/>
      <c r="AR228" s="214" t="s">
        <v>133</v>
      </c>
      <c r="AT228" s="214" t="s">
        <v>119</v>
      </c>
      <c r="AU228" s="214" t="s">
        <v>85</v>
      </c>
      <c r="AY228" s="17" t="s">
        <v>116</v>
      </c>
      <c r="BE228" s="215">
        <f>IF(N228="základní",J228,0)</f>
        <v>0</v>
      </c>
      <c r="BF228" s="215">
        <f>IF(N228="snížená",J228,0)</f>
        <v>0</v>
      </c>
      <c r="BG228" s="215">
        <f>IF(N228="zákl. přenesená",J228,0)</f>
        <v>0</v>
      </c>
      <c r="BH228" s="215">
        <f>IF(N228="sníž. přenesená",J228,0)</f>
        <v>0</v>
      </c>
      <c r="BI228" s="215">
        <f>IF(N228="nulová",J228,0)</f>
        <v>0</v>
      </c>
      <c r="BJ228" s="17" t="s">
        <v>83</v>
      </c>
      <c r="BK228" s="215">
        <f>ROUND(I228*H228,2)</f>
        <v>0</v>
      </c>
      <c r="BL228" s="17" t="s">
        <v>133</v>
      </c>
      <c r="BM228" s="214" t="s">
        <v>365</v>
      </c>
    </row>
    <row r="229" spans="1:47" s="2" customFormat="1" ht="19.2">
      <c r="A229" s="34"/>
      <c r="B229" s="35"/>
      <c r="C229" s="36"/>
      <c r="D229" s="216" t="s">
        <v>125</v>
      </c>
      <c r="E229" s="36"/>
      <c r="F229" s="217" t="s">
        <v>366</v>
      </c>
      <c r="G229" s="36"/>
      <c r="H229" s="36"/>
      <c r="I229" s="115"/>
      <c r="J229" s="36"/>
      <c r="K229" s="36"/>
      <c r="L229" s="39"/>
      <c r="M229" s="218"/>
      <c r="N229" s="219"/>
      <c r="O229" s="71"/>
      <c r="P229" s="71"/>
      <c r="Q229" s="71"/>
      <c r="R229" s="71"/>
      <c r="S229" s="71"/>
      <c r="T229" s="72"/>
      <c r="U229" s="34"/>
      <c r="V229" s="34"/>
      <c r="W229" s="34"/>
      <c r="X229" s="34"/>
      <c r="Y229" s="34"/>
      <c r="Z229" s="34"/>
      <c r="AA229" s="34"/>
      <c r="AB229" s="34"/>
      <c r="AC229" s="34"/>
      <c r="AD229" s="34"/>
      <c r="AE229" s="34"/>
      <c r="AT229" s="17" t="s">
        <v>125</v>
      </c>
      <c r="AU229" s="17" t="s">
        <v>85</v>
      </c>
    </row>
    <row r="230" spans="1:47" s="2" customFormat="1" ht="105.6">
      <c r="A230" s="34"/>
      <c r="B230" s="35"/>
      <c r="C230" s="36"/>
      <c r="D230" s="216" t="s">
        <v>216</v>
      </c>
      <c r="E230" s="36"/>
      <c r="F230" s="224" t="s">
        <v>347</v>
      </c>
      <c r="G230" s="36"/>
      <c r="H230" s="36"/>
      <c r="I230" s="115"/>
      <c r="J230" s="36"/>
      <c r="K230" s="36"/>
      <c r="L230" s="39"/>
      <c r="M230" s="218"/>
      <c r="N230" s="219"/>
      <c r="O230" s="71"/>
      <c r="P230" s="71"/>
      <c r="Q230" s="71"/>
      <c r="R230" s="71"/>
      <c r="S230" s="71"/>
      <c r="T230" s="72"/>
      <c r="U230" s="34"/>
      <c r="V230" s="34"/>
      <c r="W230" s="34"/>
      <c r="X230" s="34"/>
      <c r="Y230" s="34"/>
      <c r="Z230" s="34"/>
      <c r="AA230" s="34"/>
      <c r="AB230" s="34"/>
      <c r="AC230" s="34"/>
      <c r="AD230" s="34"/>
      <c r="AE230" s="34"/>
      <c r="AT230" s="17" t="s">
        <v>216</v>
      </c>
      <c r="AU230" s="17" t="s">
        <v>85</v>
      </c>
    </row>
    <row r="231" spans="2:51" s="14" customFormat="1" ht="10.2">
      <c r="B231" s="235"/>
      <c r="C231" s="236"/>
      <c r="D231" s="216" t="s">
        <v>218</v>
      </c>
      <c r="E231" s="237" t="s">
        <v>1</v>
      </c>
      <c r="F231" s="238" t="s">
        <v>367</v>
      </c>
      <c r="G231" s="236"/>
      <c r="H231" s="239">
        <v>0.369</v>
      </c>
      <c r="I231" s="240"/>
      <c r="J231" s="236"/>
      <c r="K231" s="236"/>
      <c r="L231" s="241"/>
      <c r="M231" s="242"/>
      <c r="N231" s="243"/>
      <c r="O231" s="243"/>
      <c r="P231" s="243"/>
      <c r="Q231" s="243"/>
      <c r="R231" s="243"/>
      <c r="S231" s="243"/>
      <c r="T231" s="244"/>
      <c r="AT231" s="245" t="s">
        <v>218</v>
      </c>
      <c r="AU231" s="245" t="s">
        <v>85</v>
      </c>
      <c r="AV231" s="14" t="s">
        <v>85</v>
      </c>
      <c r="AW231" s="14" t="s">
        <v>32</v>
      </c>
      <c r="AX231" s="14" t="s">
        <v>75</v>
      </c>
      <c r="AY231" s="245" t="s">
        <v>116</v>
      </c>
    </row>
    <row r="232" spans="2:51" s="14" customFormat="1" ht="10.2">
      <c r="B232" s="235"/>
      <c r="C232" s="236"/>
      <c r="D232" s="216" t="s">
        <v>218</v>
      </c>
      <c r="E232" s="237" t="s">
        <v>1</v>
      </c>
      <c r="F232" s="238" t="s">
        <v>368</v>
      </c>
      <c r="G232" s="236"/>
      <c r="H232" s="239">
        <v>0.945</v>
      </c>
      <c r="I232" s="240"/>
      <c r="J232" s="236"/>
      <c r="K232" s="236"/>
      <c r="L232" s="241"/>
      <c r="M232" s="242"/>
      <c r="N232" s="243"/>
      <c r="O232" s="243"/>
      <c r="P232" s="243"/>
      <c r="Q232" s="243"/>
      <c r="R232" s="243"/>
      <c r="S232" s="243"/>
      <c r="T232" s="244"/>
      <c r="AT232" s="245" t="s">
        <v>218</v>
      </c>
      <c r="AU232" s="245" t="s">
        <v>85</v>
      </c>
      <c r="AV232" s="14" t="s">
        <v>85</v>
      </c>
      <c r="AW232" s="14" t="s">
        <v>32</v>
      </c>
      <c r="AX232" s="14" t="s">
        <v>75</v>
      </c>
      <c r="AY232" s="245" t="s">
        <v>116</v>
      </c>
    </row>
    <row r="233" spans="2:51" s="14" customFormat="1" ht="10.2">
      <c r="B233" s="235"/>
      <c r="C233" s="236"/>
      <c r="D233" s="216" t="s">
        <v>218</v>
      </c>
      <c r="E233" s="237" t="s">
        <v>1</v>
      </c>
      <c r="F233" s="238" t="s">
        <v>369</v>
      </c>
      <c r="G233" s="236"/>
      <c r="H233" s="239">
        <v>0.765</v>
      </c>
      <c r="I233" s="240"/>
      <c r="J233" s="236"/>
      <c r="K233" s="236"/>
      <c r="L233" s="241"/>
      <c r="M233" s="242"/>
      <c r="N233" s="243"/>
      <c r="O233" s="243"/>
      <c r="P233" s="243"/>
      <c r="Q233" s="243"/>
      <c r="R233" s="243"/>
      <c r="S233" s="243"/>
      <c r="T233" s="244"/>
      <c r="AT233" s="245" t="s">
        <v>218</v>
      </c>
      <c r="AU233" s="245" t="s">
        <v>85</v>
      </c>
      <c r="AV233" s="14" t="s">
        <v>85</v>
      </c>
      <c r="AW233" s="14" t="s">
        <v>32</v>
      </c>
      <c r="AX233" s="14" t="s">
        <v>75</v>
      </c>
      <c r="AY233" s="245" t="s">
        <v>116</v>
      </c>
    </row>
    <row r="234" spans="2:51" s="15" customFormat="1" ht="10.2">
      <c r="B234" s="246"/>
      <c r="C234" s="247"/>
      <c r="D234" s="216" t="s">
        <v>218</v>
      </c>
      <c r="E234" s="248" t="s">
        <v>1</v>
      </c>
      <c r="F234" s="249" t="s">
        <v>269</v>
      </c>
      <c r="G234" s="247"/>
      <c r="H234" s="250">
        <v>2.079</v>
      </c>
      <c r="I234" s="251"/>
      <c r="J234" s="247"/>
      <c r="K234" s="247"/>
      <c r="L234" s="252"/>
      <c r="M234" s="253"/>
      <c r="N234" s="254"/>
      <c r="O234" s="254"/>
      <c r="P234" s="254"/>
      <c r="Q234" s="254"/>
      <c r="R234" s="254"/>
      <c r="S234" s="254"/>
      <c r="T234" s="255"/>
      <c r="AT234" s="256" t="s">
        <v>218</v>
      </c>
      <c r="AU234" s="256" t="s">
        <v>85</v>
      </c>
      <c r="AV234" s="15" t="s">
        <v>133</v>
      </c>
      <c r="AW234" s="15" t="s">
        <v>32</v>
      </c>
      <c r="AX234" s="15" t="s">
        <v>83</v>
      </c>
      <c r="AY234" s="256" t="s">
        <v>116</v>
      </c>
    </row>
    <row r="235" spans="2:63" s="12" customFormat="1" ht="22.8" customHeight="1">
      <c r="B235" s="187"/>
      <c r="C235" s="188"/>
      <c r="D235" s="189" t="s">
        <v>74</v>
      </c>
      <c r="E235" s="201" t="s">
        <v>115</v>
      </c>
      <c r="F235" s="201" t="s">
        <v>370</v>
      </c>
      <c r="G235" s="188"/>
      <c r="H235" s="188"/>
      <c r="I235" s="191"/>
      <c r="J235" s="202">
        <f>BK235</f>
        <v>0</v>
      </c>
      <c r="K235" s="188"/>
      <c r="L235" s="193"/>
      <c r="M235" s="194"/>
      <c r="N235" s="195"/>
      <c r="O235" s="195"/>
      <c r="P235" s="196">
        <f>SUM(P236:P273)</f>
        <v>0</v>
      </c>
      <c r="Q235" s="195"/>
      <c r="R235" s="196">
        <f>SUM(R236:R273)</f>
        <v>10.594096</v>
      </c>
      <c r="S235" s="195"/>
      <c r="T235" s="197">
        <f>SUM(T236:T273)</f>
        <v>0</v>
      </c>
      <c r="AR235" s="198" t="s">
        <v>83</v>
      </c>
      <c r="AT235" s="199" t="s">
        <v>74</v>
      </c>
      <c r="AU235" s="199" t="s">
        <v>83</v>
      </c>
      <c r="AY235" s="198" t="s">
        <v>116</v>
      </c>
      <c r="BK235" s="200">
        <f>SUM(BK236:BK273)</f>
        <v>0</v>
      </c>
    </row>
    <row r="236" spans="1:65" s="2" customFormat="1" ht="16.5" customHeight="1">
      <c r="A236" s="34"/>
      <c r="B236" s="35"/>
      <c r="C236" s="203" t="s">
        <v>371</v>
      </c>
      <c r="D236" s="203" t="s">
        <v>119</v>
      </c>
      <c r="E236" s="204" t="s">
        <v>372</v>
      </c>
      <c r="F236" s="205" t="s">
        <v>373</v>
      </c>
      <c r="G236" s="206" t="s">
        <v>213</v>
      </c>
      <c r="H236" s="207">
        <v>19.14</v>
      </c>
      <c r="I236" s="208"/>
      <c r="J236" s="209">
        <f>ROUND(I236*H236,2)</f>
        <v>0</v>
      </c>
      <c r="K236" s="205" t="s">
        <v>139</v>
      </c>
      <c r="L236" s="39"/>
      <c r="M236" s="210" t="s">
        <v>1</v>
      </c>
      <c r="N236" s="211" t="s">
        <v>40</v>
      </c>
      <c r="O236" s="71"/>
      <c r="P236" s="212">
        <f>O236*H236</f>
        <v>0</v>
      </c>
      <c r="Q236" s="212">
        <v>0</v>
      </c>
      <c r="R236" s="212">
        <f>Q236*H236</f>
        <v>0</v>
      </c>
      <c r="S236" s="212">
        <v>0</v>
      </c>
      <c r="T236" s="213">
        <f>S236*H236</f>
        <v>0</v>
      </c>
      <c r="U236" s="34"/>
      <c r="V236" s="34"/>
      <c r="W236" s="34"/>
      <c r="X236" s="34"/>
      <c r="Y236" s="34"/>
      <c r="Z236" s="34"/>
      <c r="AA236" s="34"/>
      <c r="AB236" s="34"/>
      <c r="AC236" s="34"/>
      <c r="AD236" s="34"/>
      <c r="AE236" s="34"/>
      <c r="AR236" s="214" t="s">
        <v>133</v>
      </c>
      <c r="AT236" s="214" t="s">
        <v>119</v>
      </c>
      <c r="AU236" s="214" t="s">
        <v>85</v>
      </c>
      <c r="AY236" s="17" t="s">
        <v>116</v>
      </c>
      <c r="BE236" s="215">
        <f>IF(N236="základní",J236,0)</f>
        <v>0</v>
      </c>
      <c r="BF236" s="215">
        <f>IF(N236="snížená",J236,0)</f>
        <v>0</v>
      </c>
      <c r="BG236" s="215">
        <f>IF(N236="zákl. přenesená",J236,0)</f>
        <v>0</v>
      </c>
      <c r="BH236" s="215">
        <f>IF(N236="sníž. přenesená",J236,0)</f>
        <v>0</v>
      </c>
      <c r="BI236" s="215">
        <f>IF(N236="nulová",J236,0)</f>
        <v>0</v>
      </c>
      <c r="BJ236" s="17" t="s">
        <v>83</v>
      </c>
      <c r="BK236" s="215">
        <f>ROUND(I236*H236,2)</f>
        <v>0</v>
      </c>
      <c r="BL236" s="17" t="s">
        <v>133</v>
      </c>
      <c r="BM236" s="214" t="s">
        <v>374</v>
      </c>
    </row>
    <row r="237" spans="1:47" s="2" customFormat="1" ht="19.2">
      <c r="A237" s="34"/>
      <c r="B237" s="35"/>
      <c r="C237" s="36"/>
      <c r="D237" s="216" t="s">
        <v>125</v>
      </c>
      <c r="E237" s="36"/>
      <c r="F237" s="217" t="s">
        <v>375</v>
      </c>
      <c r="G237" s="36"/>
      <c r="H237" s="36"/>
      <c r="I237" s="115"/>
      <c r="J237" s="36"/>
      <c r="K237" s="36"/>
      <c r="L237" s="39"/>
      <c r="M237" s="218"/>
      <c r="N237" s="219"/>
      <c r="O237" s="71"/>
      <c r="P237" s="71"/>
      <c r="Q237" s="71"/>
      <c r="R237" s="71"/>
      <c r="S237" s="71"/>
      <c r="T237" s="72"/>
      <c r="U237" s="34"/>
      <c r="V237" s="34"/>
      <c r="W237" s="34"/>
      <c r="X237" s="34"/>
      <c r="Y237" s="34"/>
      <c r="Z237" s="34"/>
      <c r="AA237" s="34"/>
      <c r="AB237" s="34"/>
      <c r="AC237" s="34"/>
      <c r="AD237" s="34"/>
      <c r="AE237" s="34"/>
      <c r="AT237" s="17" t="s">
        <v>125</v>
      </c>
      <c r="AU237" s="17" t="s">
        <v>85</v>
      </c>
    </row>
    <row r="238" spans="2:51" s="14" customFormat="1" ht="10.2">
      <c r="B238" s="235"/>
      <c r="C238" s="236"/>
      <c r="D238" s="216" t="s">
        <v>218</v>
      </c>
      <c r="E238" s="237" t="s">
        <v>1</v>
      </c>
      <c r="F238" s="238" t="s">
        <v>376</v>
      </c>
      <c r="G238" s="236"/>
      <c r="H238" s="239">
        <v>19.14</v>
      </c>
      <c r="I238" s="240"/>
      <c r="J238" s="236"/>
      <c r="K238" s="236"/>
      <c r="L238" s="241"/>
      <c r="M238" s="242"/>
      <c r="N238" s="243"/>
      <c r="O238" s="243"/>
      <c r="P238" s="243"/>
      <c r="Q238" s="243"/>
      <c r="R238" s="243"/>
      <c r="S238" s="243"/>
      <c r="T238" s="244"/>
      <c r="AT238" s="245" t="s">
        <v>218</v>
      </c>
      <c r="AU238" s="245" t="s">
        <v>85</v>
      </c>
      <c r="AV238" s="14" t="s">
        <v>85</v>
      </c>
      <c r="AW238" s="14" t="s">
        <v>32</v>
      </c>
      <c r="AX238" s="14" t="s">
        <v>83</v>
      </c>
      <c r="AY238" s="245" t="s">
        <v>116</v>
      </c>
    </row>
    <row r="239" spans="1:65" s="2" customFormat="1" ht="16.5" customHeight="1">
      <c r="A239" s="34"/>
      <c r="B239" s="35"/>
      <c r="C239" s="203" t="s">
        <v>377</v>
      </c>
      <c r="D239" s="203" t="s">
        <v>119</v>
      </c>
      <c r="E239" s="204" t="s">
        <v>378</v>
      </c>
      <c r="F239" s="205" t="s">
        <v>379</v>
      </c>
      <c r="G239" s="206" t="s">
        <v>213</v>
      </c>
      <c r="H239" s="207">
        <v>25.38</v>
      </c>
      <c r="I239" s="208"/>
      <c r="J239" s="209">
        <f>ROUND(I239*H239,2)</f>
        <v>0</v>
      </c>
      <c r="K239" s="205" t="s">
        <v>139</v>
      </c>
      <c r="L239" s="39"/>
      <c r="M239" s="210" t="s">
        <v>1</v>
      </c>
      <c r="N239" s="211" t="s">
        <v>40</v>
      </c>
      <c r="O239" s="71"/>
      <c r="P239" s="212">
        <f>O239*H239</f>
        <v>0</v>
      </c>
      <c r="Q239" s="212">
        <v>0</v>
      </c>
      <c r="R239" s="212">
        <f>Q239*H239</f>
        <v>0</v>
      </c>
      <c r="S239" s="212">
        <v>0</v>
      </c>
      <c r="T239" s="213">
        <f>S239*H239</f>
        <v>0</v>
      </c>
      <c r="U239" s="34"/>
      <c r="V239" s="34"/>
      <c r="W239" s="34"/>
      <c r="X239" s="34"/>
      <c r="Y239" s="34"/>
      <c r="Z239" s="34"/>
      <c r="AA239" s="34"/>
      <c r="AB239" s="34"/>
      <c r="AC239" s="34"/>
      <c r="AD239" s="34"/>
      <c r="AE239" s="34"/>
      <c r="AR239" s="214" t="s">
        <v>133</v>
      </c>
      <c r="AT239" s="214" t="s">
        <v>119</v>
      </c>
      <c r="AU239" s="214" t="s">
        <v>85</v>
      </c>
      <c r="AY239" s="17" t="s">
        <v>116</v>
      </c>
      <c r="BE239" s="215">
        <f>IF(N239="základní",J239,0)</f>
        <v>0</v>
      </c>
      <c r="BF239" s="215">
        <f>IF(N239="snížená",J239,0)</f>
        <v>0</v>
      </c>
      <c r="BG239" s="215">
        <f>IF(N239="zákl. přenesená",J239,0)</f>
        <v>0</v>
      </c>
      <c r="BH239" s="215">
        <f>IF(N239="sníž. přenesená",J239,0)</f>
        <v>0</v>
      </c>
      <c r="BI239" s="215">
        <f>IF(N239="nulová",J239,0)</f>
        <v>0</v>
      </c>
      <c r="BJ239" s="17" t="s">
        <v>83</v>
      </c>
      <c r="BK239" s="215">
        <f>ROUND(I239*H239,2)</f>
        <v>0</v>
      </c>
      <c r="BL239" s="17" t="s">
        <v>133</v>
      </c>
      <c r="BM239" s="214" t="s">
        <v>380</v>
      </c>
    </row>
    <row r="240" spans="1:47" s="2" customFormat="1" ht="19.2">
      <c r="A240" s="34"/>
      <c r="B240" s="35"/>
      <c r="C240" s="36"/>
      <c r="D240" s="216" t="s">
        <v>125</v>
      </c>
      <c r="E240" s="36"/>
      <c r="F240" s="217" t="s">
        <v>381</v>
      </c>
      <c r="G240" s="36"/>
      <c r="H240" s="36"/>
      <c r="I240" s="115"/>
      <c r="J240" s="36"/>
      <c r="K240" s="36"/>
      <c r="L240" s="39"/>
      <c r="M240" s="218"/>
      <c r="N240" s="219"/>
      <c r="O240" s="71"/>
      <c r="P240" s="71"/>
      <c r="Q240" s="71"/>
      <c r="R240" s="71"/>
      <c r="S240" s="71"/>
      <c r="T240" s="72"/>
      <c r="U240" s="34"/>
      <c r="V240" s="34"/>
      <c r="W240" s="34"/>
      <c r="X240" s="34"/>
      <c r="Y240" s="34"/>
      <c r="Z240" s="34"/>
      <c r="AA240" s="34"/>
      <c r="AB240" s="34"/>
      <c r="AC240" s="34"/>
      <c r="AD240" s="34"/>
      <c r="AE240" s="34"/>
      <c r="AT240" s="17" t="s">
        <v>125</v>
      </c>
      <c r="AU240" s="17" t="s">
        <v>85</v>
      </c>
    </row>
    <row r="241" spans="2:51" s="13" customFormat="1" ht="10.2">
      <c r="B241" s="225"/>
      <c r="C241" s="226"/>
      <c r="D241" s="216" t="s">
        <v>218</v>
      </c>
      <c r="E241" s="227" t="s">
        <v>1</v>
      </c>
      <c r="F241" s="228" t="s">
        <v>382</v>
      </c>
      <c r="G241" s="226"/>
      <c r="H241" s="227" t="s">
        <v>1</v>
      </c>
      <c r="I241" s="229"/>
      <c r="J241" s="226"/>
      <c r="K241" s="226"/>
      <c r="L241" s="230"/>
      <c r="M241" s="231"/>
      <c r="N241" s="232"/>
      <c r="O241" s="232"/>
      <c r="P241" s="232"/>
      <c r="Q241" s="232"/>
      <c r="R241" s="232"/>
      <c r="S241" s="232"/>
      <c r="T241" s="233"/>
      <c r="AT241" s="234" t="s">
        <v>218</v>
      </c>
      <c r="AU241" s="234" t="s">
        <v>85</v>
      </c>
      <c r="AV241" s="13" t="s">
        <v>83</v>
      </c>
      <c r="AW241" s="13" t="s">
        <v>32</v>
      </c>
      <c r="AX241" s="13" t="s">
        <v>75</v>
      </c>
      <c r="AY241" s="234" t="s">
        <v>116</v>
      </c>
    </row>
    <row r="242" spans="2:51" s="14" customFormat="1" ht="10.2">
      <c r="B242" s="235"/>
      <c r="C242" s="236"/>
      <c r="D242" s="216" t="s">
        <v>218</v>
      </c>
      <c r="E242" s="237" t="s">
        <v>1</v>
      </c>
      <c r="F242" s="238" t="s">
        <v>383</v>
      </c>
      <c r="G242" s="236"/>
      <c r="H242" s="239">
        <v>17.12</v>
      </c>
      <c r="I242" s="240"/>
      <c r="J242" s="236"/>
      <c r="K242" s="236"/>
      <c r="L242" s="241"/>
      <c r="M242" s="242"/>
      <c r="N242" s="243"/>
      <c r="O242" s="243"/>
      <c r="P242" s="243"/>
      <c r="Q242" s="243"/>
      <c r="R242" s="243"/>
      <c r="S242" s="243"/>
      <c r="T242" s="244"/>
      <c r="AT242" s="245" t="s">
        <v>218</v>
      </c>
      <c r="AU242" s="245" t="s">
        <v>85</v>
      </c>
      <c r="AV242" s="14" t="s">
        <v>85</v>
      </c>
      <c r="AW242" s="14" t="s">
        <v>32</v>
      </c>
      <c r="AX242" s="14" t="s">
        <v>75</v>
      </c>
      <c r="AY242" s="245" t="s">
        <v>116</v>
      </c>
    </row>
    <row r="243" spans="2:51" s="13" customFormat="1" ht="10.2">
      <c r="B243" s="225"/>
      <c r="C243" s="226"/>
      <c r="D243" s="216" t="s">
        <v>218</v>
      </c>
      <c r="E243" s="227" t="s">
        <v>1</v>
      </c>
      <c r="F243" s="228" t="s">
        <v>384</v>
      </c>
      <c r="G243" s="226"/>
      <c r="H243" s="227" t="s">
        <v>1</v>
      </c>
      <c r="I243" s="229"/>
      <c r="J243" s="226"/>
      <c r="K243" s="226"/>
      <c r="L243" s="230"/>
      <c r="M243" s="231"/>
      <c r="N243" s="232"/>
      <c r="O243" s="232"/>
      <c r="P243" s="232"/>
      <c r="Q243" s="232"/>
      <c r="R243" s="232"/>
      <c r="S243" s="232"/>
      <c r="T243" s="233"/>
      <c r="AT243" s="234" t="s">
        <v>218</v>
      </c>
      <c r="AU243" s="234" t="s">
        <v>85</v>
      </c>
      <c r="AV243" s="13" t="s">
        <v>83</v>
      </c>
      <c r="AW243" s="13" t="s">
        <v>32</v>
      </c>
      <c r="AX243" s="13" t="s">
        <v>75</v>
      </c>
      <c r="AY243" s="234" t="s">
        <v>116</v>
      </c>
    </row>
    <row r="244" spans="2:51" s="14" customFormat="1" ht="10.2">
      <c r="B244" s="235"/>
      <c r="C244" s="236"/>
      <c r="D244" s="216" t="s">
        <v>218</v>
      </c>
      <c r="E244" s="237" t="s">
        <v>1</v>
      </c>
      <c r="F244" s="238" t="s">
        <v>385</v>
      </c>
      <c r="G244" s="236"/>
      <c r="H244" s="239">
        <v>4.66</v>
      </c>
      <c r="I244" s="240"/>
      <c r="J244" s="236"/>
      <c r="K244" s="236"/>
      <c r="L244" s="241"/>
      <c r="M244" s="242"/>
      <c r="N244" s="243"/>
      <c r="O244" s="243"/>
      <c r="P244" s="243"/>
      <c r="Q244" s="243"/>
      <c r="R244" s="243"/>
      <c r="S244" s="243"/>
      <c r="T244" s="244"/>
      <c r="AT244" s="245" t="s">
        <v>218</v>
      </c>
      <c r="AU244" s="245" t="s">
        <v>85</v>
      </c>
      <c r="AV244" s="14" t="s">
        <v>85</v>
      </c>
      <c r="AW244" s="14" t="s">
        <v>32</v>
      </c>
      <c r="AX244" s="14" t="s">
        <v>75</v>
      </c>
      <c r="AY244" s="245" t="s">
        <v>116</v>
      </c>
    </row>
    <row r="245" spans="2:51" s="13" customFormat="1" ht="10.2">
      <c r="B245" s="225"/>
      <c r="C245" s="226"/>
      <c r="D245" s="216" t="s">
        <v>218</v>
      </c>
      <c r="E245" s="227" t="s">
        <v>1</v>
      </c>
      <c r="F245" s="228" t="s">
        <v>386</v>
      </c>
      <c r="G245" s="226"/>
      <c r="H245" s="227" t="s">
        <v>1</v>
      </c>
      <c r="I245" s="229"/>
      <c r="J245" s="226"/>
      <c r="K245" s="226"/>
      <c r="L245" s="230"/>
      <c r="M245" s="231"/>
      <c r="N245" s="232"/>
      <c r="O245" s="232"/>
      <c r="P245" s="232"/>
      <c r="Q245" s="232"/>
      <c r="R245" s="232"/>
      <c r="S245" s="232"/>
      <c r="T245" s="233"/>
      <c r="AT245" s="234" t="s">
        <v>218</v>
      </c>
      <c r="AU245" s="234" t="s">
        <v>85</v>
      </c>
      <c r="AV245" s="13" t="s">
        <v>83</v>
      </c>
      <c r="AW245" s="13" t="s">
        <v>32</v>
      </c>
      <c r="AX245" s="13" t="s">
        <v>75</v>
      </c>
      <c r="AY245" s="234" t="s">
        <v>116</v>
      </c>
    </row>
    <row r="246" spans="2:51" s="14" customFormat="1" ht="10.2">
      <c r="B246" s="235"/>
      <c r="C246" s="236"/>
      <c r="D246" s="216" t="s">
        <v>218</v>
      </c>
      <c r="E246" s="237" t="s">
        <v>1</v>
      </c>
      <c r="F246" s="238" t="s">
        <v>387</v>
      </c>
      <c r="G246" s="236"/>
      <c r="H246" s="239">
        <v>3.6</v>
      </c>
      <c r="I246" s="240"/>
      <c r="J246" s="236"/>
      <c r="K246" s="236"/>
      <c r="L246" s="241"/>
      <c r="M246" s="242"/>
      <c r="N246" s="243"/>
      <c r="O246" s="243"/>
      <c r="P246" s="243"/>
      <c r="Q246" s="243"/>
      <c r="R246" s="243"/>
      <c r="S246" s="243"/>
      <c r="T246" s="244"/>
      <c r="AT246" s="245" t="s">
        <v>218</v>
      </c>
      <c r="AU246" s="245" t="s">
        <v>85</v>
      </c>
      <c r="AV246" s="14" t="s">
        <v>85</v>
      </c>
      <c r="AW246" s="14" t="s">
        <v>32</v>
      </c>
      <c r="AX246" s="14" t="s">
        <v>75</v>
      </c>
      <c r="AY246" s="245" t="s">
        <v>116</v>
      </c>
    </row>
    <row r="247" spans="2:51" s="15" customFormat="1" ht="10.2">
      <c r="B247" s="246"/>
      <c r="C247" s="247"/>
      <c r="D247" s="216" t="s">
        <v>218</v>
      </c>
      <c r="E247" s="248" t="s">
        <v>1</v>
      </c>
      <c r="F247" s="249" t="s">
        <v>269</v>
      </c>
      <c r="G247" s="247"/>
      <c r="H247" s="250">
        <v>25.380000000000003</v>
      </c>
      <c r="I247" s="251"/>
      <c r="J247" s="247"/>
      <c r="K247" s="247"/>
      <c r="L247" s="252"/>
      <c r="M247" s="253"/>
      <c r="N247" s="254"/>
      <c r="O247" s="254"/>
      <c r="P247" s="254"/>
      <c r="Q247" s="254"/>
      <c r="R247" s="254"/>
      <c r="S247" s="254"/>
      <c r="T247" s="255"/>
      <c r="AT247" s="256" t="s">
        <v>218</v>
      </c>
      <c r="AU247" s="256" t="s">
        <v>85</v>
      </c>
      <c r="AV247" s="15" t="s">
        <v>133</v>
      </c>
      <c r="AW247" s="15" t="s">
        <v>32</v>
      </c>
      <c r="AX247" s="15" t="s">
        <v>83</v>
      </c>
      <c r="AY247" s="256" t="s">
        <v>116</v>
      </c>
    </row>
    <row r="248" spans="1:65" s="2" customFormat="1" ht="16.5" customHeight="1">
      <c r="A248" s="34"/>
      <c r="B248" s="35"/>
      <c r="C248" s="203" t="s">
        <v>388</v>
      </c>
      <c r="D248" s="203" t="s">
        <v>119</v>
      </c>
      <c r="E248" s="204" t="s">
        <v>389</v>
      </c>
      <c r="F248" s="205" t="s">
        <v>390</v>
      </c>
      <c r="G248" s="206" t="s">
        <v>213</v>
      </c>
      <c r="H248" s="207">
        <v>25.38</v>
      </c>
      <c r="I248" s="208"/>
      <c r="J248" s="209">
        <f>ROUND(I248*H248,2)</f>
        <v>0</v>
      </c>
      <c r="K248" s="205" t="s">
        <v>139</v>
      </c>
      <c r="L248" s="39"/>
      <c r="M248" s="210" t="s">
        <v>1</v>
      </c>
      <c r="N248" s="211" t="s">
        <v>40</v>
      </c>
      <c r="O248" s="71"/>
      <c r="P248" s="212">
        <f>O248*H248</f>
        <v>0</v>
      </c>
      <c r="Q248" s="212">
        <v>0</v>
      </c>
      <c r="R248" s="212">
        <f>Q248*H248</f>
        <v>0</v>
      </c>
      <c r="S248" s="212">
        <v>0</v>
      </c>
      <c r="T248" s="213">
        <f>S248*H248</f>
        <v>0</v>
      </c>
      <c r="U248" s="34"/>
      <c r="V248" s="34"/>
      <c r="W248" s="34"/>
      <c r="X248" s="34"/>
      <c r="Y248" s="34"/>
      <c r="Z248" s="34"/>
      <c r="AA248" s="34"/>
      <c r="AB248" s="34"/>
      <c r="AC248" s="34"/>
      <c r="AD248" s="34"/>
      <c r="AE248" s="34"/>
      <c r="AR248" s="214" t="s">
        <v>133</v>
      </c>
      <c r="AT248" s="214" t="s">
        <v>119</v>
      </c>
      <c r="AU248" s="214" t="s">
        <v>85</v>
      </c>
      <c r="AY248" s="17" t="s">
        <v>116</v>
      </c>
      <c r="BE248" s="215">
        <f>IF(N248="základní",J248,0)</f>
        <v>0</v>
      </c>
      <c r="BF248" s="215">
        <f>IF(N248="snížená",J248,0)</f>
        <v>0</v>
      </c>
      <c r="BG248" s="215">
        <f>IF(N248="zákl. přenesená",J248,0)</f>
        <v>0</v>
      </c>
      <c r="BH248" s="215">
        <f>IF(N248="sníž. přenesená",J248,0)</f>
        <v>0</v>
      </c>
      <c r="BI248" s="215">
        <f>IF(N248="nulová",J248,0)</f>
        <v>0</v>
      </c>
      <c r="BJ248" s="17" t="s">
        <v>83</v>
      </c>
      <c r="BK248" s="215">
        <f>ROUND(I248*H248,2)</f>
        <v>0</v>
      </c>
      <c r="BL248" s="17" t="s">
        <v>133</v>
      </c>
      <c r="BM248" s="214" t="s">
        <v>391</v>
      </c>
    </row>
    <row r="249" spans="1:47" s="2" customFormat="1" ht="19.2">
      <c r="A249" s="34"/>
      <c r="B249" s="35"/>
      <c r="C249" s="36"/>
      <c r="D249" s="216" t="s">
        <v>125</v>
      </c>
      <c r="E249" s="36"/>
      <c r="F249" s="217" t="s">
        <v>392</v>
      </c>
      <c r="G249" s="36"/>
      <c r="H249" s="36"/>
      <c r="I249" s="115"/>
      <c r="J249" s="36"/>
      <c r="K249" s="36"/>
      <c r="L249" s="39"/>
      <c r="M249" s="218"/>
      <c r="N249" s="219"/>
      <c r="O249" s="71"/>
      <c r="P249" s="71"/>
      <c r="Q249" s="71"/>
      <c r="R249" s="71"/>
      <c r="S249" s="71"/>
      <c r="T249" s="72"/>
      <c r="U249" s="34"/>
      <c r="V249" s="34"/>
      <c r="W249" s="34"/>
      <c r="X249" s="34"/>
      <c r="Y249" s="34"/>
      <c r="Z249" s="34"/>
      <c r="AA249" s="34"/>
      <c r="AB249" s="34"/>
      <c r="AC249" s="34"/>
      <c r="AD249" s="34"/>
      <c r="AE249" s="34"/>
      <c r="AT249" s="17" t="s">
        <v>125</v>
      </c>
      <c r="AU249" s="17" t="s">
        <v>85</v>
      </c>
    </row>
    <row r="250" spans="1:65" s="2" customFormat="1" ht="21.75" customHeight="1">
      <c r="A250" s="34"/>
      <c r="B250" s="35"/>
      <c r="C250" s="203" t="s">
        <v>393</v>
      </c>
      <c r="D250" s="203" t="s">
        <v>119</v>
      </c>
      <c r="E250" s="204" t="s">
        <v>394</v>
      </c>
      <c r="F250" s="205" t="s">
        <v>395</v>
      </c>
      <c r="G250" s="206" t="s">
        <v>213</v>
      </c>
      <c r="H250" s="207">
        <v>24.66</v>
      </c>
      <c r="I250" s="208"/>
      <c r="J250" s="209">
        <f>ROUND(I250*H250,2)</f>
        <v>0</v>
      </c>
      <c r="K250" s="205" t="s">
        <v>139</v>
      </c>
      <c r="L250" s="39"/>
      <c r="M250" s="210" t="s">
        <v>1</v>
      </c>
      <c r="N250" s="211" t="s">
        <v>40</v>
      </c>
      <c r="O250" s="71"/>
      <c r="P250" s="212">
        <f>O250*H250</f>
        <v>0</v>
      </c>
      <c r="Q250" s="212">
        <v>0.167</v>
      </c>
      <c r="R250" s="212">
        <f>Q250*H250</f>
        <v>4.11822</v>
      </c>
      <c r="S250" s="212">
        <v>0</v>
      </c>
      <c r="T250" s="213">
        <f>S250*H250</f>
        <v>0</v>
      </c>
      <c r="U250" s="34"/>
      <c r="V250" s="34"/>
      <c r="W250" s="34"/>
      <c r="X250" s="34"/>
      <c r="Y250" s="34"/>
      <c r="Z250" s="34"/>
      <c r="AA250" s="34"/>
      <c r="AB250" s="34"/>
      <c r="AC250" s="34"/>
      <c r="AD250" s="34"/>
      <c r="AE250" s="34"/>
      <c r="AR250" s="214" t="s">
        <v>133</v>
      </c>
      <c r="AT250" s="214" t="s">
        <v>119</v>
      </c>
      <c r="AU250" s="214" t="s">
        <v>85</v>
      </c>
      <c r="AY250" s="17" t="s">
        <v>116</v>
      </c>
      <c r="BE250" s="215">
        <f>IF(N250="základní",J250,0)</f>
        <v>0</v>
      </c>
      <c r="BF250" s="215">
        <f>IF(N250="snížená",J250,0)</f>
        <v>0</v>
      </c>
      <c r="BG250" s="215">
        <f>IF(N250="zákl. přenesená",J250,0)</f>
        <v>0</v>
      </c>
      <c r="BH250" s="215">
        <f>IF(N250="sníž. přenesená",J250,0)</f>
        <v>0</v>
      </c>
      <c r="BI250" s="215">
        <f>IF(N250="nulová",J250,0)</f>
        <v>0</v>
      </c>
      <c r="BJ250" s="17" t="s">
        <v>83</v>
      </c>
      <c r="BK250" s="215">
        <f>ROUND(I250*H250,2)</f>
        <v>0</v>
      </c>
      <c r="BL250" s="17" t="s">
        <v>133</v>
      </c>
      <c r="BM250" s="214" t="s">
        <v>396</v>
      </c>
    </row>
    <row r="251" spans="1:47" s="2" customFormat="1" ht="38.4">
      <c r="A251" s="34"/>
      <c r="B251" s="35"/>
      <c r="C251" s="36"/>
      <c r="D251" s="216" t="s">
        <v>125</v>
      </c>
      <c r="E251" s="36"/>
      <c r="F251" s="217" t="s">
        <v>397</v>
      </c>
      <c r="G251" s="36"/>
      <c r="H251" s="36"/>
      <c r="I251" s="115"/>
      <c r="J251" s="36"/>
      <c r="K251" s="36"/>
      <c r="L251" s="39"/>
      <c r="M251" s="218"/>
      <c r="N251" s="219"/>
      <c r="O251" s="71"/>
      <c r="P251" s="71"/>
      <c r="Q251" s="71"/>
      <c r="R251" s="71"/>
      <c r="S251" s="71"/>
      <c r="T251" s="72"/>
      <c r="U251" s="34"/>
      <c r="V251" s="34"/>
      <c r="W251" s="34"/>
      <c r="X251" s="34"/>
      <c r="Y251" s="34"/>
      <c r="Z251" s="34"/>
      <c r="AA251" s="34"/>
      <c r="AB251" s="34"/>
      <c r="AC251" s="34"/>
      <c r="AD251" s="34"/>
      <c r="AE251" s="34"/>
      <c r="AT251" s="17" t="s">
        <v>125</v>
      </c>
      <c r="AU251" s="17" t="s">
        <v>85</v>
      </c>
    </row>
    <row r="252" spans="1:47" s="2" customFormat="1" ht="76.8">
      <c r="A252" s="34"/>
      <c r="B252" s="35"/>
      <c r="C252" s="36"/>
      <c r="D252" s="216" t="s">
        <v>216</v>
      </c>
      <c r="E252" s="36"/>
      <c r="F252" s="224" t="s">
        <v>398</v>
      </c>
      <c r="G252" s="36"/>
      <c r="H252" s="36"/>
      <c r="I252" s="115"/>
      <c r="J252" s="36"/>
      <c r="K252" s="36"/>
      <c r="L252" s="39"/>
      <c r="M252" s="218"/>
      <c r="N252" s="219"/>
      <c r="O252" s="71"/>
      <c r="P252" s="71"/>
      <c r="Q252" s="71"/>
      <c r="R252" s="71"/>
      <c r="S252" s="71"/>
      <c r="T252" s="72"/>
      <c r="U252" s="34"/>
      <c r="V252" s="34"/>
      <c r="W252" s="34"/>
      <c r="X252" s="34"/>
      <c r="Y252" s="34"/>
      <c r="Z252" s="34"/>
      <c r="AA252" s="34"/>
      <c r="AB252" s="34"/>
      <c r="AC252" s="34"/>
      <c r="AD252" s="34"/>
      <c r="AE252" s="34"/>
      <c r="AT252" s="17" t="s">
        <v>216</v>
      </c>
      <c r="AU252" s="17" t="s">
        <v>85</v>
      </c>
    </row>
    <row r="253" spans="2:51" s="13" customFormat="1" ht="10.2">
      <c r="B253" s="225"/>
      <c r="C253" s="226"/>
      <c r="D253" s="216" t="s">
        <v>218</v>
      </c>
      <c r="E253" s="227" t="s">
        <v>1</v>
      </c>
      <c r="F253" s="228" t="s">
        <v>399</v>
      </c>
      <c r="G253" s="226"/>
      <c r="H253" s="227" t="s">
        <v>1</v>
      </c>
      <c r="I253" s="229"/>
      <c r="J253" s="226"/>
      <c r="K253" s="226"/>
      <c r="L253" s="230"/>
      <c r="M253" s="231"/>
      <c r="N253" s="232"/>
      <c r="O253" s="232"/>
      <c r="P253" s="232"/>
      <c r="Q253" s="232"/>
      <c r="R253" s="232"/>
      <c r="S253" s="232"/>
      <c r="T253" s="233"/>
      <c r="AT253" s="234" t="s">
        <v>218</v>
      </c>
      <c r="AU253" s="234" t="s">
        <v>85</v>
      </c>
      <c r="AV253" s="13" t="s">
        <v>83</v>
      </c>
      <c r="AW253" s="13" t="s">
        <v>32</v>
      </c>
      <c r="AX253" s="13" t="s">
        <v>75</v>
      </c>
      <c r="AY253" s="234" t="s">
        <v>116</v>
      </c>
    </row>
    <row r="254" spans="2:51" s="14" customFormat="1" ht="10.2">
      <c r="B254" s="235"/>
      <c r="C254" s="236"/>
      <c r="D254" s="216" t="s">
        <v>218</v>
      </c>
      <c r="E254" s="237" t="s">
        <v>1</v>
      </c>
      <c r="F254" s="238" t="s">
        <v>400</v>
      </c>
      <c r="G254" s="236"/>
      <c r="H254" s="239">
        <v>7.54</v>
      </c>
      <c r="I254" s="240"/>
      <c r="J254" s="236"/>
      <c r="K254" s="236"/>
      <c r="L254" s="241"/>
      <c r="M254" s="242"/>
      <c r="N254" s="243"/>
      <c r="O254" s="243"/>
      <c r="P254" s="243"/>
      <c r="Q254" s="243"/>
      <c r="R254" s="243"/>
      <c r="S254" s="243"/>
      <c r="T254" s="244"/>
      <c r="AT254" s="245" t="s">
        <v>218</v>
      </c>
      <c r="AU254" s="245" t="s">
        <v>85</v>
      </c>
      <c r="AV254" s="14" t="s">
        <v>85</v>
      </c>
      <c r="AW254" s="14" t="s">
        <v>32</v>
      </c>
      <c r="AX254" s="14" t="s">
        <v>75</v>
      </c>
      <c r="AY254" s="245" t="s">
        <v>116</v>
      </c>
    </row>
    <row r="255" spans="2:51" s="13" customFormat="1" ht="10.2">
      <c r="B255" s="225"/>
      <c r="C255" s="226"/>
      <c r="D255" s="216" t="s">
        <v>218</v>
      </c>
      <c r="E255" s="227" t="s">
        <v>1</v>
      </c>
      <c r="F255" s="228" t="s">
        <v>401</v>
      </c>
      <c r="G255" s="226"/>
      <c r="H255" s="227" t="s">
        <v>1</v>
      </c>
      <c r="I255" s="229"/>
      <c r="J255" s="226"/>
      <c r="K255" s="226"/>
      <c r="L255" s="230"/>
      <c r="M255" s="231"/>
      <c r="N255" s="232"/>
      <c r="O255" s="232"/>
      <c r="P255" s="232"/>
      <c r="Q255" s="232"/>
      <c r="R255" s="232"/>
      <c r="S255" s="232"/>
      <c r="T255" s="233"/>
      <c r="AT255" s="234" t="s">
        <v>218</v>
      </c>
      <c r="AU255" s="234" t="s">
        <v>85</v>
      </c>
      <c r="AV255" s="13" t="s">
        <v>83</v>
      </c>
      <c r="AW255" s="13" t="s">
        <v>32</v>
      </c>
      <c r="AX255" s="13" t="s">
        <v>75</v>
      </c>
      <c r="AY255" s="234" t="s">
        <v>116</v>
      </c>
    </row>
    <row r="256" spans="2:51" s="14" customFormat="1" ht="10.2">
      <c r="B256" s="235"/>
      <c r="C256" s="236"/>
      <c r="D256" s="216" t="s">
        <v>218</v>
      </c>
      <c r="E256" s="237" t="s">
        <v>1</v>
      </c>
      <c r="F256" s="238" t="s">
        <v>383</v>
      </c>
      <c r="G256" s="236"/>
      <c r="H256" s="239">
        <v>17.12</v>
      </c>
      <c r="I256" s="240"/>
      <c r="J256" s="236"/>
      <c r="K256" s="236"/>
      <c r="L256" s="241"/>
      <c r="M256" s="242"/>
      <c r="N256" s="243"/>
      <c r="O256" s="243"/>
      <c r="P256" s="243"/>
      <c r="Q256" s="243"/>
      <c r="R256" s="243"/>
      <c r="S256" s="243"/>
      <c r="T256" s="244"/>
      <c r="AT256" s="245" t="s">
        <v>218</v>
      </c>
      <c r="AU256" s="245" t="s">
        <v>85</v>
      </c>
      <c r="AV256" s="14" t="s">
        <v>85</v>
      </c>
      <c r="AW256" s="14" t="s">
        <v>32</v>
      </c>
      <c r="AX256" s="14" t="s">
        <v>75</v>
      </c>
      <c r="AY256" s="245" t="s">
        <v>116</v>
      </c>
    </row>
    <row r="257" spans="2:51" s="15" customFormat="1" ht="10.2">
      <c r="B257" s="246"/>
      <c r="C257" s="247"/>
      <c r="D257" s="216" t="s">
        <v>218</v>
      </c>
      <c r="E257" s="248" t="s">
        <v>1</v>
      </c>
      <c r="F257" s="249" t="s">
        <v>269</v>
      </c>
      <c r="G257" s="247"/>
      <c r="H257" s="250">
        <v>24.66</v>
      </c>
      <c r="I257" s="251"/>
      <c r="J257" s="247"/>
      <c r="K257" s="247"/>
      <c r="L257" s="252"/>
      <c r="M257" s="253"/>
      <c r="N257" s="254"/>
      <c r="O257" s="254"/>
      <c r="P257" s="254"/>
      <c r="Q257" s="254"/>
      <c r="R257" s="254"/>
      <c r="S257" s="254"/>
      <c r="T257" s="255"/>
      <c r="AT257" s="256" t="s">
        <v>218</v>
      </c>
      <c r="AU257" s="256" t="s">
        <v>85</v>
      </c>
      <c r="AV257" s="15" t="s">
        <v>133</v>
      </c>
      <c r="AW257" s="15" t="s">
        <v>32</v>
      </c>
      <c r="AX257" s="15" t="s">
        <v>83</v>
      </c>
      <c r="AY257" s="256" t="s">
        <v>116</v>
      </c>
    </row>
    <row r="258" spans="1:65" s="2" customFormat="1" ht="21.75" customHeight="1">
      <c r="A258" s="34"/>
      <c r="B258" s="35"/>
      <c r="C258" s="203" t="s">
        <v>402</v>
      </c>
      <c r="D258" s="203" t="s">
        <v>119</v>
      </c>
      <c r="E258" s="204" t="s">
        <v>403</v>
      </c>
      <c r="F258" s="205" t="s">
        <v>404</v>
      </c>
      <c r="G258" s="206" t="s">
        <v>213</v>
      </c>
      <c r="H258" s="207">
        <v>14.8</v>
      </c>
      <c r="I258" s="208"/>
      <c r="J258" s="209">
        <f>ROUND(I258*H258,2)</f>
        <v>0</v>
      </c>
      <c r="K258" s="205" t="s">
        <v>139</v>
      </c>
      <c r="L258" s="39"/>
      <c r="M258" s="210" t="s">
        <v>1</v>
      </c>
      <c r="N258" s="211" t="s">
        <v>40</v>
      </c>
      <c r="O258" s="71"/>
      <c r="P258" s="212">
        <f>O258*H258</f>
        <v>0</v>
      </c>
      <c r="Q258" s="212">
        <v>0.25081</v>
      </c>
      <c r="R258" s="212">
        <f>Q258*H258</f>
        <v>3.711988</v>
      </c>
      <c r="S258" s="212">
        <v>0</v>
      </c>
      <c r="T258" s="213">
        <f>S258*H258</f>
        <v>0</v>
      </c>
      <c r="U258" s="34"/>
      <c r="V258" s="34"/>
      <c r="W258" s="34"/>
      <c r="X258" s="34"/>
      <c r="Y258" s="34"/>
      <c r="Z258" s="34"/>
      <c r="AA258" s="34"/>
      <c r="AB258" s="34"/>
      <c r="AC258" s="34"/>
      <c r="AD258" s="34"/>
      <c r="AE258" s="34"/>
      <c r="AR258" s="214" t="s">
        <v>133</v>
      </c>
      <c r="AT258" s="214" t="s">
        <v>119</v>
      </c>
      <c r="AU258" s="214" t="s">
        <v>85</v>
      </c>
      <c r="AY258" s="17" t="s">
        <v>116</v>
      </c>
      <c r="BE258" s="215">
        <f>IF(N258="základní",J258,0)</f>
        <v>0</v>
      </c>
      <c r="BF258" s="215">
        <f>IF(N258="snížená",J258,0)</f>
        <v>0</v>
      </c>
      <c r="BG258" s="215">
        <f>IF(N258="zákl. přenesená",J258,0)</f>
        <v>0</v>
      </c>
      <c r="BH258" s="215">
        <f>IF(N258="sníž. přenesená",J258,0)</f>
        <v>0</v>
      </c>
      <c r="BI258" s="215">
        <f>IF(N258="nulová",J258,0)</f>
        <v>0</v>
      </c>
      <c r="BJ258" s="17" t="s">
        <v>83</v>
      </c>
      <c r="BK258" s="215">
        <f>ROUND(I258*H258,2)</f>
        <v>0</v>
      </c>
      <c r="BL258" s="17" t="s">
        <v>133</v>
      </c>
      <c r="BM258" s="214" t="s">
        <v>405</v>
      </c>
    </row>
    <row r="259" spans="1:47" s="2" customFormat="1" ht="38.4">
      <c r="A259" s="34"/>
      <c r="B259" s="35"/>
      <c r="C259" s="36"/>
      <c r="D259" s="216" t="s">
        <v>125</v>
      </c>
      <c r="E259" s="36"/>
      <c r="F259" s="217" t="s">
        <v>406</v>
      </c>
      <c r="G259" s="36"/>
      <c r="H259" s="36"/>
      <c r="I259" s="115"/>
      <c r="J259" s="36"/>
      <c r="K259" s="36"/>
      <c r="L259" s="39"/>
      <c r="M259" s="218"/>
      <c r="N259" s="219"/>
      <c r="O259" s="71"/>
      <c r="P259" s="71"/>
      <c r="Q259" s="71"/>
      <c r="R259" s="71"/>
      <c r="S259" s="71"/>
      <c r="T259" s="72"/>
      <c r="U259" s="34"/>
      <c r="V259" s="34"/>
      <c r="W259" s="34"/>
      <c r="X259" s="34"/>
      <c r="Y259" s="34"/>
      <c r="Z259" s="34"/>
      <c r="AA259" s="34"/>
      <c r="AB259" s="34"/>
      <c r="AC259" s="34"/>
      <c r="AD259" s="34"/>
      <c r="AE259" s="34"/>
      <c r="AT259" s="17" t="s">
        <v>125</v>
      </c>
      <c r="AU259" s="17" t="s">
        <v>85</v>
      </c>
    </row>
    <row r="260" spans="1:47" s="2" customFormat="1" ht="76.8">
      <c r="A260" s="34"/>
      <c r="B260" s="35"/>
      <c r="C260" s="36"/>
      <c r="D260" s="216" t="s">
        <v>216</v>
      </c>
      <c r="E260" s="36"/>
      <c r="F260" s="224" t="s">
        <v>398</v>
      </c>
      <c r="G260" s="36"/>
      <c r="H260" s="36"/>
      <c r="I260" s="115"/>
      <c r="J260" s="36"/>
      <c r="K260" s="36"/>
      <c r="L260" s="39"/>
      <c r="M260" s="218"/>
      <c r="N260" s="219"/>
      <c r="O260" s="71"/>
      <c r="P260" s="71"/>
      <c r="Q260" s="71"/>
      <c r="R260" s="71"/>
      <c r="S260" s="71"/>
      <c r="T260" s="72"/>
      <c r="U260" s="34"/>
      <c r="V260" s="34"/>
      <c r="W260" s="34"/>
      <c r="X260" s="34"/>
      <c r="Y260" s="34"/>
      <c r="Z260" s="34"/>
      <c r="AA260" s="34"/>
      <c r="AB260" s="34"/>
      <c r="AC260" s="34"/>
      <c r="AD260" s="34"/>
      <c r="AE260" s="34"/>
      <c r="AT260" s="17" t="s">
        <v>216</v>
      </c>
      <c r="AU260" s="17" t="s">
        <v>85</v>
      </c>
    </row>
    <row r="261" spans="2:51" s="13" customFormat="1" ht="10.2">
      <c r="B261" s="225"/>
      <c r="C261" s="226"/>
      <c r="D261" s="216" t="s">
        <v>218</v>
      </c>
      <c r="E261" s="227" t="s">
        <v>1</v>
      </c>
      <c r="F261" s="228" t="s">
        <v>407</v>
      </c>
      <c r="G261" s="226"/>
      <c r="H261" s="227" t="s">
        <v>1</v>
      </c>
      <c r="I261" s="229"/>
      <c r="J261" s="226"/>
      <c r="K261" s="226"/>
      <c r="L261" s="230"/>
      <c r="M261" s="231"/>
      <c r="N261" s="232"/>
      <c r="O261" s="232"/>
      <c r="P261" s="232"/>
      <c r="Q261" s="232"/>
      <c r="R261" s="232"/>
      <c r="S261" s="232"/>
      <c r="T261" s="233"/>
      <c r="AT261" s="234" t="s">
        <v>218</v>
      </c>
      <c r="AU261" s="234" t="s">
        <v>85</v>
      </c>
      <c r="AV261" s="13" t="s">
        <v>83</v>
      </c>
      <c r="AW261" s="13" t="s">
        <v>32</v>
      </c>
      <c r="AX261" s="13" t="s">
        <v>75</v>
      </c>
      <c r="AY261" s="234" t="s">
        <v>116</v>
      </c>
    </row>
    <row r="262" spans="2:51" s="14" customFormat="1" ht="10.2">
      <c r="B262" s="235"/>
      <c r="C262" s="236"/>
      <c r="D262" s="216" t="s">
        <v>218</v>
      </c>
      <c r="E262" s="237" t="s">
        <v>1</v>
      </c>
      <c r="F262" s="238" t="s">
        <v>408</v>
      </c>
      <c r="G262" s="236"/>
      <c r="H262" s="239">
        <v>14.8</v>
      </c>
      <c r="I262" s="240"/>
      <c r="J262" s="236"/>
      <c r="K262" s="236"/>
      <c r="L262" s="241"/>
      <c r="M262" s="242"/>
      <c r="N262" s="243"/>
      <c r="O262" s="243"/>
      <c r="P262" s="243"/>
      <c r="Q262" s="243"/>
      <c r="R262" s="243"/>
      <c r="S262" s="243"/>
      <c r="T262" s="244"/>
      <c r="AT262" s="245" t="s">
        <v>218</v>
      </c>
      <c r="AU262" s="245" t="s">
        <v>85</v>
      </c>
      <c r="AV262" s="14" t="s">
        <v>85</v>
      </c>
      <c r="AW262" s="14" t="s">
        <v>32</v>
      </c>
      <c r="AX262" s="14" t="s">
        <v>83</v>
      </c>
      <c r="AY262" s="245" t="s">
        <v>116</v>
      </c>
    </row>
    <row r="263" spans="1:65" s="2" customFormat="1" ht="16.5" customHeight="1">
      <c r="A263" s="34"/>
      <c r="B263" s="35"/>
      <c r="C263" s="257" t="s">
        <v>409</v>
      </c>
      <c r="D263" s="257" t="s">
        <v>304</v>
      </c>
      <c r="E263" s="258" t="s">
        <v>410</v>
      </c>
      <c r="F263" s="259" t="s">
        <v>411</v>
      </c>
      <c r="G263" s="260" t="s">
        <v>213</v>
      </c>
      <c r="H263" s="261">
        <v>14.146</v>
      </c>
      <c r="I263" s="262"/>
      <c r="J263" s="263">
        <f>ROUND(I263*H263,2)</f>
        <v>0</v>
      </c>
      <c r="K263" s="259" t="s">
        <v>139</v>
      </c>
      <c r="L263" s="264"/>
      <c r="M263" s="265" t="s">
        <v>1</v>
      </c>
      <c r="N263" s="266" t="s">
        <v>40</v>
      </c>
      <c r="O263" s="71"/>
      <c r="P263" s="212">
        <f>O263*H263</f>
        <v>0</v>
      </c>
      <c r="Q263" s="212">
        <v>0.118</v>
      </c>
      <c r="R263" s="212">
        <f>Q263*H263</f>
        <v>1.669228</v>
      </c>
      <c r="S263" s="212">
        <v>0</v>
      </c>
      <c r="T263" s="213">
        <f>S263*H263</f>
        <v>0</v>
      </c>
      <c r="U263" s="34"/>
      <c r="V263" s="34"/>
      <c r="W263" s="34"/>
      <c r="X263" s="34"/>
      <c r="Y263" s="34"/>
      <c r="Z263" s="34"/>
      <c r="AA263" s="34"/>
      <c r="AB263" s="34"/>
      <c r="AC263" s="34"/>
      <c r="AD263" s="34"/>
      <c r="AE263" s="34"/>
      <c r="AR263" s="214" t="s">
        <v>151</v>
      </c>
      <c r="AT263" s="214" t="s">
        <v>304</v>
      </c>
      <c r="AU263" s="214" t="s">
        <v>85</v>
      </c>
      <c r="AY263" s="17" t="s">
        <v>116</v>
      </c>
      <c r="BE263" s="215">
        <f>IF(N263="základní",J263,0)</f>
        <v>0</v>
      </c>
      <c r="BF263" s="215">
        <f>IF(N263="snížená",J263,0)</f>
        <v>0</v>
      </c>
      <c r="BG263" s="215">
        <f>IF(N263="zákl. přenesená",J263,0)</f>
        <v>0</v>
      </c>
      <c r="BH263" s="215">
        <f>IF(N263="sníž. přenesená",J263,0)</f>
        <v>0</v>
      </c>
      <c r="BI263" s="215">
        <f>IF(N263="nulová",J263,0)</f>
        <v>0</v>
      </c>
      <c r="BJ263" s="17" t="s">
        <v>83</v>
      </c>
      <c r="BK263" s="215">
        <f>ROUND(I263*H263,2)</f>
        <v>0</v>
      </c>
      <c r="BL263" s="17" t="s">
        <v>133</v>
      </c>
      <c r="BM263" s="214" t="s">
        <v>412</v>
      </c>
    </row>
    <row r="264" spans="1:47" s="2" customFormat="1" ht="10.2">
      <c r="A264" s="34"/>
      <c r="B264" s="35"/>
      <c r="C264" s="36"/>
      <c r="D264" s="216" t="s">
        <v>125</v>
      </c>
      <c r="E264" s="36"/>
      <c r="F264" s="217" t="s">
        <v>411</v>
      </c>
      <c r="G264" s="36"/>
      <c r="H264" s="36"/>
      <c r="I264" s="115"/>
      <c r="J264" s="36"/>
      <c r="K264" s="36"/>
      <c r="L264" s="39"/>
      <c r="M264" s="218"/>
      <c r="N264" s="219"/>
      <c r="O264" s="71"/>
      <c r="P264" s="71"/>
      <c r="Q264" s="71"/>
      <c r="R264" s="71"/>
      <c r="S264" s="71"/>
      <c r="T264" s="72"/>
      <c r="U264" s="34"/>
      <c r="V264" s="34"/>
      <c r="W264" s="34"/>
      <c r="X264" s="34"/>
      <c r="Y264" s="34"/>
      <c r="Z264" s="34"/>
      <c r="AA264" s="34"/>
      <c r="AB264" s="34"/>
      <c r="AC264" s="34"/>
      <c r="AD264" s="34"/>
      <c r="AE264" s="34"/>
      <c r="AT264" s="17" t="s">
        <v>125</v>
      </c>
      <c r="AU264" s="17" t="s">
        <v>85</v>
      </c>
    </row>
    <row r="265" spans="2:51" s="13" customFormat="1" ht="10.2">
      <c r="B265" s="225"/>
      <c r="C265" s="226"/>
      <c r="D265" s="216" t="s">
        <v>218</v>
      </c>
      <c r="E265" s="227" t="s">
        <v>1</v>
      </c>
      <c r="F265" s="228" t="s">
        <v>413</v>
      </c>
      <c r="G265" s="226"/>
      <c r="H265" s="227" t="s">
        <v>1</v>
      </c>
      <c r="I265" s="229"/>
      <c r="J265" s="226"/>
      <c r="K265" s="226"/>
      <c r="L265" s="230"/>
      <c r="M265" s="231"/>
      <c r="N265" s="232"/>
      <c r="O265" s="232"/>
      <c r="P265" s="232"/>
      <c r="Q265" s="232"/>
      <c r="R265" s="232"/>
      <c r="S265" s="232"/>
      <c r="T265" s="233"/>
      <c r="AT265" s="234" t="s">
        <v>218</v>
      </c>
      <c r="AU265" s="234" t="s">
        <v>85</v>
      </c>
      <c r="AV265" s="13" t="s">
        <v>83</v>
      </c>
      <c r="AW265" s="13" t="s">
        <v>32</v>
      </c>
      <c r="AX265" s="13" t="s">
        <v>75</v>
      </c>
      <c r="AY265" s="234" t="s">
        <v>116</v>
      </c>
    </row>
    <row r="266" spans="2:51" s="14" customFormat="1" ht="10.2">
      <c r="B266" s="235"/>
      <c r="C266" s="236"/>
      <c r="D266" s="216" t="s">
        <v>218</v>
      </c>
      <c r="E266" s="237" t="s">
        <v>1</v>
      </c>
      <c r="F266" s="238" t="s">
        <v>414</v>
      </c>
      <c r="G266" s="236"/>
      <c r="H266" s="239">
        <v>14.146</v>
      </c>
      <c r="I266" s="240"/>
      <c r="J266" s="236"/>
      <c r="K266" s="236"/>
      <c r="L266" s="241"/>
      <c r="M266" s="242"/>
      <c r="N266" s="243"/>
      <c r="O266" s="243"/>
      <c r="P266" s="243"/>
      <c r="Q266" s="243"/>
      <c r="R266" s="243"/>
      <c r="S266" s="243"/>
      <c r="T266" s="244"/>
      <c r="AT266" s="245" t="s">
        <v>218</v>
      </c>
      <c r="AU266" s="245" t="s">
        <v>85</v>
      </c>
      <c r="AV266" s="14" t="s">
        <v>85</v>
      </c>
      <c r="AW266" s="14" t="s">
        <v>32</v>
      </c>
      <c r="AX266" s="14" t="s">
        <v>83</v>
      </c>
      <c r="AY266" s="245" t="s">
        <v>116</v>
      </c>
    </row>
    <row r="267" spans="1:65" s="2" customFormat="1" ht="21.75" customHeight="1">
      <c r="A267" s="34"/>
      <c r="B267" s="35"/>
      <c r="C267" s="203" t="s">
        <v>415</v>
      </c>
      <c r="D267" s="203" t="s">
        <v>119</v>
      </c>
      <c r="E267" s="204" t="s">
        <v>416</v>
      </c>
      <c r="F267" s="205" t="s">
        <v>417</v>
      </c>
      <c r="G267" s="206" t="s">
        <v>213</v>
      </c>
      <c r="H267" s="207">
        <v>4.66</v>
      </c>
      <c r="I267" s="208"/>
      <c r="J267" s="209">
        <f>ROUND(I267*H267,2)</f>
        <v>0</v>
      </c>
      <c r="K267" s="205" t="s">
        <v>139</v>
      </c>
      <c r="L267" s="39"/>
      <c r="M267" s="210" t="s">
        <v>1</v>
      </c>
      <c r="N267" s="211" t="s">
        <v>40</v>
      </c>
      <c r="O267" s="71"/>
      <c r="P267" s="212">
        <f>O267*H267</f>
        <v>0</v>
      </c>
      <c r="Q267" s="212">
        <v>0.101</v>
      </c>
      <c r="R267" s="212">
        <f>Q267*H267</f>
        <v>0.47066</v>
      </c>
      <c r="S267" s="212">
        <v>0</v>
      </c>
      <c r="T267" s="213">
        <f>S267*H267</f>
        <v>0</v>
      </c>
      <c r="U267" s="34"/>
      <c r="V267" s="34"/>
      <c r="W267" s="34"/>
      <c r="X267" s="34"/>
      <c r="Y267" s="34"/>
      <c r="Z267" s="34"/>
      <c r="AA267" s="34"/>
      <c r="AB267" s="34"/>
      <c r="AC267" s="34"/>
      <c r="AD267" s="34"/>
      <c r="AE267" s="34"/>
      <c r="AR267" s="214" t="s">
        <v>133</v>
      </c>
      <c r="AT267" s="214" t="s">
        <v>119</v>
      </c>
      <c r="AU267" s="214" t="s">
        <v>85</v>
      </c>
      <c r="AY267" s="17" t="s">
        <v>116</v>
      </c>
      <c r="BE267" s="215">
        <f>IF(N267="základní",J267,0)</f>
        <v>0</v>
      </c>
      <c r="BF267" s="215">
        <f>IF(N267="snížená",J267,0)</f>
        <v>0</v>
      </c>
      <c r="BG267" s="215">
        <f>IF(N267="zákl. přenesená",J267,0)</f>
        <v>0</v>
      </c>
      <c r="BH267" s="215">
        <f>IF(N267="sníž. přenesená",J267,0)</f>
        <v>0</v>
      </c>
      <c r="BI267" s="215">
        <f>IF(N267="nulová",J267,0)</f>
        <v>0</v>
      </c>
      <c r="BJ267" s="17" t="s">
        <v>83</v>
      </c>
      <c r="BK267" s="215">
        <f>ROUND(I267*H267,2)</f>
        <v>0</v>
      </c>
      <c r="BL267" s="17" t="s">
        <v>133</v>
      </c>
      <c r="BM267" s="214" t="s">
        <v>418</v>
      </c>
    </row>
    <row r="268" spans="1:47" s="2" customFormat="1" ht="48">
      <c r="A268" s="34"/>
      <c r="B268" s="35"/>
      <c r="C268" s="36"/>
      <c r="D268" s="216" t="s">
        <v>125</v>
      </c>
      <c r="E268" s="36"/>
      <c r="F268" s="217" t="s">
        <v>419</v>
      </c>
      <c r="G268" s="36"/>
      <c r="H268" s="36"/>
      <c r="I268" s="115"/>
      <c r="J268" s="36"/>
      <c r="K268" s="36"/>
      <c r="L268" s="39"/>
      <c r="M268" s="218"/>
      <c r="N268" s="219"/>
      <c r="O268" s="71"/>
      <c r="P268" s="71"/>
      <c r="Q268" s="71"/>
      <c r="R268" s="71"/>
      <c r="S268" s="71"/>
      <c r="T268" s="72"/>
      <c r="U268" s="34"/>
      <c r="V268" s="34"/>
      <c r="W268" s="34"/>
      <c r="X268" s="34"/>
      <c r="Y268" s="34"/>
      <c r="Z268" s="34"/>
      <c r="AA268" s="34"/>
      <c r="AB268" s="34"/>
      <c r="AC268" s="34"/>
      <c r="AD268" s="34"/>
      <c r="AE268" s="34"/>
      <c r="AT268" s="17" t="s">
        <v>125</v>
      </c>
      <c r="AU268" s="17" t="s">
        <v>85</v>
      </c>
    </row>
    <row r="269" spans="1:47" s="2" customFormat="1" ht="86.4">
      <c r="A269" s="34"/>
      <c r="B269" s="35"/>
      <c r="C269" s="36"/>
      <c r="D269" s="216" t="s">
        <v>216</v>
      </c>
      <c r="E269" s="36"/>
      <c r="F269" s="224" t="s">
        <v>420</v>
      </c>
      <c r="G269" s="36"/>
      <c r="H269" s="36"/>
      <c r="I269" s="115"/>
      <c r="J269" s="36"/>
      <c r="K269" s="36"/>
      <c r="L269" s="39"/>
      <c r="M269" s="218"/>
      <c r="N269" s="219"/>
      <c r="O269" s="71"/>
      <c r="P269" s="71"/>
      <c r="Q269" s="71"/>
      <c r="R269" s="71"/>
      <c r="S269" s="71"/>
      <c r="T269" s="72"/>
      <c r="U269" s="34"/>
      <c r="V269" s="34"/>
      <c r="W269" s="34"/>
      <c r="X269" s="34"/>
      <c r="Y269" s="34"/>
      <c r="Z269" s="34"/>
      <c r="AA269" s="34"/>
      <c r="AB269" s="34"/>
      <c r="AC269" s="34"/>
      <c r="AD269" s="34"/>
      <c r="AE269" s="34"/>
      <c r="AT269" s="17" t="s">
        <v>216</v>
      </c>
      <c r="AU269" s="17" t="s">
        <v>85</v>
      </c>
    </row>
    <row r="270" spans="2:51" s="13" customFormat="1" ht="10.2">
      <c r="B270" s="225"/>
      <c r="C270" s="226"/>
      <c r="D270" s="216" t="s">
        <v>218</v>
      </c>
      <c r="E270" s="227" t="s">
        <v>1</v>
      </c>
      <c r="F270" s="228" t="s">
        <v>421</v>
      </c>
      <c r="G270" s="226"/>
      <c r="H270" s="227" t="s">
        <v>1</v>
      </c>
      <c r="I270" s="229"/>
      <c r="J270" s="226"/>
      <c r="K270" s="226"/>
      <c r="L270" s="230"/>
      <c r="M270" s="231"/>
      <c r="N270" s="232"/>
      <c r="O270" s="232"/>
      <c r="P270" s="232"/>
      <c r="Q270" s="232"/>
      <c r="R270" s="232"/>
      <c r="S270" s="232"/>
      <c r="T270" s="233"/>
      <c r="AT270" s="234" t="s">
        <v>218</v>
      </c>
      <c r="AU270" s="234" t="s">
        <v>85</v>
      </c>
      <c r="AV270" s="13" t="s">
        <v>83</v>
      </c>
      <c r="AW270" s="13" t="s">
        <v>32</v>
      </c>
      <c r="AX270" s="13" t="s">
        <v>75</v>
      </c>
      <c r="AY270" s="234" t="s">
        <v>116</v>
      </c>
    </row>
    <row r="271" spans="2:51" s="14" customFormat="1" ht="10.2">
      <c r="B271" s="235"/>
      <c r="C271" s="236"/>
      <c r="D271" s="216" t="s">
        <v>218</v>
      </c>
      <c r="E271" s="237" t="s">
        <v>1</v>
      </c>
      <c r="F271" s="238" t="s">
        <v>385</v>
      </c>
      <c r="G271" s="236"/>
      <c r="H271" s="239">
        <v>4.66</v>
      </c>
      <c r="I271" s="240"/>
      <c r="J271" s="236"/>
      <c r="K271" s="236"/>
      <c r="L271" s="241"/>
      <c r="M271" s="242"/>
      <c r="N271" s="243"/>
      <c r="O271" s="243"/>
      <c r="P271" s="243"/>
      <c r="Q271" s="243"/>
      <c r="R271" s="243"/>
      <c r="S271" s="243"/>
      <c r="T271" s="244"/>
      <c r="AT271" s="245" t="s">
        <v>218</v>
      </c>
      <c r="AU271" s="245" t="s">
        <v>85</v>
      </c>
      <c r="AV271" s="14" t="s">
        <v>85</v>
      </c>
      <c r="AW271" s="14" t="s">
        <v>32</v>
      </c>
      <c r="AX271" s="14" t="s">
        <v>83</v>
      </c>
      <c r="AY271" s="245" t="s">
        <v>116</v>
      </c>
    </row>
    <row r="272" spans="1:65" s="2" customFormat="1" ht="21.75" customHeight="1">
      <c r="A272" s="34"/>
      <c r="B272" s="35"/>
      <c r="C272" s="257" t="s">
        <v>422</v>
      </c>
      <c r="D272" s="257" t="s">
        <v>304</v>
      </c>
      <c r="E272" s="258" t="s">
        <v>423</v>
      </c>
      <c r="F272" s="259" t="s">
        <v>424</v>
      </c>
      <c r="G272" s="260" t="s">
        <v>425</v>
      </c>
      <c r="H272" s="261">
        <v>24</v>
      </c>
      <c r="I272" s="262"/>
      <c r="J272" s="263">
        <f>ROUND(I272*H272,2)</f>
        <v>0</v>
      </c>
      <c r="K272" s="259" t="s">
        <v>139</v>
      </c>
      <c r="L272" s="264"/>
      <c r="M272" s="265" t="s">
        <v>1</v>
      </c>
      <c r="N272" s="266" t="s">
        <v>40</v>
      </c>
      <c r="O272" s="71"/>
      <c r="P272" s="212">
        <f>O272*H272</f>
        <v>0</v>
      </c>
      <c r="Q272" s="212">
        <v>0.026</v>
      </c>
      <c r="R272" s="212">
        <f>Q272*H272</f>
        <v>0.624</v>
      </c>
      <c r="S272" s="212">
        <v>0</v>
      </c>
      <c r="T272" s="213">
        <f>S272*H272</f>
        <v>0</v>
      </c>
      <c r="U272" s="34"/>
      <c r="V272" s="34"/>
      <c r="W272" s="34"/>
      <c r="X272" s="34"/>
      <c r="Y272" s="34"/>
      <c r="Z272" s="34"/>
      <c r="AA272" s="34"/>
      <c r="AB272" s="34"/>
      <c r="AC272" s="34"/>
      <c r="AD272" s="34"/>
      <c r="AE272" s="34"/>
      <c r="AR272" s="214" t="s">
        <v>151</v>
      </c>
      <c r="AT272" s="214" t="s">
        <v>304</v>
      </c>
      <c r="AU272" s="214" t="s">
        <v>85</v>
      </c>
      <c r="AY272" s="17" t="s">
        <v>116</v>
      </c>
      <c r="BE272" s="215">
        <f>IF(N272="základní",J272,0)</f>
        <v>0</v>
      </c>
      <c r="BF272" s="215">
        <f>IF(N272="snížená",J272,0)</f>
        <v>0</v>
      </c>
      <c r="BG272" s="215">
        <f>IF(N272="zákl. přenesená",J272,0)</f>
        <v>0</v>
      </c>
      <c r="BH272" s="215">
        <f>IF(N272="sníž. přenesená",J272,0)</f>
        <v>0</v>
      </c>
      <c r="BI272" s="215">
        <f>IF(N272="nulová",J272,0)</f>
        <v>0</v>
      </c>
      <c r="BJ272" s="17" t="s">
        <v>83</v>
      </c>
      <c r="BK272" s="215">
        <f>ROUND(I272*H272,2)</f>
        <v>0</v>
      </c>
      <c r="BL272" s="17" t="s">
        <v>133</v>
      </c>
      <c r="BM272" s="214" t="s">
        <v>426</v>
      </c>
    </row>
    <row r="273" spans="1:47" s="2" customFormat="1" ht="19.2">
      <c r="A273" s="34"/>
      <c r="B273" s="35"/>
      <c r="C273" s="36"/>
      <c r="D273" s="216" t="s">
        <v>125</v>
      </c>
      <c r="E273" s="36"/>
      <c r="F273" s="217" t="s">
        <v>424</v>
      </c>
      <c r="G273" s="36"/>
      <c r="H273" s="36"/>
      <c r="I273" s="115"/>
      <c r="J273" s="36"/>
      <c r="K273" s="36"/>
      <c r="L273" s="39"/>
      <c r="M273" s="218"/>
      <c r="N273" s="219"/>
      <c r="O273" s="71"/>
      <c r="P273" s="71"/>
      <c r="Q273" s="71"/>
      <c r="R273" s="71"/>
      <c r="S273" s="71"/>
      <c r="T273" s="72"/>
      <c r="U273" s="34"/>
      <c r="V273" s="34"/>
      <c r="W273" s="34"/>
      <c r="X273" s="34"/>
      <c r="Y273" s="34"/>
      <c r="Z273" s="34"/>
      <c r="AA273" s="34"/>
      <c r="AB273" s="34"/>
      <c r="AC273" s="34"/>
      <c r="AD273" s="34"/>
      <c r="AE273" s="34"/>
      <c r="AT273" s="17" t="s">
        <v>125</v>
      </c>
      <c r="AU273" s="17" t="s">
        <v>85</v>
      </c>
    </row>
    <row r="274" spans="2:63" s="12" customFormat="1" ht="22.8" customHeight="1">
      <c r="B274" s="187"/>
      <c r="C274" s="188"/>
      <c r="D274" s="189" t="s">
        <v>74</v>
      </c>
      <c r="E274" s="201" t="s">
        <v>151</v>
      </c>
      <c r="F274" s="201" t="s">
        <v>427</v>
      </c>
      <c r="G274" s="188"/>
      <c r="H274" s="188"/>
      <c r="I274" s="191"/>
      <c r="J274" s="202">
        <f>BK274</f>
        <v>0</v>
      </c>
      <c r="K274" s="188"/>
      <c r="L274" s="193"/>
      <c r="M274" s="194"/>
      <c r="N274" s="195"/>
      <c r="O274" s="195"/>
      <c r="P274" s="196">
        <f>SUM(P275:P278)</f>
        <v>0</v>
      </c>
      <c r="Q274" s="195"/>
      <c r="R274" s="196">
        <f>SUM(R275:R278)</f>
        <v>0</v>
      </c>
      <c r="S274" s="195"/>
      <c r="T274" s="197">
        <f>SUM(T275:T278)</f>
        <v>0</v>
      </c>
      <c r="AR274" s="198" t="s">
        <v>83</v>
      </c>
      <c r="AT274" s="199" t="s">
        <v>74</v>
      </c>
      <c r="AU274" s="199" t="s">
        <v>83</v>
      </c>
      <c r="AY274" s="198" t="s">
        <v>116</v>
      </c>
      <c r="BK274" s="200">
        <f>SUM(BK275:BK278)</f>
        <v>0</v>
      </c>
    </row>
    <row r="275" spans="1:65" s="2" customFormat="1" ht="33" customHeight="1">
      <c r="A275" s="34"/>
      <c r="B275" s="35"/>
      <c r="C275" s="257" t="s">
        <v>428</v>
      </c>
      <c r="D275" s="257" t="s">
        <v>304</v>
      </c>
      <c r="E275" s="258" t="s">
        <v>429</v>
      </c>
      <c r="F275" s="259" t="s">
        <v>430</v>
      </c>
      <c r="G275" s="260" t="s">
        <v>425</v>
      </c>
      <c r="H275" s="261">
        <v>4</v>
      </c>
      <c r="I275" s="262"/>
      <c r="J275" s="263">
        <f>ROUND(I275*H275,2)</f>
        <v>0</v>
      </c>
      <c r="K275" s="259" t="s">
        <v>1</v>
      </c>
      <c r="L275" s="264"/>
      <c r="M275" s="265" t="s">
        <v>1</v>
      </c>
      <c r="N275" s="266" t="s">
        <v>40</v>
      </c>
      <c r="O275" s="71"/>
      <c r="P275" s="212">
        <f>O275*H275</f>
        <v>0</v>
      </c>
      <c r="Q275" s="212">
        <v>0</v>
      </c>
      <c r="R275" s="212">
        <f>Q275*H275</f>
        <v>0</v>
      </c>
      <c r="S275" s="212">
        <v>0</v>
      </c>
      <c r="T275" s="213">
        <f>S275*H275</f>
        <v>0</v>
      </c>
      <c r="U275" s="34"/>
      <c r="V275" s="34"/>
      <c r="W275" s="34"/>
      <c r="X275" s="34"/>
      <c r="Y275" s="34"/>
      <c r="Z275" s="34"/>
      <c r="AA275" s="34"/>
      <c r="AB275" s="34"/>
      <c r="AC275" s="34"/>
      <c r="AD275" s="34"/>
      <c r="AE275" s="34"/>
      <c r="AR275" s="214" t="s">
        <v>151</v>
      </c>
      <c r="AT275" s="214" t="s">
        <v>304</v>
      </c>
      <c r="AU275" s="214" t="s">
        <v>85</v>
      </c>
      <c r="AY275" s="17" t="s">
        <v>116</v>
      </c>
      <c r="BE275" s="215">
        <f>IF(N275="základní",J275,0)</f>
        <v>0</v>
      </c>
      <c r="BF275" s="215">
        <f>IF(N275="snížená",J275,0)</f>
        <v>0</v>
      </c>
      <c r="BG275" s="215">
        <f>IF(N275="zákl. přenesená",J275,0)</f>
        <v>0</v>
      </c>
      <c r="BH275" s="215">
        <f>IF(N275="sníž. přenesená",J275,0)</f>
        <v>0</v>
      </c>
      <c r="BI275" s="215">
        <f>IF(N275="nulová",J275,0)</f>
        <v>0</v>
      </c>
      <c r="BJ275" s="17" t="s">
        <v>83</v>
      </c>
      <c r="BK275" s="215">
        <f>ROUND(I275*H275,2)</f>
        <v>0</v>
      </c>
      <c r="BL275" s="17" t="s">
        <v>133</v>
      </c>
      <c r="BM275" s="214" t="s">
        <v>431</v>
      </c>
    </row>
    <row r="276" spans="1:47" s="2" customFormat="1" ht="19.2">
      <c r="A276" s="34"/>
      <c r="B276" s="35"/>
      <c r="C276" s="36"/>
      <c r="D276" s="216" t="s">
        <v>125</v>
      </c>
      <c r="E276" s="36"/>
      <c r="F276" s="217" t="s">
        <v>432</v>
      </c>
      <c r="G276" s="36"/>
      <c r="H276" s="36"/>
      <c r="I276" s="115"/>
      <c r="J276" s="36"/>
      <c r="K276" s="36"/>
      <c r="L276" s="39"/>
      <c r="M276" s="218"/>
      <c r="N276" s="219"/>
      <c r="O276" s="71"/>
      <c r="P276" s="71"/>
      <c r="Q276" s="71"/>
      <c r="R276" s="71"/>
      <c r="S276" s="71"/>
      <c r="T276" s="72"/>
      <c r="U276" s="34"/>
      <c r="V276" s="34"/>
      <c r="W276" s="34"/>
      <c r="X276" s="34"/>
      <c r="Y276" s="34"/>
      <c r="Z276" s="34"/>
      <c r="AA276" s="34"/>
      <c r="AB276" s="34"/>
      <c r="AC276" s="34"/>
      <c r="AD276" s="34"/>
      <c r="AE276" s="34"/>
      <c r="AT276" s="17" t="s">
        <v>125</v>
      </c>
      <c r="AU276" s="17" t="s">
        <v>85</v>
      </c>
    </row>
    <row r="277" spans="1:65" s="2" customFormat="1" ht="21.75" customHeight="1">
      <c r="A277" s="34"/>
      <c r="B277" s="35"/>
      <c r="C277" s="203" t="s">
        <v>433</v>
      </c>
      <c r="D277" s="203" t="s">
        <v>119</v>
      </c>
      <c r="E277" s="204" t="s">
        <v>434</v>
      </c>
      <c r="F277" s="205" t="s">
        <v>435</v>
      </c>
      <c r="G277" s="206" t="s">
        <v>425</v>
      </c>
      <c r="H277" s="207">
        <v>4</v>
      </c>
      <c r="I277" s="208"/>
      <c r="J277" s="209">
        <f>ROUND(I277*H277,2)</f>
        <v>0</v>
      </c>
      <c r="K277" s="205" t="s">
        <v>1</v>
      </c>
      <c r="L277" s="39"/>
      <c r="M277" s="210" t="s">
        <v>1</v>
      </c>
      <c r="N277" s="211" t="s">
        <v>40</v>
      </c>
      <c r="O277" s="71"/>
      <c r="P277" s="212">
        <f>O277*H277</f>
        <v>0</v>
      </c>
      <c r="Q277" s="212">
        <v>0</v>
      </c>
      <c r="R277" s="212">
        <f>Q277*H277</f>
        <v>0</v>
      </c>
      <c r="S277" s="212">
        <v>0</v>
      </c>
      <c r="T277" s="213">
        <f>S277*H277</f>
        <v>0</v>
      </c>
      <c r="U277" s="34"/>
      <c r="V277" s="34"/>
      <c r="W277" s="34"/>
      <c r="X277" s="34"/>
      <c r="Y277" s="34"/>
      <c r="Z277" s="34"/>
      <c r="AA277" s="34"/>
      <c r="AB277" s="34"/>
      <c r="AC277" s="34"/>
      <c r="AD277" s="34"/>
      <c r="AE277" s="34"/>
      <c r="AR277" s="214" t="s">
        <v>133</v>
      </c>
      <c r="AT277" s="214" t="s">
        <v>119</v>
      </c>
      <c r="AU277" s="214" t="s">
        <v>85</v>
      </c>
      <c r="AY277" s="17" t="s">
        <v>116</v>
      </c>
      <c r="BE277" s="215">
        <f>IF(N277="základní",J277,0)</f>
        <v>0</v>
      </c>
      <c r="BF277" s="215">
        <f>IF(N277="snížená",J277,0)</f>
        <v>0</v>
      </c>
      <c r="BG277" s="215">
        <f>IF(N277="zákl. přenesená",J277,0)</f>
        <v>0</v>
      </c>
      <c r="BH277" s="215">
        <f>IF(N277="sníž. přenesená",J277,0)</f>
        <v>0</v>
      </c>
      <c r="BI277" s="215">
        <f>IF(N277="nulová",J277,0)</f>
        <v>0</v>
      </c>
      <c r="BJ277" s="17" t="s">
        <v>83</v>
      </c>
      <c r="BK277" s="215">
        <f>ROUND(I277*H277,2)</f>
        <v>0</v>
      </c>
      <c r="BL277" s="17" t="s">
        <v>133</v>
      </c>
      <c r="BM277" s="214" t="s">
        <v>436</v>
      </c>
    </row>
    <row r="278" spans="1:47" s="2" customFormat="1" ht="19.2">
      <c r="A278" s="34"/>
      <c r="B278" s="35"/>
      <c r="C278" s="36"/>
      <c r="D278" s="216" t="s">
        <v>125</v>
      </c>
      <c r="E278" s="36"/>
      <c r="F278" s="217" t="s">
        <v>435</v>
      </c>
      <c r="G278" s="36"/>
      <c r="H278" s="36"/>
      <c r="I278" s="115"/>
      <c r="J278" s="36"/>
      <c r="K278" s="36"/>
      <c r="L278" s="39"/>
      <c r="M278" s="218"/>
      <c r="N278" s="219"/>
      <c r="O278" s="71"/>
      <c r="P278" s="71"/>
      <c r="Q278" s="71"/>
      <c r="R278" s="71"/>
      <c r="S278" s="71"/>
      <c r="T278" s="72"/>
      <c r="U278" s="34"/>
      <c r="V278" s="34"/>
      <c r="W278" s="34"/>
      <c r="X278" s="34"/>
      <c r="Y278" s="34"/>
      <c r="Z278" s="34"/>
      <c r="AA278" s="34"/>
      <c r="AB278" s="34"/>
      <c r="AC278" s="34"/>
      <c r="AD278" s="34"/>
      <c r="AE278" s="34"/>
      <c r="AT278" s="17" t="s">
        <v>125</v>
      </c>
      <c r="AU278" s="17" t="s">
        <v>85</v>
      </c>
    </row>
    <row r="279" spans="2:63" s="12" customFormat="1" ht="22.8" customHeight="1">
      <c r="B279" s="187"/>
      <c r="C279" s="188"/>
      <c r="D279" s="189" t="s">
        <v>74</v>
      </c>
      <c r="E279" s="201" t="s">
        <v>155</v>
      </c>
      <c r="F279" s="201" t="s">
        <v>437</v>
      </c>
      <c r="G279" s="188"/>
      <c r="H279" s="188"/>
      <c r="I279" s="191"/>
      <c r="J279" s="202">
        <f>BK279</f>
        <v>0</v>
      </c>
      <c r="K279" s="188"/>
      <c r="L279" s="193"/>
      <c r="M279" s="194"/>
      <c r="N279" s="195"/>
      <c r="O279" s="195"/>
      <c r="P279" s="196">
        <f>SUM(P280:P302)</f>
        <v>0</v>
      </c>
      <c r="Q279" s="195"/>
      <c r="R279" s="196">
        <f>SUM(R280:R302)</f>
        <v>2.4721</v>
      </c>
      <c r="S279" s="195"/>
      <c r="T279" s="197">
        <f>SUM(T280:T302)</f>
        <v>0</v>
      </c>
      <c r="AR279" s="198" t="s">
        <v>83</v>
      </c>
      <c r="AT279" s="199" t="s">
        <v>74</v>
      </c>
      <c r="AU279" s="199" t="s">
        <v>83</v>
      </c>
      <c r="AY279" s="198" t="s">
        <v>116</v>
      </c>
      <c r="BK279" s="200">
        <f>SUM(BK280:BK302)</f>
        <v>0</v>
      </c>
    </row>
    <row r="280" spans="1:65" s="2" customFormat="1" ht="21.75" customHeight="1">
      <c r="A280" s="34"/>
      <c r="B280" s="35"/>
      <c r="C280" s="203" t="s">
        <v>438</v>
      </c>
      <c r="D280" s="203" t="s">
        <v>119</v>
      </c>
      <c r="E280" s="204" t="s">
        <v>439</v>
      </c>
      <c r="F280" s="205" t="s">
        <v>440</v>
      </c>
      <c r="G280" s="206" t="s">
        <v>228</v>
      </c>
      <c r="H280" s="207">
        <v>17</v>
      </c>
      <c r="I280" s="208"/>
      <c r="J280" s="209">
        <f>ROUND(I280*H280,2)</f>
        <v>0</v>
      </c>
      <c r="K280" s="205" t="s">
        <v>139</v>
      </c>
      <c r="L280" s="39"/>
      <c r="M280" s="210" t="s">
        <v>1</v>
      </c>
      <c r="N280" s="211" t="s">
        <v>40</v>
      </c>
      <c r="O280" s="71"/>
      <c r="P280" s="212">
        <f>O280*H280</f>
        <v>0</v>
      </c>
      <c r="Q280" s="212">
        <v>0.1295</v>
      </c>
      <c r="R280" s="212">
        <f>Q280*H280</f>
        <v>2.2015000000000002</v>
      </c>
      <c r="S280" s="212">
        <v>0</v>
      </c>
      <c r="T280" s="213">
        <f>S280*H280</f>
        <v>0</v>
      </c>
      <c r="U280" s="34"/>
      <c r="V280" s="34"/>
      <c r="W280" s="34"/>
      <c r="X280" s="34"/>
      <c r="Y280" s="34"/>
      <c r="Z280" s="34"/>
      <c r="AA280" s="34"/>
      <c r="AB280" s="34"/>
      <c r="AC280" s="34"/>
      <c r="AD280" s="34"/>
      <c r="AE280" s="34"/>
      <c r="AR280" s="214" t="s">
        <v>133</v>
      </c>
      <c r="AT280" s="214" t="s">
        <v>119</v>
      </c>
      <c r="AU280" s="214" t="s">
        <v>85</v>
      </c>
      <c r="AY280" s="17" t="s">
        <v>116</v>
      </c>
      <c r="BE280" s="215">
        <f>IF(N280="základní",J280,0)</f>
        <v>0</v>
      </c>
      <c r="BF280" s="215">
        <f>IF(N280="snížená",J280,0)</f>
        <v>0</v>
      </c>
      <c r="BG280" s="215">
        <f>IF(N280="zákl. přenesená",J280,0)</f>
        <v>0</v>
      </c>
      <c r="BH280" s="215">
        <f>IF(N280="sníž. přenesená",J280,0)</f>
        <v>0</v>
      </c>
      <c r="BI280" s="215">
        <f>IF(N280="nulová",J280,0)</f>
        <v>0</v>
      </c>
      <c r="BJ280" s="17" t="s">
        <v>83</v>
      </c>
      <c r="BK280" s="215">
        <f>ROUND(I280*H280,2)</f>
        <v>0</v>
      </c>
      <c r="BL280" s="17" t="s">
        <v>133</v>
      </c>
      <c r="BM280" s="214" t="s">
        <v>441</v>
      </c>
    </row>
    <row r="281" spans="1:47" s="2" customFormat="1" ht="38.4">
      <c r="A281" s="34"/>
      <c r="B281" s="35"/>
      <c r="C281" s="36"/>
      <c r="D281" s="216" t="s">
        <v>125</v>
      </c>
      <c r="E281" s="36"/>
      <c r="F281" s="217" t="s">
        <v>442</v>
      </c>
      <c r="G281" s="36"/>
      <c r="H281" s="36"/>
      <c r="I281" s="115"/>
      <c r="J281" s="36"/>
      <c r="K281" s="36"/>
      <c r="L281" s="39"/>
      <c r="M281" s="218"/>
      <c r="N281" s="219"/>
      <c r="O281" s="71"/>
      <c r="P281" s="71"/>
      <c r="Q281" s="71"/>
      <c r="R281" s="71"/>
      <c r="S281" s="71"/>
      <c r="T281" s="72"/>
      <c r="U281" s="34"/>
      <c r="V281" s="34"/>
      <c r="W281" s="34"/>
      <c r="X281" s="34"/>
      <c r="Y281" s="34"/>
      <c r="Z281" s="34"/>
      <c r="AA281" s="34"/>
      <c r="AB281" s="34"/>
      <c r="AC281" s="34"/>
      <c r="AD281" s="34"/>
      <c r="AE281" s="34"/>
      <c r="AT281" s="17" t="s">
        <v>125</v>
      </c>
      <c r="AU281" s="17" t="s">
        <v>85</v>
      </c>
    </row>
    <row r="282" spans="1:47" s="2" customFormat="1" ht="105.6">
      <c r="A282" s="34"/>
      <c r="B282" s="35"/>
      <c r="C282" s="36"/>
      <c r="D282" s="216" t="s">
        <v>216</v>
      </c>
      <c r="E282" s="36"/>
      <c r="F282" s="224" t="s">
        <v>443</v>
      </c>
      <c r="G282" s="36"/>
      <c r="H282" s="36"/>
      <c r="I282" s="115"/>
      <c r="J282" s="36"/>
      <c r="K282" s="36"/>
      <c r="L282" s="39"/>
      <c r="M282" s="218"/>
      <c r="N282" s="219"/>
      <c r="O282" s="71"/>
      <c r="P282" s="71"/>
      <c r="Q282" s="71"/>
      <c r="R282" s="71"/>
      <c r="S282" s="71"/>
      <c r="T282" s="72"/>
      <c r="U282" s="34"/>
      <c r="V282" s="34"/>
      <c r="W282" s="34"/>
      <c r="X282" s="34"/>
      <c r="Y282" s="34"/>
      <c r="Z282" s="34"/>
      <c r="AA282" s="34"/>
      <c r="AB282" s="34"/>
      <c r="AC282" s="34"/>
      <c r="AD282" s="34"/>
      <c r="AE282" s="34"/>
      <c r="AT282" s="17" t="s">
        <v>216</v>
      </c>
      <c r="AU282" s="17" t="s">
        <v>85</v>
      </c>
    </row>
    <row r="283" spans="2:51" s="13" customFormat="1" ht="10.2">
      <c r="B283" s="225"/>
      <c r="C283" s="226"/>
      <c r="D283" s="216" t="s">
        <v>218</v>
      </c>
      <c r="E283" s="227" t="s">
        <v>1</v>
      </c>
      <c r="F283" s="228" t="s">
        <v>444</v>
      </c>
      <c r="G283" s="226"/>
      <c r="H283" s="227" t="s">
        <v>1</v>
      </c>
      <c r="I283" s="229"/>
      <c r="J283" s="226"/>
      <c r="K283" s="226"/>
      <c r="L283" s="230"/>
      <c r="M283" s="231"/>
      <c r="N283" s="232"/>
      <c r="O283" s="232"/>
      <c r="P283" s="232"/>
      <c r="Q283" s="232"/>
      <c r="R283" s="232"/>
      <c r="S283" s="232"/>
      <c r="T283" s="233"/>
      <c r="AT283" s="234" t="s">
        <v>218</v>
      </c>
      <c r="AU283" s="234" t="s">
        <v>85</v>
      </c>
      <c r="AV283" s="13" t="s">
        <v>83</v>
      </c>
      <c r="AW283" s="13" t="s">
        <v>32</v>
      </c>
      <c r="AX283" s="13" t="s">
        <v>75</v>
      </c>
      <c r="AY283" s="234" t="s">
        <v>116</v>
      </c>
    </row>
    <row r="284" spans="2:51" s="14" customFormat="1" ht="10.2">
      <c r="B284" s="235"/>
      <c r="C284" s="236"/>
      <c r="D284" s="216" t="s">
        <v>218</v>
      </c>
      <c r="E284" s="237" t="s">
        <v>1</v>
      </c>
      <c r="F284" s="238" t="s">
        <v>192</v>
      </c>
      <c r="G284" s="236"/>
      <c r="H284" s="239">
        <v>17</v>
      </c>
      <c r="I284" s="240"/>
      <c r="J284" s="236"/>
      <c r="K284" s="236"/>
      <c r="L284" s="241"/>
      <c r="M284" s="242"/>
      <c r="N284" s="243"/>
      <c r="O284" s="243"/>
      <c r="P284" s="243"/>
      <c r="Q284" s="243"/>
      <c r="R284" s="243"/>
      <c r="S284" s="243"/>
      <c r="T284" s="244"/>
      <c r="AT284" s="245" t="s">
        <v>218</v>
      </c>
      <c r="AU284" s="245" t="s">
        <v>85</v>
      </c>
      <c r="AV284" s="14" t="s">
        <v>85</v>
      </c>
      <c r="AW284" s="14" t="s">
        <v>32</v>
      </c>
      <c r="AX284" s="14" t="s">
        <v>83</v>
      </c>
      <c r="AY284" s="245" t="s">
        <v>116</v>
      </c>
    </row>
    <row r="285" spans="1:65" s="2" customFormat="1" ht="16.5" customHeight="1">
      <c r="A285" s="34"/>
      <c r="B285" s="35"/>
      <c r="C285" s="257" t="s">
        <v>445</v>
      </c>
      <c r="D285" s="257" t="s">
        <v>304</v>
      </c>
      <c r="E285" s="258" t="s">
        <v>446</v>
      </c>
      <c r="F285" s="259" t="s">
        <v>447</v>
      </c>
      <c r="G285" s="260" t="s">
        <v>228</v>
      </c>
      <c r="H285" s="261">
        <v>3.3</v>
      </c>
      <c r="I285" s="262"/>
      <c r="J285" s="263">
        <f>ROUND(I285*H285,2)</f>
        <v>0</v>
      </c>
      <c r="K285" s="259" t="s">
        <v>139</v>
      </c>
      <c r="L285" s="264"/>
      <c r="M285" s="265" t="s">
        <v>1</v>
      </c>
      <c r="N285" s="266" t="s">
        <v>40</v>
      </c>
      <c r="O285" s="71"/>
      <c r="P285" s="212">
        <f>O285*H285</f>
        <v>0</v>
      </c>
      <c r="Q285" s="212">
        <v>0.082</v>
      </c>
      <c r="R285" s="212">
        <f>Q285*H285</f>
        <v>0.2706</v>
      </c>
      <c r="S285" s="212">
        <v>0</v>
      </c>
      <c r="T285" s="213">
        <f>S285*H285</f>
        <v>0</v>
      </c>
      <c r="U285" s="34"/>
      <c r="V285" s="34"/>
      <c r="W285" s="34"/>
      <c r="X285" s="34"/>
      <c r="Y285" s="34"/>
      <c r="Z285" s="34"/>
      <c r="AA285" s="34"/>
      <c r="AB285" s="34"/>
      <c r="AC285" s="34"/>
      <c r="AD285" s="34"/>
      <c r="AE285" s="34"/>
      <c r="AR285" s="214" t="s">
        <v>151</v>
      </c>
      <c r="AT285" s="214" t="s">
        <v>304</v>
      </c>
      <c r="AU285" s="214" t="s">
        <v>85</v>
      </c>
      <c r="AY285" s="17" t="s">
        <v>116</v>
      </c>
      <c r="BE285" s="215">
        <f>IF(N285="základní",J285,0)</f>
        <v>0</v>
      </c>
      <c r="BF285" s="215">
        <f>IF(N285="snížená",J285,0)</f>
        <v>0</v>
      </c>
      <c r="BG285" s="215">
        <f>IF(N285="zákl. přenesená",J285,0)</f>
        <v>0</v>
      </c>
      <c r="BH285" s="215">
        <f>IF(N285="sníž. přenesená",J285,0)</f>
        <v>0</v>
      </c>
      <c r="BI285" s="215">
        <f>IF(N285="nulová",J285,0)</f>
        <v>0</v>
      </c>
      <c r="BJ285" s="17" t="s">
        <v>83</v>
      </c>
      <c r="BK285" s="215">
        <f>ROUND(I285*H285,2)</f>
        <v>0</v>
      </c>
      <c r="BL285" s="17" t="s">
        <v>133</v>
      </c>
      <c r="BM285" s="214" t="s">
        <v>448</v>
      </c>
    </row>
    <row r="286" spans="1:47" s="2" customFormat="1" ht="10.2">
      <c r="A286" s="34"/>
      <c r="B286" s="35"/>
      <c r="C286" s="36"/>
      <c r="D286" s="216" t="s">
        <v>125</v>
      </c>
      <c r="E286" s="36"/>
      <c r="F286" s="217" t="s">
        <v>447</v>
      </c>
      <c r="G286" s="36"/>
      <c r="H286" s="36"/>
      <c r="I286" s="115"/>
      <c r="J286" s="36"/>
      <c r="K286" s="36"/>
      <c r="L286" s="39"/>
      <c r="M286" s="218"/>
      <c r="N286" s="219"/>
      <c r="O286" s="71"/>
      <c r="P286" s="71"/>
      <c r="Q286" s="71"/>
      <c r="R286" s="71"/>
      <c r="S286" s="71"/>
      <c r="T286" s="72"/>
      <c r="U286" s="34"/>
      <c r="V286" s="34"/>
      <c r="W286" s="34"/>
      <c r="X286" s="34"/>
      <c r="Y286" s="34"/>
      <c r="Z286" s="34"/>
      <c r="AA286" s="34"/>
      <c r="AB286" s="34"/>
      <c r="AC286" s="34"/>
      <c r="AD286" s="34"/>
      <c r="AE286" s="34"/>
      <c r="AT286" s="17" t="s">
        <v>125</v>
      </c>
      <c r="AU286" s="17" t="s">
        <v>85</v>
      </c>
    </row>
    <row r="287" spans="2:51" s="14" customFormat="1" ht="10.2">
      <c r="B287" s="235"/>
      <c r="C287" s="236"/>
      <c r="D287" s="216" t="s">
        <v>218</v>
      </c>
      <c r="E287" s="237" t="s">
        <v>1</v>
      </c>
      <c r="F287" s="238" t="s">
        <v>449</v>
      </c>
      <c r="G287" s="236"/>
      <c r="H287" s="239">
        <v>3.3</v>
      </c>
      <c r="I287" s="240"/>
      <c r="J287" s="236"/>
      <c r="K287" s="236"/>
      <c r="L287" s="241"/>
      <c r="M287" s="242"/>
      <c r="N287" s="243"/>
      <c r="O287" s="243"/>
      <c r="P287" s="243"/>
      <c r="Q287" s="243"/>
      <c r="R287" s="243"/>
      <c r="S287" s="243"/>
      <c r="T287" s="244"/>
      <c r="AT287" s="245" t="s">
        <v>218</v>
      </c>
      <c r="AU287" s="245" t="s">
        <v>85</v>
      </c>
      <c r="AV287" s="14" t="s">
        <v>85</v>
      </c>
      <c r="AW287" s="14" t="s">
        <v>32</v>
      </c>
      <c r="AX287" s="14" t="s">
        <v>83</v>
      </c>
      <c r="AY287" s="245" t="s">
        <v>116</v>
      </c>
    </row>
    <row r="288" spans="1:65" s="2" customFormat="1" ht="21.75" customHeight="1">
      <c r="A288" s="34"/>
      <c r="B288" s="35"/>
      <c r="C288" s="203" t="s">
        <v>450</v>
      </c>
      <c r="D288" s="203" t="s">
        <v>119</v>
      </c>
      <c r="E288" s="204" t="s">
        <v>451</v>
      </c>
      <c r="F288" s="205" t="s">
        <v>452</v>
      </c>
      <c r="G288" s="206" t="s">
        <v>228</v>
      </c>
      <c r="H288" s="207">
        <v>14</v>
      </c>
      <c r="I288" s="208"/>
      <c r="J288" s="209">
        <f>ROUND(I288*H288,2)</f>
        <v>0</v>
      </c>
      <c r="K288" s="205" t="s">
        <v>139</v>
      </c>
      <c r="L288" s="39"/>
      <c r="M288" s="210" t="s">
        <v>1</v>
      </c>
      <c r="N288" s="211" t="s">
        <v>40</v>
      </c>
      <c r="O288" s="71"/>
      <c r="P288" s="212">
        <f>O288*H288</f>
        <v>0</v>
      </c>
      <c r="Q288" s="212">
        <v>0</v>
      </c>
      <c r="R288" s="212">
        <f>Q288*H288</f>
        <v>0</v>
      </c>
      <c r="S288" s="212">
        <v>0</v>
      </c>
      <c r="T288" s="213">
        <f>S288*H288</f>
        <v>0</v>
      </c>
      <c r="U288" s="34"/>
      <c r="V288" s="34"/>
      <c r="W288" s="34"/>
      <c r="X288" s="34"/>
      <c r="Y288" s="34"/>
      <c r="Z288" s="34"/>
      <c r="AA288" s="34"/>
      <c r="AB288" s="34"/>
      <c r="AC288" s="34"/>
      <c r="AD288" s="34"/>
      <c r="AE288" s="34"/>
      <c r="AR288" s="214" t="s">
        <v>133</v>
      </c>
      <c r="AT288" s="214" t="s">
        <v>119</v>
      </c>
      <c r="AU288" s="214" t="s">
        <v>85</v>
      </c>
      <c r="AY288" s="17" t="s">
        <v>116</v>
      </c>
      <c r="BE288" s="215">
        <f>IF(N288="základní",J288,0)</f>
        <v>0</v>
      </c>
      <c r="BF288" s="215">
        <f>IF(N288="snížená",J288,0)</f>
        <v>0</v>
      </c>
      <c r="BG288" s="215">
        <f>IF(N288="zákl. přenesená",J288,0)</f>
        <v>0</v>
      </c>
      <c r="BH288" s="215">
        <f>IF(N288="sníž. přenesená",J288,0)</f>
        <v>0</v>
      </c>
      <c r="BI288" s="215">
        <f>IF(N288="nulová",J288,0)</f>
        <v>0</v>
      </c>
      <c r="BJ288" s="17" t="s">
        <v>83</v>
      </c>
      <c r="BK288" s="215">
        <f>ROUND(I288*H288,2)</f>
        <v>0</v>
      </c>
      <c r="BL288" s="17" t="s">
        <v>133</v>
      </c>
      <c r="BM288" s="214" t="s">
        <v>453</v>
      </c>
    </row>
    <row r="289" spans="1:47" s="2" customFormat="1" ht="48">
      <c r="A289" s="34"/>
      <c r="B289" s="35"/>
      <c r="C289" s="36"/>
      <c r="D289" s="216" t="s">
        <v>125</v>
      </c>
      <c r="E289" s="36"/>
      <c r="F289" s="217" t="s">
        <v>454</v>
      </c>
      <c r="G289" s="36"/>
      <c r="H289" s="36"/>
      <c r="I289" s="115"/>
      <c r="J289" s="36"/>
      <c r="K289" s="36"/>
      <c r="L289" s="39"/>
      <c r="M289" s="218"/>
      <c r="N289" s="219"/>
      <c r="O289" s="71"/>
      <c r="P289" s="71"/>
      <c r="Q289" s="71"/>
      <c r="R289" s="71"/>
      <c r="S289" s="71"/>
      <c r="T289" s="72"/>
      <c r="U289" s="34"/>
      <c r="V289" s="34"/>
      <c r="W289" s="34"/>
      <c r="X289" s="34"/>
      <c r="Y289" s="34"/>
      <c r="Z289" s="34"/>
      <c r="AA289" s="34"/>
      <c r="AB289" s="34"/>
      <c r="AC289" s="34"/>
      <c r="AD289" s="34"/>
      <c r="AE289" s="34"/>
      <c r="AT289" s="17" t="s">
        <v>125</v>
      </c>
      <c r="AU289" s="17" t="s">
        <v>85</v>
      </c>
    </row>
    <row r="290" spans="1:47" s="2" customFormat="1" ht="67.2">
      <c r="A290" s="34"/>
      <c r="B290" s="35"/>
      <c r="C290" s="36"/>
      <c r="D290" s="216" t="s">
        <v>216</v>
      </c>
      <c r="E290" s="36"/>
      <c r="F290" s="224" t="s">
        <v>455</v>
      </c>
      <c r="G290" s="36"/>
      <c r="H290" s="36"/>
      <c r="I290" s="115"/>
      <c r="J290" s="36"/>
      <c r="K290" s="36"/>
      <c r="L290" s="39"/>
      <c r="M290" s="218"/>
      <c r="N290" s="219"/>
      <c r="O290" s="71"/>
      <c r="P290" s="71"/>
      <c r="Q290" s="71"/>
      <c r="R290" s="71"/>
      <c r="S290" s="71"/>
      <c r="T290" s="72"/>
      <c r="U290" s="34"/>
      <c r="V290" s="34"/>
      <c r="W290" s="34"/>
      <c r="X290" s="34"/>
      <c r="Y290" s="34"/>
      <c r="Z290" s="34"/>
      <c r="AA290" s="34"/>
      <c r="AB290" s="34"/>
      <c r="AC290" s="34"/>
      <c r="AD290" s="34"/>
      <c r="AE290" s="34"/>
      <c r="AT290" s="17" t="s">
        <v>216</v>
      </c>
      <c r="AU290" s="17" t="s">
        <v>85</v>
      </c>
    </row>
    <row r="291" spans="1:65" s="2" customFormat="1" ht="21.75" customHeight="1">
      <c r="A291" s="34"/>
      <c r="B291" s="35"/>
      <c r="C291" s="203" t="s">
        <v>456</v>
      </c>
      <c r="D291" s="203" t="s">
        <v>119</v>
      </c>
      <c r="E291" s="204" t="s">
        <v>457</v>
      </c>
      <c r="F291" s="205" t="s">
        <v>458</v>
      </c>
      <c r="G291" s="206" t="s">
        <v>425</v>
      </c>
      <c r="H291" s="207">
        <v>1</v>
      </c>
      <c r="I291" s="208"/>
      <c r="J291" s="209">
        <f>ROUND(I291*H291,2)</f>
        <v>0</v>
      </c>
      <c r="K291" s="205" t="s">
        <v>1</v>
      </c>
      <c r="L291" s="39"/>
      <c r="M291" s="210" t="s">
        <v>1</v>
      </c>
      <c r="N291" s="211" t="s">
        <v>40</v>
      </c>
      <c r="O291" s="71"/>
      <c r="P291" s="212">
        <f>O291*H291</f>
        <v>0</v>
      </c>
      <c r="Q291" s="212">
        <v>0</v>
      </c>
      <c r="R291" s="212">
        <f>Q291*H291</f>
        <v>0</v>
      </c>
      <c r="S291" s="212">
        <v>0</v>
      </c>
      <c r="T291" s="213">
        <f>S291*H291</f>
        <v>0</v>
      </c>
      <c r="U291" s="34"/>
      <c r="V291" s="34"/>
      <c r="W291" s="34"/>
      <c r="X291" s="34"/>
      <c r="Y291" s="34"/>
      <c r="Z291" s="34"/>
      <c r="AA291" s="34"/>
      <c r="AB291" s="34"/>
      <c r="AC291" s="34"/>
      <c r="AD291" s="34"/>
      <c r="AE291" s="34"/>
      <c r="AR291" s="214" t="s">
        <v>133</v>
      </c>
      <c r="AT291" s="214" t="s">
        <v>119</v>
      </c>
      <c r="AU291" s="214" t="s">
        <v>85</v>
      </c>
      <c r="AY291" s="17" t="s">
        <v>116</v>
      </c>
      <c r="BE291" s="215">
        <f>IF(N291="základní",J291,0)</f>
        <v>0</v>
      </c>
      <c r="BF291" s="215">
        <f>IF(N291="snížená",J291,0)</f>
        <v>0</v>
      </c>
      <c r="BG291" s="215">
        <f>IF(N291="zákl. přenesená",J291,0)</f>
        <v>0</v>
      </c>
      <c r="BH291" s="215">
        <f>IF(N291="sníž. přenesená",J291,0)</f>
        <v>0</v>
      </c>
      <c r="BI291" s="215">
        <f>IF(N291="nulová",J291,0)</f>
        <v>0</v>
      </c>
      <c r="BJ291" s="17" t="s">
        <v>83</v>
      </c>
      <c r="BK291" s="215">
        <f>ROUND(I291*H291,2)</f>
        <v>0</v>
      </c>
      <c r="BL291" s="17" t="s">
        <v>133</v>
      </c>
      <c r="BM291" s="214" t="s">
        <v>459</v>
      </c>
    </row>
    <row r="292" spans="1:47" s="2" customFormat="1" ht="19.2">
      <c r="A292" s="34"/>
      <c r="B292" s="35"/>
      <c r="C292" s="36"/>
      <c r="D292" s="216" t="s">
        <v>125</v>
      </c>
      <c r="E292" s="36"/>
      <c r="F292" s="217" t="s">
        <v>458</v>
      </c>
      <c r="G292" s="36"/>
      <c r="H292" s="36"/>
      <c r="I292" s="115"/>
      <c r="J292" s="36"/>
      <c r="K292" s="36"/>
      <c r="L292" s="39"/>
      <c r="M292" s="218"/>
      <c r="N292" s="219"/>
      <c r="O292" s="71"/>
      <c r="P292" s="71"/>
      <c r="Q292" s="71"/>
      <c r="R292" s="71"/>
      <c r="S292" s="71"/>
      <c r="T292" s="72"/>
      <c r="U292" s="34"/>
      <c r="V292" s="34"/>
      <c r="W292" s="34"/>
      <c r="X292" s="34"/>
      <c r="Y292" s="34"/>
      <c r="Z292" s="34"/>
      <c r="AA292" s="34"/>
      <c r="AB292" s="34"/>
      <c r="AC292" s="34"/>
      <c r="AD292" s="34"/>
      <c r="AE292" s="34"/>
      <c r="AT292" s="17" t="s">
        <v>125</v>
      </c>
      <c r="AU292" s="17" t="s">
        <v>85</v>
      </c>
    </row>
    <row r="293" spans="1:65" s="2" customFormat="1" ht="21.75" customHeight="1">
      <c r="A293" s="34"/>
      <c r="B293" s="35"/>
      <c r="C293" s="203" t="s">
        <v>460</v>
      </c>
      <c r="D293" s="203" t="s">
        <v>119</v>
      </c>
      <c r="E293" s="204" t="s">
        <v>461</v>
      </c>
      <c r="F293" s="205" t="s">
        <v>462</v>
      </c>
      <c r="G293" s="206" t="s">
        <v>425</v>
      </c>
      <c r="H293" s="207">
        <v>1</v>
      </c>
      <c r="I293" s="208"/>
      <c r="J293" s="209">
        <f>ROUND(I293*H293,2)</f>
        <v>0</v>
      </c>
      <c r="K293" s="205" t="s">
        <v>1</v>
      </c>
      <c r="L293" s="39"/>
      <c r="M293" s="210" t="s">
        <v>1</v>
      </c>
      <c r="N293" s="211" t="s">
        <v>40</v>
      </c>
      <c r="O293" s="71"/>
      <c r="P293" s="212">
        <f>O293*H293</f>
        <v>0</v>
      </c>
      <c r="Q293" s="212">
        <v>0</v>
      </c>
      <c r="R293" s="212">
        <f>Q293*H293</f>
        <v>0</v>
      </c>
      <c r="S293" s="212">
        <v>0</v>
      </c>
      <c r="T293" s="213">
        <f>S293*H293</f>
        <v>0</v>
      </c>
      <c r="U293" s="34"/>
      <c r="V293" s="34"/>
      <c r="W293" s="34"/>
      <c r="X293" s="34"/>
      <c r="Y293" s="34"/>
      <c r="Z293" s="34"/>
      <c r="AA293" s="34"/>
      <c r="AB293" s="34"/>
      <c r="AC293" s="34"/>
      <c r="AD293" s="34"/>
      <c r="AE293" s="34"/>
      <c r="AR293" s="214" t="s">
        <v>133</v>
      </c>
      <c r="AT293" s="214" t="s">
        <v>119</v>
      </c>
      <c r="AU293" s="214" t="s">
        <v>85</v>
      </c>
      <c r="AY293" s="17" t="s">
        <v>116</v>
      </c>
      <c r="BE293" s="215">
        <f>IF(N293="základní",J293,0)</f>
        <v>0</v>
      </c>
      <c r="BF293" s="215">
        <f>IF(N293="snížená",J293,0)</f>
        <v>0</v>
      </c>
      <c r="BG293" s="215">
        <f>IF(N293="zákl. přenesená",J293,0)</f>
        <v>0</v>
      </c>
      <c r="BH293" s="215">
        <f>IF(N293="sníž. přenesená",J293,0)</f>
        <v>0</v>
      </c>
      <c r="BI293" s="215">
        <f>IF(N293="nulová",J293,0)</f>
        <v>0</v>
      </c>
      <c r="BJ293" s="17" t="s">
        <v>83</v>
      </c>
      <c r="BK293" s="215">
        <f>ROUND(I293*H293,2)</f>
        <v>0</v>
      </c>
      <c r="BL293" s="17" t="s">
        <v>133</v>
      </c>
      <c r="BM293" s="214" t="s">
        <v>463</v>
      </c>
    </row>
    <row r="294" spans="1:47" s="2" customFormat="1" ht="19.2">
      <c r="A294" s="34"/>
      <c r="B294" s="35"/>
      <c r="C294" s="36"/>
      <c r="D294" s="216" t="s">
        <v>125</v>
      </c>
      <c r="E294" s="36"/>
      <c r="F294" s="217" t="s">
        <v>462</v>
      </c>
      <c r="G294" s="36"/>
      <c r="H294" s="36"/>
      <c r="I294" s="115"/>
      <c r="J294" s="36"/>
      <c r="K294" s="36"/>
      <c r="L294" s="39"/>
      <c r="M294" s="218"/>
      <c r="N294" s="219"/>
      <c r="O294" s="71"/>
      <c r="P294" s="71"/>
      <c r="Q294" s="71"/>
      <c r="R294" s="71"/>
      <c r="S294" s="71"/>
      <c r="T294" s="72"/>
      <c r="U294" s="34"/>
      <c r="V294" s="34"/>
      <c r="W294" s="34"/>
      <c r="X294" s="34"/>
      <c r="Y294" s="34"/>
      <c r="Z294" s="34"/>
      <c r="AA294" s="34"/>
      <c r="AB294" s="34"/>
      <c r="AC294" s="34"/>
      <c r="AD294" s="34"/>
      <c r="AE294" s="34"/>
      <c r="AT294" s="17" t="s">
        <v>125</v>
      </c>
      <c r="AU294" s="17" t="s">
        <v>85</v>
      </c>
    </row>
    <row r="295" spans="1:65" s="2" customFormat="1" ht="33" customHeight="1">
      <c r="A295" s="34"/>
      <c r="B295" s="35"/>
      <c r="C295" s="203" t="s">
        <v>464</v>
      </c>
      <c r="D295" s="203" t="s">
        <v>119</v>
      </c>
      <c r="E295" s="204" t="s">
        <v>465</v>
      </c>
      <c r="F295" s="205" t="s">
        <v>466</v>
      </c>
      <c r="G295" s="206" t="s">
        <v>425</v>
      </c>
      <c r="H295" s="207">
        <v>1</v>
      </c>
      <c r="I295" s="208"/>
      <c r="J295" s="209">
        <f>ROUND(I295*H295,2)</f>
        <v>0</v>
      </c>
      <c r="K295" s="205" t="s">
        <v>1</v>
      </c>
      <c r="L295" s="39"/>
      <c r="M295" s="210" t="s">
        <v>1</v>
      </c>
      <c r="N295" s="211" t="s">
        <v>40</v>
      </c>
      <c r="O295" s="71"/>
      <c r="P295" s="212">
        <f>O295*H295</f>
        <v>0</v>
      </c>
      <c r="Q295" s="212">
        <v>0</v>
      </c>
      <c r="R295" s="212">
        <f>Q295*H295</f>
        <v>0</v>
      </c>
      <c r="S295" s="212">
        <v>0</v>
      </c>
      <c r="T295" s="213">
        <f>S295*H295</f>
        <v>0</v>
      </c>
      <c r="U295" s="34"/>
      <c r="V295" s="34"/>
      <c r="W295" s="34"/>
      <c r="X295" s="34"/>
      <c r="Y295" s="34"/>
      <c r="Z295" s="34"/>
      <c r="AA295" s="34"/>
      <c r="AB295" s="34"/>
      <c r="AC295" s="34"/>
      <c r="AD295" s="34"/>
      <c r="AE295" s="34"/>
      <c r="AR295" s="214" t="s">
        <v>133</v>
      </c>
      <c r="AT295" s="214" t="s">
        <v>119</v>
      </c>
      <c r="AU295" s="214" t="s">
        <v>85</v>
      </c>
      <c r="AY295" s="17" t="s">
        <v>116</v>
      </c>
      <c r="BE295" s="215">
        <f>IF(N295="základní",J295,0)</f>
        <v>0</v>
      </c>
      <c r="BF295" s="215">
        <f>IF(N295="snížená",J295,0)</f>
        <v>0</v>
      </c>
      <c r="BG295" s="215">
        <f>IF(N295="zákl. přenesená",J295,0)</f>
        <v>0</v>
      </c>
      <c r="BH295" s="215">
        <f>IF(N295="sníž. přenesená",J295,0)</f>
        <v>0</v>
      </c>
      <c r="BI295" s="215">
        <f>IF(N295="nulová",J295,0)</f>
        <v>0</v>
      </c>
      <c r="BJ295" s="17" t="s">
        <v>83</v>
      </c>
      <c r="BK295" s="215">
        <f>ROUND(I295*H295,2)</f>
        <v>0</v>
      </c>
      <c r="BL295" s="17" t="s">
        <v>133</v>
      </c>
      <c r="BM295" s="214" t="s">
        <v>467</v>
      </c>
    </row>
    <row r="296" spans="1:47" s="2" customFormat="1" ht="28.8">
      <c r="A296" s="34"/>
      <c r="B296" s="35"/>
      <c r="C296" s="36"/>
      <c r="D296" s="216" t="s">
        <v>125</v>
      </c>
      <c r="E296" s="36"/>
      <c r="F296" s="217" t="s">
        <v>466</v>
      </c>
      <c r="G296" s="36"/>
      <c r="H296" s="36"/>
      <c r="I296" s="115"/>
      <c r="J296" s="36"/>
      <c r="K296" s="36"/>
      <c r="L296" s="39"/>
      <c r="M296" s="218"/>
      <c r="N296" s="219"/>
      <c r="O296" s="71"/>
      <c r="P296" s="71"/>
      <c r="Q296" s="71"/>
      <c r="R296" s="71"/>
      <c r="S296" s="71"/>
      <c r="T296" s="72"/>
      <c r="U296" s="34"/>
      <c r="V296" s="34"/>
      <c r="W296" s="34"/>
      <c r="X296" s="34"/>
      <c r="Y296" s="34"/>
      <c r="Z296" s="34"/>
      <c r="AA296" s="34"/>
      <c r="AB296" s="34"/>
      <c r="AC296" s="34"/>
      <c r="AD296" s="34"/>
      <c r="AE296" s="34"/>
      <c r="AT296" s="17" t="s">
        <v>125</v>
      </c>
      <c r="AU296" s="17" t="s">
        <v>85</v>
      </c>
    </row>
    <row r="297" spans="1:65" s="2" customFormat="1" ht="21.75" customHeight="1">
      <c r="A297" s="34"/>
      <c r="B297" s="35"/>
      <c r="C297" s="203" t="s">
        <v>468</v>
      </c>
      <c r="D297" s="203" t="s">
        <v>119</v>
      </c>
      <c r="E297" s="204" t="s">
        <v>469</v>
      </c>
      <c r="F297" s="205" t="s">
        <v>470</v>
      </c>
      <c r="G297" s="206" t="s">
        <v>228</v>
      </c>
      <c r="H297" s="207">
        <v>17</v>
      </c>
      <c r="I297" s="208"/>
      <c r="J297" s="209">
        <f>ROUND(I297*H297,2)</f>
        <v>0</v>
      </c>
      <c r="K297" s="205" t="s">
        <v>1</v>
      </c>
      <c r="L297" s="39"/>
      <c r="M297" s="210" t="s">
        <v>1</v>
      </c>
      <c r="N297" s="211" t="s">
        <v>40</v>
      </c>
      <c r="O297" s="71"/>
      <c r="P297" s="212">
        <f>O297*H297</f>
        <v>0</v>
      </c>
      <c r="Q297" s="212">
        <v>0</v>
      </c>
      <c r="R297" s="212">
        <f>Q297*H297</f>
        <v>0</v>
      </c>
      <c r="S297" s="212">
        <v>0</v>
      </c>
      <c r="T297" s="213">
        <f>S297*H297</f>
        <v>0</v>
      </c>
      <c r="U297" s="34"/>
      <c r="V297" s="34"/>
      <c r="W297" s="34"/>
      <c r="X297" s="34"/>
      <c r="Y297" s="34"/>
      <c r="Z297" s="34"/>
      <c r="AA297" s="34"/>
      <c r="AB297" s="34"/>
      <c r="AC297" s="34"/>
      <c r="AD297" s="34"/>
      <c r="AE297" s="34"/>
      <c r="AR297" s="214" t="s">
        <v>133</v>
      </c>
      <c r="AT297" s="214" t="s">
        <v>119</v>
      </c>
      <c r="AU297" s="214" t="s">
        <v>85</v>
      </c>
      <c r="AY297" s="17" t="s">
        <v>116</v>
      </c>
      <c r="BE297" s="215">
        <f>IF(N297="základní",J297,0)</f>
        <v>0</v>
      </c>
      <c r="BF297" s="215">
        <f>IF(N297="snížená",J297,0)</f>
        <v>0</v>
      </c>
      <c r="BG297" s="215">
        <f>IF(N297="zákl. přenesená",J297,0)</f>
        <v>0</v>
      </c>
      <c r="BH297" s="215">
        <f>IF(N297="sníž. přenesená",J297,0)</f>
        <v>0</v>
      </c>
      <c r="BI297" s="215">
        <f>IF(N297="nulová",J297,0)</f>
        <v>0</v>
      </c>
      <c r="BJ297" s="17" t="s">
        <v>83</v>
      </c>
      <c r="BK297" s="215">
        <f>ROUND(I297*H297,2)</f>
        <v>0</v>
      </c>
      <c r="BL297" s="17" t="s">
        <v>133</v>
      </c>
      <c r="BM297" s="214" t="s">
        <v>471</v>
      </c>
    </row>
    <row r="298" spans="1:47" s="2" customFormat="1" ht="10.2">
      <c r="A298" s="34"/>
      <c r="B298" s="35"/>
      <c r="C298" s="36"/>
      <c r="D298" s="216" t="s">
        <v>125</v>
      </c>
      <c r="E298" s="36"/>
      <c r="F298" s="217" t="s">
        <v>472</v>
      </c>
      <c r="G298" s="36"/>
      <c r="H298" s="36"/>
      <c r="I298" s="115"/>
      <c r="J298" s="36"/>
      <c r="K298" s="36"/>
      <c r="L298" s="39"/>
      <c r="M298" s="218"/>
      <c r="N298" s="219"/>
      <c r="O298" s="71"/>
      <c r="P298" s="71"/>
      <c r="Q298" s="71"/>
      <c r="R298" s="71"/>
      <c r="S298" s="71"/>
      <c r="T298" s="72"/>
      <c r="U298" s="34"/>
      <c r="V298" s="34"/>
      <c r="W298" s="34"/>
      <c r="X298" s="34"/>
      <c r="Y298" s="34"/>
      <c r="Z298" s="34"/>
      <c r="AA298" s="34"/>
      <c r="AB298" s="34"/>
      <c r="AC298" s="34"/>
      <c r="AD298" s="34"/>
      <c r="AE298" s="34"/>
      <c r="AT298" s="17" t="s">
        <v>125</v>
      </c>
      <c r="AU298" s="17" t="s">
        <v>85</v>
      </c>
    </row>
    <row r="299" spans="2:51" s="13" customFormat="1" ht="20.4">
      <c r="B299" s="225"/>
      <c r="C299" s="226"/>
      <c r="D299" s="216" t="s">
        <v>218</v>
      </c>
      <c r="E299" s="227" t="s">
        <v>1</v>
      </c>
      <c r="F299" s="228" t="s">
        <v>473</v>
      </c>
      <c r="G299" s="226"/>
      <c r="H299" s="227" t="s">
        <v>1</v>
      </c>
      <c r="I299" s="229"/>
      <c r="J299" s="226"/>
      <c r="K299" s="226"/>
      <c r="L299" s="230"/>
      <c r="M299" s="231"/>
      <c r="N299" s="232"/>
      <c r="O299" s="232"/>
      <c r="P299" s="232"/>
      <c r="Q299" s="232"/>
      <c r="R299" s="232"/>
      <c r="S299" s="232"/>
      <c r="T299" s="233"/>
      <c r="AT299" s="234" t="s">
        <v>218</v>
      </c>
      <c r="AU299" s="234" t="s">
        <v>85</v>
      </c>
      <c r="AV299" s="13" t="s">
        <v>83</v>
      </c>
      <c r="AW299" s="13" t="s">
        <v>32</v>
      </c>
      <c r="AX299" s="13" t="s">
        <v>75</v>
      </c>
      <c r="AY299" s="234" t="s">
        <v>116</v>
      </c>
    </row>
    <row r="300" spans="2:51" s="14" customFormat="1" ht="10.2">
      <c r="B300" s="235"/>
      <c r="C300" s="236"/>
      <c r="D300" s="216" t="s">
        <v>218</v>
      </c>
      <c r="E300" s="237" t="s">
        <v>1</v>
      </c>
      <c r="F300" s="238" t="s">
        <v>192</v>
      </c>
      <c r="G300" s="236"/>
      <c r="H300" s="239">
        <v>17</v>
      </c>
      <c r="I300" s="240"/>
      <c r="J300" s="236"/>
      <c r="K300" s="236"/>
      <c r="L300" s="241"/>
      <c r="M300" s="242"/>
      <c r="N300" s="243"/>
      <c r="O300" s="243"/>
      <c r="P300" s="243"/>
      <c r="Q300" s="243"/>
      <c r="R300" s="243"/>
      <c r="S300" s="243"/>
      <c r="T300" s="244"/>
      <c r="AT300" s="245" t="s">
        <v>218</v>
      </c>
      <c r="AU300" s="245" t="s">
        <v>85</v>
      </c>
      <c r="AV300" s="14" t="s">
        <v>85</v>
      </c>
      <c r="AW300" s="14" t="s">
        <v>32</v>
      </c>
      <c r="AX300" s="14" t="s">
        <v>83</v>
      </c>
      <c r="AY300" s="245" t="s">
        <v>116</v>
      </c>
    </row>
    <row r="301" spans="1:65" s="2" customFormat="1" ht="21.75" customHeight="1">
      <c r="A301" s="34"/>
      <c r="B301" s="35"/>
      <c r="C301" s="203" t="s">
        <v>474</v>
      </c>
      <c r="D301" s="203" t="s">
        <v>119</v>
      </c>
      <c r="E301" s="204" t="s">
        <v>475</v>
      </c>
      <c r="F301" s="205" t="s">
        <v>476</v>
      </c>
      <c r="G301" s="206" t="s">
        <v>425</v>
      </c>
      <c r="H301" s="207">
        <v>1</v>
      </c>
      <c r="I301" s="208"/>
      <c r="J301" s="209">
        <f>ROUND(I301*H301,2)</f>
        <v>0</v>
      </c>
      <c r="K301" s="205" t="s">
        <v>1</v>
      </c>
      <c r="L301" s="39"/>
      <c r="M301" s="210" t="s">
        <v>1</v>
      </c>
      <c r="N301" s="211" t="s">
        <v>40</v>
      </c>
      <c r="O301" s="71"/>
      <c r="P301" s="212">
        <f>O301*H301</f>
        <v>0</v>
      </c>
      <c r="Q301" s="212">
        <v>0</v>
      </c>
      <c r="R301" s="212">
        <f>Q301*H301</f>
        <v>0</v>
      </c>
      <c r="S301" s="212">
        <v>0</v>
      </c>
      <c r="T301" s="213">
        <f>S301*H301</f>
        <v>0</v>
      </c>
      <c r="U301" s="34"/>
      <c r="V301" s="34"/>
      <c r="W301" s="34"/>
      <c r="X301" s="34"/>
      <c r="Y301" s="34"/>
      <c r="Z301" s="34"/>
      <c r="AA301" s="34"/>
      <c r="AB301" s="34"/>
      <c r="AC301" s="34"/>
      <c r="AD301" s="34"/>
      <c r="AE301" s="34"/>
      <c r="AR301" s="214" t="s">
        <v>133</v>
      </c>
      <c r="AT301" s="214" t="s">
        <v>119</v>
      </c>
      <c r="AU301" s="214" t="s">
        <v>85</v>
      </c>
      <c r="AY301" s="17" t="s">
        <v>116</v>
      </c>
      <c r="BE301" s="215">
        <f>IF(N301="základní",J301,0)</f>
        <v>0</v>
      </c>
      <c r="BF301" s="215">
        <f>IF(N301="snížená",J301,0)</f>
        <v>0</v>
      </c>
      <c r="BG301" s="215">
        <f>IF(N301="zákl. přenesená",J301,0)</f>
        <v>0</v>
      </c>
      <c r="BH301" s="215">
        <f>IF(N301="sníž. přenesená",J301,0)</f>
        <v>0</v>
      </c>
      <c r="BI301" s="215">
        <f>IF(N301="nulová",J301,0)</f>
        <v>0</v>
      </c>
      <c r="BJ301" s="17" t="s">
        <v>83</v>
      </c>
      <c r="BK301" s="215">
        <f>ROUND(I301*H301,2)</f>
        <v>0</v>
      </c>
      <c r="BL301" s="17" t="s">
        <v>133</v>
      </c>
      <c r="BM301" s="214" t="s">
        <v>477</v>
      </c>
    </row>
    <row r="302" spans="1:47" s="2" customFormat="1" ht="19.2">
      <c r="A302" s="34"/>
      <c r="B302" s="35"/>
      <c r="C302" s="36"/>
      <c r="D302" s="216" t="s">
        <v>125</v>
      </c>
      <c r="E302" s="36"/>
      <c r="F302" s="217" t="s">
        <v>476</v>
      </c>
      <c r="G302" s="36"/>
      <c r="H302" s="36"/>
      <c r="I302" s="115"/>
      <c r="J302" s="36"/>
      <c r="K302" s="36"/>
      <c r="L302" s="39"/>
      <c r="M302" s="218"/>
      <c r="N302" s="219"/>
      <c r="O302" s="71"/>
      <c r="P302" s="71"/>
      <c r="Q302" s="71"/>
      <c r="R302" s="71"/>
      <c r="S302" s="71"/>
      <c r="T302" s="72"/>
      <c r="U302" s="34"/>
      <c r="V302" s="34"/>
      <c r="W302" s="34"/>
      <c r="X302" s="34"/>
      <c r="Y302" s="34"/>
      <c r="Z302" s="34"/>
      <c r="AA302" s="34"/>
      <c r="AB302" s="34"/>
      <c r="AC302" s="34"/>
      <c r="AD302" s="34"/>
      <c r="AE302" s="34"/>
      <c r="AT302" s="17" t="s">
        <v>125</v>
      </c>
      <c r="AU302" s="17" t="s">
        <v>85</v>
      </c>
    </row>
    <row r="303" spans="2:63" s="12" customFormat="1" ht="22.8" customHeight="1">
      <c r="B303" s="187"/>
      <c r="C303" s="188"/>
      <c r="D303" s="189" t="s">
        <v>74</v>
      </c>
      <c r="E303" s="201" t="s">
        <v>478</v>
      </c>
      <c r="F303" s="201" t="s">
        <v>479</v>
      </c>
      <c r="G303" s="188"/>
      <c r="H303" s="188"/>
      <c r="I303" s="191"/>
      <c r="J303" s="202">
        <f>BK303</f>
        <v>0</v>
      </c>
      <c r="K303" s="188"/>
      <c r="L303" s="193"/>
      <c r="M303" s="194"/>
      <c r="N303" s="195"/>
      <c r="O303" s="195"/>
      <c r="P303" s="196">
        <f>SUM(P304:P305)</f>
        <v>0</v>
      </c>
      <c r="Q303" s="195"/>
      <c r="R303" s="196">
        <f>SUM(R304:R305)</f>
        <v>0</v>
      </c>
      <c r="S303" s="195"/>
      <c r="T303" s="197">
        <f>SUM(T304:T305)</f>
        <v>0</v>
      </c>
      <c r="AR303" s="198" t="s">
        <v>83</v>
      </c>
      <c r="AT303" s="199" t="s">
        <v>74</v>
      </c>
      <c r="AU303" s="199" t="s">
        <v>83</v>
      </c>
      <c r="AY303" s="198" t="s">
        <v>116</v>
      </c>
      <c r="BK303" s="200">
        <f>SUM(BK304:BK305)</f>
        <v>0</v>
      </c>
    </row>
    <row r="304" spans="1:65" s="2" customFormat="1" ht="21.75" customHeight="1">
      <c r="A304" s="34"/>
      <c r="B304" s="35"/>
      <c r="C304" s="203" t="s">
        <v>480</v>
      </c>
      <c r="D304" s="203" t="s">
        <v>119</v>
      </c>
      <c r="E304" s="204" t="s">
        <v>481</v>
      </c>
      <c r="F304" s="205" t="s">
        <v>482</v>
      </c>
      <c r="G304" s="206" t="s">
        <v>284</v>
      </c>
      <c r="H304" s="207">
        <v>110.399</v>
      </c>
      <c r="I304" s="208"/>
      <c r="J304" s="209">
        <f>ROUND(I304*H304,2)</f>
        <v>0</v>
      </c>
      <c r="K304" s="205" t="s">
        <v>139</v>
      </c>
      <c r="L304" s="39"/>
      <c r="M304" s="210" t="s">
        <v>1</v>
      </c>
      <c r="N304" s="211" t="s">
        <v>40</v>
      </c>
      <c r="O304" s="71"/>
      <c r="P304" s="212">
        <f>O304*H304</f>
        <v>0</v>
      </c>
      <c r="Q304" s="212">
        <v>0</v>
      </c>
      <c r="R304" s="212">
        <f>Q304*H304</f>
        <v>0</v>
      </c>
      <c r="S304" s="212">
        <v>0</v>
      </c>
      <c r="T304" s="213">
        <f>S304*H304</f>
        <v>0</v>
      </c>
      <c r="U304" s="34"/>
      <c r="V304" s="34"/>
      <c r="W304" s="34"/>
      <c r="X304" s="34"/>
      <c r="Y304" s="34"/>
      <c r="Z304" s="34"/>
      <c r="AA304" s="34"/>
      <c r="AB304" s="34"/>
      <c r="AC304" s="34"/>
      <c r="AD304" s="34"/>
      <c r="AE304" s="34"/>
      <c r="AR304" s="214" t="s">
        <v>133</v>
      </c>
      <c r="AT304" s="214" t="s">
        <v>119</v>
      </c>
      <c r="AU304" s="214" t="s">
        <v>85</v>
      </c>
      <c r="AY304" s="17" t="s">
        <v>116</v>
      </c>
      <c r="BE304" s="215">
        <f>IF(N304="základní",J304,0)</f>
        <v>0</v>
      </c>
      <c r="BF304" s="215">
        <f>IF(N304="snížená",J304,0)</f>
        <v>0</v>
      </c>
      <c r="BG304" s="215">
        <f>IF(N304="zákl. přenesená",J304,0)</f>
        <v>0</v>
      </c>
      <c r="BH304" s="215">
        <f>IF(N304="sníž. přenesená",J304,0)</f>
        <v>0</v>
      </c>
      <c r="BI304" s="215">
        <f>IF(N304="nulová",J304,0)</f>
        <v>0</v>
      </c>
      <c r="BJ304" s="17" t="s">
        <v>83</v>
      </c>
      <c r="BK304" s="215">
        <f>ROUND(I304*H304,2)</f>
        <v>0</v>
      </c>
      <c r="BL304" s="17" t="s">
        <v>133</v>
      </c>
      <c r="BM304" s="214" t="s">
        <v>483</v>
      </c>
    </row>
    <row r="305" spans="1:47" s="2" customFormat="1" ht="19.2">
      <c r="A305" s="34"/>
      <c r="B305" s="35"/>
      <c r="C305" s="36"/>
      <c r="D305" s="216" t="s">
        <v>125</v>
      </c>
      <c r="E305" s="36"/>
      <c r="F305" s="217" t="s">
        <v>484</v>
      </c>
      <c r="G305" s="36"/>
      <c r="H305" s="36"/>
      <c r="I305" s="115"/>
      <c r="J305" s="36"/>
      <c r="K305" s="36"/>
      <c r="L305" s="39"/>
      <c r="M305" s="220"/>
      <c r="N305" s="221"/>
      <c r="O305" s="222"/>
      <c r="P305" s="222"/>
      <c r="Q305" s="222"/>
      <c r="R305" s="222"/>
      <c r="S305" s="222"/>
      <c r="T305" s="223"/>
      <c r="U305" s="34"/>
      <c r="V305" s="34"/>
      <c r="W305" s="34"/>
      <c r="X305" s="34"/>
      <c r="Y305" s="34"/>
      <c r="Z305" s="34"/>
      <c r="AA305" s="34"/>
      <c r="AB305" s="34"/>
      <c r="AC305" s="34"/>
      <c r="AD305" s="34"/>
      <c r="AE305" s="34"/>
      <c r="AT305" s="17" t="s">
        <v>125</v>
      </c>
      <c r="AU305" s="17" t="s">
        <v>85</v>
      </c>
    </row>
    <row r="306" spans="1:31" s="2" customFormat="1" ht="6.9" customHeight="1">
      <c r="A306" s="34"/>
      <c r="B306" s="54"/>
      <c r="C306" s="55"/>
      <c r="D306" s="55"/>
      <c r="E306" s="55"/>
      <c r="F306" s="55"/>
      <c r="G306" s="55"/>
      <c r="H306" s="55"/>
      <c r="I306" s="152"/>
      <c r="J306" s="55"/>
      <c r="K306" s="55"/>
      <c r="L306" s="39"/>
      <c r="M306" s="34"/>
      <c r="O306" s="34"/>
      <c r="P306" s="34"/>
      <c r="Q306" s="34"/>
      <c r="R306" s="34"/>
      <c r="S306" s="34"/>
      <c r="T306" s="34"/>
      <c r="U306" s="34"/>
      <c r="V306" s="34"/>
      <c r="W306" s="34"/>
      <c r="X306" s="34"/>
      <c r="Y306" s="34"/>
      <c r="Z306" s="34"/>
      <c r="AA306" s="34"/>
      <c r="AB306" s="34"/>
      <c r="AC306" s="34"/>
      <c r="AD306" s="34"/>
      <c r="AE306" s="34"/>
    </row>
  </sheetData>
  <sheetProtection algorithmName="SHA-512" hashValue="kUIgpNpt3fdt/6RhtMJSMKXV7M6fuSj5Bzx1sjbhoodNvs9cwRb/aOFhSMjaDvy4houoKQpQ8JDqGt6psc22jw==" saltValue="qLI/7SOp+6WVzB3AP1ZM2bouXG4xEW++D7QnZO6Z+ffKIPMfvRWlUnux5fXQRW8gPZf8KOa0MA/4VpAuoST6vg==" spinCount="100000" sheet="1" objects="1" scenarios="1" formatColumns="0" formatRows="0" autoFilter="0"/>
  <autoFilter ref="C122:K305"/>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 Tomek</dc:creator>
  <cp:keywords/>
  <dc:description/>
  <cp:lastModifiedBy>Gorduličová Janka, Mgr.</cp:lastModifiedBy>
  <dcterms:created xsi:type="dcterms:W3CDTF">2021-01-11T10:24:34Z</dcterms:created>
  <dcterms:modified xsi:type="dcterms:W3CDTF">2021-03-02T18:43:13Z</dcterms:modified>
  <cp:category/>
  <cp:version/>
  <cp:contentType/>
  <cp:contentStatus/>
</cp:coreProperties>
</file>