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3 VZMR\2021\06 NOVÝ CHODNÍK\"/>
    </mc:Choice>
  </mc:AlternateContent>
  <workbookProtection workbookAlgorithmName="SHA-512" workbookHashValue="SxhPAloVSsM4icGKLNH6iSaidtIQhdOkesGxYcL0O89HTr7Alv7wisoDYqFJgNpX+cGyDWzNmFOBKdh3p7JqdQ==" workbookSaltValue="FoT05lEpPud7jd2BNaaoJQ==" workbookSpinCount="100000" lockStructure="1"/>
  <bookViews>
    <workbookView xWindow="0" yWindow="0" windowWidth="19200" windowHeight="12045" firstSheet="1" activeTab="1"/>
  </bookViews>
  <sheets>
    <sheet name="Pokyny pro vyplnění" sheetId="11" r:id="rId1"/>
    <sheet name="Stavba" sheetId="1" r:id="rId2"/>
    <sheet name="VzorPolozky" sheetId="10" state="hidden" r:id="rId3"/>
    <sheet name="01 1 Naklady" sheetId="12" r:id="rId4"/>
    <sheet name="01 2 Naklady" sheetId="13" r:id="rId5"/>
    <sheet name="SO101 1 Pol" sheetId="14" r:id="rId6"/>
    <sheet name="SO101 2 Pol" sheetId="15" r:id="rId7"/>
    <sheet name="SO201 1 Pol" sheetId="16" r:id="rId8"/>
    <sheet name="SO301 1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Naklady'!$1:$7</definedName>
    <definedName name="_xlnm.Print_Titles" localSheetId="4">'01 2 Naklady'!$1:$7</definedName>
    <definedName name="_xlnm.Print_Titles" localSheetId="5">'SO101 1 Pol'!$1:$7</definedName>
    <definedName name="_xlnm.Print_Titles" localSheetId="6">'SO101 2 Pol'!$1:$7</definedName>
    <definedName name="_xlnm.Print_Titles" localSheetId="7">'SO201 1 Pol'!$1:$7</definedName>
    <definedName name="_xlnm.Print_Titles" localSheetId="8">'SO301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Naklady'!$A$1:$X$39</definedName>
    <definedName name="_xlnm.Print_Area" localSheetId="4">'01 2 Naklady'!$A$1:$X$38</definedName>
    <definedName name="_xlnm.Print_Area" localSheetId="5">'SO101 1 Pol'!$A$1:$X$282</definedName>
    <definedName name="_xlnm.Print_Area" localSheetId="6">'SO101 2 Pol'!$A$1:$X$294</definedName>
    <definedName name="_xlnm.Print_Area" localSheetId="7">'SO201 1 Pol'!$A$1:$X$150</definedName>
    <definedName name="_xlnm.Print_Area" localSheetId="8">'SO301 1 Pol'!$A$1:$X$297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72" i="17" l="1"/>
  <c r="BA50" i="17"/>
  <c r="BA32" i="17"/>
  <c r="BA28" i="17"/>
  <c r="BA24" i="17"/>
  <c r="BA20" i="17"/>
  <c r="BA14" i="17"/>
  <c r="BA10" i="17"/>
  <c r="G9" i="17"/>
  <c r="M9" i="17" s="1"/>
  <c r="I9" i="17"/>
  <c r="K9" i="17"/>
  <c r="O9" i="17"/>
  <c r="Q9" i="17"/>
  <c r="V9" i="17"/>
  <c r="G13" i="17"/>
  <c r="M13" i="17" s="1"/>
  <c r="I13" i="17"/>
  <c r="K13" i="17"/>
  <c r="O13" i="17"/>
  <c r="Q13" i="17"/>
  <c r="V13" i="17"/>
  <c r="G19" i="17"/>
  <c r="M19" i="17" s="1"/>
  <c r="I19" i="17"/>
  <c r="K19" i="17"/>
  <c r="O19" i="17"/>
  <c r="Q19" i="17"/>
  <c r="V19" i="17"/>
  <c r="G23" i="17"/>
  <c r="I23" i="17"/>
  <c r="K23" i="17"/>
  <c r="O23" i="17"/>
  <c r="Q23" i="17"/>
  <c r="V23" i="17"/>
  <c r="G27" i="17"/>
  <c r="I27" i="17"/>
  <c r="K27" i="17"/>
  <c r="M27" i="17"/>
  <c r="O27" i="17"/>
  <c r="Q27" i="17"/>
  <c r="V27" i="17"/>
  <c r="G31" i="17"/>
  <c r="M31" i="17" s="1"/>
  <c r="I31" i="17"/>
  <c r="K31" i="17"/>
  <c r="O31" i="17"/>
  <c r="Q31" i="17"/>
  <c r="V31" i="17"/>
  <c r="G36" i="17"/>
  <c r="M36" i="17" s="1"/>
  <c r="I36" i="17"/>
  <c r="K36" i="17"/>
  <c r="O36" i="17"/>
  <c r="Q36" i="17"/>
  <c r="V36" i="17"/>
  <c r="G40" i="17"/>
  <c r="M40" i="17" s="1"/>
  <c r="I40" i="17"/>
  <c r="K40" i="17"/>
  <c r="O40" i="17"/>
  <c r="Q40" i="17"/>
  <c r="V40" i="17"/>
  <c r="G49" i="17"/>
  <c r="M49" i="17" s="1"/>
  <c r="I49" i="17"/>
  <c r="K49" i="17"/>
  <c r="O49" i="17"/>
  <c r="Q49" i="17"/>
  <c r="V49" i="17"/>
  <c r="G56" i="17"/>
  <c r="M56" i="17" s="1"/>
  <c r="I56" i="17"/>
  <c r="K56" i="17"/>
  <c r="O56" i="17"/>
  <c r="Q56" i="17"/>
  <c r="V56" i="17"/>
  <c r="G61" i="17"/>
  <c r="M61" i="17" s="1"/>
  <c r="I61" i="17"/>
  <c r="K61" i="17"/>
  <c r="O61" i="17"/>
  <c r="Q61" i="17"/>
  <c r="V61" i="17"/>
  <c r="G65" i="17"/>
  <c r="M65" i="17" s="1"/>
  <c r="I65" i="17"/>
  <c r="K65" i="17"/>
  <c r="O65" i="17"/>
  <c r="Q65" i="17"/>
  <c r="V65" i="17"/>
  <c r="G68" i="17"/>
  <c r="M68" i="17" s="1"/>
  <c r="I68" i="17"/>
  <c r="K68" i="17"/>
  <c r="O68" i="17"/>
  <c r="Q68" i="17"/>
  <c r="V68" i="17"/>
  <c r="G71" i="17"/>
  <c r="M71" i="17" s="1"/>
  <c r="I71" i="17"/>
  <c r="K71" i="17"/>
  <c r="O71" i="17"/>
  <c r="Q71" i="17"/>
  <c r="V71" i="17"/>
  <c r="G75" i="17"/>
  <c r="M75" i="17" s="1"/>
  <c r="I75" i="17"/>
  <c r="K75" i="17"/>
  <c r="O75" i="17"/>
  <c r="Q75" i="17"/>
  <c r="V75" i="17"/>
  <c r="G78" i="17"/>
  <c r="M78" i="17" s="1"/>
  <c r="I78" i="17"/>
  <c r="K78" i="17"/>
  <c r="O78" i="17"/>
  <c r="Q78" i="17"/>
  <c r="V78" i="17"/>
  <c r="G83" i="17"/>
  <c r="M83" i="17" s="1"/>
  <c r="I83" i="17"/>
  <c r="I82" i="17" s="1"/>
  <c r="K83" i="17"/>
  <c r="O83" i="17"/>
  <c r="O82" i="17" s="1"/>
  <c r="Q83" i="17"/>
  <c r="V83" i="17"/>
  <c r="G88" i="17"/>
  <c r="M88" i="17" s="1"/>
  <c r="I88" i="17"/>
  <c r="K88" i="17"/>
  <c r="O88" i="17"/>
  <c r="Q88" i="17"/>
  <c r="Q82" i="17" s="1"/>
  <c r="V88" i="17"/>
  <c r="G93" i="17"/>
  <c r="M93" i="17" s="1"/>
  <c r="I93" i="17"/>
  <c r="K93" i="17"/>
  <c r="O93" i="17"/>
  <c r="Q93" i="17"/>
  <c r="V93" i="17"/>
  <c r="G97" i="17"/>
  <c r="M97" i="17" s="1"/>
  <c r="I97" i="17"/>
  <c r="K97" i="17"/>
  <c r="O97" i="17"/>
  <c r="Q97" i="17"/>
  <c r="V97" i="17"/>
  <c r="G101" i="17"/>
  <c r="M101" i="17" s="1"/>
  <c r="I101" i="17"/>
  <c r="K101" i="17"/>
  <c r="O101" i="17"/>
  <c r="Q101" i="17"/>
  <c r="V101" i="17"/>
  <c r="G104" i="17"/>
  <c r="I104" i="17"/>
  <c r="K104" i="17"/>
  <c r="O104" i="17"/>
  <c r="Q104" i="17"/>
  <c r="V104" i="17"/>
  <c r="G108" i="17"/>
  <c r="M108" i="17" s="1"/>
  <c r="I108" i="17"/>
  <c r="K108" i="17"/>
  <c r="O108" i="17"/>
  <c r="Q108" i="17"/>
  <c r="V108" i="17"/>
  <c r="G111" i="17"/>
  <c r="M111" i="17" s="1"/>
  <c r="I111" i="17"/>
  <c r="K111" i="17"/>
  <c r="O111" i="17"/>
  <c r="Q111" i="17"/>
  <c r="V111" i="17"/>
  <c r="G115" i="17"/>
  <c r="M115" i="17" s="1"/>
  <c r="I115" i="17"/>
  <c r="K115" i="17"/>
  <c r="O115" i="17"/>
  <c r="Q115" i="17"/>
  <c r="V115" i="17"/>
  <c r="G118" i="17"/>
  <c r="M118" i="17" s="1"/>
  <c r="I118" i="17"/>
  <c r="K118" i="17"/>
  <c r="O118" i="17"/>
  <c r="Q118" i="17"/>
  <c r="V118" i="17"/>
  <c r="G122" i="17"/>
  <c r="M122" i="17" s="1"/>
  <c r="I122" i="17"/>
  <c r="K122" i="17"/>
  <c r="O122" i="17"/>
  <c r="Q122" i="17"/>
  <c r="V122" i="17"/>
  <c r="G125" i="17"/>
  <c r="M125" i="17" s="1"/>
  <c r="I125" i="17"/>
  <c r="K125" i="17"/>
  <c r="O125" i="17"/>
  <c r="Q125" i="17"/>
  <c r="V125" i="17"/>
  <c r="G129" i="17"/>
  <c r="M129" i="17" s="1"/>
  <c r="I129" i="17"/>
  <c r="K129" i="17"/>
  <c r="O129" i="17"/>
  <c r="Q129" i="17"/>
  <c r="V129" i="17"/>
  <c r="G132" i="17"/>
  <c r="M132" i="17" s="1"/>
  <c r="I132" i="17"/>
  <c r="K132" i="17"/>
  <c r="O132" i="17"/>
  <c r="Q132" i="17"/>
  <c r="V132" i="17"/>
  <c r="G136" i="17"/>
  <c r="M136" i="17" s="1"/>
  <c r="I136" i="17"/>
  <c r="K136" i="17"/>
  <c r="O136" i="17"/>
  <c r="Q136" i="17"/>
  <c r="V136" i="17"/>
  <c r="G139" i="17"/>
  <c r="M139" i="17" s="1"/>
  <c r="I139" i="17"/>
  <c r="K139" i="17"/>
  <c r="O139" i="17"/>
  <c r="Q139" i="17"/>
  <c r="V139" i="17"/>
  <c r="G143" i="17"/>
  <c r="M143" i="17" s="1"/>
  <c r="I143" i="17"/>
  <c r="K143" i="17"/>
  <c r="O143" i="17"/>
  <c r="Q143" i="17"/>
  <c r="V143" i="17"/>
  <c r="G147" i="17"/>
  <c r="M147" i="17" s="1"/>
  <c r="I147" i="17"/>
  <c r="K147" i="17"/>
  <c r="O147" i="17"/>
  <c r="Q147" i="17"/>
  <c r="V147" i="17"/>
  <c r="G152" i="17"/>
  <c r="M152" i="17" s="1"/>
  <c r="I152" i="17"/>
  <c r="K152" i="17"/>
  <c r="O152" i="17"/>
  <c r="Q152" i="17"/>
  <c r="V152" i="17"/>
  <c r="G155" i="17"/>
  <c r="M155" i="17" s="1"/>
  <c r="I155" i="17"/>
  <c r="K155" i="17"/>
  <c r="O155" i="17"/>
  <c r="Q155" i="17"/>
  <c r="V155" i="17"/>
  <c r="G158" i="17"/>
  <c r="M158" i="17" s="1"/>
  <c r="I158" i="17"/>
  <c r="K158" i="17"/>
  <c r="O158" i="17"/>
  <c r="Q158" i="17"/>
  <c r="V158" i="17"/>
  <c r="G161" i="17"/>
  <c r="M161" i="17" s="1"/>
  <c r="I161" i="17"/>
  <c r="K161" i="17"/>
  <c r="O161" i="17"/>
  <c r="Q161" i="17"/>
  <c r="V161" i="17"/>
  <c r="G164" i="17"/>
  <c r="M164" i="17" s="1"/>
  <c r="I164" i="17"/>
  <c r="K164" i="17"/>
  <c r="O164" i="17"/>
  <c r="Q164" i="17"/>
  <c r="V164" i="17"/>
  <c r="G167" i="17"/>
  <c r="M167" i="17" s="1"/>
  <c r="I167" i="17"/>
  <c r="K167" i="17"/>
  <c r="O167" i="17"/>
  <c r="Q167" i="17"/>
  <c r="V167" i="17"/>
  <c r="G170" i="17"/>
  <c r="M170" i="17" s="1"/>
  <c r="I170" i="17"/>
  <c r="K170" i="17"/>
  <c r="O170" i="17"/>
  <c r="Q170" i="17"/>
  <c r="V170" i="17"/>
  <c r="G173" i="17"/>
  <c r="M173" i="17" s="1"/>
  <c r="I173" i="17"/>
  <c r="K173" i="17"/>
  <c r="O173" i="17"/>
  <c r="Q173" i="17"/>
  <c r="V173" i="17"/>
  <c r="G176" i="17"/>
  <c r="M176" i="17" s="1"/>
  <c r="I176" i="17"/>
  <c r="K176" i="17"/>
  <c r="O176" i="17"/>
  <c r="Q176" i="17"/>
  <c r="V176" i="17"/>
  <c r="G179" i="17"/>
  <c r="M179" i="17" s="1"/>
  <c r="I179" i="17"/>
  <c r="K179" i="17"/>
  <c r="O179" i="17"/>
  <c r="Q179" i="17"/>
  <c r="V179" i="17"/>
  <c r="G182" i="17"/>
  <c r="M182" i="17" s="1"/>
  <c r="I182" i="17"/>
  <c r="K182" i="17"/>
  <c r="O182" i="17"/>
  <c r="Q182" i="17"/>
  <c r="V182" i="17"/>
  <c r="G185" i="17"/>
  <c r="M185" i="17" s="1"/>
  <c r="I185" i="17"/>
  <c r="K185" i="17"/>
  <c r="O185" i="17"/>
  <c r="Q185" i="17"/>
  <c r="V185" i="17"/>
  <c r="G188" i="17"/>
  <c r="M188" i="17" s="1"/>
  <c r="I188" i="17"/>
  <c r="K188" i="17"/>
  <c r="O188" i="17"/>
  <c r="Q188" i="17"/>
  <c r="V188" i="17"/>
  <c r="G191" i="17"/>
  <c r="M191" i="17" s="1"/>
  <c r="I191" i="17"/>
  <c r="K191" i="17"/>
  <c r="O191" i="17"/>
  <c r="Q191" i="17"/>
  <c r="V191" i="17"/>
  <c r="G194" i="17"/>
  <c r="M194" i="17" s="1"/>
  <c r="I194" i="17"/>
  <c r="K194" i="17"/>
  <c r="O194" i="17"/>
  <c r="Q194" i="17"/>
  <c r="V194" i="17"/>
  <c r="G197" i="17"/>
  <c r="M197" i="17" s="1"/>
  <c r="I197" i="17"/>
  <c r="K197" i="17"/>
  <c r="O197" i="17"/>
  <c r="Q197" i="17"/>
  <c r="V197" i="17"/>
  <c r="G200" i="17"/>
  <c r="M200" i="17" s="1"/>
  <c r="I200" i="17"/>
  <c r="K200" i="17"/>
  <c r="O200" i="17"/>
  <c r="Q200" i="17"/>
  <c r="V200" i="17"/>
  <c r="G203" i="17"/>
  <c r="M203" i="17" s="1"/>
  <c r="I203" i="17"/>
  <c r="K203" i="17"/>
  <c r="O203" i="17"/>
  <c r="Q203" i="17"/>
  <c r="V203" i="17"/>
  <c r="G206" i="17"/>
  <c r="M206" i="17" s="1"/>
  <c r="I206" i="17"/>
  <c r="K206" i="17"/>
  <c r="O206" i="17"/>
  <c r="Q206" i="17"/>
  <c r="V206" i="17"/>
  <c r="G209" i="17"/>
  <c r="M209" i="17" s="1"/>
  <c r="I209" i="17"/>
  <c r="K209" i="17"/>
  <c r="O209" i="17"/>
  <c r="Q209" i="17"/>
  <c r="V209" i="17"/>
  <c r="G212" i="17"/>
  <c r="M212" i="17" s="1"/>
  <c r="I212" i="17"/>
  <c r="K212" i="17"/>
  <c r="O212" i="17"/>
  <c r="Q212" i="17"/>
  <c r="V212" i="17"/>
  <c r="G215" i="17"/>
  <c r="M215" i="17" s="1"/>
  <c r="I215" i="17"/>
  <c r="K215" i="17"/>
  <c r="O215" i="17"/>
  <c r="Q215" i="17"/>
  <c r="V215" i="17"/>
  <c r="G218" i="17"/>
  <c r="M218" i="17" s="1"/>
  <c r="I218" i="17"/>
  <c r="K218" i="17"/>
  <c r="O218" i="17"/>
  <c r="Q218" i="17"/>
  <c r="V218" i="17"/>
  <c r="G221" i="17"/>
  <c r="M221" i="17" s="1"/>
  <c r="I221" i="17"/>
  <c r="K221" i="17"/>
  <c r="O221" i="17"/>
  <c r="Q221" i="17"/>
  <c r="V221" i="17"/>
  <c r="G224" i="17"/>
  <c r="M224" i="17" s="1"/>
  <c r="I224" i="17"/>
  <c r="K224" i="17"/>
  <c r="O224" i="17"/>
  <c r="Q224" i="17"/>
  <c r="V224" i="17"/>
  <c r="G227" i="17"/>
  <c r="M227" i="17" s="1"/>
  <c r="I227" i="17"/>
  <c r="K227" i="17"/>
  <c r="O227" i="17"/>
  <c r="Q227" i="17"/>
  <c r="V227" i="17"/>
  <c r="G230" i="17"/>
  <c r="M230" i="17" s="1"/>
  <c r="I230" i="17"/>
  <c r="K230" i="17"/>
  <c r="O230" i="17"/>
  <c r="Q230" i="17"/>
  <c r="V230" i="17"/>
  <c r="G233" i="17"/>
  <c r="M233" i="17" s="1"/>
  <c r="I233" i="17"/>
  <c r="K233" i="17"/>
  <c r="O233" i="17"/>
  <c r="Q233" i="17"/>
  <c r="V233" i="17"/>
  <c r="G236" i="17"/>
  <c r="M236" i="17" s="1"/>
  <c r="I236" i="17"/>
  <c r="K236" i="17"/>
  <c r="O236" i="17"/>
  <c r="Q236" i="17"/>
  <c r="V236" i="17"/>
  <c r="G240" i="17"/>
  <c r="M240" i="17" s="1"/>
  <c r="I240" i="17"/>
  <c r="K240" i="17"/>
  <c r="O240" i="17"/>
  <c r="Q240" i="17"/>
  <c r="V240" i="17"/>
  <c r="G244" i="17"/>
  <c r="M244" i="17" s="1"/>
  <c r="I244" i="17"/>
  <c r="K244" i="17"/>
  <c r="O244" i="17"/>
  <c r="Q244" i="17"/>
  <c r="V244" i="17"/>
  <c r="G248" i="17"/>
  <c r="M248" i="17" s="1"/>
  <c r="I248" i="17"/>
  <c r="K248" i="17"/>
  <c r="O248" i="17"/>
  <c r="Q248" i="17"/>
  <c r="V248" i="17"/>
  <c r="G251" i="17"/>
  <c r="M251" i="17" s="1"/>
  <c r="I251" i="17"/>
  <c r="K251" i="17"/>
  <c r="O251" i="17"/>
  <c r="Q251" i="17"/>
  <c r="V251" i="17"/>
  <c r="G254" i="17"/>
  <c r="M254" i="17" s="1"/>
  <c r="I254" i="17"/>
  <c r="K254" i="17"/>
  <c r="O254" i="17"/>
  <c r="Q254" i="17"/>
  <c r="V254" i="17"/>
  <c r="G257" i="17"/>
  <c r="M257" i="17" s="1"/>
  <c r="I257" i="17"/>
  <c r="K257" i="17"/>
  <c r="O257" i="17"/>
  <c r="Q257" i="17"/>
  <c r="V257" i="17"/>
  <c r="G261" i="17"/>
  <c r="M261" i="17" s="1"/>
  <c r="I261" i="17"/>
  <c r="K261" i="17"/>
  <c r="O261" i="17"/>
  <c r="Q261" i="17"/>
  <c r="V261" i="17"/>
  <c r="G264" i="17"/>
  <c r="M264" i="17" s="1"/>
  <c r="I264" i="17"/>
  <c r="K264" i="17"/>
  <c r="O264" i="17"/>
  <c r="Q264" i="17"/>
  <c r="V264" i="17"/>
  <c r="G267" i="17"/>
  <c r="M267" i="17" s="1"/>
  <c r="I267" i="17"/>
  <c r="K267" i="17"/>
  <c r="O267" i="17"/>
  <c r="Q267" i="17"/>
  <c r="V267" i="17"/>
  <c r="G270" i="17"/>
  <c r="M270" i="17" s="1"/>
  <c r="I270" i="17"/>
  <c r="K270" i="17"/>
  <c r="O270" i="17"/>
  <c r="Q270" i="17"/>
  <c r="V270" i="17"/>
  <c r="G273" i="17"/>
  <c r="I66" i="1" s="1"/>
  <c r="G274" i="17"/>
  <c r="M274" i="17" s="1"/>
  <c r="I274" i="17"/>
  <c r="K274" i="17"/>
  <c r="O274" i="17"/>
  <c r="O273" i="17" s="1"/>
  <c r="Q274" i="17"/>
  <c r="V274" i="17"/>
  <c r="V273" i="17" s="1"/>
  <c r="G279" i="17"/>
  <c r="M279" i="17" s="1"/>
  <c r="I279" i="17"/>
  <c r="K279" i="17"/>
  <c r="O279" i="17"/>
  <c r="Q279" i="17"/>
  <c r="V279" i="17"/>
  <c r="G283" i="17"/>
  <c r="G282" i="17" s="1"/>
  <c r="I283" i="17"/>
  <c r="I282" i="17" s="1"/>
  <c r="K283" i="17"/>
  <c r="K282" i="17" s="1"/>
  <c r="O283" i="17"/>
  <c r="O282" i="17" s="1"/>
  <c r="Q283" i="17"/>
  <c r="Q282" i="17" s="1"/>
  <c r="V283" i="17"/>
  <c r="V282" i="17" s="1"/>
  <c r="G288" i="17"/>
  <c r="I288" i="17"/>
  <c r="K288" i="17"/>
  <c r="O288" i="17"/>
  <c r="O287" i="17" s="1"/>
  <c r="Q288" i="17"/>
  <c r="V288" i="17"/>
  <c r="G291" i="17"/>
  <c r="M291" i="17" s="1"/>
  <c r="I291" i="17"/>
  <c r="K291" i="17"/>
  <c r="O291" i="17"/>
  <c r="Q291" i="17"/>
  <c r="V291" i="17"/>
  <c r="G293" i="17"/>
  <c r="M293" i="17" s="1"/>
  <c r="I293" i="17"/>
  <c r="K293" i="17"/>
  <c r="O293" i="17"/>
  <c r="Q293" i="17"/>
  <c r="V293" i="17"/>
  <c r="AE296" i="17"/>
  <c r="BA122" i="16"/>
  <c r="BA121" i="16"/>
  <c r="BA116" i="16"/>
  <c r="BA112" i="16"/>
  <c r="BA60" i="16"/>
  <c r="BA56" i="16"/>
  <c r="BA40" i="16"/>
  <c r="BA33" i="16"/>
  <c r="G9" i="16"/>
  <c r="M9" i="16" s="1"/>
  <c r="I9" i="16"/>
  <c r="K9" i="16"/>
  <c r="O9" i="16"/>
  <c r="Q9" i="16"/>
  <c r="V9" i="16"/>
  <c r="G13" i="16"/>
  <c r="M13" i="16" s="1"/>
  <c r="I13" i="16"/>
  <c r="K13" i="16"/>
  <c r="O13" i="16"/>
  <c r="Q13" i="16"/>
  <c r="V13" i="16"/>
  <c r="G17" i="16"/>
  <c r="M17" i="16" s="1"/>
  <c r="I17" i="16"/>
  <c r="K17" i="16"/>
  <c r="O17" i="16"/>
  <c r="Q17" i="16"/>
  <c r="V17" i="16"/>
  <c r="G21" i="16"/>
  <c r="I21" i="16"/>
  <c r="K21" i="16"/>
  <c r="O21" i="16"/>
  <c r="Q21" i="16"/>
  <c r="V21" i="16"/>
  <c r="G25" i="16"/>
  <c r="M25" i="16" s="1"/>
  <c r="I25" i="16"/>
  <c r="K25" i="16"/>
  <c r="O25" i="16"/>
  <c r="Q25" i="16"/>
  <c r="V25" i="16"/>
  <c r="G28" i="16"/>
  <c r="M28" i="16" s="1"/>
  <c r="I28" i="16"/>
  <c r="K28" i="16"/>
  <c r="O28" i="16"/>
  <c r="Q28" i="16"/>
  <c r="V28" i="16"/>
  <c r="G32" i="16"/>
  <c r="M32" i="16" s="1"/>
  <c r="I32" i="16"/>
  <c r="K32" i="16"/>
  <c r="O32" i="16"/>
  <c r="Q32" i="16"/>
  <c r="V32" i="16"/>
  <c r="G36" i="16"/>
  <c r="M36" i="16" s="1"/>
  <c r="I36" i="16"/>
  <c r="K36" i="16"/>
  <c r="O36" i="16"/>
  <c r="Q36" i="16"/>
  <c r="V36" i="16"/>
  <c r="G39" i="16"/>
  <c r="M39" i="16" s="1"/>
  <c r="I39" i="16"/>
  <c r="K39" i="16"/>
  <c r="O39" i="16"/>
  <c r="Q39" i="16"/>
  <c r="V39" i="16"/>
  <c r="G44" i="16"/>
  <c r="M44" i="16" s="1"/>
  <c r="I44" i="16"/>
  <c r="K44" i="16"/>
  <c r="O44" i="16"/>
  <c r="Q44" i="16"/>
  <c r="V44" i="16"/>
  <c r="G48" i="16"/>
  <c r="M48" i="16" s="1"/>
  <c r="I48" i="16"/>
  <c r="K48" i="16"/>
  <c r="O48" i="16"/>
  <c r="Q48" i="16"/>
  <c r="V48" i="16"/>
  <c r="G51" i="16"/>
  <c r="M51" i="16" s="1"/>
  <c r="I51" i="16"/>
  <c r="K51" i="16"/>
  <c r="O51" i="16"/>
  <c r="Q51" i="16"/>
  <c r="V51" i="16"/>
  <c r="G55" i="16"/>
  <c r="M55" i="16" s="1"/>
  <c r="I55" i="16"/>
  <c r="K55" i="16"/>
  <c r="O55" i="16"/>
  <c r="Q55" i="16"/>
  <c r="V55" i="16"/>
  <c r="G59" i="16"/>
  <c r="M59" i="16" s="1"/>
  <c r="I59" i="16"/>
  <c r="K59" i="16"/>
  <c r="O59" i="16"/>
  <c r="Q59" i="16"/>
  <c r="V59" i="16"/>
  <c r="G63" i="16"/>
  <c r="I63" i="16"/>
  <c r="K63" i="16"/>
  <c r="O63" i="16"/>
  <c r="Q63" i="16"/>
  <c r="V63" i="16"/>
  <c r="G66" i="16"/>
  <c r="M66" i="16" s="1"/>
  <c r="I66" i="16"/>
  <c r="K66" i="16"/>
  <c r="O66" i="16"/>
  <c r="Q66" i="16"/>
  <c r="Q54" i="16" s="1"/>
  <c r="V66" i="16"/>
  <c r="G71" i="16"/>
  <c r="M71" i="16" s="1"/>
  <c r="I71" i="16"/>
  <c r="K71" i="16"/>
  <c r="O71" i="16"/>
  <c r="Q71" i="16"/>
  <c r="V71" i="16"/>
  <c r="G74" i="16"/>
  <c r="M74" i="16" s="1"/>
  <c r="I74" i="16"/>
  <c r="K74" i="16"/>
  <c r="O74" i="16"/>
  <c r="Q74" i="16"/>
  <c r="V74" i="16"/>
  <c r="G79" i="16"/>
  <c r="M79" i="16" s="1"/>
  <c r="I79" i="16"/>
  <c r="K79" i="16"/>
  <c r="O79" i="16"/>
  <c r="Q79" i="16"/>
  <c r="V79" i="16"/>
  <c r="G82" i="16"/>
  <c r="M82" i="16" s="1"/>
  <c r="I82" i="16"/>
  <c r="K82" i="16"/>
  <c r="O82" i="16"/>
  <c r="Q82" i="16"/>
  <c r="V82" i="16"/>
  <c r="G85" i="16"/>
  <c r="M85" i="16" s="1"/>
  <c r="I85" i="16"/>
  <c r="K85" i="16"/>
  <c r="O85" i="16"/>
  <c r="Q85" i="16"/>
  <c r="V85" i="16"/>
  <c r="G89" i="16"/>
  <c r="M89" i="16" s="1"/>
  <c r="I89" i="16"/>
  <c r="K89" i="16"/>
  <c r="O89" i="16"/>
  <c r="Q89" i="16"/>
  <c r="V89" i="16"/>
  <c r="G94" i="16"/>
  <c r="M94" i="16" s="1"/>
  <c r="I94" i="16"/>
  <c r="K94" i="16"/>
  <c r="O94" i="16"/>
  <c r="Q94" i="16"/>
  <c r="V94" i="16"/>
  <c r="G97" i="16"/>
  <c r="M97" i="16" s="1"/>
  <c r="I97" i="16"/>
  <c r="K97" i="16"/>
  <c r="O97" i="16"/>
  <c r="Q97" i="16"/>
  <c r="V97" i="16"/>
  <c r="G101" i="16"/>
  <c r="I101" i="16"/>
  <c r="K101" i="16"/>
  <c r="O101" i="16"/>
  <c r="Q101" i="16"/>
  <c r="V101" i="16"/>
  <c r="G106" i="16"/>
  <c r="M106" i="16" s="1"/>
  <c r="I106" i="16"/>
  <c r="K106" i="16"/>
  <c r="O106" i="16"/>
  <c r="Q106" i="16"/>
  <c r="Q93" i="16" s="1"/>
  <c r="V106" i="16"/>
  <c r="K110" i="16"/>
  <c r="G111" i="16"/>
  <c r="G110" i="16" s="1"/>
  <c r="I63" i="1" s="1"/>
  <c r="I111" i="16"/>
  <c r="I110" i="16" s="1"/>
  <c r="K111" i="16"/>
  <c r="O111" i="16"/>
  <c r="O110" i="16" s="1"/>
  <c r="Q111" i="16"/>
  <c r="Q110" i="16" s="1"/>
  <c r="V111" i="16"/>
  <c r="V110" i="16" s="1"/>
  <c r="G115" i="16"/>
  <c r="I115" i="16"/>
  <c r="I114" i="16" s="1"/>
  <c r="K115" i="16"/>
  <c r="K114" i="16" s="1"/>
  <c r="O115" i="16"/>
  <c r="O114" i="16" s="1"/>
  <c r="Q115" i="16"/>
  <c r="Q114" i="16" s="1"/>
  <c r="V115" i="16"/>
  <c r="V114" i="16" s="1"/>
  <c r="K119" i="16"/>
  <c r="V119" i="16"/>
  <c r="G120" i="16"/>
  <c r="I120" i="16"/>
  <c r="I119" i="16" s="1"/>
  <c r="K120" i="16"/>
  <c r="O120" i="16"/>
  <c r="O119" i="16" s="1"/>
  <c r="Q120" i="16"/>
  <c r="Q119" i="16" s="1"/>
  <c r="V120" i="16"/>
  <c r="G125" i="16"/>
  <c r="M125" i="16" s="1"/>
  <c r="I125" i="16"/>
  <c r="K125" i="16"/>
  <c r="O125" i="16"/>
  <c r="O124" i="16" s="1"/>
  <c r="Q125" i="16"/>
  <c r="Q124" i="16" s="1"/>
  <c r="V125" i="16"/>
  <c r="G129" i="16"/>
  <c r="M129" i="16" s="1"/>
  <c r="I129" i="16"/>
  <c r="K129" i="16"/>
  <c r="K124" i="16" s="1"/>
  <c r="O129" i="16"/>
  <c r="Q129" i="16"/>
  <c r="V129" i="16"/>
  <c r="V124" i="16" s="1"/>
  <c r="G132" i="16"/>
  <c r="I132" i="16"/>
  <c r="K132" i="16"/>
  <c r="M132" i="16"/>
  <c r="O132" i="16"/>
  <c r="Q132" i="16"/>
  <c r="V132" i="16"/>
  <c r="K135" i="16"/>
  <c r="G136" i="16"/>
  <c r="M136" i="16" s="1"/>
  <c r="M135" i="16" s="1"/>
  <c r="I136" i="16"/>
  <c r="I135" i="16" s="1"/>
  <c r="K136" i="16"/>
  <c r="O136" i="16"/>
  <c r="O135" i="16" s="1"/>
  <c r="Q136" i="16"/>
  <c r="Q135" i="16" s="1"/>
  <c r="V136" i="16"/>
  <c r="V135" i="16" s="1"/>
  <c r="G141" i="16"/>
  <c r="M141" i="16" s="1"/>
  <c r="I141" i="16"/>
  <c r="K141" i="16"/>
  <c r="K140" i="16" s="1"/>
  <c r="O141" i="16"/>
  <c r="Q141" i="16"/>
  <c r="Q140" i="16" s="1"/>
  <c r="V141" i="16"/>
  <c r="G144" i="16"/>
  <c r="I144" i="16"/>
  <c r="K144" i="16"/>
  <c r="O144" i="16"/>
  <c r="Q144" i="16"/>
  <c r="V144" i="16"/>
  <c r="V140" i="16" s="1"/>
  <c r="G146" i="16"/>
  <c r="M146" i="16" s="1"/>
  <c r="I146" i="16"/>
  <c r="K146" i="16"/>
  <c r="O146" i="16"/>
  <c r="Q146" i="16"/>
  <c r="V146" i="16"/>
  <c r="AE149" i="16"/>
  <c r="BA192" i="15"/>
  <c r="BA181" i="15"/>
  <c r="BA141" i="15"/>
  <c r="BA137" i="15"/>
  <c r="BA101" i="15"/>
  <c r="BA85" i="15"/>
  <c r="BA74" i="15"/>
  <c r="BA68" i="15"/>
  <c r="BA60" i="15"/>
  <c r="BA55" i="15"/>
  <c r="BA51" i="15"/>
  <c r="BA46" i="15"/>
  <c r="BA42" i="15"/>
  <c r="BA38" i="15"/>
  <c r="BA26" i="15"/>
  <c r="BA19" i="15"/>
  <c r="G9" i="15"/>
  <c r="I9" i="15"/>
  <c r="K9" i="15"/>
  <c r="O9" i="15"/>
  <c r="Q9" i="15"/>
  <c r="V9" i="15"/>
  <c r="G12" i="15"/>
  <c r="M12" i="15" s="1"/>
  <c r="I12" i="15"/>
  <c r="K12" i="15"/>
  <c r="O12" i="15"/>
  <c r="Q12" i="15"/>
  <c r="V12" i="15"/>
  <c r="G15" i="15"/>
  <c r="M15" i="15" s="1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2" i="15"/>
  <c r="M22" i="15" s="1"/>
  <c r="I22" i="15"/>
  <c r="K22" i="15"/>
  <c r="O22" i="15"/>
  <c r="Q22" i="15"/>
  <c r="V22" i="15"/>
  <c r="G25" i="15"/>
  <c r="M25" i="15" s="1"/>
  <c r="I25" i="15"/>
  <c r="K25" i="15"/>
  <c r="O25" i="15"/>
  <c r="Q25" i="15"/>
  <c r="V25" i="15"/>
  <c r="G29" i="15"/>
  <c r="M29" i="15" s="1"/>
  <c r="I29" i="15"/>
  <c r="K29" i="15"/>
  <c r="O29" i="15"/>
  <c r="Q29" i="15"/>
  <c r="V29" i="15"/>
  <c r="G33" i="15"/>
  <c r="M33" i="15" s="1"/>
  <c r="I33" i="15"/>
  <c r="K33" i="15"/>
  <c r="O33" i="15"/>
  <c r="Q33" i="15"/>
  <c r="V33" i="15"/>
  <c r="G37" i="15"/>
  <c r="M37" i="15" s="1"/>
  <c r="I37" i="15"/>
  <c r="K37" i="15"/>
  <c r="O37" i="15"/>
  <c r="Q37" i="15"/>
  <c r="V37" i="15"/>
  <c r="G41" i="15"/>
  <c r="M41" i="15" s="1"/>
  <c r="I41" i="15"/>
  <c r="K41" i="15"/>
  <c r="O41" i="15"/>
  <c r="Q41" i="15"/>
  <c r="V41" i="15"/>
  <c r="G45" i="15"/>
  <c r="M45" i="15" s="1"/>
  <c r="I45" i="15"/>
  <c r="K45" i="15"/>
  <c r="O45" i="15"/>
  <c r="Q45" i="15"/>
  <c r="V45" i="15"/>
  <c r="G50" i="15"/>
  <c r="M50" i="15" s="1"/>
  <c r="I50" i="15"/>
  <c r="K50" i="15"/>
  <c r="O50" i="15"/>
  <c r="Q50" i="15"/>
  <c r="V50" i="15"/>
  <c r="G54" i="15"/>
  <c r="M54" i="15" s="1"/>
  <c r="I54" i="15"/>
  <c r="K54" i="15"/>
  <c r="O54" i="15"/>
  <c r="Q54" i="15"/>
  <c r="V54" i="15"/>
  <c r="G59" i="15"/>
  <c r="M59" i="15" s="1"/>
  <c r="I59" i="15"/>
  <c r="K59" i="15"/>
  <c r="O59" i="15"/>
  <c r="Q59" i="15"/>
  <c r="V59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3" i="15"/>
  <c r="M73" i="15" s="1"/>
  <c r="I73" i="15"/>
  <c r="K73" i="15"/>
  <c r="O73" i="15"/>
  <c r="Q73" i="15"/>
  <c r="V73" i="15"/>
  <c r="G78" i="15"/>
  <c r="M78" i="15" s="1"/>
  <c r="I78" i="15"/>
  <c r="K78" i="15"/>
  <c r="O78" i="15"/>
  <c r="Q78" i="15"/>
  <c r="V78" i="15"/>
  <c r="G81" i="15"/>
  <c r="M81" i="15" s="1"/>
  <c r="I81" i="15"/>
  <c r="K81" i="15"/>
  <c r="O81" i="15"/>
  <c r="Q81" i="15"/>
  <c r="V81" i="15"/>
  <c r="G84" i="15"/>
  <c r="M84" i="15" s="1"/>
  <c r="I84" i="15"/>
  <c r="K84" i="15"/>
  <c r="O84" i="15"/>
  <c r="Q84" i="15"/>
  <c r="V84" i="15"/>
  <c r="G89" i="15"/>
  <c r="M89" i="15" s="1"/>
  <c r="I89" i="15"/>
  <c r="K89" i="15"/>
  <c r="O89" i="15"/>
  <c r="Q89" i="15"/>
  <c r="V89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100" i="15"/>
  <c r="M100" i="15" s="1"/>
  <c r="I100" i="15"/>
  <c r="K100" i="15"/>
  <c r="O100" i="15"/>
  <c r="Q100" i="15"/>
  <c r="V100" i="15"/>
  <c r="G104" i="15"/>
  <c r="M104" i="15" s="1"/>
  <c r="I104" i="15"/>
  <c r="K104" i="15"/>
  <c r="O104" i="15"/>
  <c r="Q104" i="15"/>
  <c r="V104" i="15"/>
  <c r="G108" i="15"/>
  <c r="M108" i="15" s="1"/>
  <c r="I108" i="15"/>
  <c r="K108" i="15"/>
  <c r="O108" i="15"/>
  <c r="Q108" i="15"/>
  <c r="V108" i="15"/>
  <c r="G115" i="15"/>
  <c r="M115" i="15" s="1"/>
  <c r="I115" i="15"/>
  <c r="K115" i="15"/>
  <c r="O115" i="15"/>
  <c r="Q115" i="15"/>
  <c r="V115" i="15"/>
  <c r="G119" i="15"/>
  <c r="M119" i="15" s="1"/>
  <c r="I119" i="15"/>
  <c r="K119" i="15"/>
  <c r="O119" i="15"/>
  <c r="Q119" i="15"/>
  <c r="V119" i="15"/>
  <c r="G122" i="15"/>
  <c r="M122" i="15" s="1"/>
  <c r="I122" i="15"/>
  <c r="K122" i="15"/>
  <c r="O122" i="15"/>
  <c r="Q122" i="15"/>
  <c r="V122" i="15"/>
  <c r="G125" i="15"/>
  <c r="M125" i="15" s="1"/>
  <c r="I125" i="15"/>
  <c r="K125" i="15"/>
  <c r="O125" i="15"/>
  <c r="Q125" i="15"/>
  <c r="V125" i="15"/>
  <c r="G129" i="15"/>
  <c r="I129" i="15"/>
  <c r="K129" i="15"/>
  <c r="O129" i="15"/>
  <c r="O128" i="15" s="1"/>
  <c r="Q129" i="15"/>
  <c r="V129" i="15"/>
  <c r="G132" i="15"/>
  <c r="M132" i="15" s="1"/>
  <c r="I132" i="15"/>
  <c r="K132" i="15"/>
  <c r="O132" i="15"/>
  <c r="Q132" i="15"/>
  <c r="V132" i="15"/>
  <c r="G136" i="15"/>
  <c r="M136" i="15" s="1"/>
  <c r="I136" i="15"/>
  <c r="K136" i="15"/>
  <c r="O136" i="15"/>
  <c r="Q136" i="15"/>
  <c r="V136" i="15"/>
  <c r="G140" i="15"/>
  <c r="M140" i="15" s="1"/>
  <c r="I140" i="15"/>
  <c r="K140" i="15"/>
  <c r="O140" i="15"/>
  <c r="Q140" i="15"/>
  <c r="V140" i="15"/>
  <c r="G144" i="15"/>
  <c r="M144" i="15" s="1"/>
  <c r="I144" i="15"/>
  <c r="K144" i="15"/>
  <c r="O144" i="15"/>
  <c r="Q144" i="15"/>
  <c r="V144" i="15"/>
  <c r="G147" i="15"/>
  <c r="M147" i="15" s="1"/>
  <c r="I147" i="15"/>
  <c r="K147" i="15"/>
  <c r="O147" i="15"/>
  <c r="Q147" i="15"/>
  <c r="V147" i="15"/>
  <c r="G150" i="15"/>
  <c r="M150" i="15" s="1"/>
  <c r="I150" i="15"/>
  <c r="K150" i="15"/>
  <c r="O150" i="15"/>
  <c r="Q150" i="15"/>
  <c r="V150" i="15"/>
  <c r="G154" i="15"/>
  <c r="I154" i="15"/>
  <c r="K154" i="15"/>
  <c r="O154" i="15"/>
  <c r="Q154" i="15"/>
  <c r="V154" i="15"/>
  <c r="G157" i="15"/>
  <c r="M157" i="15" s="1"/>
  <c r="I157" i="15"/>
  <c r="K157" i="15"/>
  <c r="O157" i="15"/>
  <c r="Q157" i="15"/>
  <c r="V157" i="15"/>
  <c r="G160" i="15"/>
  <c r="M160" i="15" s="1"/>
  <c r="I160" i="15"/>
  <c r="K160" i="15"/>
  <c r="O160" i="15"/>
  <c r="Q160" i="15"/>
  <c r="V160" i="15"/>
  <c r="G163" i="15"/>
  <c r="M163" i="15" s="1"/>
  <c r="I163" i="15"/>
  <c r="K163" i="15"/>
  <c r="K153" i="15" s="1"/>
  <c r="O163" i="15"/>
  <c r="Q163" i="15"/>
  <c r="V163" i="15"/>
  <c r="G165" i="15"/>
  <c r="M165" i="15" s="1"/>
  <c r="I165" i="15"/>
  <c r="K165" i="15"/>
  <c r="O165" i="15"/>
  <c r="Q165" i="15"/>
  <c r="V165" i="15"/>
  <c r="G167" i="15"/>
  <c r="G168" i="15"/>
  <c r="M168" i="15" s="1"/>
  <c r="M167" i="15" s="1"/>
  <c r="I168" i="15"/>
  <c r="I167" i="15" s="1"/>
  <c r="K168" i="15"/>
  <c r="K167" i="15" s="1"/>
  <c r="O168" i="15"/>
  <c r="O167" i="15" s="1"/>
  <c r="Q168" i="15"/>
  <c r="Q167" i="15" s="1"/>
  <c r="V168" i="15"/>
  <c r="V167" i="15" s="1"/>
  <c r="G173" i="15"/>
  <c r="M173" i="15" s="1"/>
  <c r="I173" i="15"/>
  <c r="K173" i="15"/>
  <c r="O173" i="15"/>
  <c r="Q173" i="15"/>
  <c r="V173" i="15"/>
  <c r="G177" i="15"/>
  <c r="I177" i="15"/>
  <c r="K177" i="15"/>
  <c r="O177" i="15"/>
  <c r="Q177" i="15"/>
  <c r="V177" i="15"/>
  <c r="G180" i="15"/>
  <c r="M180" i="15" s="1"/>
  <c r="I180" i="15"/>
  <c r="K180" i="15"/>
  <c r="O180" i="15"/>
  <c r="Q180" i="15"/>
  <c r="V180" i="15"/>
  <c r="G185" i="15"/>
  <c r="I185" i="15"/>
  <c r="K185" i="15"/>
  <c r="M185" i="15"/>
  <c r="O185" i="15"/>
  <c r="Q185" i="15"/>
  <c r="V185" i="15"/>
  <c r="G188" i="15"/>
  <c r="M188" i="15" s="1"/>
  <c r="I188" i="15"/>
  <c r="K188" i="15"/>
  <c r="O188" i="15"/>
  <c r="Q188" i="15"/>
  <c r="V188" i="15"/>
  <c r="G191" i="15"/>
  <c r="M191" i="15" s="1"/>
  <c r="I191" i="15"/>
  <c r="K191" i="15"/>
  <c r="O191" i="15"/>
  <c r="Q191" i="15"/>
  <c r="V191" i="15"/>
  <c r="G196" i="15"/>
  <c r="M196" i="15" s="1"/>
  <c r="I196" i="15"/>
  <c r="K196" i="15"/>
  <c r="O196" i="15"/>
  <c r="Q196" i="15"/>
  <c r="V196" i="15"/>
  <c r="G199" i="15"/>
  <c r="M199" i="15" s="1"/>
  <c r="I199" i="15"/>
  <c r="K199" i="15"/>
  <c r="O199" i="15"/>
  <c r="Q199" i="15"/>
  <c r="V199" i="15"/>
  <c r="G204" i="15"/>
  <c r="M204" i="15" s="1"/>
  <c r="I204" i="15"/>
  <c r="K204" i="15"/>
  <c r="O204" i="15"/>
  <c r="Q204" i="15"/>
  <c r="V204" i="15"/>
  <c r="G207" i="15"/>
  <c r="M207" i="15" s="1"/>
  <c r="I207" i="15"/>
  <c r="K207" i="15"/>
  <c r="O207" i="15"/>
  <c r="Q207" i="15"/>
  <c r="V207" i="15"/>
  <c r="G210" i="15"/>
  <c r="M210" i="15" s="1"/>
  <c r="I210" i="15"/>
  <c r="K210" i="15"/>
  <c r="O210" i="15"/>
  <c r="Q210" i="15"/>
  <c r="V210" i="15"/>
  <c r="G214" i="15"/>
  <c r="M214" i="15" s="1"/>
  <c r="I214" i="15"/>
  <c r="K214" i="15"/>
  <c r="O214" i="15"/>
  <c r="Q214" i="15"/>
  <c r="V214" i="15"/>
  <c r="G217" i="15"/>
  <c r="M217" i="15" s="1"/>
  <c r="I217" i="15"/>
  <c r="K217" i="15"/>
  <c r="O217" i="15"/>
  <c r="Q217" i="15"/>
  <c r="V217" i="15"/>
  <c r="G221" i="15"/>
  <c r="I221" i="15"/>
  <c r="K221" i="15"/>
  <c r="K220" i="15" s="1"/>
  <c r="O221" i="15"/>
  <c r="Q221" i="15"/>
  <c r="V221" i="15"/>
  <c r="G225" i="15"/>
  <c r="M225" i="15" s="1"/>
  <c r="I225" i="15"/>
  <c r="K225" i="15"/>
  <c r="O225" i="15"/>
  <c r="Q225" i="15"/>
  <c r="V225" i="15"/>
  <c r="G228" i="15"/>
  <c r="M228" i="15" s="1"/>
  <c r="I228" i="15"/>
  <c r="K228" i="15"/>
  <c r="O228" i="15"/>
  <c r="Q228" i="15"/>
  <c r="V228" i="15"/>
  <c r="G232" i="15"/>
  <c r="M232" i="15" s="1"/>
  <c r="I232" i="15"/>
  <c r="K232" i="15"/>
  <c r="O232" i="15"/>
  <c r="Q232" i="15"/>
  <c r="V232" i="15"/>
  <c r="G236" i="15"/>
  <c r="M236" i="15" s="1"/>
  <c r="I236" i="15"/>
  <c r="K236" i="15"/>
  <c r="O236" i="15"/>
  <c r="Q236" i="15"/>
  <c r="V236" i="15"/>
  <c r="G240" i="15"/>
  <c r="M240" i="15" s="1"/>
  <c r="I240" i="15"/>
  <c r="K240" i="15"/>
  <c r="O240" i="15"/>
  <c r="Q240" i="15"/>
  <c r="V240" i="15"/>
  <c r="G244" i="15"/>
  <c r="M244" i="15" s="1"/>
  <c r="I244" i="15"/>
  <c r="K244" i="15"/>
  <c r="O244" i="15"/>
  <c r="Q244" i="15"/>
  <c r="V244" i="15"/>
  <c r="G247" i="15"/>
  <c r="M247" i="15" s="1"/>
  <c r="I247" i="15"/>
  <c r="K247" i="15"/>
  <c r="O247" i="15"/>
  <c r="Q247" i="15"/>
  <c r="V247" i="15"/>
  <c r="G251" i="15"/>
  <c r="M251" i="15" s="1"/>
  <c r="I251" i="15"/>
  <c r="K251" i="15"/>
  <c r="O251" i="15"/>
  <c r="Q251" i="15"/>
  <c r="V251" i="15"/>
  <c r="G255" i="15"/>
  <c r="M255" i="15" s="1"/>
  <c r="I255" i="15"/>
  <c r="K255" i="15"/>
  <c r="O255" i="15"/>
  <c r="Q255" i="15"/>
  <c r="V255" i="15"/>
  <c r="G259" i="15"/>
  <c r="M259" i="15" s="1"/>
  <c r="I259" i="15"/>
  <c r="K259" i="15"/>
  <c r="O259" i="15"/>
  <c r="Q259" i="15"/>
  <c r="V259" i="15"/>
  <c r="G264" i="15"/>
  <c r="G263" i="15" s="1"/>
  <c r="I264" i="15"/>
  <c r="I263" i="15" s="1"/>
  <c r="K264" i="15"/>
  <c r="K263" i="15" s="1"/>
  <c r="O264" i="15"/>
  <c r="O263" i="15" s="1"/>
  <c r="Q264" i="15"/>
  <c r="Q263" i="15" s="1"/>
  <c r="V264" i="15"/>
  <c r="V263" i="15" s="1"/>
  <c r="G268" i="15"/>
  <c r="I268" i="15"/>
  <c r="K268" i="15"/>
  <c r="K267" i="15" s="1"/>
  <c r="O268" i="15"/>
  <c r="O267" i="15" s="1"/>
  <c r="Q268" i="15"/>
  <c r="V268" i="15"/>
  <c r="V267" i="15" s="1"/>
  <c r="G271" i="15"/>
  <c r="M271" i="15" s="1"/>
  <c r="I271" i="15"/>
  <c r="K271" i="15"/>
  <c r="O271" i="15"/>
  <c r="Q271" i="15"/>
  <c r="V271" i="15"/>
  <c r="G275" i="15"/>
  <c r="I275" i="15"/>
  <c r="K275" i="15"/>
  <c r="O275" i="15"/>
  <c r="Q275" i="15"/>
  <c r="V275" i="15"/>
  <c r="G278" i="15"/>
  <c r="M278" i="15" s="1"/>
  <c r="I278" i="15"/>
  <c r="K278" i="15"/>
  <c r="O278" i="15"/>
  <c r="Q278" i="15"/>
  <c r="V278" i="15"/>
  <c r="G280" i="15"/>
  <c r="M280" i="15" s="1"/>
  <c r="I280" i="15"/>
  <c r="K280" i="15"/>
  <c r="O280" i="15"/>
  <c r="Q280" i="15"/>
  <c r="V280" i="15"/>
  <c r="G283" i="15"/>
  <c r="M283" i="15" s="1"/>
  <c r="I283" i="15"/>
  <c r="K283" i="15"/>
  <c r="O283" i="15"/>
  <c r="Q283" i="15"/>
  <c r="V283" i="15"/>
  <c r="V274" i="15" s="1"/>
  <c r="G287" i="15"/>
  <c r="M287" i="15" s="1"/>
  <c r="I287" i="15"/>
  <c r="K287" i="15"/>
  <c r="O287" i="15"/>
  <c r="Q287" i="15"/>
  <c r="V287" i="15"/>
  <c r="AE293" i="15"/>
  <c r="F46" i="1" s="1"/>
  <c r="BA157" i="14"/>
  <c r="BA137" i="14"/>
  <c r="BA133" i="14"/>
  <c r="BA103" i="14"/>
  <c r="BA83" i="14"/>
  <c r="BA72" i="14"/>
  <c r="BA66" i="14"/>
  <c r="BA62" i="14"/>
  <c r="BA57" i="14"/>
  <c r="BA53" i="14"/>
  <c r="BA48" i="14"/>
  <c r="BA44" i="14"/>
  <c r="BA40" i="14"/>
  <c r="BA28" i="14"/>
  <c r="BA20" i="14"/>
  <c r="G9" i="14"/>
  <c r="M9" i="14" s="1"/>
  <c r="I9" i="14"/>
  <c r="K9" i="14"/>
  <c r="O9" i="14"/>
  <c r="Q9" i="14"/>
  <c r="V9" i="14"/>
  <c r="G13" i="14"/>
  <c r="M13" i="14" s="1"/>
  <c r="I13" i="14"/>
  <c r="K13" i="14"/>
  <c r="O13" i="14"/>
  <c r="Q13" i="14"/>
  <c r="V13" i="14"/>
  <c r="G16" i="14"/>
  <c r="M16" i="14" s="1"/>
  <c r="I16" i="14"/>
  <c r="K16" i="14"/>
  <c r="O16" i="14"/>
  <c r="Q16" i="14"/>
  <c r="V16" i="14"/>
  <c r="G19" i="14"/>
  <c r="I19" i="14"/>
  <c r="K19" i="14"/>
  <c r="M19" i="14"/>
  <c r="O19" i="14"/>
  <c r="Q19" i="14"/>
  <c r="V19" i="14"/>
  <c r="G23" i="14"/>
  <c r="M23" i="14" s="1"/>
  <c r="I23" i="14"/>
  <c r="K23" i="14"/>
  <c r="O23" i="14"/>
  <c r="Q23" i="14"/>
  <c r="V23" i="14"/>
  <c r="G27" i="14"/>
  <c r="M27" i="14" s="1"/>
  <c r="I27" i="14"/>
  <c r="K27" i="14"/>
  <c r="O27" i="14"/>
  <c r="Q27" i="14"/>
  <c r="V27" i="14"/>
  <c r="G31" i="14"/>
  <c r="M31" i="14" s="1"/>
  <c r="I31" i="14"/>
  <c r="K31" i="14"/>
  <c r="O31" i="14"/>
  <c r="Q31" i="14"/>
  <c r="V31" i="14"/>
  <c r="G35" i="14"/>
  <c r="M35" i="14" s="1"/>
  <c r="I35" i="14"/>
  <c r="K35" i="14"/>
  <c r="O35" i="14"/>
  <c r="Q35" i="14"/>
  <c r="V35" i="14"/>
  <c r="G39" i="14"/>
  <c r="M39" i="14" s="1"/>
  <c r="I39" i="14"/>
  <c r="K39" i="14"/>
  <c r="O39" i="14"/>
  <c r="Q39" i="14"/>
  <c r="V39" i="14"/>
  <c r="G43" i="14"/>
  <c r="M43" i="14" s="1"/>
  <c r="I43" i="14"/>
  <c r="K43" i="14"/>
  <c r="O43" i="14"/>
  <c r="Q43" i="14"/>
  <c r="V43" i="14"/>
  <c r="G47" i="14"/>
  <c r="M47" i="14" s="1"/>
  <c r="I47" i="14"/>
  <c r="K47" i="14"/>
  <c r="O47" i="14"/>
  <c r="Q47" i="14"/>
  <c r="V47" i="14"/>
  <c r="G52" i="14"/>
  <c r="I52" i="14"/>
  <c r="K52" i="14"/>
  <c r="M52" i="14"/>
  <c r="O52" i="14"/>
  <c r="Q52" i="14"/>
  <c r="V52" i="14"/>
  <c r="G56" i="14"/>
  <c r="M56" i="14" s="1"/>
  <c r="I56" i="14"/>
  <c r="K56" i="14"/>
  <c r="O56" i="14"/>
  <c r="Q56" i="14"/>
  <c r="V56" i="14"/>
  <c r="G61" i="14"/>
  <c r="M61" i="14" s="1"/>
  <c r="I61" i="14"/>
  <c r="K61" i="14"/>
  <c r="O61" i="14"/>
  <c r="Q61" i="14"/>
  <c r="V61" i="14"/>
  <c r="G65" i="14"/>
  <c r="M65" i="14" s="1"/>
  <c r="I65" i="14"/>
  <c r="K65" i="14"/>
  <c r="O65" i="14"/>
  <c r="Q65" i="14"/>
  <c r="V65" i="14"/>
  <c r="G71" i="14"/>
  <c r="M71" i="14" s="1"/>
  <c r="I71" i="14"/>
  <c r="K71" i="14"/>
  <c r="O71" i="14"/>
  <c r="Q71" i="14"/>
  <c r="V71" i="14"/>
  <c r="G76" i="14"/>
  <c r="M76" i="14" s="1"/>
  <c r="I76" i="14"/>
  <c r="K76" i="14"/>
  <c r="O76" i="14"/>
  <c r="Q76" i="14"/>
  <c r="V76" i="14"/>
  <c r="G79" i="14"/>
  <c r="M79" i="14" s="1"/>
  <c r="I79" i="14"/>
  <c r="K79" i="14"/>
  <c r="O79" i="14"/>
  <c r="Q79" i="14"/>
  <c r="V79" i="14"/>
  <c r="G82" i="14"/>
  <c r="M82" i="14" s="1"/>
  <c r="I82" i="14"/>
  <c r="K82" i="14"/>
  <c r="O82" i="14"/>
  <c r="Q82" i="14"/>
  <c r="V82" i="14"/>
  <c r="G87" i="14"/>
  <c r="M87" i="14" s="1"/>
  <c r="I87" i="14"/>
  <c r="K87" i="14"/>
  <c r="O87" i="14"/>
  <c r="Q87" i="14"/>
  <c r="V87" i="14"/>
  <c r="G91" i="14"/>
  <c r="M91" i="14" s="1"/>
  <c r="I91" i="14"/>
  <c r="K91" i="14"/>
  <c r="O91" i="14"/>
  <c r="Q91" i="14"/>
  <c r="V91" i="14"/>
  <c r="G94" i="14"/>
  <c r="M94" i="14" s="1"/>
  <c r="I94" i="14"/>
  <c r="K94" i="14"/>
  <c r="O94" i="14"/>
  <c r="Q94" i="14"/>
  <c r="V94" i="14"/>
  <c r="G98" i="14"/>
  <c r="M98" i="14" s="1"/>
  <c r="I98" i="14"/>
  <c r="K98" i="14"/>
  <c r="O98" i="14"/>
  <c r="Q98" i="14"/>
  <c r="V98" i="14"/>
  <c r="G102" i="14"/>
  <c r="M102" i="14" s="1"/>
  <c r="I102" i="14"/>
  <c r="K102" i="14"/>
  <c r="O102" i="14"/>
  <c r="Q102" i="14"/>
  <c r="V102" i="14"/>
  <c r="G106" i="14"/>
  <c r="M106" i="14" s="1"/>
  <c r="I106" i="14"/>
  <c r="K106" i="14"/>
  <c r="O106" i="14"/>
  <c r="Q106" i="14"/>
  <c r="V106" i="14"/>
  <c r="G110" i="14"/>
  <c r="M110" i="14" s="1"/>
  <c r="I110" i="14"/>
  <c r="K110" i="14"/>
  <c r="O110" i="14"/>
  <c r="Q110" i="14"/>
  <c r="V110" i="14"/>
  <c r="G118" i="14"/>
  <c r="M118" i="14" s="1"/>
  <c r="I118" i="14"/>
  <c r="K118" i="14"/>
  <c r="O118" i="14"/>
  <c r="Q118" i="14"/>
  <c r="V118" i="14"/>
  <c r="G122" i="14"/>
  <c r="M122" i="14" s="1"/>
  <c r="I122" i="14"/>
  <c r="K122" i="14"/>
  <c r="O122" i="14"/>
  <c r="Q122" i="14"/>
  <c r="V122" i="14"/>
  <c r="G125" i="14"/>
  <c r="M125" i="14" s="1"/>
  <c r="I125" i="14"/>
  <c r="K125" i="14"/>
  <c r="O125" i="14"/>
  <c r="Q125" i="14"/>
  <c r="V125" i="14"/>
  <c r="G128" i="14"/>
  <c r="M128" i="14" s="1"/>
  <c r="I128" i="14"/>
  <c r="K128" i="14"/>
  <c r="O128" i="14"/>
  <c r="Q128" i="14"/>
  <c r="V128" i="14"/>
  <c r="G132" i="14"/>
  <c r="I132" i="14"/>
  <c r="K132" i="14"/>
  <c r="O132" i="14"/>
  <c r="Q132" i="14"/>
  <c r="V132" i="14"/>
  <c r="G136" i="14"/>
  <c r="M136" i="14" s="1"/>
  <c r="I136" i="14"/>
  <c r="K136" i="14"/>
  <c r="O136" i="14"/>
  <c r="Q136" i="14"/>
  <c r="V136" i="14"/>
  <c r="G140" i="14"/>
  <c r="M140" i="14" s="1"/>
  <c r="I140" i="14"/>
  <c r="K140" i="14"/>
  <c r="O140" i="14"/>
  <c r="Q140" i="14"/>
  <c r="Q131" i="14" s="1"/>
  <c r="V140" i="14"/>
  <c r="I143" i="14"/>
  <c r="Q143" i="14"/>
  <c r="G144" i="14"/>
  <c r="G143" i="14" s="1"/>
  <c r="I144" i="14"/>
  <c r="K144" i="14"/>
  <c r="K143" i="14" s="1"/>
  <c r="O144" i="14"/>
  <c r="O143" i="14" s="1"/>
  <c r="Q144" i="14"/>
  <c r="V144" i="14"/>
  <c r="V143" i="14" s="1"/>
  <c r="G149" i="14"/>
  <c r="M149" i="14" s="1"/>
  <c r="I149" i="14"/>
  <c r="K149" i="14"/>
  <c r="O149" i="14"/>
  <c r="Q149" i="14"/>
  <c r="V149" i="14"/>
  <c r="G153" i="14"/>
  <c r="I153" i="14"/>
  <c r="K153" i="14"/>
  <c r="M153" i="14"/>
  <c r="O153" i="14"/>
  <c r="Q153" i="14"/>
  <c r="V153" i="14"/>
  <c r="G156" i="14"/>
  <c r="M156" i="14" s="1"/>
  <c r="I156" i="14"/>
  <c r="K156" i="14"/>
  <c r="O156" i="14"/>
  <c r="Q156" i="14"/>
  <c r="V156" i="14"/>
  <c r="G162" i="14"/>
  <c r="M162" i="14" s="1"/>
  <c r="I162" i="14"/>
  <c r="K162" i="14"/>
  <c r="O162" i="14"/>
  <c r="Q162" i="14"/>
  <c r="V162" i="14"/>
  <c r="G165" i="14"/>
  <c r="M165" i="14" s="1"/>
  <c r="I165" i="14"/>
  <c r="K165" i="14"/>
  <c r="O165" i="14"/>
  <c r="Q165" i="14"/>
  <c r="V165" i="14"/>
  <c r="G168" i="14"/>
  <c r="M168" i="14" s="1"/>
  <c r="I168" i="14"/>
  <c r="K168" i="14"/>
  <c r="O168" i="14"/>
  <c r="Q168" i="14"/>
  <c r="V168" i="14"/>
  <c r="G171" i="14"/>
  <c r="M171" i="14" s="1"/>
  <c r="I171" i="14"/>
  <c r="K171" i="14"/>
  <c r="O171" i="14"/>
  <c r="Q171" i="14"/>
  <c r="V171" i="14"/>
  <c r="G174" i="14"/>
  <c r="M174" i="14" s="1"/>
  <c r="I174" i="14"/>
  <c r="K174" i="14"/>
  <c r="O174" i="14"/>
  <c r="Q174" i="14"/>
  <c r="V174" i="14"/>
  <c r="G177" i="14"/>
  <c r="M177" i="14" s="1"/>
  <c r="I177" i="14"/>
  <c r="K177" i="14"/>
  <c r="O177" i="14"/>
  <c r="Q177" i="14"/>
  <c r="V177" i="14"/>
  <c r="G180" i="14"/>
  <c r="M180" i="14" s="1"/>
  <c r="I180" i="14"/>
  <c r="K180" i="14"/>
  <c r="O180" i="14"/>
  <c r="Q180" i="14"/>
  <c r="V180" i="14"/>
  <c r="G183" i="14"/>
  <c r="M183" i="14" s="1"/>
  <c r="I183" i="14"/>
  <c r="K183" i="14"/>
  <c r="O183" i="14"/>
  <c r="Q183" i="14"/>
  <c r="V183" i="14"/>
  <c r="G187" i="14"/>
  <c r="M187" i="14" s="1"/>
  <c r="I187" i="14"/>
  <c r="K187" i="14"/>
  <c r="O187" i="14"/>
  <c r="Q187" i="14"/>
  <c r="V187" i="14"/>
  <c r="G190" i="14"/>
  <c r="M190" i="14" s="1"/>
  <c r="I190" i="14"/>
  <c r="K190" i="14"/>
  <c r="O190" i="14"/>
  <c r="Q190" i="14"/>
  <c r="V190" i="14"/>
  <c r="G194" i="14"/>
  <c r="I194" i="14"/>
  <c r="K194" i="14"/>
  <c r="M194" i="14"/>
  <c r="O194" i="14"/>
  <c r="Q194" i="14"/>
  <c r="V194" i="14"/>
  <c r="G198" i="14"/>
  <c r="M198" i="14" s="1"/>
  <c r="I198" i="14"/>
  <c r="K198" i="14"/>
  <c r="O198" i="14"/>
  <c r="Q198" i="14"/>
  <c r="V198" i="14"/>
  <c r="G201" i="14"/>
  <c r="M201" i="14" s="1"/>
  <c r="I201" i="14"/>
  <c r="K201" i="14"/>
  <c r="O201" i="14"/>
  <c r="Q201" i="14"/>
  <c r="V201" i="14"/>
  <c r="G205" i="14"/>
  <c r="M205" i="14" s="1"/>
  <c r="I205" i="14"/>
  <c r="K205" i="14"/>
  <c r="O205" i="14"/>
  <c r="Q205" i="14"/>
  <c r="V205" i="14"/>
  <c r="V193" i="14" s="1"/>
  <c r="G209" i="14"/>
  <c r="M209" i="14" s="1"/>
  <c r="I209" i="14"/>
  <c r="K209" i="14"/>
  <c r="O209" i="14"/>
  <c r="Q209" i="14"/>
  <c r="V209" i="14"/>
  <c r="G211" i="14"/>
  <c r="M211" i="14" s="1"/>
  <c r="I211" i="14"/>
  <c r="K211" i="14"/>
  <c r="O211" i="14"/>
  <c r="Q211" i="14"/>
  <c r="V211" i="14"/>
  <c r="G213" i="14"/>
  <c r="M213" i="14" s="1"/>
  <c r="I213" i="14"/>
  <c r="K213" i="14"/>
  <c r="O213" i="14"/>
  <c r="Q213" i="14"/>
  <c r="V213" i="14"/>
  <c r="G215" i="14"/>
  <c r="M215" i="14" s="1"/>
  <c r="I215" i="14"/>
  <c r="K215" i="14"/>
  <c r="O215" i="14"/>
  <c r="Q215" i="14"/>
  <c r="V215" i="14"/>
  <c r="G218" i="14"/>
  <c r="M218" i="14" s="1"/>
  <c r="I218" i="14"/>
  <c r="K218" i="14"/>
  <c r="O218" i="14"/>
  <c r="Q218" i="14"/>
  <c r="V218" i="14"/>
  <c r="G222" i="14"/>
  <c r="M222" i="14" s="1"/>
  <c r="I222" i="14"/>
  <c r="K222" i="14"/>
  <c r="O222" i="14"/>
  <c r="Q222" i="14"/>
  <c r="V222" i="14"/>
  <c r="G226" i="14"/>
  <c r="M226" i="14" s="1"/>
  <c r="I226" i="14"/>
  <c r="K226" i="14"/>
  <c r="O226" i="14"/>
  <c r="Q226" i="14"/>
  <c r="V226" i="14"/>
  <c r="G229" i="14"/>
  <c r="M229" i="14" s="1"/>
  <c r="I229" i="14"/>
  <c r="K229" i="14"/>
  <c r="O229" i="14"/>
  <c r="Q229" i="14"/>
  <c r="V229" i="14"/>
  <c r="G233" i="14"/>
  <c r="M233" i="14" s="1"/>
  <c r="I233" i="14"/>
  <c r="K233" i="14"/>
  <c r="O233" i="14"/>
  <c r="Q233" i="14"/>
  <c r="V233" i="14"/>
  <c r="G237" i="14"/>
  <c r="M237" i="14" s="1"/>
  <c r="I237" i="14"/>
  <c r="K237" i="14"/>
  <c r="O237" i="14"/>
  <c r="Q237" i="14"/>
  <c r="V237" i="14"/>
  <c r="G241" i="14"/>
  <c r="M241" i="14" s="1"/>
  <c r="I241" i="14"/>
  <c r="K241" i="14"/>
  <c r="O241" i="14"/>
  <c r="Q241" i="14"/>
  <c r="V241" i="14"/>
  <c r="G245" i="14"/>
  <c r="M245" i="14" s="1"/>
  <c r="I245" i="14"/>
  <c r="K245" i="14"/>
  <c r="O245" i="14"/>
  <c r="Q245" i="14"/>
  <c r="V245" i="14"/>
  <c r="G249" i="14"/>
  <c r="M249" i="14" s="1"/>
  <c r="I249" i="14"/>
  <c r="K249" i="14"/>
  <c r="O249" i="14"/>
  <c r="Q249" i="14"/>
  <c r="V249" i="14"/>
  <c r="G252" i="14"/>
  <c r="M252" i="14" s="1"/>
  <c r="I252" i="14"/>
  <c r="K252" i="14"/>
  <c r="O252" i="14"/>
  <c r="Q252" i="14"/>
  <c r="V252" i="14"/>
  <c r="K255" i="14"/>
  <c r="V255" i="14"/>
  <c r="G256" i="14"/>
  <c r="G255" i="14" s="1"/>
  <c r="I256" i="14"/>
  <c r="I255" i="14" s="1"/>
  <c r="K256" i="14"/>
  <c r="O256" i="14"/>
  <c r="O255" i="14" s="1"/>
  <c r="Q256" i="14"/>
  <c r="Q255" i="14" s="1"/>
  <c r="V256" i="14"/>
  <c r="G260" i="14"/>
  <c r="M260" i="14" s="1"/>
  <c r="M259" i="14" s="1"/>
  <c r="I260" i="14"/>
  <c r="I259" i="14" s="1"/>
  <c r="K260" i="14"/>
  <c r="K259" i="14" s="1"/>
  <c r="O260" i="14"/>
  <c r="O259" i="14" s="1"/>
  <c r="Q260" i="14"/>
  <c r="Q259" i="14" s="1"/>
  <c r="V260" i="14"/>
  <c r="V259" i="14" s="1"/>
  <c r="G264" i="14"/>
  <c r="G263" i="14" s="1"/>
  <c r="I264" i="14"/>
  <c r="K264" i="14"/>
  <c r="O264" i="14"/>
  <c r="Q264" i="14"/>
  <c r="V264" i="14"/>
  <c r="G267" i="14"/>
  <c r="M267" i="14" s="1"/>
  <c r="I267" i="14"/>
  <c r="K267" i="14"/>
  <c r="O267" i="14"/>
  <c r="Q267" i="14"/>
  <c r="V267" i="14"/>
  <c r="G269" i="14"/>
  <c r="M269" i="14" s="1"/>
  <c r="I269" i="14"/>
  <c r="K269" i="14"/>
  <c r="O269" i="14"/>
  <c r="Q269" i="14"/>
  <c r="V269" i="14"/>
  <c r="G272" i="14"/>
  <c r="M272" i="14" s="1"/>
  <c r="I272" i="14"/>
  <c r="K272" i="14"/>
  <c r="O272" i="14"/>
  <c r="Q272" i="14"/>
  <c r="V272" i="14"/>
  <c r="G276" i="14"/>
  <c r="M276" i="14" s="1"/>
  <c r="I276" i="14"/>
  <c r="K276" i="14"/>
  <c r="O276" i="14"/>
  <c r="Q276" i="14"/>
  <c r="V276" i="14"/>
  <c r="AE281" i="14"/>
  <c r="BA34" i="13"/>
  <c r="BA28" i="13"/>
  <c r="BA23" i="13"/>
  <c r="BA19" i="13"/>
  <c r="BA13" i="13"/>
  <c r="G9" i="13"/>
  <c r="M9" i="13" s="1"/>
  <c r="I9" i="13"/>
  <c r="K9" i="13"/>
  <c r="O9" i="13"/>
  <c r="Q9" i="13"/>
  <c r="V9" i="13"/>
  <c r="V8" i="13" s="1"/>
  <c r="G11" i="13"/>
  <c r="I11" i="13"/>
  <c r="K11" i="13"/>
  <c r="M11" i="13"/>
  <c r="O11" i="13"/>
  <c r="Q11" i="13"/>
  <c r="V11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Q8" i="13" s="1"/>
  <c r="V18" i="13"/>
  <c r="G22" i="13"/>
  <c r="M22" i="13" s="1"/>
  <c r="I22" i="13"/>
  <c r="K22" i="13"/>
  <c r="O22" i="13"/>
  <c r="Q22" i="13"/>
  <c r="V22" i="13"/>
  <c r="G25" i="13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AE37" i="13"/>
  <c r="F42" i="1" s="1"/>
  <c r="BA35" i="12"/>
  <c r="BA32" i="12"/>
  <c r="BA26" i="12"/>
  <c r="BA23" i="12"/>
  <c r="BA20" i="12"/>
  <c r="BA17" i="12"/>
  <c r="BA10" i="12"/>
  <c r="G9" i="12"/>
  <c r="M9" i="12" s="1"/>
  <c r="I9" i="12"/>
  <c r="I8" i="12" s="1"/>
  <c r="K9" i="12"/>
  <c r="O9" i="12"/>
  <c r="Q9" i="12"/>
  <c r="V9" i="12"/>
  <c r="G12" i="12"/>
  <c r="M12" i="12" s="1"/>
  <c r="I12" i="12"/>
  <c r="K12" i="12"/>
  <c r="O12" i="12"/>
  <c r="Q12" i="12"/>
  <c r="Q8" i="12" s="1"/>
  <c r="V12" i="12"/>
  <c r="G16" i="12"/>
  <c r="M16" i="12" s="1"/>
  <c r="I16" i="12"/>
  <c r="K16" i="12"/>
  <c r="O16" i="12"/>
  <c r="Q16" i="12"/>
  <c r="V16" i="12"/>
  <c r="G19" i="12"/>
  <c r="I19" i="12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AE38" i="12"/>
  <c r="I18" i="1"/>
  <c r="H43" i="1"/>
  <c r="J28" i="1"/>
  <c r="J26" i="1"/>
  <c r="G38" i="1"/>
  <c r="F38" i="1"/>
  <c r="J23" i="1"/>
  <c r="J24" i="1"/>
  <c r="J25" i="1"/>
  <c r="J27" i="1"/>
  <c r="E24" i="1"/>
  <c r="E26" i="1"/>
  <c r="M82" i="17" l="1"/>
  <c r="M256" i="14"/>
  <c r="M255" i="14" s="1"/>
  <c r="G259" i="14"/>
  <c r="M144" i="14"/>
  <c r="M143" i="14" s="1"/>
  <c r="G131" i="14"/>
  <c r="AF38" i="12"/>
  <c r="G41" i="1" s="1"/>
  <c r="F40" i="1"/>
  <c r="F41" i="1"/>
  <c r="F39" i="1"/>
  <c r="I15" i="12"/>
  <c r="O15" i="12"/>
  <c r="O8" i="12"/>
  <c r="V8" i="12"/>
  <c r="K8" i="12"/>
  <c r="K21" i="13"/>
  <c r="Q21" i="13"/>
  <c r="K8" i="13"/>
  <c r="M264" i="14"/>
  <c r="Q208" i="14"/>
  <c r="V148" i="14"/>
  <c r="I148" i="14"/>
  <c r="O8" i="14"/>
  <c r="M235" i="15"/>
  <c r="V220" i="15"/>
  <c r="I220" i="15"/>
  <c r="V172" i="15"/>
  <c r="K172" i="15"/>
  <c r="V153" i="15"/>
  <c r="K8" i="15"/>
  <c r="G119" i="16"/>
  <c r="M120" i="16"/>
  <c r="M119" i="16" s="1"/>
  <c r="M115" i="16"/>
  <c r="M114" i="16" s="1"/>
  <c r="G114" i="16"/>
  <c r="I67" i="1" s="1"/>
  <c r="I70" i="16"/>
  <c r="V15" i="12"/>
  <c r="I21" i="13"/>
  <c r="Q15" i="12"/>
  <c r="G15" i="12"/>
  <c r="V21" i="13"/>
  <c r="I8" i="13"/>
  <c r="I263" i="14"/>
  <c r="O208" i="14"/>
  <c r="K193" i="14"/>
  <c r="Q193" i="14"/>
  <c r="Q148" i="14"/>
  <c r="O131" i="14"/>
  <c r="V8" i="14"/>
  <c r="K8" i="14"/>
  <c r="I274" i="15"/>
  <c r="V235" i="15"/>
  <c r="K235" i="15"/>
  <c r="Q220" i="15"/>
  <c r="G220" i="15"/>
  <c r="I128" i="15"/>
  <c r="F49" i="1"/>
  <c r="F50" i="1"/>
  <c r="O21" i="13"/>
  <c r="G8" i="13"/>
  <c r="O263" i="14"/>
  <c r="K15" i="12"/>
  <c r="G21" i="13"/>
  <c r="O8" i="13"/>
  <c r="M8" i="13"/>
  <c r="F45" i="1"/>
  <c r="F44" i="1"/>
  <c r="V263" i="14"/>
  <c r="K263" i="14"/>
  <c r="Q263" i="14"/>
  <c r="V208" i="14"/>
  <c r="K208" i="14"/>
  <c r="O193" i="14"/>
  <c r="G193" i="14"/>
  <c r="O148" i="14"/>
  <c r="M132" i="14"/>
  <c r="K274" i="15"/>
  <c r="Q274" i="15"/>
  <c r="AF293" i="15"/>
  <c r="G46" i="1" s="1"/>
  <c r="H46" i="1" s="1"/>
  <c r="I46" i="1" s="1"/>
  <c r="I153" i="15"/>
  <c r="Q128" i="15"/>
  <c r="G128" i="15"/>
  <c r="M129" i="15"/>
  <c r="M128" i="15" s="1"/>
  <c r="G135" i="16"/>
  <c r="I71" i="1" s="1"/>
  <c r="I287" i="17"/>
  <c r="I208" i="14"/>
  <c r="Q153" i="15"/>
  <c r="F47" i="1"/>
  <c r="F48" i="1"/>
  <c r="V8" i="16"/>
  <c r="I8" i="16"/>
  <c r="Q287" i="17"/>
  <c r="G287" i="17"/>
  <c r="AF296" i="17"/>
  <c r="M288" i="17"/>
  <c r="M287" i="17" s="1"/>
  <c r="K273" i="17"/>
  <c r="Q273" i="17"/>
  <c r="I273" i="17"/>
  <c r="Q92" i="17"/>
  <c r="I92" i="17"/>
  <c r="K82" i="17"/>
  <c r="O8" i="17"/>
  <c r="I8" i="14"/>
  <c r="O274" i="15"/>
  <c r="G274" i="15"/>
  <c r="I267" i="15"/>
  <c r="Q235" i="15"/>
  <c r="I235" i="15"/>
  <c r="O220" i="15"/>
  <c r="Q172" i="15"/>
  <c r="I172" i="15"/>
  <c r="O153" i="15"/>
  <c r="G153" i="15"/>
  <c r="V8" i="15"/>
  <c r="I8" i="15"/>
  <c r="G140" i="16"/>
  <c r="G124" i="16"/>
  <c r="I69" i="1" s="1"/>
  <c r="G93" i="16"/>
  <c r="V93" i="16"/>
  <c r="K93" i="16"/>
  <c r="V70" i="16"/>
  <c r="K70" i="16"/>
  <c r="Q70" i="16"/>
  <c r="Q8" i="16"/>
  <c r="G92" i="17"/>
  <c r="V82" i="17"/>
  <c r="K8" i="17"/>
  <c r="I193" i="14"/>
  <c r="K148" i="14"/>
  <c r="I131" i="14"/>
  <c r="V131" i="14"/>
  <c r="K131" i="14"/>
  <c r="Q8" i="14"/>
  <c r="M275" i="15"/>
  <c r="M274" i="15" s="1"/>
  <c r="Q267" i="15"/>
  <c r="G267" i="15"/>
  <c r="I70" i="1" s="1"/>
  <c r="M264" i="15"/>
  <c r="M263" i="15" s="1"/>
  <c r="O235" i="15"/>
  <c r="G235" i="15"/>
  <c r="M221" i="15"/>
  <c r="M220" i="15" s="1"/>
  <c r="O172" i="15"/>
  <c r="G172" i="15"/>
  <c r="M154" i="15"/>
  <c r="V128" i="15"/>
  <c r="K128" i="15"/>
  <c r="Q8" i="15"/>
  <c r="G8" i="15"/>
  <c r="O140" i="16"/>
  <c r="I124" i="16"/>
  <c r="M111" i="16"/>
  <c r="M110" i="16" s="1"/>
  <c r="I93" i="16"/>
  <c r="O93" i="16"/>
  <c r="O70" i="16"/>
  <c r="G70" i="16"/>
  <c r="G54" i="16"/>
  <c r="V54" i="16"/>
  <c r="K54" i="16"/>
  <c r="G8" i="16"/>
  <c r="V287" i="17"/>
  <c r="K287" i="17"/>
  <c r="O92" i="17"/>
  <c r="V8" i="17"/>
  <c r="I8" i="17"/>
  <c r="O8" i="15"/>
  <c r="I140" i="16"/>
  <c r="I54" i="16"/>
  <c r="O54" i="16"/>
  <c r="O8" i="16"/>
  <c r="K8" i="16"/>
  <c r="V92" i="17"/>
  <c r="K92" i="17"/>
  <c r="G8" i="17"/>
  <c r="Q8" i="17"/>
  <c r="M273" i="17"/>
  <c r="M283" i="17"/>
  <c r="M282" i="17" s="1"/>
  <c r="M104" i="17"/>
  <c r="M92" i="17" s="1"/>
  <c r="G82" i="17"/>
  <c r="M23" i="17"/>
  <c r="M8" i="17" s="1"/>
  <c r="M124" i="16"/>
  <c r="M70" i="16"/>
  <c r="AF149" i="16"/>
  <c r="M144" i="16"/>
  <c r="M140" i="16" s="1"/>
  <c r="M101" i="16"/>
  <c r="M93" i="16" s="1"/>
  <c r="M63" i="16"/>
  <c r="M54" i="16" s="1"/>
  <c r="M21" i="16"/>
  <c r="M8" i="16" s="1"/>
  <c r="M153" i="15"/>
  <c r="M268" i="15"/>
  <c r="M267" i="15" s="1"/>
  <c r="M177" i="15"/>
  <c r="M172" i="15" s="1"/>
  <c r="M9" i="15"/>
  <c r="M8" i="15" s="1"/>
  <c r="M263" i="14"/>
  <c r="M208" i="14"/>
  <c r="M8" i="14"/>
  <c r="M148" i="14"/>
  <c r="M193" i="14"/>
  <c r="M131" i="14"/>
  <c r="AF281" i="14"/>
  <c r="G208" i="14"/>
  <c r="G8" i="14"/>
  <c r="G148" i="14"/>
  <c r="AF37" i="13"/>
  <c r="G42" i="1" s="1"/>
  <c r="H42" i="1" s="1"/>
  <c r="I42" i="1" s="1"/>
  <c r="M25" i="13"/>
  <c r="M21" i="13" s="1"/>
  <c r="M8" i="12"/>
  <c r="M15" i="12"/>
  <c r="G8" i="12"/>
  <c r="I61" i="1" l="1"/>
  <c r="I72" i="1"/>
  <c r="I68" i="1"/>
  <c r="G149" i="16"/>
  <c r="I59" i="1"/>
  <c r="I17" i="1"/>
  <c r="I65" i="1"/>
  <c r="G37" i="13"/>
  <c r="I64" i="1"/>
  <c r="I74" i="1"/>
  <c r="I20" i="1" s="1"/>
  <c r="G50" i="1"/>
  <c r="G49" i="1"/>
  <c r="H49" i="1" s="1"/>
  <c r="I49" i="1" s="1"/>
  <c r="H41" i="1"/>
  <c r="I41" i="1" s="1"/>
  <c r="I60" i="1"/>
  <c r="I73" i="1"/>
  <c r="I19" i="1" s="1"/>
  <c r="G38" i="12"/>
  <c r="G44" i="1"/>
  <c r="H44" i="1" s="1"/>
  <c r="I44" i="1" s="1"/>
  <c r="G45" i="1"/>
  <c r="H45" i="1" s="1"/>
  <c r="I45" i="1" s="1"/>
  <c r="G296" i="17"/>
  <c r="H50" i="1"/>
  <c r="I50" i="1" s="1"/>
  <c r="G40" i="1"/>
  <c r="H40" i="1" s="1"/>
  <c r="I40" i="1" s="1"/>
  <c r="I58" i="1"/>
  <c r="G281" i="14"/>
  <c r="I62" i="1"/>
  <c r="G48" i="1"/>
  <c r="H48" i="1" s="1"/>
  <c r="I48" i="1" s="1"/>
  <c r="G47" i="1"/>
  <c r="H47" i="1" s="1"/>
  <c r="I47" i="1" s="1"/>
  <c r="G293" i="15"/>
  <c r="G39" i="1"/>
  <c r="G51" i="1" s="1"/>
  <c r="G25" i="1" s="1"/>
  <c r="A25" i="1" s="1"/>
  <c r="F51" i="1"/>
  <c r="H39" i="1" l="1"/>
  <c r="I39" i="1" s="1"/>
  <c r="I51" i="1" s="1"/>
  <c r="I16" i="1"/>
  <c r="I21" i="1" s="1"/>
  <c r="I75" i="1"/>
  <c r="G28" i="1"/>
  <c r="G23" i="1"/>
  <c r="A23" i="1" s="1"/>
  <c r="G24" i="1" s="1"/>
  <c r="G26" i="1"/>
  <c r="A26" i="1"/>
  <c r="H51" i="1" l="1"/>
  <c r="A27" i="1"/>
  <c r="A29" i="1" s="1"/>
  <c r="J74" i="1"/>
  <c r="J63" i="1"/>
  <c r="J64" i="1"/>
  <c r="J65" i="1"/>
  <c r="J62" i="1"/>
  <c r="J72" i="1"/>
  <c r="J70" i="1"/>
  <c r="J59" i="1"/>
  <c r="J60" i="1"/>
  <c r="J61" i="1"/>
  <c r="J58" i="1"/>
  <c r="J67" i="1"/>
  <c r="J68" i="1"/>
  <c r="J69" i="1"/>
  <c r="J66" i="1"/>
  <c r="J71" i="1"/>
  <c r="J73" i="1"/>
  <c r="A24" i="1"/>
  <c r="J46" i="1"/>
  <c r="J48" i="1"/>
  <c r="J45" i="1"/>
  <c r="J40" i="1"/>
  <c r="J44" i="1"/>
  <c r="J39" i="1"/>
  <c r="J51" i="1" s="1"/>
  <c r="J47" i="1"/>
  <c r="J42" i="1"/>
  <c r="J50" i="1"/>
  <c r="J41" i="1"/>
  <c r="J49" i="1"/>
  <c r="G29" i="1" l="1"/>
  <c r="G27" i="1" s="1"/>
  <c r="J75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Pavel Kamas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Pavel Kamas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Pavel Kamas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Pavel Kamas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Pavel Kamas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Pavel Kamas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<sst xmlns="http://schemas.openxmlformats.org/spreadsheetml/2006/main" count="3934" uniqueCount="846">
  <si>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</si>
  <si>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</si>
  <si>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</si>
  <si>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</si>
  <si>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</si>
  <si>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</si>
  <si>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</si>
  <si>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</si>
  <si>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</si>
  <si>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</si>
  <si>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</si>
  <si>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</si>
  <si>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</si>
  <si>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</si>
  <si>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</si>
  <si>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</si>
  <si>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</si>
  <si>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</si>
  <si>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</si>
  <si>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</si>
  <si>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</si>
  <si>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</si>
  <si>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</si>
  <si>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</si>
  <si>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</si>
  <si>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</si>
  <si>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</si>
  <si>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</si>
  <si>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</si>
  <si>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</si>
  <si>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</si>
  <si>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</si>
  <si>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</si>
  <si>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</si>
  <si>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</si>
  <si>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</si>
  <si>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</si>
  <si>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</si>
  <si>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</si>
  <si>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</si>
  <si>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</si>
  <si>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</si>
  <si>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</si>
  <si>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ZAD08</t>
  </si>
  <si>
    <t>Nový chodník kolem komunikace III/43916 v obci Lhota u Choryně</t>
  </si>
  <si>
    <t>Město Valašské Meziříčí</t>
  </si>
  <si>
    <t>Náměstí 7/5</t>
  </si>
  <si>
    <t>Valašské Meziříčí</t>
  </si>
  <si>
    <t>75701</t>
  </si>
  <si>
    <t>00304387</t>
  </si>
  <si>
    <t>CZ00304387</t>
  </si>
  <si>
    <t>LZ - PROJEKT plus s.r.o.</t>
  </si>
  <si>
    <t>Hranická 271</t>
  </si>
  <si>
    <t>Valašské Meziříčí-Krásno nad Bečvou</t>
  </si>
  <si>
    <t>06765734</t>
  </si>
  <si>
    <t>CZ06765734</t>
  </si>
  <si>
    <t>Stavba</t>
  </si>
  <si>
    <t>Ostatní a vedlejší náklady</t>
  </si>
  <si>
    <t>1</t>
  </si>
  <si>
    <t>VON - uznatelné</t>
  </si>
  <si>
    <t>2</t>
  </si>
  <si>
    <t>VON - neuznatelné</t>
  </si>
  <si>
    <t>Stavební objekt</t>
  </si>
  <si>
    <t>SO101</t>
  </si>
  <si>
    <t>Chodník</t>
  </si>
  <si>
    <t>Chodník - uznatelné</t>
  </si>
  <si>
    <t>Chodník - neuznatelné</t>
  </si>
  <si>
    <t>SO201</t>
  </si>
  <si>
    <t>Opěrná zeď</t>
  </si>
  <si>
    <t>SO301</t>
  </si>
  <si>
    <t>Kanalizace</t>
  </si>
  <si>
    <t>Kanalizace - neuznatelné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</si>
  <si>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</si>
  <si>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</si>
  <si>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</si>
  <si>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</si>
  <si>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</si>
  <si>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</si>
  <si>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</si>
  <si>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</si>
  <si>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</si>
  <si>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</si>
  <si>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</si>
  <si>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</si>
  <si>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</si>
  <si>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</si>
  <si>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</si>
  <si>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</si>
  <si>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</si>
  <si>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</si>
  <si>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</si>
  <si>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</si>
  <si>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</si>
  <si>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</si>
  <si>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</si>
  <si>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</si>
  <si>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</si>
  <si>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</si>
  <si>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</si>
  <si>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</si>
  <si>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</si>
  <si>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</si>
  <si>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</si>
  <si>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</si>
  <si>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</si>
  <si>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</si>
  <si>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</si>
  <si>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</si>
  <si>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</si>
  <si>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</si>
  <si>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01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</si>
  <si>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</si>
  <si>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</si>
  <si>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</si>
  <si>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</si>
  <si>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</si>
  <si>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</si>
  <si>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</si>
  <si>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</si>
  <si>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</si>
  <si>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</si>
  <si>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</si>
  <si>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</si>
  <si>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</si>
  <si>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</si>
  <si>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</si>
  <si>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</si>
  <si>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</si>
  <si>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</si>
  <si>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</si>
  <si>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</si>
  <si>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</si>
  <si>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</si>
  <si>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</si>
  <si>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</si>
  <si>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</si>
  <si>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</si>
  <si>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</si>
  <si>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</si>
  <si>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</si>
  <si>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</si>
  <si>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21/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</si>
  <si>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</si>
  <si>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</si>
  <si>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</si>
  <si>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</si>
  <si>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</si>
  <si>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SPU</t>
  </si>
  <si>
    <t>005121 R</t>
  </si>
  <si>
    <t>Zařízení staveniště</t>
  </si>
  <si>
    <t>Veškeré náklady spojené s vybudováním, provozem a odstraněním zařízení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</si>
  <si>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</si>
  <si>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</si>
  <si>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</si>
  <si>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</si>
  <si>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</si>
  <si>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</si>
  <si>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</si>
  <si>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</si>
  <si>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</si>
  <si>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</si>
  <si>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</si>
  <si>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</si>
  <si>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00528 R</t>
  </si>
  <si>
    <t>Podmínky dotačních programů</t>
  </si>
  <si>
    <t>Náklady zhotovitele, které vznikají v souvislosti se specifickými obchodními podmínkami objednatele.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</si>
  <si>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</si>
  <si>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</si>
  <si>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</si>
  <si>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</si>
  <si>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</si>
  <si>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</si>
  <si>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SUM</t>
  </si>
  <si>
    <t>END</t>
  </si>
  <si>
    <t>00511 R</t>
  </si>
  <si>
    <t xml:space="preserve">Geodetické práce 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</si>
  <si>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</si>
  <si>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</si>
  <si>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</si>
  <si>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005124010R</t>
  </si>
  <si>
    <t>Koordinační činnost</t>
  </si>
  <si>
    <t>Koordinace stavebních a technologických dodávek stavby.</t>
  </si>
  <si>
    <t>005122020R</t>
  </si>
  <si>
    <t xml:space="preserve">Silniční, železniční či kolejový provoz  </t>
  </si>
  <si>
    <t>Náklady na ztížené provádění stavebních prací v důsledku nepřerušeného dopravního provozu na staveništi nebo v jeho bezprostředním okolí.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</si>
  <si>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</si>
  <si>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</si>
  <si>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</si>
  <si>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005120</t>
  </si>
  <si>
    <t>Pořízení fotodokumentace průběhu stavby</t>
  </si>
  <si>
    <t>kpl</t>
  </si>
  <si>
    <t>Vlastní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</si>
  <si>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</si>
  <si>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</si>
  <si>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</si>
  <si>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005211010R</t>
  </si>
  <si>
    <t>Předání a převzetí staveniště</t>
  </si>
  <si>
    <t>Náklady spojené s účastí zhotovitele na předání a převzetí staveniště.</t>
  </si>
  <si>
    <t>00524 R</t>
  </si>
  <si>
    <t>Předání a převzetí díla</t>
  </si>
  <si>
    <t>Náklady zhotovitele, které vzniknou v souvislosti s povinnostmi zhotovitele při předání a převzetí díla.</t>
  </si>
  <si>
    <t>Geodetické zaměření rohů stavby, stabilizace bodů a sestavení laviček.</t>
  </si>
  <si>
    <t>Položkový soupis prací a dodávek</t>
  </si>
  <si>
    <t>113108410R00</t>
  </si>
  <si>
    <t>Odstranění podkladů nebo krytů živičných, v ploše jednotlivě nad 50 m2, tloušťka vrstvy 100 mm</t>
  </si>
  <si>
    <t>m2</t>
  </si>
  <si>
    <t>822-1</t>
  </si>
  <si>
    <t>RTS 20/ II</t>
  </si>
  <si>
    <t>Práce</t>
  </si>
  <si>
    <t>POL1_</t>
  </si>
  <si>
    <t>spec.dle TZ-chodník : 286-151</t>
  </si>
  <si>
    <t>VV</t>
  </si>
  <si>
    <t>spec.dle TZ - komunikace : 311-91</t>
  </si>
  <si>
    <t>113107625R00</t>
  </si>
  <si>
    <t>Odstranění podkladů nebo krytů z kameniva hrubého drceného, v ploše jednotlivě nad 50 m2, tloušťka vrstvy 250 mm</t>
  </si>
  <si>
    <t>spec.dle TZ : 286-151</t>
  </si>
  <si>
    <t>113107430R00</t>
  </si>
  <si>
    <t>Odstranění podkladů nebo krytů z kameniva těženého, v ploše jednotlivě nad 50 m2, tloušťka vrstvy 300 mm</t>
  </si>
  <si>
    <t>spec.dle TZ : 311-91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</si>
  <si>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</si>
  <si>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</si>
  <si>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</si>
  <si>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</si>
  <si>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</si>
  <si>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spec.dle TZ : 432-171</t>
  </si>
  <si>
    <t>113106231R00</t>
  </si>
  <si>
    <t>Rozebrání vozovek a ploch s jakoukoliv výplní spár _x000D_
 v jakékoliv ploše, ze zámkové dlažky, kladených do lože z kameniva</t>
  </si>
  <si>
    <t>s přemístěním hmot na skládku na vzdálenost do 3 m nebo s naložením na dopravní prostředek</t>
  </si>
  <si>
    <t>spec.dle TZ : 26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</si>
  <si>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</si>
  <si>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</si>
  <si>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</si>
  <si>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</si>
  <si>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</si>
  <si>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>dle spec.TZ : (253-97)*0,15</t>
  </si>
  <si>
    <t>122201101R00</t>
  </si>
  <si>
    <t>Odkopávky a  prokopávky nezapažené v hornině 3_x000D_
 do 100 m3</t>
  </si>
  <si>
    <t>s přehozením výkopku na vzdálenost do 3 m nebo s naložením na dopravní prostředek,</t>
  </si>
  <si>
    <t>spec. dle TZ : 78-27</t>
  </si>
  <si>
    <t>122201109R00</t>
  </si>
  <si>
    <t>Odkopávky a  prokopávky nezapažené v hornině 3_x000D_
 příplatek k cenám za lepivost horniny</t>
  </si>
  <si>
    <t>Odkaz na mn. položky pořadí 7 : 51,00000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</si>
  <si>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</si>
  <si>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</si>
  <si>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</si>
  <si>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šachty : 1*1*1*5</t>
  </si>
  <si>
    <t>133201109R00</t>
  </si>
  <si>
    <t>Hloubení šachet v hornině 3_x000D_
 příplatek za lepivost horniny</t>
  </si>
  <si>
    <t>Odkaz na mn. položky pořadí 9 : 5,00000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</si>
  <si>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</si>
  <si>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</si>
  <si>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</si>
  <si>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spec dle TZ-drenáž : 197*0,5*0,5/2</t>
  </si>
  <si>
    <t>spec dle TZ-potrubí PVC : 8,8*0,6*1,2/2</t>
  </si>
  <si>
    <t>132201119R00</t>
  </si>
  <si>
    <t xml:space="preserve">Hloubení rýh šířky do 60 cm příplatek za lepivost, v hornině 3,  </t>
  </si>
  <si>
    <t>Odkaz na mn. položky pořadí 11 : 27,79300</t>
  </si>
  <si>
    <t>132301111R00</t>
  </si>
  <si>
    <t>Hloubení rýh šířky do 60 cm do 100 m3, v hornině 4, hloubení strojně</t>
  </si>
  <si>
    <t>132301119R00</t>
  </si>
  <si>
    <t xml:space="preserve">Hloubení rýh šířky do 60 cm příplatek za lepivost, v hornině 4,  </t>
  </si>
  <si>
    <t>Odkaz na mn. položky pořadí 13 : 27,79300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</si>
  <si>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</si>
  <si>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</si>
  <si>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</si>
  <si>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</si>
  <si>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</si>
  <si>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</si>
  <si>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197*0,5*0,4-197*3,14*0,075*0,075</t>
  </si>
  <si>
    <t>8,8*0,6*0,45</t>
  </si>
  <si>
    <t>583415024R</t>
  </si>
  <si>
    <t>kamenivo přírodní drcené frakce 8,0 až 16,0 mm; třída B</t>
  </si>
  <si>
    <t>t</t>
  </si>
  <si>
    <t>SPCM</t>
  </si>
  <si>
    <t>Specifikace</t>
  </si>
  <si>
    <t>POL3_</t>
  </si>
  <si>
    <t>35,921*1,8</t>
  </si>
  <si>
    <t>58337306R</t>
  </si>
  <si>
    <t>štěrkopísek frakce 0,0 až 8,0 mm; třída B</t>
  </si>
  <si>
    <t>2,376*1,8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</si>
  <si>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</si>
  <si>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</si>
  <si>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</si>
  <si>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-(3,14*0,225*0,225)*0,9*5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</si>
  <si>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</si>
  <si>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</si>
  <si>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</si>
  <si>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</si>
  <si>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spec.dle TZ : 167-65</t>
  </si>
  <si>
    <t>00572404R</t>
  </si>
  <si>
    <t>směs travní dálniční</t>
  </si>
  <si>
    <t>kg</t>
  </si>
  <si>
    <t>(167-65)*0,006</t>
  </si>
  <si>
    <t>171101105R00</t>
  </si>
  <si>
    <t>Uložení sypaniny do násypů zhutněných s uzavřením povrchu násypu z hornin soudržných s předepsanou mírou zhutnění v procentech výsledků zkoušek Proctor-Standard							_x000D_
							_x000D_
 na 103 % PS</t>
  </si>
  <si>
    <t>s rozprostřením sypaniny ve vrstvách a s hrubým urovnáním,</t>
  </si>
  <si>
    <t>spec.dle TZ : 12</t>
  </si>
  <si>
    <t>181101101R00</t>
  </si>
  <si>
    <t>Úprava pláně v zářezech v hornině 1 až 4, bez zhutnění</t>
  </si>
  <si>
    <t>vyrovnáním výškových rozdílů, ploch vodorovných a ploch do sklonu 1 : 5.</t>
  </si>
  <si>
    <t>167-65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</si>
  <si>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</si>
  <si>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</si>
  <si>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</si>
  <si>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dle spec.TZ : 167-65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</si>
  <si>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</si>
  <si>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</si>
  <si>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</si>
  <si>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ornice : (167-65)*0,15</t>
  </si>
  <si>
    <t>162701105R00</t>
  </si>
  <si>
    <t>Vodorovné přemístění výkopku z horniny 1 až 4, na vzdálenost přes 9 000  do 10 000 m</t>
  </si>
  <si>
    <t>Odkaz na mn. položky pořadí 22 : 12,00000*-1</t>
  </si>
  <si>
    <t>Odkaz na mn. položky pořadí 19 : 4,28467*-1</t>
  </si>
  <si>
    <t>162701109R00</t>
  </si>
  <si>
    <t>Vodorovné přemístění výkopku příplatek k ceně za každých dalších i započatých 1 000 m přes 10 000 m_x000D_
 z horniny 1 až 4</t>
  </si>
  <si>
    <t>Odkaz na mn. položky pořadí 26 : 67,50833*4</t>
  </si>
  <si>
    <t>167101101R00</t>
  </si>
  <si>
    <t>Nakládání, skládání, překládání neulehlého výkopku nakládání výkopku_x000D_
 do 100 m3, z horniny 1 až 4</t>
  </si>
  <si>
    <t>Odkaz na mn. položky pořadí 25 : 15,30000</t>
  </si>
  <si>
    <t>171201201R00</t>
  </si>
  <si>
    <t>Uložení sypaniny na dočasnou skládku tak, že na 1 m2 plochy připadá přes 2 m3 výkopku nebo ornice</t>
  </si>
  <si>
    <t>Odkaz na mn. položky pořadí 26 : 67,50833</t>
  </si>
  <si>
    <t>199000002R00</t>
  </si>
  <si>
    <t>Poplatky za skládku horniny 1- 4, skupina 17 05 04 z Katalogu odpadů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</si>
  <si>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</si>
  <si>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</si>
  <si>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</si>
  <si>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dle spec. TZ : 394-142+5+10,8-1,1+311-91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</si>
  <si>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</si>
  <si>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</si>
  <si>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</si>
  <si>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</si>
  <si>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spec dle TZ : 320-123</t>
  </si>
  <si>
    <t>28611223.AR</t>
  </si>
  <si>
    <t>trubka plastová drenážní PVC; ohebná; perforovaná po celém obvodu; DN 100,0 mm</t>
  </si>
  <si>
    <t>(320-123)*1,05</t>
  </si>
  <si>
    <t>451572111R00</t>
  </si>
  <si>
    <t>Lože pod potrubí, stoky a drobné objekty z kameniva drobného těženého 0÷4 mm</t>
  </si>
  <si>
    <t>v otevřeném výkopu,</t>
  </si>
  <si>
    <t>potrubí PVC : (13,5-4,7)*0,6*0,1</t>
  </si>
  <si>
    <t>599141111R00</t>
  </si>
  <si>
    <t>Vyplnění spár mezi silničními panely živičnou zálivkou</t>
  </si>
  <si>
    <t>jakékoliv tloušťky a vyčištění spár</t>
  </si>
  <si>
    <t>oprava komunikace dle TZ : 309-117</t>
  </si>
  <si>
    <t>564861111RT2</t>
  </si>
  <si>
    <t>Podklad ze štěrkodrti s rozprostřením a zhutněním frakce 0-32 mm, tloušťka po zhutnění 200 mm</t>
  </si>
  <si>
    <t>dle spec.TZ : 394-142+5+10,8-1,1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</si>
  <si>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</si>
  <si>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</si>
  <si>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</si>
  <si>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dle spec.TZ : 394-142</t>
  </si>
  <si>
    <t>dle spec.TZ : 5</t>
  </si>
  <si>
    <t>dle spec.TZ : 10,8-1,1</t>
  </si>
  <si>
    <t>59245110R</t>
  </si>
  <si>
    <t>dlažba betonová dvouvrstvá, skladebná; obdélník; šedá; l = 200 mm; š = 100 mm; tl. 60,0 mm</t>
  </si>
  <si>
    <t>dle spec.TZ : (394-142)*1,1</t>
  </si>
  <si>
    <t>59245111R</t>
  </si>
  <si>
    <t>dlažba betonová dvouvrstvá, skladebná; obdélník; červená; l = 200 mm; š = 100 mm; tl. 60,0 mm</t>
  </si>
  <si>
    <t>5*1,1</t>
  </si>
  <si>
    <t>592451151R</t>
  </si>
  <si>
    <t>dlažba betonová dvouvrstvá, skladebná; obdélník; dlaždice pro nevidomé; červená; l = 200 mm; š = 100 mm; tl. 60,0 mm</t>
  </si>
  <si>
    <t>dle spec.TZ : (10,8-1,1)*1,1</t>
  </si>
  <si>
    <t>5924511908R</t>
  </si>
  <si>
    <t>dlažba betonová dvouvrstvá; čtverec; šedá; l = 200 mm; š = 200 mm; tl. 60,0 mm</t>
  </si>
  <si>
    <t>1,4*0,3*2+2,1*0,3+1,7*0,3*2+2,1*0,3*3+0,6*0,3*3</t>
  </si>
  <si>
    <t>564851111RT2</t>
  </si>
  <si>
    <t>Podklad ze štěrkodrti s rozprostřením a zhutněním frakce 0-32 mm, tloušťka po zhutnění 150 mm</t>
  </si>
  <si>
    <t>oprava komunikace : 311-91</t>
  </si>
  <si>
    <t>564851111RT4</t>
  </si>
  <si>
    <t>Podklad ze štěrkodrti s rozprostřením a zhutněním frakce 0-63 mm, tloušťka po zhutnění 150 mm</t>
  </si>
  <si>
    <t>oprava komunikace dle TZ : 311-91</t>
  </si>
  <si>
    <t>573231111R00</t>
  </si>
  <si>
    <t>Postřik živičný spojovací bez posypu kamenivem ze silniční emulze, v množství od 0,5 do 0,7 kg/m2</t>
  </si>
  <si>
    <t>oprava komunikace dle TZ : 311*2-91*2</t>
  </si>
  <si>
    <t>565131111RT3</t>
  </si>
  <si>
    <t>Podklad z kameniva obaleného asfaltem ACP 16+, v pruhu šířky do 3 m, třídy 1, tloušťka po zhutnění 50 mm</t>
  </si>
  <si>
    <t>s rozprostřením a zhutněním</t>
  </si>
  <si>
    <t>577131111RT3</t>
  </si>
  <si>
    <t>Beton asfaltový s rozprostřením a zhutněním v pruhu šířky do 3 m, ACO 11+, tloušťky 40 mm, plochy do 200 m2</t>
  </si>
  <si>
    <t>577151123RT3</t>
  </si>
  <si>
    <t>Beton asfaltový s rozprostřením a zhutněním v pruhu šířky do 3 m, ACL 16+, tloušťky 60 mm, plochy do 200 m2</t>
  </si>
  <si>
    <t>871313121R00</t>
  </si>
  <si>
    <t>Montáž potrubí z trub z plastů těsněných gumovým kroužkem  DN 150 mm</t>
  </si>
  <si>
    <t>v otevřeném výkopu ve sklonu do 20 %,</t>
  </si>
  <si>
    <t>8,8</t>
  </si>
  <si>
    <t>28611260.AR</t>
  </si>
  <si>
    <t>trubka plastová kanalizační PVC; hladká, s hrdlem; Sn 8 kN/m2; D = 160,0 mm; s = 4,70 mm; l = 1000,0 mm</t>
  </si>
  <si>
    <t>kus</t>
  </si>
  <si>
    <t>Odkaz na mn. položky pořadí 48 : 8,80000*1,15</t>
  </si>
  <si>
    <t>895941311RT2</t>
  </si>
  <si>
    <t xml:space="preserve">Zřízení vpusti kanalizační uliční z betonových dílců_x000D_
 včetně dodávky dílců pro uliční vpusti TBV_x000D_
 pro typ UVB-50 </t>
  </si>
  <si>
    <t>včetně zřízení lože ze štěrkopísku,</t>
  </si>
  <si>
    <t>899201111RT2</t>
  </si>
  <si>
    <t>Osazení mříží litinových včetně dodání mříže _x000D_
 lehké s rámem 300 x 300</t>
  </si>
  <si>
    <t>včetně rámů a košů na bahno,</t>
  </si>
  <si>
    <t>914001111R00</t>
  </si>
  <si>
    <t xml:space="preserve">Osazení a montáž svislých dopravních značek sloupek, do betonového základu,  </t>
  </si>
  <si>
    <t>915721111RT1</t>
  </si>
  <si>
    <t>Vodorovné značení krytů stříkané barvou, bílou, stopčar, zeber, stínů, šipek, nápisů, přechodů apod.</t>
  </si>
  <si>
    <t>915721121R00</t>
  </si>
  <si>
    <t>Vodorovné značení krytů plastem nehlučné, stopčar, zeber, stínů, šipek, nápisů, přechodů apod.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</si>
  <si>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</si>
  <si>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</si>
  <si>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</si>
  <si>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919731122R00</t>
  </si>
  <si>
    <t>Zarovnání styčné plochy podkladu nebo krytu živičné, tloušťky přes 50 do 100 mm</t>
  </si>
  <si>
    <t>podél vybourané části komunikace nebo zpevněné plochy</t>
  </si>
  <si>
    <t>dle spec.TZ : 309-117</t>
  </si>
  <si>
    <t>919735112R00</t>
  </si>
  <si>
    <t>Řezání stávajících krytů nebo podkladů živičných, hloubky přes 50 do 100 mm</t>
  </si>
  <si>
    <t>včetně spotřeby vody</t>
  </si>
  <si>
    <t>917931132RT2</t>
  </si>
  <si>
    <t>Osazení silniční přídlažby  z kamenných kostek, kladených ve dvou řadách, lože z betonu C20/25, včetně dodávky přídlažby</t>
  </si>
  <si>
    <t>917862111RT7</t>
  </si>
  <si>
    <t>Osazení silničního nebo chodníkového betonového obrubníku včetně dodávky obrubníku_x000D_
 stojatého, rozměru 1000/150/250 mm, s boční opěrou z betonu prostého, do lože z betonu prostého C 12/15</t>
  </si>
  <si>
    <t>S dodáním hmot pro lože tl. 80-100 mm.</t>
  </si>
  <si>
    <t>dle spec.TZ : 270-113</t>
  </si>
  <si>
    <t>917862111RT5</t>
  </si>
  <si>
    <t>Osazení silničního nebo chodníkového betonového obrubníku včetně dodávky obrubníku_x000D_
 stojatého, rozměru 1000/100/250 mm, s boční opěrou z betonu prostého, do lože z betonu prostého C 12/15</t>
  </si>
  <si>
    <t>dle spec.TZ : 249-75</t>
  </si>
  <si>
    <t>917862111RV3</t>
  </si>
  <si>
    <t>Osazení silničního nebo chodníkového betonového obrubníku včetně dodávky obrubníku_x000D_
 stojatého, nájezdového 1000/150/150 mm, s boční opěrou z betonu prostého, do lože z betonu prostého C 12/15</t>
  </si>
  <si>
    <t>dle spec.TZ : 17-4,5</t>
  </si>
  <si>
    <t>917862111RV4</t>
  </si>
  <si>
    <t>Osazení silničního nebo chodníkového betonového obrubníku včetně dodávky obrubníku_x000D_
 stojatého, nájezdového náběhového 1000/150/150-250, s boční opěrou z betonu prostého, do lože z betonu prostého C 12/15</t>
  </si>
  <si>
    <t>dle spec.TZ : 10-5</t>
  </si>
  <si>
    <t>917882111RT2</t>
  </si>
  <si>
    <t>Osazení silničního nebo chodníkového betonového obrubníku včetně dodávky obrubníku_x000D_
 zastávkového přímého, délky 1000 mm, výšky 350 mm,  , do lože z betonu prostého C 12/15</t>
  </si>
  <si>
    <t>dle spec.TZ : 14-2</t>
  </si>
  <si>
    <t>917882111RV2</t>
  </si>
  <si>
    <t>Osazení silničního nebo chodníkového betonového obrubníku včetně dodávky obrubníku_x000D_
 zastávkového náběhového, délky 1000 mm, výšky 330-270 mm,  , do lože z betonu prostého C 12/15</t>
  </si>
  <si>
    <t>917882111RV1</t>
  </si>
  <si>
    <t>Osazení silničního nebo chodníkového betonového obrubníku včetně dodávky obrubníku_x000D_
 zastávkového náběhového, délky 1000 mm, výšky 270-330 mm,  , do lože z betonu prostého C 12/15</t>
  </si>
  <si>
    <t>966006215R00</t>
  </si>
  <si>
    <t>Odstranění svislých dopr. značek včetně demontáže sloupků z AL patek</t>
  </si>
  <si>
    <t>s odklizením materiálu na skládku na vzdálenost do 20 m nebo s naložením na dopravní prostředek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</si>
  <si>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</si>
  <si>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</si>
  <si>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</si>
  <si>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</si>
  <si>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</si>
  <si>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</si>
  <si>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</si>
  <si>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</si>
  <si>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</si>
  <si>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</si>
  <si>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</si>
  <si>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</si>
  <si>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</si>
  <si>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979990112R00</t>
  </si>
  <si>
    <t>Poplatek za skládku suti-obal.kam.-asfalt do 30x30</t>
  </si>
  <si>
    <t>Odkaz na dem. hmot. položky pořadí 1 : 78,10000</t>
  </si>
  <si>
    <t>199000005R00</t>
  </si>
  <si>
    <t>Poplatky za skládku zeminy 1- 4, skupina 17 05 04 z Katalogu odpadů</t>
  </si>
  <si>
    <t>Odkaz na dem. hmot. položky pořadí 2 : 74,25000</t>
  </si>
  <si>
    <t>Odkaz na dem. hmot. položky pořadí 3 : 145,20000</t>
  </si>
  <si>
    <t>979990001R00</t>
  </si>
  <si>
    <t>Poplatek za skládku stavební suti, skupina 17 09 04 z Katalogu odpadů</t>
  </si>
  <si>
    <t>RTS 20/ I</t>
  </si>
  <si>
    <t>Odkaz na dem. hmot. položky pořadí 4 : 70,47000</t>
  </si>
  <si>
    <t>Odkaz na dem. hmot. položky pořadí 5 : 5,85000</t>
  </si>
  <si>
    <t>spec.dle TZ : 151+91</t>
  </si>
  <si>
    <t>spec.dle TZ : 151</t>
  </si>
  <si>
    <t>spec.dle TZ : 91</t>
  </si>
  <si>
    <t>spec.dle TZ : 171</t>
  </si>
  <si>
    <t>113109310R00</t>
  </si>
  <si>
    <t>Odstranění podkladů nebo krytů z betonu prostého, v ploše jednotlivě do 50 m2, tloušťka vrstvy 100 mm</t>
  </si>
  <si>
    <t>spec.dle TZ : 2,5/0,1</t>
  </si>
  <si>
    <t>dle spec.TZ : 97*0,15</t>
  </si>
  <si>
    <t>spec. dle TZ : 27</t>
  </si>
  <si>
    <t>Odkaz na mn. položky pořadí 7 : 27,00000</t>
  </si>
  <si>
    <t>šachty : 1*1*1*3</t>
  </si>
  <si>
    <t>Odkaz na mn. položky pořadí 9 : 3,00000</t>
  </si>
  <si>
    <t>spec dle TZ-drenáž : 123*0,5*0,5/2</t>
  </si>
  <si>
    <t>spec dle TZ-potrubí PVC : 4,7*0,6*1,2/2</t>
  </si>
  <si>
    <t>Odkaz na mn. položky pořadí 11 : 17,06700</t>
  </si>
  <si>
    <t>Odkaz na mn. položky pořadí 13 : 17,06700</t>
  </si>
  <si>
    <t>139601102R00</t>
  </si>
  <si>
    <t>Ruční výkop jam, rýh a šachet v hornině 3</t>
  </si>
  <si>
    <t>s přehozením na vzdálenost do 5 m nebo s naložením na ruční dopravní prostředek</t>
  </si>
  <si>
    <t>2,5*0,15*0,8</t>
  </si>
  <si>
    <t>123*0,5*0,4-123*3,14*0,075*0,075</t>
  </si>
  <si>
    <t>4,7*0,6*0,45</t>
  </si>
  <si>
    <t>22,42751*1,8</t>
  </si>
  <si>
    <t>1,269*1,8</t>
  </si>
  <si>
    <t>-(3,14*0,225*0,225)*0,9*3</t>
  </si>
  <si>
    <t>spec.dle TZ : 65</t>
  </si>
  <si>
    <t>65*0,006</t>
  </si>
  <si>
    <t>65</t>
  </si>
  <si>
    <t>dle spec.TZ : 65</t>
  </si>
  <si>
    <t>ornice : 65*0,15</t>
  </si>
  <si>
    <t>Odkaz na mn. položky pořadí 20 : 2,57080*-1</t>
  </si>
  <si>
    <t>Odkaz na mn. položky pořadí 26 : 44,49620*4</t>
  </si>
  <si>
    <t>Odkaz na mn. položky pořadí 25 : 9,75000</t>
  </si>
  <si>
    <t>Odkaz na mn. položky pořadí 26 : 44,49620</t>
  </si>
  <si>
    <t>279311921R00</t>
  </si>
  <si>
    <t>Beton základových zdí prostý třídy C 20/25</t>
  </si>
  <si>
    <t>801-1</t>
  </si>
  <si>
    <t>273313611R00</t>
  </si>
  <si>
    <t>Beton základových desek prostý třídy C 16/20</t>
  </si>
  <si>
    <t>dodávka a uložení betonu do připravené konstrukce,</t>
  </si>
  <si>
    <t>op.zeď : 10*0,8*0,2</t>
  </si>
  <si>
    <t>dle spec. TZ : 142+1,1+18+16,5+91</t>
  </si>
  <si>
    <t>spec dle TZ : 123</t>
  </si>
  <si>
    <t>123*1,05</t>
  </si>
  <si>
    <t>289971211R00</t>
  </si>
  <si>
    <t>Zřízení vrstvy z geotextilie na upraveném povrchu sklon do 1:5, šířka od 0 do 3 m</t>
  </si>
  <si>
    <t>800-2</t>
  </si>
  <si>
    <t>spec dle TZ : 18</t>
  </si>
  <si>
    <t>67352006R</t>
  </si>
  <si>
    <t>geotextilie PET; funkce drenážní, separační, ochranná, filtrační; plošná hmotnost 500 g/m2</t>
  </si>
  <si>
    <t>Odkaz na mn. položky pořadí 36 : 18,00000*1,1</t>
  </si>
  <si>
    <t>349121001R00</t>
  </si>
  <si>
    <t>Montáž  prefa. drobné architektury od 0,2 do 1,5 t</t>
  </si>
  <si>
    <t>17</t>
  </si>
  <si>
    <t>59384001R</t>
  </si>
  <si>
    <t>díl zdi opěrné tvaru L, přímý; železobetonový; l = 600 mm; š = 500 mm; h = 800,0 mm; h 1 = 100 mm</t>
  </si>
  <si>
    <t>Odkaz na mn. položky pořadí 38 : 17,00000</t>
  </si>
  <si>
    <t>338171122R00</t>
  </si>
  <si>
    <t>Osazování sloupků a vzpěr plotových ocelových výšky do 2,60 m, se zabetonováním do 0,5 m3 do předem připravených jamek betonem C 25/30</t>
  </si>
  <si>
    <t>801-5</t>
  </si>
  <si>
    <t>trubkových nebo profilovaných</t>
  </si>
  <si>
    <t>553462016R</t>
  </si>
  <si>
    <t>sloupek plotový ocel; válec; l = 3 000 mm; d 48 mm; povrch pozink, PVC</t>
  </si>
  <si>
    <t>553462052R</t>
  </si>
  <si>
    <t>vzpěra plotová, včetně hlavy; ocel; d 48 mm; l = 3 000 mm; povrch pozink, PVC; příslušenství hlava</t>
  </si>
  <si>
    <t>potrubí PVC : 4,7*0,6*0,1</t>
  </si>
  <si>
    <t>oprava komunikace dle TZ : 117</t>
  </si>
  <si>
    <t>dle spec.TZ : 142+1,1</t>
  </si>
  <si>
    <t>dle spec.TZ : 142</t>
  </si>
  <si>
    <t>dle spec.TZ : 1,1</t>
  </si>
  <si>
    <t>dle spec.TZ : 142*1,1</t>
  </si>
  <si>
    <t>dle spec.TZ : 1,1*1,1</t>
  </si>
  <si>
    <t>596215040R00</t>
  </si>
  <si>
    <t>Kladení zámkové dlažby do drtě tloušťka dlažby 80 mm, tloušťka lože 40 mm</t>
  </si>
  <si>
    <t>dle spec.TZ : 18</t>
  </si>
  <si>
    <t>dle spec.TZ - předláždění : 7</t>
  </si>
  <si>
    <t>592451170R</t>
  </si>
  <si>
    <t>dlažba betonová dvouvrstvá; obdélník; šedá; l = 200 mm; š = 100 mm; tl. 80,0 mm</t>
  </si>
  <si>
    <t>dle spec.TZ : 18*1,1</t>
  </si>
  <si>
    <t>pojížděný chodník (sjezdy) tl.30cm : 18*2</t>
  </si>
  <si>
    <t>oprava komunikace : 91</t>
  </si>
  <si>
    <t>stáv.sjezd : 16,5</t>
  </si>
  <si>
    <t>oprava komunikace dle TZ : 91</t>
  </si>
  <si>
    <t>oprava komunikace dle TZ : 91*2</t>
  </si>
  <si>
    <t>4,7</t>
  </si>
  <si>
    <t>Odkaz na mn. položky pořadí 57 : 4,70000*1,15</t>
  </si>
  <si>
    <t>dle spec.TZ : 3</t>
  </si>
  <si>
    <t>dle spec.TZ : 117</t>
  </si>
  <si>
    <t>dle spec.TZ : 113</t>
  </si>
  <si>
    <t>dle spec.TZ : 75</t>
  </si>
  <si>
    <t>dle spec.TZ : 4,5</t>
  </si>
  <si>
    <t>Přesun hmot pozemních komunikací, kryt dlážděný Přesun hmot, pozemní komunikace, kryt dlážděný</t>
  </si>
  <si>
    <t>767911822R00</t>
  </si>
  <si>
    <t>Demontáž oplocení demontáž pletiva, výšky do 2,0 m</t>
  </si>
  <si>
    <t>800-767</t>
  </si>
  <si>
    <t>výkr.č.101-09 : 2,5</t>
  </si>
  <si>
    <t>998767201R00</t>
  </si>
  <si>
    <t>Přesun hmot pro kovové stavební doplňk. konstrukce v objektech výšky do 6 m</t>
  </si>
  <si>
    <t>50 m vodorovně</t>
  </si>
  <si>
    <t>Odkaz na dem. hmot. položky pořadí 1 : 53,24000</t>
  </si>
  <si>
    <t>Odkaz na dem. hmot. položky pořadí 2 : 83,05000</t>
  </si>
  <si>
    <t>Odkaz na dem. hmot. položky pořadí 3 : 60,06000</t>
  </si>
  <si>
    <t>Odkaz na dem. hmot. položky pořadí 4 : 46,17000</t>
  </si>
  <si>
    <t>Odkaz na dem. hmot. položky pořadí 5 : 6,00000</t>
  </si>
  <si>
    <t>Odkaz na dem. hmot. položky pořadí 69 : 0,00620</t>
  </si>
  <si>
    <t>spec.dle TZ : 56/2</t>
  </si>
  <si>
    <t>Odkaz na mn. položky pořadí 1 : 28,00000</t>
  </si>
  <si>
    <t>122301101R00</t>
  </si>
  <si>
    <t>Odkopávky a  prokopávky nezapažené v hornině 4 do 100 m3</t>
  </si>
  <si>
    <t>122301109R00</t>
  </si>
  <si>
    <t>Odkopávky a  prokopávky nezapažené v hornině 4 příplatek k cenám za lepivost horniny</t>
  </si>
  <si>
    <t>Odkaz na mn. položky pořadí 3 : 28,00000</t>
  </si>
  <si>
    <t>151101201R00</t>
  </si>
  <si>
    <t>Zřízení pažení stěn výkopu bez rozepření, vzepření příložné, hloubky do 4 m</t>
  </si>
  <si>
    <t>26*2</t>
  </si>
  <si>
    <t>151101112R00</t>
  </si>
  <si>
    <t>Odstranění pažení a rozepření rýh příložné , hloubky do 4 m</t>
  </si>
  <si>
    <t>pro podzemní vedení s uložením materiálu na vzdálenost do 3 m od kraje výkopu,</t>
  </si>
  <si>
    <t>Odkaz na mn. položky pořadí 5 : 52,00000</t>
  </si>
  <si>
    <t>spec.dle TZ : 5,8</t>
  </si>
  <si>
    <t>583418024R</t>
  </si>
  <si>
    <t>kamenivo přírodní drcené frakce 16,0 až 32,0 mm; třída B</t>
  </si>
  <si>
    <t>Odkaz na mn. položky pořadí 7 : 5,80000*1,8</t>
  </si>
  <si>
    <t>Odkaz na mn. položky pořadí 9 : 56,00000</t>
  </si>
  <si>
    <t>pata : (3,55+7,16)*1,25+4*1+10*0,7</t>
  </si>
  <si>
    <t>spec.dle TZ : 28</t>
  </si>
  <si>
    <t>Odkaz na mn. položky pořadí 14 : 28,00000*1,1</t>
  </si>
  <si>
    <t>spec.dle TZ : 2,8</t>
  </si>
  <si>
    <t>327323129R00</t>
  </si>
  <si>
    <t xml:space="preserve">Konstrukce opěrných zdí ze ŽB vodostavebního zdi a valy , beton třídy C 30/37,  </t>
  </si>
  <si>
    <t>832-1</t>
  </si>
  <si>
    <t>spec.dle TZ : 22,6</t>
  </si>
  <si>
    <t>327351211R00</t>
  </si>
  <si>
    <t>Bednění zdí a valů svislých i skloněných výšky do 20 m zřízení</t>
  </si>
  <si>
    <t>pata : (3,55+12,5+2,3+11,16+0,25+1,25+1+10*2+0,7*2)*0,3*2</t>
  </si>
  <si>
    <t>stěna : (3,3+4)*2,6*2+4*2,25*2+4,2*1,9*2+5*1,45*2+5*1,1*2+1,9*0,25+1,45*0,25+1,1*0,25</t>
  </si>
  <si>
    <t>schod.stěny : 1,45*1,45+1,85*1,9</t>
  </si>
  <si>
    <t>327351221R00</t>
  </si>
  <si>
    <t>Bednění zdí a valů svislých i skloněných výšky do 20 m odbednění</t>
  </si>
  <si>
    <t>Odkaz na mn. položky pořadí 18 : 136,19600</t>
  </si>
  <si>
    <t>327361005R00</t>
  </si>
  <si>
    <t>Výztuž zdí a valů z oceli BSt 500 S, průměru do 12 mm</t>
  </si>
  <si>
    <t>0,7971</t>
  </si>
  <si>
    <t>327361040R00</t>
  </si>
  <si>
    <t xml:space="preserve">Výztuž zdí a valů ze svařovaných sítí,  </t>
  </si>
  <si>
    <t>zeď : 0,9805</t>
  </si>
  <si>
    <t>schody : 0,1399</t>
  </si>
  <si>
    <t>327501111R00</t>
  </si>
  <si>
    <t>Výplň za opěrami a protimrazové klíny se zhutněním s kameniva drceného i těženého</t>
  </si>
  <si>
    <t>se zhutněním z kameniva</t>
  </si>
  <si>
    <t>spec.dle TZ : 46</t>
  </si>
  <si>
    <t>430321414R00</t>
  </si>
  <si>
    <t>Beton schodišťových konstrukcí (stupňů, schodnic, ramen, podest s nosníky) železový třídy C 25/30</t>
  </si>
  <si>
    <t>1,3*1,11*0,29+1,3*1,1*0,3+1,3*0,9*0,15+1,3*(0,16*0,29/2)*3+1,45*1,45*0,2+1,85*1,9*0,2</t>
  </si>
  <si>
    <t>430361921RT8</t>
  </si>
  <si>
    <t>Výztuž schodišťových konstrukcí  (stupňů, schodnic, ramen, podest s nosníky) ze svařovaných sítí průměr drátu 8 mm, velikost oka 100/100 mm</t>
  </si>
  <si>
    <t>Včetně distančních prvků.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</si>
  <si>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</si>
  <si>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</si>
  <si>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</si>
  <si>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</si>
  <si>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>1,3*0,16*5</t>
  </si>
  <si>
    <t>431351122R00</t>
  </si>
  <si>
    <t>Bednění podest a podstupňových desek přímočarých odstranění</t>
  </si>
  <si>
    <t>Odkaz na mn. položky pořadí 25 : 1,04000</t>
  </si>
  <si>
    <t>631571005R00</t>
  </si>
  <si>
    <t>Násyp pod podlahy z kameniva z kameniva_x000D_
 z kačírku frakce 22-32 mm</t>
  </si>
  <si>
    <t>pod mazaniny a dlažby, popř. na plochých střechách, vodorovný nebo ve spádu, s udusáním a urovnáním povrchu,</t>
  </si>
  <si>
    <t>962022491R00</t>
  </si>
  <si>
    <t>Bourání zdiva nadzákladového kamenného kamenného_x000D_
 na maltu cementovou</t>
  </si>
  <si>
    <t>nebo vybourání otvorů průřezové plochy přes 4 m2 ve zdivu nadzákladovém, včetně pomocného lešení o výšce podlahy do 1900 mm a pro zatížení do 1,5 kPa  (150 kg/m2),</t>
  </si>
  <si>
    <t>spec.dle TZ : 17,5</t>
  </si>
  <si>
    <t>998152122R00</t>
  </si>
  <si>
    <t>Přesun hmot pro oplocení a objekty zvláštní,monol. vodorovně do 50 m výšky přes 3 do 10 m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</si>
  <si>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</si>
  <si>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</si>
  <si>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711112006RZ4</t>
  </si>
  <si>
    <t>Provedení izolace proti zemní vlhkosti natěradly za studena na ploše svislé, včetně pomocného lešení o výšce podlahy do 1900 mm a pro zatížení do 1,5 kPa. asfaltovou penetrační emulzí, včetně dodávky emulze 0,4 kg/m2</t>
  </si>
  <si>
    <t>800-711</t>
  </si>
  <si>
    <t>pata : ((3,05+7,16)*0,7+4*0,45+10*0,35+(3,05+7,16+4+10)*0,3)*2</t>
  </si>
  <si>
    <t>stěna : (3,3+4)*2,6*2+4*2,25*2+4,2*1,9*2+5*1,45*2+5*1,1*2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</si>
  <si>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</si>
  <si>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</t>
  </si>
  <si>
    <t>Odkaz na mn. položky pořadí 30 : 136,84000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</si>
  <si>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</si>
  <si>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</si>
  <si>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</si>
  <si>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783897121R00</t>
  </si>
  <si>
    <t>Nátěr betonových povrchů vodoodpudivý vodní přípravek (voda, SiO2), pro exteriér, jednonásobný</t>
  </si>
  <si>
    <t>800-783</t>
  </si>
  <si>
    <t>3,3*1,9+12,2*(1,9+0,85)/2</t>
  </si>
  <si>
    <t>10*0,75/2</t>
  </si>
  <si>
    <t>121101101R00</t>
  </si>
  <si>
    <t>Sejmutí ornice s přemístěním na vzdálenost do 50 m</t>
  </si>
  <si>
    <t>17*1*0,2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</si>
  <si>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</si>
  <si>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</si>
  <si>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</si>
  <si>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DN400 : 54*1*0,95/2</t>
  </si>
  <si>
    <t>DN300 : (64*1*1,4+30*1*1,15+10*1*1,7)/2</t>
  </si>
  <si>
    <t>DN200 : 86*1*1,3/2</t>
  </si>
  <si>
    <t>132201219R00</t>
  </si>
  <si>
    <t xml:space="preserve">Hloubení rýh šířky přes 60 do 200 cm příplatek za lepivost, v hornině 3,  </t>
  </si>
  <si>
    <t>Odkaz na mn. položky pořadí 2 : 152,10000</t>
  </si>
  <si>
    <t>132301212R00</t>
  </si>
  <si>
    <t xml:space="preserve">Hloubení rýh šířky přes 60 do 200 cm do 1000 m3, v hornině 4, hloubení strojně </t>
  </si>
  <si>
    <t>Odkaz na mn. položky pořadí 4 : 152,10000</t>
  </si>
  <si>
    <t>8*0,6*1,5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</si>
  <si>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</si>
  <si>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</si>
  <si>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</si>
  <si>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</si>
  <si>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Odkaz na mn. položky pořadí 7 : 7,20000</t>
  </si>
  <si>
    <t>Odkaz na mn. položky pořadí 9 : 134,98590*-1</t>
  </si>
  <si>
    <t>Odkaz na mn. položky pořadí 17 : 39,27000*-1</t>
  </si>
  <si>
    <t>175101101RT2</t>
  </si>
  <si>
    <t>Obsyp potrubí bez prohození sypaniny, s dodáním štěrkopísku frakce 0 - 22 mm</t>
  </si>
  <si>
    <t>DN400 : 54*1*0,7-54*3,14*0,2*0,2</t>
  </si>
  <si>
    <t>DN300 : 110*1*0,6-110*3,14*0,15*0,15</t>
  </si>
  <si>
    <t>DN200 : 93*1*0,5-93*3,14*0,1*0,1</t>
  </si>
  <si>
    <t>přpojky : 8*0,6*0,45</t>
  </si>
  <si>
    <t>Odkaz na mn. položky pořadí 9 : 134,98590</t>
  </si>
  <si>
    <t>Odkaz na mn. položky pořadí 17 : 39,27000</t>
  </si>
  <si>
    <t>Odkaz na mn. položky pořadí 10 : 174,25590*5</t>
  </si>
  <si>
    <t>Odkaz na mn. položky pořadí 10 : 174,25590</t>
  </si>
  <si>
    <t>Odkaz na mn. položky pořadí 12 : 174,25590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</si>
  <si>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</si>
  <si>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</si>
  <si>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</si>
  <si>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17*1</t>
  </si>
  <si>
    <t>460620006RT1</t>
  </si>
  <si>
    <t>Osetí povrchu trávou, včetně dodávky osiva</t>
  </si>
  <si>
    <t>Odkaz na mn. položky pořadí 14 : 17,00000</t>
  </si>
  <si>
    <t>114211103R00</t>
  </si>
  <si>
    <t>Odstranění trubního vedení ve výkopu z trub betonových, DN 300 mm</t>
  </si>
  <si>
    <t>s přemístěním suti na hromady na vzdálenost do 5 m nebo s uložením na dopravní prostředek.</t>
  </si>
  <si>
    <t>dle spec. : 120</t>
  </si>
  <si>
    <t>(93+110+54)*1*0,15</t>
  </si>
  <si>
    <t>8*0,6*0,15</t>
  </si>
  <si>
    <t>465513127R00</t>
  </si>
  <si>
    <t xml:space="preserve">Dlažba z lomového kamene dlažba z kamene lomařsky upraveného na cementovou maltu, s vyspárováním cementovou maltou, tloušťka 200 mm,  </t>
  </si>
  <si>
    <t>lomařsky upraveného pro dlažbu</t>
  </si>
  <si>
    <t>dle spec. : 8</t>
  </si>
  <si>
    <t>871353121R00</t>
  </si>
  <si>
    <t>Montáž potrubí z trub z plastů těsněných gumovým kroužkem  DN 200 mm</t>
  </si>
  <si>
    <t>dle spec. : 93</t>
  </si>
  <si>
    <t>28614271R</t>
  </si>
  <si>
    <t>trubka plastová kanalizační PP; korugovaná, s hrdlem; Sn 8 kN/m2; D = 225,0 mm; l = 6 000,0 mm</t>
  </si>
  <si>
    <t>93/6*1,1</t>
  </si>
  <si>
    <t>871373121R00</t>
  </si>
  <si>
    <t>Montáž potrubí z trub z plastů těsněných gumovým kroužkem  DN 300 mm</t>
  </si>
  <si>
    <t>dle spec. : 110</t>
  </si>
  <si>
    <t>28614273R</t>
  </si>
  <si>
    <t>trubka plastová kanalizační PP; korugovaná, s hrdlem; Sn 8 kN/m2; D = 338,0 mm; l = 6 000,0 mm</t>
  </si>
  <si>
    <t>110/6*1,1</t>
  </si>
  <si>
    <t>871393121R00</t>
  </si>
  <si>
    <t>Montáž potrubí z trub z plastů těsněných gumovým kroužkem  DN 400 mm</t>
  </si>
  <si>
    <t>dle spec. : 54</t>
  </si>
  <si>
    <t>28614274R</t>
  </si>
  <si>
    <t>trubka plastová kanalizační PP; korugovaná, s hrdlem; Sn 8 kN/m2; D = 450,0 mm; l = 6 000,0 mm</t>
  </si>
  <si>
    <t>54/6*1,1</t>
  </si>
  <si>
    <t>892571111R00</t>
  </si>
  <si>
    <t>Zkoušky těsnosti kanalizačního potrubí zkouška těsnosti kanalizačního potrubí vodou_x000D_
 do DN 200 mm</t>
  </si>
  <si>
    <t>vodou nebo vzduchem,</t>
  </si>
  <si>
    <t>Odkaz na mn. položky pořadí 20 : 93,00000</t>
  </si>
  <si>
    <t>892573111R00</t>
  </si>
  <si>
    <t>Zkoušky těsnosti kanalizačního potrubí zabezpečení konců kanalizačního potrubí při tlakových zkouškách vodou_x000D_
 do DN 200 mm</t>
  </si>
  <si>
    <t>úsek</t>
  </si>
  <si>
    <t>892581111R00</t>
  </si>
  <si>
    <t>Zkoušky těsnosti kanalizačního potrubí zkouška těsnosti kanalizačního potrubí vodou_x000D_
 do DN 300 mm</t>
  </si>
  <si>
    <t>Odkaz na mn. položky pořadí 22 : 110,00000</t>
  </si>
  <si>
    <t>892583111R00</t>
  </si>
  <si>
    <t>Zkoušky těsnosti kanalizačního potrubí zabezpečení konců kanalizačního potrubí při tlakových zkouškách vodou_x000D_
 do DN 300 mm</t>
  </si>
  <si>
    <t>892591111R00</t>
  </si>
  <si>
    <t>Zkoušky těsnosti kanalizačního potrubí zkouška těsnosti kanalizačního potrubí vodou_x000D_
 do DN 400 mm</t>
  </si>
  <si>
    <t>Odkaz na mn. položky pořadí 24 : 54,00000</t>
  </si>
  <si>
    <t>892595111R00</t>
  </si>
  <si>
    <t>Zkoušky těsnosti kanalizačního potrubí zabezpečení konců a zkouška vzduchem kanalizačního potrubí _x000D_
 do DN 400 mm</t>
  </si>
  <si>
    <t>894411121R00</t>
  </si>
  <si>
    <t>Zřízení šachet kanalizačních z betonových dílců na potrubí s obložením dna betonem C 25/30 z cementu portlandského nebo struskoportlandského, na potrubí DN přes 200 do 300 mm</t>
  </si>
  <si>
    <t>výšky vstupu do 1,5 m, podkladní deska z betonu B5, montáž a dodávka stupadel,</t>
  </si>
  <si>
    <t>dle spec. : 1</t>
  </si>
  <si>
    <t>894411131R00</t>
  </si>
  <si>
    <t>Zřízení šachet kanalizačních z betonových dílců na potrubí s obložením dna betonem C 25/30 z cementu portlandského nebo struskoportlandského, na potrubí DN přes 300 do 400 mm</t>
  </si>
  <si>
    <t>dle spec. : 4</t>
  </si>
  <si>
    <t>894212121R00</t>
  </si>
  <si>
    <t>Šachty kanalizační z prostého betonu čtvercové s obložením dna betonem C 25/30 z cementu portlandského nebo struskoportlandského, na potrubí DN 250 nebo 300 mm</t>
  </si>
  <si>
    <t>výšky vstupu do 1,5 m,</t>
  </si>
  <si>
    <t>Včetně montáže a dodávky stupadel.</t>
  </si>
  <si>
    <t>59224366.AR</t>
  </si>
  <si>
    <t>dno šachetní přímé; železobeton; TBZ; DN = 1 000,0 mm; D odtoku do 400 mm; h = 600 mm; t = 150 mm; beton C 40/50</t>
  </si>
  <si>
    <t>dle spec. : 5</t>
  </si>
  <si>
    <t>59224358.AR</t>
  </si>
  <si>
    <t>skruž železobetonová TBS; DN = 1 000,0 mm; h = 250,0 mm; s = 120,00 mm; počet stupadel 1; ocelové s PE povlakem; beton C 40/50</t>
  </si>
  <si>
    <t>dle spec. : 2</t>
  </si>
  <si>
    <t>59224353.AR</t>
  </si>
  <si>
    <t>konus šachetní; železobetonový; TBR; d = 1 240,0 mm; DN = 1 000,0 mm; DN 2 = 625 mm; h = 580 mm; počet stupadel 2; ocelové s PE povlakem, kapsové</t>
  </si>
  <si>
    <t>59224130R1</t>
  </si>
  <si>
    <t>Deska přechodová 625/200/120/T</t>
  </si>
  <si>
    <t>59224346R</t>
  </si>
  <si>
    <t>prstenec vyrovnávací šachetní; betonový; TBW; DN = 625,0 mm; h = 40,0 mm; s = 120,00 mm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</si>
  <si>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</si>
  <si>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</si>
  <si>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</si>
  <si>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</si>
  <si>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899311113R00</t>
  </si>
  <si>
    <t>Osazení poklopů litinových s rámem do 150 kg</t>
  </si>
  <si>
    <t>dle spec. : 6</t>
  </si>
  <si>
    <t>55340325R</t>
  </si>
  <si>
    <t>poklop kanalizační s tlumící vložkou; litinový; D výrobku 785 mm; únosnost D 400 kN; bez odvětrání</t>
  </si>
  <si>
    <t>899711122R00</t>
  </si>
  <si>
    <t>Výstražné fólie výstražná fólie pro kanalizaci, šířka 30 cm</t>
  </si>
  <si>
    <t>93+110+54+8</t>
  </si>
  <si>
    <t>899000001</t>
  </si>
  <si>
    <t>Napojení na stáv.kanalizaci DN200</t>
  </si>
  <si>
    <t>ks</t>
  </si>
  <si>
    <t>dle spec. : 7</t>
  </si>
  <si>
    <t>899000002</t>
  </si>
  <si>
    <t>Napojení na stáv.kanalizaci DN300</t>
  </si>
  <si>
    <t>899000003</t>
  </si>
  <si>
    <t>Napojení na stáv.kanalizaci DN400</t>
  </si>
  <si>
    <t>894432112R00</t>
  </si>
  <si>
    <t>Osazení plastových šachet revizních průměr 425 mm</t>
  </si>
  <si>
    <t>286971402R</t>
  </si>
  <si>
    <t>trubka plastová kanalizační PVC-U; korugovaná; D = 476,0 mm; l = 1 500,0 mm</t>
  </si>
  <si>
    <t>286971685R</t>
  </si>
  <si>
    <t>dno šachetní s výkyvnými hrdly; průtočné; PP; úhel odpadu 0 °; DN = 478,0 mm; l = 1 005 mm; š = 478 mm; h = 668 mm; DN žlabu 315 mm</t>
  </si>
  <si>
    <t>28697166R1</t>
  </si>
  <si>
    <t>Adaptér teleskopický PP 425</t>
  </si>
  <si>
    <t>55241704R</t>
  </si>
  <si>
    <t>poklop kanalizační kruhový do teleskopu; DN šachty 425 mm; litinový; únosnost 12 500 kg</t>
  </si>
  <si>
    <t>894431112R00</t>
  </si>
  <si>
    <t>Osazení plastových šachet z dílců 600 mm</t>
  </si>
  <si>
    <t>286971524R1</t>
  </si>
  <si>
    <t>Dno šachtové 600/315mm typ T</t>
  </si>
  <si>
    <t>286971521R1</t>
  </si>
  <si>
    <t>Dno šachtové 600/315mm úh 30°</t>
  </si>
  <si>
    <t>286971511R</t>
  </si>
  <si>
    <t>dno šachetní pravý nebo levý přítok; PP; typ T; DN = 674,0 mm; š = 720 mm; h = 646 mm; DN žlabu 200 mm</t>
  </si>
  <si>
    <t>286971507R</t>
  </si>
  <si>
    <t>dno šachetní průtočné; PP; úhel odpadu 0 °; DN = 674,0 mm; š = 720 mm; h = 646 mm; DN žlabu 200 mm</t>
  </si>
  <si>
    <t>286971510R</t>
  </si>
  <si>
    <t>dno šachetní průtočné; PP; úhel odpadu 90 °; DN = 674,0 mm; š = 720 mm; h = 646 mm; DN žlabu 200 mm</t>
  </si>
  <si>
    <t>28697153R</t>
  </si>
  <si>
    <t>trubka plastová kanalizační PP; korugovaná; Sn 4 kN/m2; D = 670,0 mm; l = 1000,0 mm</t>
  </si>
  <si>
    <t>59224221R</t>
  </si>
  <si>
    <t>prstenec betonový; DN = 680,0 mm</t>
  </si>
  <si>
    <t>55241711R</t>
  </si>
  <si>
    <t>poklop kanalizační DN šachty 1 000 mm; litinový; D výrobku 600 mm; únosnost B 125 kN</t>
  </si>
  <si>
    <t>59224373.AR</t>
  </si>
  <si>
    <t>profil těsnicí elastomerní; pro spojení betonových šachetních dílů; tvar kruh; d = 1 000,0 mm</t>
  </si>
  <si>
    <t>877353121R00</t>
  </si>
  <si>
    <t>Montáž tvarovek na potrubí z trub z plastů těsněných gumovým kroužkem odbočných DN 200 mm</t>
  </si>
  <si>
    <t>877373121R00</t>
  </si>
  <si>
    <t>Montáž tvarovek na potrubí z trub z plastů těsněných gumovým kroužkem odbočných DN 300 mm</t>
  </si>
  <si>
    <t>877393121R00</t>
  </si>
  <si>
    <t>Montáž tvarovek na potrubí z trub z plastů těsněných gumovým kroužkem odbočných DN 400 mm</t>
  </si>
  <si>
    <t>28656770R</t>
  </si>
  <si>
    <t>odbočka PP; 45,0 °; l = 564 mm; korugovaná, hrdlovaná; spoj násuvný; DN 200,0 mm; DN2 150 mm</t>
  </si>
  <si>
    <t>28656772R</t>
  </si>
  <si>
    <t>odbočka PP; 45,0 °; l = 914 mm; korugovaná, hrdlovaná; spoj násuvný; DN 300,0 mm; DN2 150 mm</t>
  </si>
  <si>
    <t>28656774R</t>
  </si>
  <si>
    <t>odbočka PP; 45,0 °; l = 1 120 mm; korugovaná, hrdlovaná; spoj násuvný; DN 400,0 mm; DN2 150 mm</t>
  </si>
  <si>
    <t>895941111R00</t>
  </si>
  <si>
    <t>Zřízení vpusti kanalizační uliční z betonových dílců_x000D_
 typ UV - 50 normální</t>
  </si>
  <si>
    <t>592238270R1</t>
  </si>
  <si>
    <t>Vpust horská HBV 90/90/115, HV1</t>
  </si>
  <si>
    <t>592238270R2</t>
  </si>
  <si>
    <t>Vpust horská HBV 150/90/115, HV2</t>
  </si>
  <si>
    <t>592261020R1</t>
  </si>
  <si>
    <t>Deska zákrytová 90/90/15 vč.mříže</t>
  </si>
  <si>
    <t>592261020R2</t>
  </si>
  <si>
    <t>Deska zákrytová 150/90/15 vč.mříže</t>
  </si>
  <si>
    <t>935112211R00</t>
  </si>
  <si>
    <t>Osazení příkopového žlabu se zřízením lože tl. 100 mm z betonu C 8/10, z betonových příkopových tvárnic, šířky přes 500 do 800 mm</t>
  </si>
  <si>
    <t>s vyplněním a zatřením spár cementovou maltou, se zřízením lože tl. 10 cm</t>
  </si>
  <si>
    <t>Včetně  dodání hmot pro lože a vyplnění spár.</t>
  </si>
  <si>
    <t>59227518R</t>
  </si>
  <si>
    <t>tvárnice příkopová beton; l = 1000,0 mm; š = 650 mm; h = 150,0 mm</t>
  </si>
  <si>
    <t>2/0,33*1,05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</si>
  <si>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</si>
  <si>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</si>
  <si>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</si>
  <si>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</si>
  <si>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Opěrná zeď - neuznatelné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</si>
</sst>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1" t="s">
        <v>39</v>
      </c>
      <c r="B2" s="181"/>
      <c r="C2" s="181"/>
      <c r="D2" s="181"/>
      <c r="E2" s="181"/>
      <c r="F2" s="181"/>
      <c r="G2" s="181"/>
    </row>
  </sheetData>
  <sheetProtection algorithmName="SHA-512" hashValue="Cj0pUPPc5Je/xegVhXhSLIPYMT+K853vYwzPsLrvfHmTE42p/KH2S54E1JZ8wtcEeL8rpxObT7ed5+K6DqjcOA==" saltValue="Fb3lSl022G5lnaRkc7ylm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G40" sqref="G4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16" t="s">
        <v>41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2"/>
      <c r="B2" s="72" t="s">
        <v>22</v>
      </c>
      <c r="C2" s="73"/>
      <c r="D2" s="74" t="s">
        <v>43</v>
      </c>
      <c r="E2" s="222" t="s">
        <v>44</v>
      </c>
      <c r="F2" s="223"/>
      <c r="G2" s="223"/>
      <c r="H2" s="223"/>
      <c r="I2" s="223"/>
      <c r="J2" s="224"/>
      <c r="O2" s="1"/>
    </row>
    <row r="3" spans="1:15" ht="27" hidden="1" customHeight="1" x14ac:dyDescent="0.2">
      <c r="A3" s="2"/>
      <c r="B3" s="75"/>
      <c r="C3" s="73"/>
      <c r="D3" s="76"/>
      <c r="E3" s="225"/>
      <c r="F3" s="226"/>
      <c r="G3" s="226"/>
      <c r="H3" s="226"/>
      <c r="I3" s="226"/>
      <c r="J3" s="227"/>
    </row>
    <row r="4" spans="1:15" ht="23.25" customHeight="1" x14ac:dyDescent="0.2">
      <c r="A4" s="2"/>
      <c r="B4" s="77"/>
      <c r="C4" s="78"/>
      <c r="D4" s="79"/>
      <c r="E4" s="206"/>
      <c r="F4" s="206"/>
      <c r="G4" s="206"/>
      <c r="H4" s="206"/>
      <c r="I4" s="206"/>
      <c r="J4" s="207"/>
    </row>
    <row r="5" spans="1:15" ht="24" customHeight="1" x14ac:dyDescent="0.2">
      <c r="A5" s="2"/>
      <c r="B5" s="30" t="s">
        <v>42</v>
      </c>
      <c r="D5" s="210" t="s">
        <v>45</v>
      </c>
      <c r="E5" s="211"/>
      <c r="F5" s="211"/>
      <c r="G5" s="211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12" t="s">
        <v>46</v>
      </c>
      <c r="E6" s="213"/>
      <c r="F6" s="213"/>
      <c r="G6" s="213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14" t="s">
        <v>47</v>
      </c>
      <c r="F7" s="215"/>
      <c r="G7" s="215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54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55</v>
      </c>
      <c r="J9" s="8"/>
    </row>
    <row r="10" spans="1:15" ht="15.75" hidden="1" customHeight="1" x14ac:dyDescent="0.2">
      <c r="A10" s="2"/>
      <c r="B10" s="34"/>
      <c r="C10" s="53"/>
      <c r="D10" s="80" t="s">
        <v>48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29"/>
      <c r="E11" s="229"/>
      <c r="F11" s="229"/>
      <c r="G11" s="229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08"/>
      <c r="F13" s="209"/>
      <c r="G13" s="209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28"/>
      <c r="F15" s="228"/>
      <c r="G15" s="230"/>
      <c r="H15" s="230"/>
      <c r="I15" s="230" t="s">
        <v>29</v>
      </c>
      <c r="J15" s="231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194"/>
      <c r="F16" s="195"/>
      <c r="G16" s="194"/>
      <c r="H16" s="195"/>
      <c r="I16" s="194">
        <f>SUMIF(F58:F74,A16,I58:I74)+SUMIF(F58:F74,"PSU",I58:I74)</f>
        <v>0</v>
      </c>
      <c r="J16" s="196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194"/>
      <c r="F17" s="195"/>
      <c r="G17" s="194"/>
      <c r="H17" s="195"/>
      <c r="I17" s="194">
        <f>SUMIF(F58:F74,A17,I58:I74)</f>
        <v>0</v>
      </c>
      <c r="J17" s="196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194"/>
      <c r="F18" s="195"/>
      <c r="G18" s="194"/>
      <c r="H18" s="195"/>
      <c r="I18" s="194">
        <f>SUMIF(F58:F74,A18,I58:I74)</f>
        <v>0</v>
      </c>
      <c r="J18" s="196"/>
    </row>
    <row r="19" spans="1:10" ht="23.25" customHeight="1" x14ac:dyDescent="0.2">
      <c r="A19" s="138" t="s">
        <v>105</v>
      </c>
      <c r="B19" s="37" t="s">
        <v>27</v>
      </c>
      <c r="C19" s="58"/>
      <c r="D19" s="59"/>
      <c r="E19" s="194"/>
      <c r="F19" s="195"/>
      <c r="G19" s="194"/>
      <c r="H19" s="195"/>
      <c r="I19" s="194">
        <f>SUMIF(F58:F74,A19,I58:I74)</f>
        <v>0</v>
      </c>
      <c r="J19" s="196"/>
    </row>
    <row r="20" spans="1:10" ht="23.25" customHeight="1" x14ac:dyDescent="0.2">
      <c r="A20" s="138" t="s">
        <v>106</v>
      </c>
      <c r="B20" s="37" t="s">
        <v>28</v>
      </c>
      <c r="C20" s="58"/>
      <c r="D20" s="59"/>
      <c r="E20" s="194"/>
      <c r="F20" s="195"/>
      <c r="G20" s="194"/>
      <c r="H20" s="195"/>
      <c r="I20" s="194">
        <f>SUMIF(F58:F74,A20,I58:I74)</f>
        <v>0</v>
      </c>
      <c r="J20" s="196"/>
    </row>
    <row r="21" spans="1:10" ht="23.25" customHeight="1" x14ac:dyDescent="0.2">
      <c r="A21" s="2"/>
      <c r="B21" s="47" t="s">
        <v>29</v>
      </c>
      <c r="C21" s="60"/>
      <c r="D21" s="61"/>
      <c r="E21" s="197"/>
      <c r="F21" s="232"/>
      <c r="G21" s="197"/>
      <c r="H21" s="232"/>
      <c r="I21" s="197">
        <f>SUM(I16:J20)</f>
        <v>0</v>
      </c>
      <c r="J21" s="198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192">
        <f>ZakladDPHSniVypocet</f>
        <v>0</v>
      </c>
      <c r="H23" s="193"/>
      <c r="I23" s="19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190">
        <f>A23</f>
        <v>0</v>
      </c>
      <c r="H24" s="191"/>
      <c r="I24" s="19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192">
        <f>ZakladDPHZaklVypocet</f>
        <v>0</v>
      </c>
      <c r="H25" s="193"/>
      <c r="I25" s="19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19">
        <f>A25</f>
        <v>0</v>
      </c>
      <c r="H26" s="220"/>
      <c r="I26" s="220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21">
        <f>CenaCelkem-(ZakladDPHSni+DPHSni+ZakladDPHZakl+DPHZakl)</f>
        <v>0</v>
      </c>
      <c r="H27" s="221"/>
      <c r="I27" s="221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199">
        <f>ZakladDPHSniVypocet+ZakladDPHZaklVypocet</f>
        <v>0</v>
      </c>
      <c r="H28" s="200"/>
      <c r="I28" s="20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199">
        <f>A27</f>
        <v>0</v>
      </c>
      <c r="H29" s="199"/>
      <c r="I29" s="199"/>
      <c r="J29" s="119" t="s">
        <v>73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1"/>
      <c r="E34" s="202"/>
      <c r="G34" s="203"/>
      <c r="H34" s="204"/>
      <c r="I34" s="204"/>
      <c r="J34" s="24"/>
    </row>
    <row r="35" spans="1:10" ht="12.75" customHeight="1" x14ac:dyDescent="0.2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56</v>
      </c>
      <c r="C39" s="185"/>
      <c r="D39" s="185"/>
      <c r="E39" s="185"/>
      <c r="F39" s="99">
        <f>'01 1 Naklady'!AE38+'01 2 Naklady'!AE37+'SO101 1 Pol'!AE281+'SO101 2 Pol'!AE293+'SO201 1 Pol'!AE149+'SO301 1 Pol'!AE296</f>
        <v>0</v>
      </c>
      <c r="G39" s="100">
        <f>'01 1 Naklady'!AF38+'01 2 Naklady'!AF37+'SO101 1 Pol'!AF281+'SO101 2 Pol'!AF293+'SO201 1 Pol'!AF149+'SO301 1 Pol'!AF296</f>
        <v>0</v>
      </c>
      <c r="H39" s="101">
        <f t="shared" ref="H39:H50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84" t="s">
        <v>57</v>
      </c>
      <c r="D40" s="184"/>
      <c r="E40" s="184"/>
      <c r="F40" s="104">
        <f>'01 1 Naklady'!AE38+'01 2 Naklady'!AE37</f>
        <v>0</v>
      </c>
      <c r="G40" s="105">
        <f>'01 1 Naklady'!AF38+'01 2 Naklady'!AF37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58</v>
      </c>
      <c r="C41" s="185" t="s">
        <v>59</v>
      </c>
      <c r="D41" s="185"/>
      <c r="E41" s="185"/>
      <c r="F41" s="108">
        <f>'01 1 Naklady'!AE38</f>
        <v>0</v>
      </c>
      <c r="G41" s="101">
        <f>'01 1 Naklady'!AF38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60</v>
      </c>
      <c r="C42" s="185" t="s">
        <v>61</v>
      </c>
      <c r="D42" s="185"/>
      <c r="E42" s="185"/>
      <c r="F42" s="108">
        <f>'01 2 Naklady'!AE37</f>
        <v>0</v>
      </c>
      <c r="G42" s="101">
        <f>'01 2 Naklady'!AF37</f>
        <v>0</v>
      </c>
      <c r="H42" s="101">
        <f t="shared" si="1"/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2</v>
      </c>
      <c r="B43" s="103"/>
      <c r="C43" s="184" t="s">
        <v>62</v>
      </c>
      <c r="D43" s="184"/>
      <c r="E43" s="184"/>
      <c r="F43" s="104"/>
      <c r="G43" s="105"/>
      <c r="H43" s="105">
        <f t="shared" si="1"/>
        <v>0</v>
      </c>
      <c r="I43" s="105"/>
      <c r="J43" s="106"/>
    </row>
    <row r="44" spans="1:10" ht="25.5" customHeight="1" x14ac:dyDescent="0.2">
      <c r="A44" s="88">
        <v>2</v>
      </c>
      <c r="B44" s="103" t="s">
        <v>63</v>
      </c>
      <c r="C44" s="184" t="s">
        <v>64</v>
      </c>
      <c r="D44" s="184"/>
      <c r="E44" s="184"/>
      <c r="F44" s="104">
        <f>'SO101 1 Pol'!AE281+'SO101 2 Pol'!AE293</f>
        <v>0</v>
      </c>
      <c r="G44" s="105">
        <f>'SO101 1 Pol'!AF281+'SO101 2 Pol'!AF293</f>
        <v>0</v>
      </c>
      <c r="H44" s="105">
        <f t="shared" si="1"/>
        <v>0</v>
      </c>
      <c r="I44" s="105">
        <f t="shared" ref="I44:I50" si="2">F44+G44+H44</f>
        <v>0</v>
      </c>
      <c r="J44" s="106" t="str">
        <f t="shared" ref="J44:J50" si="3">IF(CenaCelkemVypocet=0,"",I44/CenaCelkemVypocet*100)</f>
        <v/>
      </c>
    </row>
    <row r="45" spans="1:10" ht="25.5" customHeight="1" x14ac:dyDescent="0.2">
      <c r="A45" s="88">
        <v>3</v>
      </c>
      <c r="B45" s="107" t="s">
        <v>58</v>
      </c>
      <c r="C45" s="185" t="s">
        <v>65</v>
      </c>
      <c r="D45" s="185"/>
      <c r="E45" s="185"/>
      <c r="F45" s="108">
        <f>'SO101 1 Pol'!AE281</f>
        <v>0</v>
      </c>
      <c r="G45" s="101">
        <f>'SO101 1 Pol'!AF281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60</v>
      </c>
      <c r="C46" s="185" t="s">
        <v>66</v>
      </c>
      <c r="D46" s="185"/>
      <c r="E46" s="185"/>
      <c r="F46" s="108">
        <f>'SO101 2 Pol'!AE293</f>
        <v>0</v>
      </c>
      <c r="G46" s="101">
        <f>'SO101 2 Pol'!AF293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2</v>
      </c>
      <c r="B47" s="103" t="s">
        <v>67</v>
      </c>
      <c r="C47" s="184" t="s">
        <v>68</v>
      </c>
      <c r="D47" s="184"/>
      <c r="E47" s="184"/>
      <c r="F47" s="104">
        <f>'SO201 1 Pol'!AE149</f>
        <v>0</v>
      </c>
      <c r="G47" s="105">
        <f>'SO201 1 Pol'!AF149</f>
        <v>0</v>
      </c>
      <c r="H47" s="105">
        <f t="shared" si="1"/>
        <v>0</v>
      </c>
      <c r="I47" s="105">
        <f t="shared" si="2"/>
        <v>0</v>
      </c>
      <c r="J47" s="106" t="str">
        <f t="shared" si="3"/>
        <v/>
      </c>
    </row>
    <row r="48" spans="1:10" ht="25.5" customHeight="1" x14ac:dyDescent="0.2">
      <c r="A48" s="88">
        <v>3</v>
      </c>
      <c r="B48" s="107" t="s">
        <v>58</v>
      </c>
      <c r="C48" s="185" t="s">
        <v>845</v>
      </c>
      <c r="D48" s="185"/>
      <c r="E48" s="185"/>
      <c r="F48" s="108">
        <f>'SO201 1 Pol'!AE149</f>
        <v>0</v>
      </c>
      <c r="G48" s="101">
        <f>'SO201 1 Pol'!AF149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2</v>
      </c>
      <c r="B49" s="103" t="s">
        <v>69</v>
      </c>
      <c r="C49" s="184" t="s">
        <v>70</v>
      </c>
      <c r="D49" s="184"/>
      <c r="E49" s="184"/>
      <c r="F49" s="104">
        <f>'SO301 1 Pol'!AE296</f>
        <v>0</v>
      </c>
      <c r="G49" s="105">
        <f>'SO301 1 Pol'!AF296</f>
        <v>0</v>
      </c>
      <c r="H49" s="105">
        <f t="shared" si="1"/>
        <v>0</v>
      </c>
      <c r="I49" s="105">
        <f t="shared" si="2"/>
        <v>0</v>
      </c>
      <c r="J49" s="106" t="str">
        <f t="shared" si="3"/>
        <v/>
      </c>
    </row>
    <row r="50" spans="1:10" ht="25.5" customHeight="1" x14ac:dyDescent="0.2">
      <c r="A50" s="88">
        <v>3</v>
      </c>
      <c r="B50" s="107" t="s">
        <v>58</v>
      </c>
      <c r="C50" s="185" t="s">
        <v>71</v>
      </c>
      <c r="D50" s="185"/>
      <c r="E50" s="185"/>
      <c r="F50" s="108">
        <f>'SO301 1 Pol'!AE296</f>
        <v>0</v>
      </c>
      <c r="G50" s="101">
        <f>'SO301 1 Pol'!AF296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/>
      <c r="B51" s="186" t="s">
        <v>72</v>
      </c>
      <c r="C51" s="187"/>
      <c r="D51" s="187"/>
      <c r="E51" s="188"/>
      <c r="F51" s="109">
        <f>SUMIF(A39:A50,"=1",F39:F50)</f>
        <v>0</v>
      </c>
      <c r="G51" s="110">
        <f>SUMIF(A39:A50,"=1",G39:G50)</f>
        <v>0</v>
      </c>
      <c r="H51" s="110">
        <f>SUMIF(A39:A50,"=1",H39:H50)</f>
        <v>0</v>
      </c>
      <c r="I51" s="110">
        <f>SUMIF(A39:A50,"=1",I39:I50)</f>
        <v>0</v>
      </c>
      <c r="J51" s="111">
        <f>SUMIF(A39:A50,"=1",J39:J50)</f>
        <v>0</v>
      </c>
    </row>
    <row r="55" spans="1:10" ht="15.75" x14ac:dyDescent="0.25">
      <c r="B55" s="120" t="s">
        <v>74</v>
      </c>
    </row>
    <row r="57" spans="1:10" ht="25.5" customHeight="1" x14ac:dyDescent="0.2">
      <c r="A57" s="122"/>
      <c r="B57" s="125" t="s">
        <v>17</v>
      </c>
      <c r="C57" s="125" t="s">
        <v>5</v>
      </c>
      <c r="D57" s="126"/>
      <c r="E57" s="126"/>
      <c r="F57" s="127" t="s">
        <v>75</v>
      </c>
      <c r="G57" s="127"/>
      <c r="H57" s="127"/>
      <c r="I57" s="127" t="s">
        <v>29</v>
      </c>
      <c r="J57" s="127" t="s">
        <v>0</v>
      </c>
    </row>
    <row r="58" spans="1:10" ht="36.75" customHeight="1" x14ac:dyDescent="0.2">
      <c r="A58" s="123"/>
      <c r="B58" s="128" t="s">
        <v>58</v>
      </c>
      <c r="C58" s="182" t="s">
        <v>76</v>
      </c>
      <c r="D58" s="183"/>
      <c r="E58" s="183"/>
      <c r="F58" s="136" t="s">
        <v>24</v>
      </c>
      <c r="G58" s="129"/>
      <c r="H58" s="129"/>
      <c r="I58" s="129">
        <f>'SO101 1 Pol'!G8+'SO101 2 Pol'!G8+'SO201 1 Pol'!G8+'SO301 1 Pol'!G8</f>
        <v>0</v>
      </c>
      <c r="J58" s="134" t="str">
        <f>IF(I75=0,"",I58/I75*100)</f>
        <v/>
      </c>
    </row>
    <row r="59" spans="1:10" ht="36.75" customHeight="1" x14ac:dyDescent="0.2">
      <c r="A59" s="123"/>
      <c r="B59" s="128" t="s">
        <v>60</v>
      </c>
      <c r="C59" s="182" t="s">
        <v>77</v>
      </c>
      <c r="D59" s="183"/>
      <c r="E59" s="183"/>
      <c r="F59" s="136" t="s">
        <v>24</v>
      </c>
      <c r="G59" s="129"/>
      <c r="H59" s="129"/>
      <c r="I59" s="129">
        <f>'SO101 1 Pol'!G131+'SO101 2 Pol'!G128+'SO201 1 Pol'!G54</f>
        <v>0</v>
      </c>
      <c r="J59" s="134" t="str">
        <f>IF(I75=0,"",I59/I75*100)</f>
        <v/>
      </c>
    </row>
    <row r="60" spans="1:10" ht="36.75" customHeight="1" x14ac:dyDescent="0.2">
      <c r="A60" s="123"/>
      <c r="B60" s="128" t="s">
        <v>78</v>
      </c>
      <c r="C60" s="182" t="s">
        <v>79</v>
      </c>
      <c r="D60" s="183"/>
      <c r="E60" s="183"/>
      <c r="F60" s="136" t="s">
        <v>24</v>
      </c>
      <c r="G60" s="129"/>
      <c r="H60" s="129"/>
      <c r="I60" s="129">
        <f>'SO101 2 Pol'!G153+'SO201 1 Pol'!G70</f>
        <v>0</v>
      </c>
      <c r="J60" s="134" t="str">
        <f>IF(I75=0,"",I60/I75*100)</f>
        <v/>
      </c>
    </row>
    <row r="61" spans="1:10" ht="36.75" customHeight="1" x14ac:dyDescent="0.2">
      <c r="A61" s="123"/>
      <c r="B61" s="128" t="s">
        <v>80</v>
      </c>
      <c r="C61" s="182" t="s">
        <v>81</v>
      </c>
      <c r="D61" s="183"/>
      <c r="E61" s="183"/>
      <c r="F61" s="136" t="s">
        <v>24</v>
      </c>
      <c r="G61" s="129"/>
      <c r="H61" s="129"/>
      <c r="I61" s="129">
        <f>'SO101 1 Pol'!G143+'SO101 2 Pol'!G167+'SO201 1 Pol'!G93+'SO301 1 Pol'!G82</f>
        <v>0</v>
      </c>
      <c r="J61" s="134" t="str">
        <f>IF(I75=0,"",I61/I75*100)</f>
        <v/>
      </c>
    </row>
    <row r="62" spans="1:10" ht="36.75" customHeight="1" x14ac:dyDescent="0.2">
      <c r="A62" s="123"/>
      <c r="B62" s="128" t="s">
        <v>82</v>
      </c>
      <c r="C62" s="182" t="s">
        <v>83</v>
      </c>
      <c r="D62" s="183"/>
      <c r="E62" s="183"/>
      <c r="F62" s="136" t="s">
        <v>24</v>
      </c>
      <c r="G62" s="129"/>
      <c r="H62" s="129"/>
      <c r="I62" s="129">
        <f>'SO101 1 Pol'!G148+'SO101 2 Pol'!G172</f>
        <v>0</v>
      </c>
      <c r="J62" s="134" t="str">
        <f>IF(I75=0,"",I62/I75*100)</f>
        <v/>
      </c>
    </row>
    <row r="63" spans="1:10" ht="36.75" customHeight="1" x14ac:dyDescent="0.2">
      <c r="A63" s="123"/>
      <c r="B63" s="128" t="s">
        <v>84</v>
      </c>
      <c r="C63" s="182" t="s">
        <v>85</v>
      </c>
      <c r="D63" s="183"/>
      <c r="E63" s="183"/>
      <c r="F63" s="136" t="s">
        <v>24</v>
      </c>
      <c r="G63" s="129"/>
      <c r="H63" s="129"/>
      <c r="I63" s="129">
        <f>'SO201 1 Pol'!G110</f>
        <v>0</v>
      </c>
      <c r="J63" s="134" t="str">
        <f>IF(I75=0,"",I63/I75*100)</f>
        <v/>
      </c>
    </row>
    <row r="64" spans="1:10" ht="36.75" customHeight="1" x14ac:dyDescent="0.2">
      <c r="A64" s="123"/>
      <c r="B64" s="128" t="s">
        <v>86</v>
      </c>
      <c r="C64" s="182" t="s">
        <v>87</v>
      </c>
      <c r="D64" s="183"/>
      <c r="E64" s="183"/>
      <c r="F64" s="136" t="s">
        <v>24</v>
      </c>
      <c r="G64" s="129"/>
      <c r="H64" s="129"/>
      <c r="I64" s="129">
        <f>'SO101 1 Pol'!G193+'SO101 2 Pol'!G220+'SO301 1 Pol'!G92</f>
        <v>0</v>
      </c>
      <c r="J64" s="134" t="str">
        <f>IF(I75=0,"",I64/I75*100)</f>
        <v/>
      </c>
    </row>
    <row r="65" spans="1:10" ht="36.75" customHeight="1" x14ac:dyDescent="0.2">
      <c r="A65" s="123"/>
      <c r="B65" s="128" t="s">
        <v>88</v>
      </c>
      <c r="C65" s="182" t="s">
        <v>89</v>
      </c>
      <c r="D65" s="183"/>
      <c r="E65" s="183"/>
      <c r="F65" s="136" t="s">
        <v>24</v>
      </c>
      <c r="G65" s="129"/>
      <c r="H65" s="129"/>
      <c r="I65" s="129">
        <f>'SO101 1 Pol'!G208+'SO101 2 Pol'!G235</f>
        <v>0</v>
      </c>
      <c r="J65" s="134" t="str">
        <f>IF(I75=0,"",I65/I75*100)</f>
        <v/>
      </c>
    </row>
    <row r="66" spans="1:10" ht="36.75" customHeight="1" x14ac:dyDescent="0.2">
      <c r="A66" s="123"/>
      <c r="B66" s="128" t="s">
        <v>90</v>
      </c>
      <c r="C66" s="182" t="s">
        <v>91</v>
      </c>
      <c r="D66" s="183"/>
      <c r="E66" s="183"/>
      <c r="F66" s="136" t="s">
        <v>24</v>
      </c>
      <c r="G66" s="129"/>
      <c r="H66" s="129"/>
      <c r="I66" s="129">
        <f>'SO301 1 Pol'!G273</f>
        <v>0</v>
      </c>
      <c r="J66" s="134" t="str">
        <f>IF(I75=0,"",I66/I75*100)</f>
        <v/>
      </c>
    </row>
    <row r="67" spans="1:10" ht="36.75" customHeight="1" x14ac:dyDescent="0.2">
      <c r="A67" s="123"/>
      <c r="B67" s="128" t="s">
        <v>92</v>
      </c>
      <c r="C67" s="182" t="s">
        <v>93</v>
      </c>
      <c r="D67" s="183"/>
      <c r="E67" s="183"/>
      <c r="F67" s="136" t="s">
        <v>24</v>
      </c>
      <c r="G67" s="129"/>
      <c r="H67" s="129"/>
      <c r="I67" s="129">
        <f>'SO101 1 Pol'!G255+'SO201 1 Pol'!G114</f>
        <v>0</v>
      </c>
      <c r="J67" s="134" t="str">
        <f>IF(I75=0,"",I67/I75*100)</f>
        <v/>
      </c>
    </row>
    <row r="68" spans="1:10" ht="36.75" customHeight="1" x14ac:dyDescent="0.2">
      <c r="A68" s="123"/>
      <c r="B68" s="128" t="s">
        <v>94</v>
      </c>
      <c r="C68" s="182" t="s">
        <v>95</v>
      </c>
      <c r="D68" s="183"/>
      <c r="E68" s="183"/>
      <c r="F68" s="136" t="s">
        <v>24</v>
      </c>
      <c r="G68" s="129"/>
      <c r="H68" s="129"/>
      <c r="I68" s="129">
        <f>'SO101 1 Pol'!G259+'SO101 2 Pol'!G263+'SO201 1 Pol'!G119+'SO301 1 Pol'!G282</f>
        <v>0</v>
      </c>
      <c r="J68" s="134" t="str">
        <f>IF(I75=0,"",I68/I75*100)</f>
        <v/>
      </c>
    </row>
    <row r="69" spans="1:10" ht="36.75" customHeight="1" x14ac:dyDescent="0.2">
      <c r="A69" s="123"/>
      <c r="B69" s="128" t="s">
        <v>96</v>
      </c>
      <c r="C69" s="182" t="s">
        <v>97</v>
      </c>
      <c r="D69" s="183"/>
      <c r="E69" s="183"/>
      <c r="F69" s="136" t="s">
        <v>25</v>
      </c>
      <c r="G69" s="129"/>
      <c r="H69" s="129"/>
      <c r="I69" s="129">
        <f>'SO201 1 Pol'!G124</f>
        <v>0</v>
      </c>
      <c r="J69" s="134" t="str">
        <f>IF(I75=0,"",I69/I75*100)</f>
        <v/>
      </c>
    </row>
    <row r="70" spans="1:10" ht="36.75" customHeight="1" x14ac:dyDescent="0.2">
      <c r="A70" s="123"/>
      <c r="B70" s="128" t="s">
        <v>98</v>
      </c>
      <c r="C70" s="182" t="s">
        <v>99</v>
      </c>
      <c r="D70" s="183"/>
      <c r="E70" s="183"/>
      <c r="F70" s="136" t="s">
        <v>25</v>
      </c>
      <c r="G70" s="129"/>
      <c r="H70" s="129"/>
      <c r="I70" s="129">
        <f>'SO101 2 Pol'!G267</f>
        <v>0</v>
      </c>
      <c r="J70" s="134" t="str">
        <f>IF(I75=0,"",I70/I75*100)</f>
        <v/>
      </c>
    </row>
    <row r="71" spans="1:10" ht="36.75" customHeight="1" x14ac:dyDescent="0.2">
      <c r="A71" s="123"/>
      <c r="B71" s="128" t="s">
        <v>100</v>
      </c>
      <c r="C71" s="182" t="s">
        <v>101</v>
      </c>
      <c r="D71" s="183"/>
      <c r="E71" s="183"/>
      <c r="F71" s="136" t="s">
        <v>25</v>
      </c>
      <c r="G71" s="129"/>
      <c r="H71" s="129"/>
      <c r="I71" s="129">
        <f>'SO201 1 Pol'!G135</f>
        <v>0</v>
      </c>
      <c r="J71" s="134" t="str">
        <f>IF(I75=0,"",I71/I75*100)</f>
        <v/>
      </c>
    </row>
    <row r="72" spans="1:10" ht="36.75" customHeight="1" x14ac:dyDescent="0.2">
      <c r="A72" s="123"/>
      <c r="B72" s="128" t="s">
        <v>102</v>
      </c>
      <c r="C72" s="182" t="s">
        <v>103</v>
      </c>
      <c r="D72" s="183"/>
      <c r="E72" s="183"/>
      <c r="F72" s="136" t="s">
        <v>104</v>
      </c>
      <c r="G72" s="129"/>
      <c r="H72" s="129"/>
      <c r="I72" s="129">
        <f>'SO101 1 Pol'!G263+'SO101 2 Pol'!G274+'SO201 1 Pol'!G140+'SO301 1 Pol'!G287</f>
        <v>0</v>
      </c>
      <c r="J72" s="134" t="str">
        <f>IF(I75=0,"",I72/I75*100)</f>
        <v/>
      </c>
    </row>
    <row r="73" spans="1:10" ht="36.75" customHeight="1" x14ac:dyDescent="0.2">
      <c r="A73" s="123"/>
      <c r="B73" s="128" t="s">
        <v>105</v>
      </c>
      <c r="C73" s="182" t="s">
        <v>27</v>
      </c>
      <c r="D73" s="183"/>
      <c r="E73" s="183"/>
      <c r="F73" s="136" t="s">
        <v>105</v>
      </c>
      <c r="G73" s="129"/>
      <c r="H73" s="129"/>
      <c r="I73" s="129">
        <f>'01 1 Naklady'!G8+'01 2 Naklady'!G8</f>
        <v>0</v>
      </c>
      <c r="J73" s="134" t="str">
        <f>IF(I75=0,"",I73/I75*100)</f>
        <v/>
      </c>
    </row>
    <row r="74" spans="1:10" ht="36.75" customHeight="1" x14ac:dyDescent="0.2">
      <c r="A74" s="123"/>
      <c r="B74" s="128" t="s">
        <v>106</v>
      </c>
      <c r="C74" s="182" t="s">
        <v>28</v>
      </c>
      <c r="D74" s="183"/>
      <c r="E74" s="183"/>
      <c r="F74" s="136" t="s">
        <v>106</v>
      </c>
      <c r="G74" s="129"/>
      <c r="H74" s="129"/>
      <c r="I74" s="129">
        <f>'01 1 Naklady'!G15+'01 2 Naklady'!G21</f>
        <v>0</v>
      </c>
      <c r="J74" s="134" t="str">
        <f>IF(I75=0,"",I74/I75*100)</f>
        <v/>
      </c>
    </row>
    <row r="75" spans="1:10" ht="25.5" customHeight="1" x14ac:dyDescent="0.2">
      <c r="A75" s="124"/>
      <c r="B75" s="130" t="s">
        <v>1</v>
      </c>
      <c r="C75" s="131"/>
      <c r="D75" s="132"/>
      <c r="E75" s="132"/>
      <c r="F75" s="137"/>
      <c r="G75" s="133"/>
      <c r="H75" s="133"/>
      <c r="I75" s="133">
        <f>SUM(I58:I74)</f>
        <v>0</v>
      </c>
      <c r="J75" s="135">
        <f>SUM(J58:J74)</f>
        <v>0</v>
      </c>
    </row>
    <row r="76" spans="1:10" x14ac:dyDescent="0.2">
      <c r="F76" s="86"/>
      <c r="G76" s="86"/>
      <c r="H76" s="86"/>
      <c r="I76" s="86"/>
      <c r="J76" s="87"/>
    </row>
    <row r="77" spans="1:10" x14ac:dyDescent="0.2">
      <c r="F77" s="86"/>
      <c r="G77" s="86"/>
      <c r="H77" s="86"/>
      <c r="I77" s="86"/>
      <c r="J77" s="87"/>
    </row>
    <row r="78" spans="1:10" x14ac:dyDescent="0.2">
      <c r="F78" s="86"/>
      <c r="G78" s="86"/>
      <c r="H78" s="86"/>
      <c r="I78" s="86"/>
      <c r="J78" s="87"/>
    </row>
  </sheetData>
  <sheetProtection algorithmName="SHA-512" hashValue="YayO0FvqNWtBmYuHeF4dyA5jK6u+lCBETXNuY41YnLEGCaDLsHW50YgSX9SC+GsIs2L1oopllsB0FWz+yp/LLw==" saltValue="q4naKUFr8MymWZ4A00MCj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49" t="s">
        <v>7</v>
      </c>
      <c r="B2" s="48"/>
      <c r="C2" s="235"/>
      <c r="D2" s="235"/>
      <c r="E2" s="235"/>
      <c r="F2" s="235"/>
      <c r="G2" s="236"/>
    </row>
    <row r="3" spans="1:7" ht="24.95" customHeight="1" x14ac:dyDescent="0.2">
      <c r="A3" s="49" t="s">
        <v>8</v>
      </c>
      <c r="B3" s="48"/>
      <c r="C3" s="235"/>
      <c r="D3" s="235"/>
      <c r="E3" s="235"/>
      <c r="F3" s="235"/>
      <c r="G3" s="236"/>
    </row>
    <row r="4" spans="1:7" ht="24.95" customHeight="1" x14ac:dyDescent="0.2">
      <c r="A4" s="49" t="s">
        <v>9</v>
      </c>
      <c r="B4" s="48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sheetProtection algorithmName="SHA-512" hashValue="PMY1MMymicXvPw+nNg6c3KuGvJyFLg7NRfz2UeBJ5RKkZwjgxTrqTCUeLdD3E6VZgJeFjtGt5hw/a94U540QfA==" saltValue="odl2a/4cSPxoLXgTmZj0Q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34" sqref="F34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5.15" customHeight="1" x14ac:dyDescent="0.2">
      <c r="A2" s="139" t="s">
        <v>7</v>
      </c>
      <c r="B2" s="48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5.15" customHeight="1" x14ac:dyDescent="0.2">
      <c r="A3" s="139" t="s">
        <v>8</v>
      </c>
      <c r="B3" s="48" t="s">
        <v>110</v>
      </c>
      <c r="C3" s="242" t="s">
        <v>111</v>
      </c>
      <c r="D3" s="243"/>
      <c r="E3" s="243"/>
      <c r="F3" s="243"/>
      <c r="G3" s="244"/>
      <c r="AC3" s="121" t="s">
        <v>112</v>
      </c>
      <c r="AG3" t="s">
        <v>113</v>
      </c>
    </row>
    <row r="4" spans="1:60" ht="25.15" customHeight="1" x14ac:dyDescent="0.2">
      <c r="A4" s="140" t="s">
        <v>9</v>
      </c>
      <c r="B4" s="141" t="s">
        <v>58</v>
      </c>
      <c r="C4" s="245" t="s">
        <v>59</v>
      </c>
      <c r="D4" s="246"/>
      <c r="E4" s="246"/>
      <c r="F4" s="246"/>
      <c r="G4" s="247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136</v>
      </c>
      <c r="B8" s="159" t="s">
        <v>105</v>
      </c>
      <c r="C8" s="173" t="s">
        <v>27</v>
      </c>
      <c r="D8" s="160"/>
      <c r="E8" s="161"/>
      <c r="F8" s="162"/>
      <c r="G8" s="162">
        <f>SUMIF(AG9:AG14,"&lt;&gt;NOR",G9:G14)</f>
        <v>0</v>
      </c>
      <c r="H8" s="162"/>
      <c r="I8" s="162">
        <f>SUM(I9:I14)</f>
        <v>0</v>
      </c>
      <c r="J8" s="162"/>
      <c r="K8" s="162">
        <f>SUM(K9:K14)</f>
        <v>30000</v>
      </c>
      <c r="L8" s="162"/>
      <c r="M8" s="162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2"/>
      <c r="S8" s="162"/>
      <c r="T8" s="163"/>
      <c r="U8" s="157"/>
      <c r="V8" s="157">
        <f>SUM(V9:V14)</f>
        <v>0</v>
      </c>
      <c r="W8" s="157"/>
      <c r="X8" s="157"/>
      <c r="AG8" t="s">
        <v>137</v>
      </c>
    </row>
    <row r="9" spans="1:60" outlineLevel="1" x14ac:dyDescent="0.2">
      <c r="A9" s="164">
        <v>1</v>
      </c>
      <c r="B9" s="165" t="s">
        <v>138</v>
      </c>
      <c r="C9" s="174" t="s">
        <v>139</v>
      </c>
      <c r="D9" s="166" t="s">
        <v>140</v>
      </c>
      <c r="E9" s="167">
        <v>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5000</v>
      </c>
      <c r="K9" s="169">
        <f>ROUND(E9*J9,2)</f>
        <v>5000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 t="s">
        <v>141</v>
      </c>
      <c r="T9" s="170" t="s">
        <v>142</v>
      </c>
      <c r="U9" s="156">
        <v>0</v>
      </c>
      <c r="V9" s="156">
        <f>ROUND(E9*U9,2)</f>
        <v>0</v>
      </c>
      <c r="W9" s="156"/>
      <c r="X9" s="156" t="s">
        <v>143</v>
      </c>
      <c r="Y9" s="147"/>
      <c r="Z9" s="147"/>
      <c r="AA9" s="147"/>
      <c r="AB9" s="147"/>
      <c r="AC9" s="147"/>
      <c r="AD9" s="147"/>
      <c r="AE9" s="147"/>
      <c r="AF9" s="147"/>
      <c r="AG9" s="147" t="s">
        <v>144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37" t="s">
        <v>145</v>
      </c>
      <c r="D10" s="238"/>
      <c r="E10" s="238"/>
      <c r="F10" s="238"/>
      <c r="G10" s="238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146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Zaměření a vytýčení stávajících inženýrských sítí v místě stavby z hlediska jejich ochrany při provádění stavby.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39"/>
      <c r="D11" s="240"/>
      <c r="E11" s="240"/>
      <c r="F11" s="240"/>
      <c r="G11" s="240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4">
        <v>2</v>
      </c>
      <c r="B12" s="165" t="s">
        <v>148</v>
      </c>
      <c r="C12" s="174" t="s">
        <v>149</v>
      </c>
      <c r="D12" s="166" t="s">
        <v>140</v>
      </c>
      <c r="E12" s="167">
        <v>1</v>
      </c>
      <c r="F12" s="168"/>
      <c r="G12" s="169">
        <f>ROUND(E12*F12,2)</f>
        <v>0</v>
      </c>
      <c r="H12" s="168">
        <v>0</v>
      </c>
      <c r="I12" s="169">
        <f>ROUND(E12*H12,2)</f>
        <v>0</v>
      </c>
      <c r="J12" s="168">
        <v>25000</v>
      </c>
      <c r="K12" s="169">
        <f>ROUND(E12*J12,2)</f>
        <v>25000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/>
      <c r="S12" s="169" t="s">
        <v>141</v>
      </c>
      <c r="T12" s="170" t="s">
        <v>142</v>
      </c>
      <c r="U12" s="156">
        <v>0</v>
      </c>
      <c r="V12" s="156">
        <f>ROUND(E12*U12,2)</f>
        <v>0</v>
      </c>
      <c r="W12" s="156"/>
      <c r="X12" s="156" t="s">
        <v>143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144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37" t="s">
        <v>150</v>
      </c>
      <c r="D13" s="238"/>
      <c r="E13" s="238"/>
      <c r="F13" s="238"/>
      <c r="G13" s="238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146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39"/>
      <c r="D14" s="240"/>
      <c r="E14" s="240"/>
      <c r="F14" s="240"/>
      <c r="G14" s="240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8" t="s">
        <v>136</v>
      </c>
      <c r="B15" s="159" t="s">
        <v>106</v>
      </c>
      <c r="C15" s="173" t="s">
        <v>28</v>
      </c>
      <c r="D15" s="160"/>
      <c r="E15" s="161"/>
      <c r="F15" s="162"/>
      <c r="G15" s="162">
        <f>SUMIF(AG16:AG36,"&lt;&gt;NOR",G16:G36)</f>
        <v>0</v>
      </c>
      <c r="H15" s="162"/>
      <c r="I15" s="162">
        <f>SUM(I16:I36)</f>
        <v>0</v>
      </c>
      <c r="J15" s="162"/>
      <c r="K15" s="162">
        <f>SUM(K16:K36)</f>
        <v>160000</v>
      </c>
      <c r="L15" s="162"/>
      <c r="M15" s="162">
        <f>SUM(M16:M36)</f>
        <v>0</v>
      </c>
      <c r="N15" s="162"/>
      <c r="O15" s="162">
        <f>SUM(O16:O36)</f>
        <v>0</v>
      </c>
      <c r="P15" s="162"/>
      <c r="Q15" s="162">
        <f>SUM(Q16:Q36)</f>
        <v>0</v>
      </c>
      <c r="R15" s="162"/>
      <c r="S15" s="162"/>
      <c r="T15" s="163"/>
      <c r="U15" s="157"/>
      <c r="V15" s="157">
        <f>SUM(V16:V36)</f>
        <v>0</v>
      </c>
      <c r="W15" s="157"/>
      <c r="X15" s="157"/>
      <c r="AG15" t="s">
        <v>137</v>
      </c>
    </row>
    <row r="16" spans="1:60" outlineLevel="1" x14ac:dyDescent="0.2">
      <c r="A16" s="164">
        <v>3</v>
      </c>
      <c r="B16" s="165" t="s">
        <v>151</v>
      </c>
      <c r="C16" s="174" t="s">
        <v>152</v>
      </c>
      <c r="D16" s="166" t="s">
        <v>140</v>
      </c>
      <c r="E16" s="167">
        <v>1</v>
      </c>
      <c r="F16" s="168"/>
      <c r="G16" s="169">
        <f>ROUND(E16*F16,2)</f>
        <v>0</v>
      </c>
      <c r="H16" s="168">
        <v>0</v>
      </c>
      <c r="I16" s="169">
        <f>ROUND(E16*H16,2)</f>
        <v>0</v>
      </c>
      <c r="J16" s="168">
        <v>30000</v>
      </c>
      <c r="K16" s="169">
        <f>ROUND(E16*J16,2)</f>
        <v>30000</v>
      </c>
      <c r="L16" s="169">
        <v>21</v>
      </c>
      <c r="M16" s="169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69"/>
      <c r="S16" s="169" t="s">
        <v>141</v>
      </c>
      <c r="T16" s="170" t="s">
        <v>142</v>
      </c>
      <c r="U16" s="156">
        <v>0</v>
      </c>
      <c r="V16" s="156">
        <f>ROUND(E16*U16,2)</f>
        <v>0</v>
      </c>
      <c r="W16" s="156"/>
      <c r="X16" s="156" t="s">
        <v>143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144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37" t="s">
        <v>153</v>
      </c>
      <c r="D17" s="238"/>
      <c r="E17" s="238"/>
      <c r="F17" s="238"/>
      <c r="G17" s="238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146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1" t="str">
        <f>C17</f>
        <v>Náklady na vyhotovení dokumentace skutečného provedení stavby a její předání objednateli v požadované formě a požadovaném počtu.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39"/>
      <c r="D18" s="240"/>
      <c r="E18" s="240"/>
      <c r="F18" s="240"/>
      <c r="G18" s="240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4</v>
      </c>
      <c r="B19" s="165" t="s">
        <v>154</v>
      </c>
      <c r="C19" s="174" t="s">
        <v>155</v>
      </c>
      <c r="D19" s="166" t="s">
        <v>140</v>
      </c>
      <c r="E19" s="167">
        <v>1</v>
      </c>
      <c r="F19" s="168"/>
      <c r="G19" s="169">
        <f>ROUND(E19*F19,2)</f>
        <v>0</v>
      </c>
      <c r="H19" s="168">
        <v>0</v>
      </c>
      <c r="I19" s="169">
        <f>ROUND(E19*H19,2)</f>
        <v>0</v>
      </c>
      <c r="J19" s="168">
        <v>20000</v>
      </c>
      <c r="K19" s="169">
        <f>ROUND(E19*J19,2)</f>
        <v>20000</v>
      </c>
      <c r="L19" s="169">
        <v>21</v>
      </c>
      <c r="M19" s="169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69"/>
      <c r="S19" s="169" t="s">
        <v>141</v>
      </c>
      <c r="T19" s="170" t="s">
        <v>142</v>
      </c>
      <c r="U19" s="156">
        <v>0</v>
      </c>
      <c r="V19" s="156">
        <f>ROUND(E19*U19,2)</f>
        <v>0</v>
      </c>
      <c r="W19" s="156"/>
      <c r="X19" s="156" t="s">
        <v>143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144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37" t="s">
        <v>156</v>
      </c>
      <c r="D20" s="238"/>
      <c r="E20" s="238"/>
      <c r="F20" s="238"/>
      <c r="G20" s="238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146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1" t="str">
        <f>C20</f>
        <v>Náklady na provedení skutečného zaměření stavby v rozsahu nezbytném pro zápis změny do katastru nemovitostí.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39"/>
      <c r="D21" s="240"/>
      <c r="E21" s="240"/>
      <c r="F21" s="240"/>
      <c r="G21" s="240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4">
        <v>5</v>
      </c>
      <c r="B22" s="165" t="s">
        <v>157</v>
      </c>
      <c r="C22" s="174" t="s">
        <v>158</v>
      </c>
      <c r="D22" s="166" t="s">
        <v>140</v>
      </c>
      <c r="E22" s="167">
        <v>1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10000</v>
      </c>
      <c r="K22" s="169">
        <f>ROUND(E22*J22,2)</f>
        <v>10000</v>
      </c>
      <c r="L22" s="169">
        <v>21</v>
      </c>
      <c r="M22" s="169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69"/>
      <c r="S22" s="169" t="s">
        <v>141</v>
      </c>
      <c r="T22" s="170" t="s">
        <v>142</v>
      </c>
      <c r="U22" s="156">
        <v>0</v>
      </c>
      <c r="V22" s="156">
        <f>ROUND(E22*U22,2)</f>
        <v>0</v>
      </c>
      <c r="W22" s="156"/>
      <c r="X22" s="156" t="s">
        <v>143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144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54"/>
      <c r="B23" s="155"/>
      <c r="C23" s="237" t="s">
        <v>159</v>
      </c>
      <c r="D23" s="238"/>
      <c r="E23" s="238"/>
      <c r="F23" s="238"/>
      <c r="G23" s="238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146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1" t="str">
        <f>C23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39"/>
      <c r="D24" s="240"/>
      <c r="E24" s="240"/>
      <c r="F24" s="240"/>
      <c r="G24" s="24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6</v>
      </c>
      <c r="B25" s="165" t="s">
        <v>160</v>
      </c>
      <c r="C25" s="174" t="s">
        <v>161</v>
      </c>
      <c r="D25" s="166" t="s">
        <v>140</v>
      </c>
      <c r="E25" s="167">
        <v>1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50000</v>
      </c>
      <c r="K25" s="169">
        <f>ROUND(E25*J25,2)</f>
        <v>50000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/>
      <c r="S25" s="169" t="s">
        <v>141</v>
      </c>
      <c r="T25" s="170" t="s">
        <v>142</v>
      </c>
      <c r="U25" s="156">
        <v>0</v>
      </c>
      <c r="V25" s="156">
        <f>ROUND(E25*U25,2)</f>
        <v>0</v>
      </c>
      <c r="W25" s="156"/>
      <c r="X25" s="156" t="s">
        <v>143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54"/>
      <c r="B26" s="155"/>
      <c r="C26" s="237" t="s">
        <v>162</v>
      </c>
      <c r="D26" s="238"/>
      <c r="E26" s="238"/>
      <c r="F26" s="238"/>
      <c r="G26" s="238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146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1" t="str">
        <f>C26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39"/>
      <c r="D27" s="240"/>
      <c r="E27" s="240"/>
      <c r="F27" s="240"/>
      <c r="G27" s="240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4">
        <v>7</v>
      </c>
      <c r="B28" s="165" t="s">
        <v>163</v>
      </c>
      <c r="C28" s="174" t="s">
        <v>164</v>
      </c>
      <c r="D28" s="166" t="s">
        <v>140</v>
      </c>
      <c r="E28" s="167">
        <v>1</v>
      </c>
      <c r="F28" s="168"/>
      <c r="G28" s="169">
        <f>ROUND(E28*F28,2)</f>
        <v>0</v>
      </c>
      <c r="H28" s="168">
        <v>0</v>
      </c>
      <c r="I28" s="169">
        <f>ROUND(E28*H28,2)</f>
        <v>0</v>
      </c>
      <c r="J28" s="168">
        <v>10000</v>
      </c>
      <c r="K28" s="169">
        <f>ROUND(E28*J28,2)</f>
        <v>10000</v>
      </c>
      <c r="L28" s="169">
        <v>21</v>
      </c>
      <c r="M28" s="169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69"/>
      <c r="S28" s="169" t="s">
        <v>141</v>
      </c>
      <c r="T28" s="170" t="s">
        <v>142</v>
      </c>
      <c r="U28" s="156">
        <v>0</v>
      </c>
      <c r="V28" s="156">
        <f>ROUND(E28*U28,2)</f>
        <v>0</v>
      </c>
      <c r="W28" s="156"/>
      <c r="X28" s="156" t="s">
        <v>143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144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37" t="s">
        <v>165</v>
      </c>
      <c r="D29" s="238"/>
      <c r="E29" s="238"/>
      <c r="F29" s="238"/>
      <c r="G29" s="238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146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39"/>
      <c r="D30" s="240"/>
      <c r="E30" s="240"/>
      <c r="F30" s="240"/>
      <c r="G30" s="240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4">
        <v>8</v>
      </c>
      <c r="B31" s="165" t="s">
        <v>166</v>
      </c>
      <c r="C31" s="174" t="s">
        <v>167</v>
      </c>
      <c r="D31" s="166" t="s">
        <v>140</v>
      </c>
      <c r="E31" s="167">
        <v>1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10000</v>
      </c>
      <c r="K31" s="169">
        <f>ROUND(E31*J31,2)</f>
        <v>10000</v>
      </c>
      <c r="L31" s="169">
        <v>21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/>
      <c r="S31" s="169" t="s">
        <v>141</v>
      </c>
      <c r="T31" s="170" t="s">
        <v>142</v>
      </c>
      <c r="U31" s="156">
        <v>0</v>
      </c>
      <c r="V31" s="156">
        <f>ROUND(E31*U31,2)</f>
        <v>0</v>
      </c>
      <c r="W31" s="156"/>
      <c r="X31" s="156" t="s">
        <v>143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144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37" t="s">
        <v>168</v>
      </c>
      <c r="D32" s="238"/>
      <c r="E32" s="238"/>
      <c r="F32" s="238"/>
      <c r="G32" s="238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146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1" t="str">
        <f>C32</f>
        <v>Náklady spojené s povinnou publicitou, pokud ji objednatel požaduje. Zahrnuje zejména náklady na propagační a informační billboardy, tabule, internetovou propagaci, tiskoviny apod.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39"/>
      <c r="D33" s="240"/>
      <c r="E33" s="240"/>
      <c r="F33" s="240"/>
      <c r="G33" s="240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4">
        <v>9</v>
      </c>
      <c r="B34" s="165" t="s">
        <v>169</v>
      </c>
      <c r="C34" s="174" t="s">
        <v>170</v>
      </c>
      <c r="D34" s="166" t="s">
        <v>140</v>
      </c>
      <c r="E34" s="167">
        <v>1</v>
      </c>
      <c r="F34" s="168"/>
      <c r="G34" s="169">
        <f>ROUND(E34*F34,2)</f>
        <v>0</v>
      </c>
      <c r="H34" s="168">
        <v>0</v>
      </c>
      <c r="I34" s="169">
        <f>ROUND(E34*H34,2)</f>
        <v>0</v>
      </c>
      <c r="J34" s="168">
        <v>30000</v>
      </c>
      <c r="K34" s="169">
        <f>ROUND(E34*J34,2)</f>
        <v>30000</v>
      </c>
      <c r="L34" s="169">
        <v>21</v>
      </c>
      <c r="M34" s="169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69"/>
      <c r="S34" s="169" t="s">
        <v>141</v>
      </c>
      <c r="T34" s="170" t="s">
        <v>142</v>
      </c>
      <c r="U34" s="156">
        <v>0</v>
      </c>
      <c r="V34" s="156">
        <f>ROUND(E34*U34,2)</f>
        <v>0</v>
      </c>
      <c r="W34" s="156"/>
      <c r="X34" s="156" t="s">
        <v>143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144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54"/>
      <c r="B35" s="155"/>
      <c r="C35" s="237" t="s">
        <v>171</v>
      </c>
      <c r="D35" s="238"/>
      <c r="E35" s="238"/>
      <c r="F35" s="238"/>
      <c r="G35" s="238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146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1" t="str">
        <f>C35</f>
        <v>Náklady zhotovitele, související s prováděním zkoušek a revizí předepsaných technickými normami nebo objednatelem a které jsou pro provedení díla nezbytné.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39"/>
      <c r="D36" s="240"/>
      <c r="E36" s="240"/>
      <c r="F36" s="240"/>
      <c r="G36" s="240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7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123</v>
      </c>
    </row>
    <row r="38" spans="1:60" x14ac:dyDescent="0.2">
      <c r="A38" s="150"/>
      <c r="B38" s="151" t="s">
        <v>29</v>
      </c>
      <c r="C38" s="176"/>
      <c r="D38" s="152"/>
      <c r="E38" s="153"/>
      <c r="F38" s="153"/>
      <c r="G38" s="172">
        <f>G8+G15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172</v>
      </c>
    </row>
    <row r="39" spans="1:60" x14ac:dyDescent="0.2">
      <c r="C39" s="177"/>
      <c r="D39" s="10"/>
      <c r="AG39" t="s">
        <v>173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Pffy4PGdKdcQ+NvjA5P3EFNtJRXRSEBmJuar1uLlppUmtJ+vKWaJn+YypNuvUx4+2J1/qkfUx/LLAXc62DA9Q==" saltValue="ULq4svFE35SPoIyBSsi0mA==" spinCount="100000" sheet="1"/>
  <mergeCells count="22">
    <mergeCell ref="C21:G21"/>
    <mergeCell ref="A1:G1"/>
    <mergeCell ref="C2:G2"/>
    <mergeCell ref="C3:G3"/>
    <mergeCell ref="C4:G4"/>
    <mergeCell ref="C10:G10"/>
    <mergeCell ref="C11:G11"/>
    <mergeCell ref="C13:G13"/>
    <mergeCell ref="C14:G14"/>
    <mergeCell ref="C17:G17"/>
    <mergeCell ref="C18:G18"/>
    <mergeCell ref="C20:G20"/>
    <mergeCell ref="C32:G32"/>
    <mergeCell ref="C33:G33"/>
    <mergeCell ref="C35:G35"/>
    <mergeCell ref="C36:G36"/>
    <mergeCell ref="C23:G23"/>
    <mergeCell ref="C24:G24"/>
    <mergeCell ref="C26:G26"/>
    <mergeCell ref="C27:G27"/>
    <mergeCell ref="C29:G29"/>
    <mergeCell ref="C30:G30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38" sqref="F38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107</v>
      </c>
      <c r="B1" s="241"/>
      <c r="C1" s="241"/>
      <c r="D1" s="241"/>
      <c r="E1" s="241"/>
      <c r="F1" s="241"/>
      <c r="G1" s="241"/>
      <c r="AG1" t="s">
        <v>108</v>
      </c>
    </row>
    <row r="2" spans="1:60" ht="25.15" customHeight="1" x14ac:dyDescent="0.2">
      <c r="A2" s="139" t="s">
        <v>7</v>
      </c>
      <c r="B2" s="48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5.15" customHeight="1" x14ac:dyDescent="0.2">
      <c r="A3" s="139" t="s">
        <v>8</v>
      </c>
      <c r="B3" s="48" t="s">
        <v>110</v>
      </c>
      <c r="C3" s="242" t="s">
        <v>111</v>
      </c>
      <c r="D3" s="243"/>
      <c r="E3" s="243"/>
      <c r="F3" s="243"/>
      <c r="G3" s="244"/>
      <c r="AC3" s="121" t="s">
        <v>112</v>
      </c>
      <c r="AG3" t="s">
        <v>113</v>
      </c>
    </row>
    <row r="4" spans="1:60" ht="25.15" customHeight="1" x14ac:dyDescent="0.2">
      <c r="A4" s="140" t="s">
        <v>9</v>
      </c>
      <c r="B4" s="141" t="s">
        <v>60</v>
      </c>
      <c r="C4" s="245" t="s">
        <v>61</v>
      </c>
      <c r="D4" s="246"/>
      <c r="E4" s="246"/>
      <c r="F4" s="246"/>
      <c r="G4" s="247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136</v>
      </c>
      <c r="B8" s="159" t="s">
        <v>105</v>
      </c>
      <c r="C8" s="173" t="s">
        <v>27</v>
      </c>
      <c r="D8" s="160"/>
      <c r="E8" s="161"/>
      <c r="F8" s="162"/>
      <c r="G8" s="162">
        <f>SUMIF(AG9:AG20,"&lt;&gt;NOR",G9:G20)</f>
        <v>0</v>
      </c>
      <c r="H8" s="162"/>
      <c r="I8" s="162">
        <f>SUM(I9:I20)</f>
        <v>0</v>
      </c>
      <c r="J8" s="162"/>
      <c r="K8" s="162">
        <f>SUM(K9:K20)</f>
        <v>180000</v>
      </c>
      <c r="L8" s="162"/>
      <c r="M8" s="162">
        <f>SUM(M9:M20)</f>
        <v>0</v>
      </c>
      <c r="N8" s="162"/>
      <c r="O8" s="162">
        <f>SUM(O9:O20)</f>
        <v>0</v>
      </c>
      <c r="P8" s="162"/>
      <c r="Q8" s="162">
        <f>SUM(Q9:Q20)</f>
        <v>0</v>
      </c>
      <c r="R8" s="162"/>
      <c r="S8" s="162"/>
      <c r="T8" s="163"/>
      <c r="U8" s="157"/>
      <c r="V8" s="157">
        <f>SUM(V9:V20)</f>
        <v>0</v>
      </c>
      <c r="W8" s="157"/>
      <c r="X8" s="157"/>
      <c r="AG8" t="s">
        <v>137</v>
      </c>
    </row>
    <row r="9" spans="1:60" outlineLevel="1" x14ac:dyDescent="0.2">
      <c r="A9" s="164">
        <v>1</v>
      </c>
      <c r="B9" s="165" t="s">
        <v>174</v>
      </c>
      <c r="C9" s="174" t="s">
        <v>175</v>
      </c>
      <c r="D9" s="166" t="s">
        <v>140</v>
      </c>
      <c r="E9" s="167">
        <v>1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20000</v>
      </c>
      <c r="K9" s="169">
        <f>ROUND(E9*J9,2)</f>
        <v>20000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 t="s">
        <v>141</v>
      </c>
      <c r="T9" s="170" t="s">
        <v>142</v>
      </c>
      <c r="U9" s="156">
        <v>0</v>
      </c>
      <c r="V9" s="156">
        <f>ROUND(E9*U9,2)</f>
        <v>0</v>
      </c>
      <c r="W9" s="156"/>
      <c r="X9" s="156" t="s">
        <v>143</v>
      </c>
      <c r="Y9" s="147"/>
      <c r="Z9" s="147"/>
      <c r="AA9" s="147"/>
      <c r="AB9" s="147"/>
      <c r="AC9" s="147"/>
      <c r="AD9" s="147"/>
      <c r="AE9" s="147"/>
      <c r="AF9" s="147"/>
      <c r="AG9" s="147" t="s">
        <v>144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8"/>
      <c r="D10" s="249"/>
      <c r="E10" s="249"/>
      <c r="F10" s="249"/>
      <c r="G10" s="249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4">
        <v>2</v>
      </c>
      <c r="B11" s="165" t="s">
        <v>176</v>
      </c>
      <c r="C11" s="174" t="s">
        <v>177</v>
      </c>
      <c r="D11" s="166" t="s">
        <v>140</v>
      </c>
      <c r="E11" s="167">
        <v>1</v>
      </c>
      <c r="F11" s="168"/>
      <c r="G11" s="169">
        <f>ROUND(E11*F11,2)</f>
        <v>0</v>
      </c>
      <c r="H11" s="168">
        <v>0</v>
      </c>
      <c r="I11" s="169">
        <f>ROUND(E11*H11,2)</f>
        <v>0</v>
      </c>
      <c r="J11" s="168">
        <v>20000</v>
      </c>
      <c r="K11" s="169">
        <f>ROUND(E11*J11,2)</f>
        <v>20000</v>
      </c>
      <c r="L11" s="169">
        <v>21</v>
      </c>
      <c r="M11" s="169">
        <f>G11*(1+L11/100)</f>
        <v>0</v>
      </c>
      <c r="N11" s="169">
        <v>0</v>
      </c>
      <c r="O11" s="169">
        <f>ROUND(E11*N11,2)</f>
        <v>0</v>
      </c>
      <c r="P11" s="169">
        <v>0</v>
      </c>
      <c r="Q11" s="169">
        <f>ROUND(E11*P11,2)</f>
        <v>0</v>
      </c>
      <c r="R11" s="169"/>
      <c r="S11" s="169" t="s">
        <v>141</v>
      </c>
      <c r="T11" s="170" t="s">
        <v>142</v>
      </c>
      <c r="U11" s="156">
        <v>0</v>
      </c>
      <c r="V11" s="156">
        <f>ROUND(E11*U11,2)</f>
        <v>0</v>
      </c>
      <c r="W11" s="156"/>
      <c r="X11" s="156" t="s">
        <v>143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144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37" t="s">
        <v>201</v>
      </c>
      <c r="D12" s="238"/>
      <c r="E12" s="238"/>
      <c r="F12" s="238"/>
      <c r="G12" s="238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146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54"/>
      <c r="B13" s="155"/>
      <c r="C13" s="250" t="s">
        <v>178</v>
      </c>
      <c r="D13" s="251"/>
      <c r="E13" s="251"/>
      <c r="F13" s="251"/>
      <c r="G13" s="251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146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1" t="str">
        <f>C13</f>
        <v>Vyhotovení protokolu o vytyčení stavby se seznamem souřadnic vytyčených bodů a jejich polohopisnými (S-JTSK) a výškopisnými (Bpv) hodnotami.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39"/>
      <c r="D14" s="240"/>
      <c r="E14" s="240"/>
      <c r="F14" s="240"/>
      <c r="G14" s="240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4">
        <v>3</v>
      </c>
      <c r="B15" s="165" t="s">
        <v>179</v>
      </c>
      <c r="C15" s="174" t="s">
        <v>180</v>
      </c>
      <c r="D15" s="166" t="s">
        <v>140</v>
      </c>
      <c r="E15" s="167">
        <v>1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90000</v>
      </c>
      <c r="K15" s="169">
        <f>ROUND(E15*J15,2)</f>
        <v>90000</v>
      </c>
      <c r="L15" s="169">
        <v>21</v>
      </c>
      <c r="M15" s="169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/>
      <c r="S15" s="169" t="s">
        <v>141</v>
      </c>
      <c r="T15" s="170" t="s">
        <v>142</v>
      </c>
      <c r="U15" s="156">
        <v>0</v>
      </c>
      <c r="V15" s="156">
        <f>ROUND(E15*U15,2)</f>
        <v>0</v>
      </c>
      <c r="W15" s="156"/>
      <c r="X15" s="156" t="s">
        <v>143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144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37" t="s">
        <v>181</v>
      </c>
      <c r="D16" s="238"/>
      <c r="E16" s="238"/>
      <c r="F16" s="238"/>
      <c r="G16" s="23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146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39"/>
      <c r="D17" s="240"/>
      <c r="E17" s="240"/>
      <c r="F17" s="240"/>
      <c r="G17" s="240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4">
        <v>4</v>
      </c>
      <c r="B18" s="165" t="s">
        <v>182</v>
      </c>
      <c r="C18" s="174" t="s">
        <v>183</v>
      </c>
      <c r="D18" s="166" t="s">
        <v>140</v>
      </c>
      <c r="E18" s="167">
        <v>1</v>
      </c>
      <c r="F18" s="168"/>
      <c r="G18" s="169">
        <f>ROUND(E18*F18,2)</f>
        <v>0</v>
      </c>
      <c r="H18" s="168">
        <v>0</v>
      </c>
      <c r="I18" s="169">
        <f>ROUND(E18*H18,2)</f>
        <v>0</v>
      </c>
      <c r="J18" s="168">
        <v>50000</v>
      </c>
      <c r="K18" s="169">
        <f>ROUND(E18*J18,2)</f>
        <v>50000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69"/>
      <c r="S18" s="169" t="s">
        <v>141</v>
      </c>
      <c r="T18" s="170" t="s">
        <v>142</v>
      </c>
      <c r="U18" s="156">
        <v>0</v>
      </c>
      <c r="V18" s="156">
        <f>ROUND(E18*U18,2)</f>
        <v>0</v>
      </c>
      <c r="W18" s="156"/>
      <c r="X18" s="156" t="s">
        <v>143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144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37" t="s">
        <v>184</v>
      </c>
      <c r="D19" s="238"/>
      <c r="E19" s="238"/>
      <c r="F19" s="238"/>
      <c r="G19" s="238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146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1" t="str">
        <f>C19</f>
        <v>Náklady na ztížené provádění stavebních prací v důsledku nepřerušeného dopravního provozu na staveništi nebo v jeho bezprostředním okolí.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39"/>
      <c r="D20" s="240"/>
      <c r="E20" s="240"/>
      <c r="F20" s="240"/>
      <c r="G20" s="24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58" t="s">
        <v>136</v>
      </c>
      <c r="B21" s="159" t="s">
        <v>106</v>
      </c>
      <c r="C21" s="173" t="s">
        <v>28</v>
      </c>
      <c r="D21" s="160"/>
      <c r="E21" s="161"/>
      <c r="F21" s="162"/>
      <c r="G21" s="162">
        <f>SUMIF(AG22:AG35,"&lt;&gt;NOR",G22:G35)</f>
        <v>0</v>
      </c>
      <c r="H21" s="162"/>
      <c r="I21" s="162">
        <f>SUM(I22:I35)</f>
        <v>0</v>
      </c>
      <c r="J21" s="162"/>
      <c r="K21" s="162">
        <f>SUM(K22:K35)</f>
        <v>57000</v>
      </c>
      <c r="L21" s="162"/>
      <c r="M21" s="162">
        <f>SUM(M22:M35)</f>
        <v>0</v>
      </c>
      <c r="N21" s="162"/>
      <c r="O21" s="162">
        <f>SUM(O22:O35)</f>
        <v>0</v>
      </c>
      <c r="P21" s="162"/>
      <c r="Q21" s="162">
        <f>SUM(Q22:Q35)</f>
        <v>0</v>
      </c>
      <c r="R21" s="162"/>
      <c r="S21" s="162"/>
      <c r="T21" s="163"/>
      <c r="U21" s="157"/>
      <c r="V21" s="157">
        <f>SUM(V22:V35)</f>
        <v>0</v>
      </c>
      <c r="W21" s="157"/>
      <c r="X21" s="157"/>
      <c r="AG21" t="s">
        <v>137</v>
      </c>
    </row>
    <row r="22" spans="1:60" outlineLevel="1" x14ac:dyDescent="0.2">
      <c r="A22" s="164">
        <v>5</v>
      </c>
      <c r="B22" s="165" t="s">
        <v>185</v>
      </c>
      <c r="C22" s="174" t="s">
        <v>186</v>
      </c>
      <c r="D22" s="166" t="s">
        <v>140</v>
      </c>
      <c r="E22" s="167">
        <v>1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30000</v>
      </c>
      <c r="K22" s="169">
        <f>ROUND(E22*J22,2)</f>
        <v>30000</v>
      </c>
      <c r="L22" s="169">
        <v>21</v>
      </c>
      <c r="M22" s="169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69"/>
      <c r="S22" s="169" t="s">
        <v>141</v>
      </c>
      <c r="T22" s="170" t="s">
        <v>142</v>
      </c>
      <c r="U22" s="156">
        <v>0</v>
      </c>
      <c r="V22" s="156">
        <f>ROUND(E22*U22,2)</f>
        <v>0</v>
      </c>
      <c r="W22" s="156"/>
      <c r="X22" s="156" t="s">
        <v>143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144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54"/>
      <c r="B23" s="155"/>
      <c r="C23" s="237" t="s">
        <v>187</v>
      </c>
      <c r="D23" s="238"/>
      <c r="E23" s="238"/>
      <c r="F23" s="238"/>
      <c r="G23" s="238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146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1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39"/>
      <c r="D24" s="240"/>
      <c r="E24" s="240"/>
      <c r="F24" s="240"/>
      <c r="G24" s="24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6</v>
      </c>
      <c r="B25" s="165" t="s">
        <v>188</v>
      </c>
      <c r="C25" s="174" t="s">
        <v>189</v>
      </c>
      <c r="D25" s="166" t="s">
        <v>190</v>
      </c>
      <c r="E25" s="167">
        <v>1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5000</v>
      </c>
      <c r="K25" s="169">
        <f>ROUND(E25*J25,2)</f>
        <v>5000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/>
      <c r="S25" s="169" t="s">
        <v>191</v>
      </c>
      <c r="T25" s="170" t="s">
        <v>142</v>
      </c>
      <c r="U25" s="156">
        <v>0</v>
      </c>
      <c r="V25" s="156">
        <f>ROUND(E25*U25,2)</f>
        <v>0</v>
      </c>
      <c r="W25" s="156"/>
      <c r="X25" s="156" t="s">
        <v>143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144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8"/>
      <c r="D26" s="249"/>
      <c r="E26" s="249"/>
      <c r="F26" s="249"/>
      <c r="G26" s="249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4">
        <v>7</v>
      </c>
      <c r="B27" s="165" t="s">
        <v>192</v>
      </c>
      <c r="C27" s="174" t="s">
        <v>193</v>
      </c>
      <c r="D27" s="166" t="s">
        <v>140</v>
      </c>
      <c r="E27" s="167">
        <v>1</v>
      </c>
      <c r="F27" s="168"/>
      <c r="G27" s="169">
        <f>ROUND(E27*F27,2)</f>
        <v>0</v>
      </c>
      <c r="H27" s="168">
        <v>0</v>
      </c>
      <c r="I27" s="169">
        <f>ROUND(E27*H27,2)</f>
        <v>0</v>
      </c>
      <c r="J27" s="168">
        <v>15000</v>
      </c>
      <c r="K27" s="169">
        <f>ROUND(E27*J27,2)</f>
        <v>15000</v>
      </c>
      <c r="L27" s="169">
        <v>21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/>
      <c r="S27" s="169" t="s">
        <v>141</v>
      </c>
      <c r="T27" s="170" t="s">
        <v>142</v>
      </c>
      <c r="U27" s="156">
        <v>0</v>
      </c>
      <c r="V27" s="156">
        <f>ROUND(E27*U27,2)</f>
        <v>0</v>
      </c>
      <c r="W27" s="156"/>
      <c r="X27" s="156" t="s">
        <v>143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144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37" t="s">
        <v>194</v>
      </c>
      <c r="D28" s="238"/>
      <c r="E28" s="238"/>
      <c r="F28" s="238"/>
      <c r="G28" s="238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146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1" t="str">
        <f>C28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39"/>
      <c r="D29" s="240"/>
      <c r="E29" s="240"/>
      <c r="F29" s="240"/>
      <c r="G29" s="240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147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4">
        <v>8</v>
      </c>
      <c r="B30" s="165" t="s">
        <v>195</v>
      </c>
      <c r="C30" s="174" t="s">
        <v>196</v>
      </c>
      <c r="D30" s="166" t="s">
        <v>140</v>
      </c>
      <c r="E30" s="167">
        <v>1</v>
      </c>
      <c r="F30" s="168"/>
      <c r="G30" s="169">
        <f>ROUND(E30*F30,2)</f>
        <v>0</v>
      </c>
      <c r="H30" s="168">
        <v>0</v>
      </c>
      <c r="I30" s="169">
        <f>ROUND(E30*H30,2)</f>
        <v>0</v>
      </c>
      <c r="J30" s="168">
        <v>2000</v>
      </c>
      <c r="K30" s="169">
        <f>ROUND(E30*J30,2)</f>
        <v>2000</v>
      </c>
      <c r="L30" s="169">
        <v>21</v>
      </c>
      <c r="M30" s="169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69"/>
      <c r="S30" s="169" t="s">
        <v>141</v>
      </c>
      <c r="T30" s="170" t="s">
        <v>142</v>
      </c>
      <c r="U30" s="156">
        <v>0</v>
      </c>
      <c r="V30" s="156">
        <f>ROUND(E30*U30,2)</f>
        <v>0</v>
      </c>
      <c r="W30" s="156"/>
      <c r="X30" s="156" t="s">
        <v>143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144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37" t="s">
        <v>197</v>
      </c>
      <c r="D31" s="238"/>
      <c r="E31" s="238"/>
      <c r="F31" s="238"/>
      <c r="G31" s="238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146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39"/>
      <c r="D32" s="240"/>
      <c r="E32" s="240"/>
      <c r="F32" s="240"/>
      <c r="G32" s="240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4">
        <v>9</v>
      </c>
      <c r="B33" s="165" t="s">
        <v>198</v>
      </c>
      <c r="C33" s="174" t="s">
        <v>199</v>
      </c>
      <c r="D33" s="166" t="s">
        <v>140</v>
      </c>
      <c r="E33" s="167">
        <v>1</v>
      </c>
      <c r="F33" s="168"/>
      <c r="G33" s="169">
        <f>ROUND(E33*F33,2)</f>
        <v>0</v>
      </c>
      <c r="H33" s="168">
        <v>0</v>
      </c>
      <c r="I33" s="169">
        <f>ROUND(E33*H33,2)</f>
        <v>0</v>
      </c>
      <c r="J33" s="168">
        <v>5000</v>
      </c>
      <c r="K33" s="169">
        <f>ROUND(E33*J33,2)</f>
        <v>5000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/>
      <c r="S33" s="169" t="s">
        <v>141</v>
      </c>
      <c r="T33" s="170" t="s">
        <v>142</v>
      </c>
      <c r="U33" s="156">
        <v>0</v>
      </c>
      <c r="V33" s="156">
        <f>ROUND(E33*U33,2)</f>
        <v>0</v>
      </c>
      <c r="W33" s="156"/>
      <c r="X33" s="156" t="s">
        <v>143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144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37" t="s">
        <v>200</v>
      </c>
      <c r="D34" s="238"/>
      <c r="E34" s="238"/>
      <c r="F34" s="238"/>
      <c r="G34" s="23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146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1" t="str">
        <f>C34</f>
        <v>Náklady zhotovitele, které vzniknou v souvislosti s povinnostmi zhotovitele při předání a převzetí díla.</v>
      </c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39"/>
      <c r="D35" s="240"/>
      <c r="E35" s="240"/>
      <c r="F35" s="240"/>
      <c r="G35" s="240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147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3"/>
      <c r="B36" s="4"/>
      <c r="C36" s="17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123</v>
      </c>
    </row>
    <row r="37" spans="1:60" x14ac:dyDescent="0.2">
      <c r="A37" s="150"/>
      <c r="B37" s="151" t="s">
        <v>29</v>
      </c>
      <c r="C37" s="176"/>
      <c r="D37" s="152"/>
      <c r="E37" s="153"/>
      <c r="F37" s="153"/>
      <c r="G37" s="172">
        <f>G8+G21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172</v>
      </c>
    </row>
    <row r="38" spans="1:60" x14ac:dyDescent="0.2">
      <c r="C38" s="177"/>
      <c r="D38" s="10"/>
      <c r="AG38" t="s">
        <v>173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I3o3FBQq2JRSd0WNsN5ib45XCmH9ambEzA4wWBCure0i6MSx51gBzyCaODjr+biCtpfvoFbt4YK7X8QbMDyKA==" saltValue="6DcvfWwG8yATfBqRWAh/0w==" spinCount="100000" sheet="1"/>
  <mergeCells count="21">
    <mergeCell ref="C20:G20"/>
    <mergeCell ref="A1:G1"/>
    <mergeCell ref="C2:G2"/>
    <mergeCell ref="C3:G3"/>
    <mergeCell ref="C4:G4"/>
    <mergeCell ref="C10:G10"/>
    <mergeCell ref="C12:G12"/>
    <mergeCell ref="C13:G13"/>
    <mergeCell ref="C14:G14"/>
    <mergeCell ref="C16:G16"/>
    <mergeCell ref="C17:G17"/>
    <mergeCell ref="C19:G19"/>
    <mergeCell ref="C32:G32"/>
    <mergeCell ref="C34:G34"/>
    <mergeCell ref="C35:G35"/>
    <mergeCell ref="C23:G23"/>
    <mergeCell ref="C24:G24"/>
    <mergeCell ref="C26:G26"/>
    <mergeCell ref="C28:G28"/>
    <mergeCell ref="C29:G29"/>
    <mergeCell ref="C31:G31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55" activePane="bottomLeft" state="frozen"/>
      <selection pane="bottomLeft" activeCell="F276" activeCellId="3" sqref="F267 F269 F272 F276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202</v>
      </c>
      <c r="B1" s="241"/>
      <c r="C1" s="241"/>
      <c r="D1" s="241"/>
      <c r="E1" s="241"/>
      <c r="F1" s="241"/>
      <c r="G1" s="241"/>
      <c r="AG1" t="s">
        <v>108</v>
      </c>
    </row>
    <row r="2" spans="1:60" ht="25.15" customHeight="1" x14ac:dyDescent="0.2">
      <c r="A2" s="139" t="s">
        <v>7</v>
      </c>
      <c r="B2" s="48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5.15" customHeight="1" x14ac:dyDescent="0.2">
      <c r="A3" s="139" t="s">
        <v>8</v>
      </c>
      <c r="B3" s="48" t="s">
        <v>63</v>
      </c>
      <c r="C3" s="242" t="s">
        <v>64</v>
      </c>
      <c r="D3" s="243"/>
      <c r="E3" s="243"/>
      <c r="F3" s="243"/>
      <c r="G3" s="244"/>
      <c r="AC3" s="121" t="s">
        <v>109</v>
      </c>
      <c r="AG3" t="s">
        <v>113</v>
      </c>
    </row>
    <row r="4" spans="1:60" ht="25.15" customHeight="1" x14ac:dyDescent="0.2">
      <c r="A4" s="140" t="s">
        <v>9</v>
      </c>
      <c r="B4" s="141" t="s">
        <v>58</v>
      </c>
      <c r="C4" s="245" t="s">
        <v>65</v>
      </c>
      <c r="D4" s="246"/>
      <c r="E4" s="246"/>
      <c r="F4" s="246"/>
      <c r="G4" s="247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136</v>
      </c>
      <c r="B8" s="159" t="s">
        <v>58</v>
      </c>
      <c r="C8" s="173" t="s">
        <v>76</v>
      </c>
      <c r="D8" s="160"/>
      <c r="E8" s="161"/>
      <c r="F8" s="162"/>
      <c r="G8" s="162">
        <f>SUMIF(AG9:AG130,"&lt;&gt;NOR",G9:G130)</f>
        <v>0</v>
      </c>
      <c r="H8" s="162"/>
      <c r="I8" s="162">
        <f>SUM(I9:I130)</f>
        <v>37356.210000000006</v>
      </c>
      <c r="J8" s="162"/>
      <c r="K8" s="162">
        <f>SUM(K9:K130)</f>
        <v>211806.16999999998</v>
      </c>
      <c r="L8" s="162"/>
      <c r="M8" s="162">
        <f>SUM(M9:M130)</f>
        <v>0</v>
      </c>
      <c r="N8" s="162"/>
      <c r="O8" s="162">
        <f>SUM(O9:O130)</f>
        <v>68.94</v>
      </c>
      <c r="P8" s="162"/>
      <c r="Q8" s="162">
        <f>SUM(Q9:Q130)</f>
        <v>373.87</v>
      </c>
      <c r="R8" s="162"/>
      <c r="S8" s="162"/>
      <c r="T8" s="163"/>
      <c r="U8" s="157"/>
      <c r="V8" s="157">
        <f>SUM(V9:V130)</f>
        <v>321.29999999999995</v>
      </c>
      <c r="W8" s="157"/>
      <c r="X8" s="157"/>
      <c r="AG8" t="s">
        <v>137</v>
      </c>
    </row>
    <row r="9" spans="1:60" ht="22.5" outlineLevel="1" x14ac:dyDescent="0.2">
      <c r="A9" s="164">
        <v>1</v>
      </c>
      <c r="B9" s="165" t="s">
        <v>203</v>
      </c>
      <c r="C9" s="174" t="s">
        <v>204</v>
      </c>
      <c r="D9" s="166" t="s">
        <v>205</v>
      </c>
      <c r="E9" s="167">
        <v>355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45.7</v>
      </c>
      <c r="K9" s="169">
        <f>ROUND(E9*J9,2)</f>
        <v>16223.5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0.22</v>
      </c>
      <c r="Q9" s="169">
        <f>ROUND(E9*P9,2)</f>
        <v>78.099999999999994</v>
      </c>
      <c r="R9" s="169" t="s">
        <v>206</v>
      </c>
      <c r="S9" s="169" t="s">
        <v>141</v>
      </c>
      <c r="T9" s="170" t="s">
        <v>207</v>
      </c>
      <c r="U9" s="156">
        <v>7.0000000000000007E-2</v>
      </c>
      <c r="V9" s="156">
        <f>ROUND(E9*U9,2)</f>
        <v>24.85</v>
      </c>
      <c r="W9" s="156"/>
      <c r="X9" s="156" t="s">
        <v>208</v>
      </c>
      <c r="Y9" s="147"/>
      <c r="Z9" s="147"/>
      <c r="AA9" s="147"/>
      <c r="AB9" s="147"/>
      <c r="AC9" s="147"/>
      <c r="AD9" s="147"/>
      <c r="AE9" s="147"/>
      <c r="AF9" s="147"/>
      <c r="AG9" s="147" t="s">
        <v>209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0" t="s">
        <v>210</v>
      </c>
      <c r="D10" s="178"/>
      <c r="E10" s="179">
        <v>135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0" t="s">
        <v>212</v>
      </c>
      <c r="D11" s="178"/>
      <c r="E11" s="179">
        <v>220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39"/>
      <c r="D12" s="240"/>
      <c r="E12" s="240"/>
      <c r="F12" s="240"/>
      <c r="G12" s="24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4">
        <v>2</v>
      </c>
      <c r="B13" s="165" t="s">
        <v>213</v>
      </c>
      <c r="C13" s="174" t="s">
        <v>214</v>
      </c>
      <c r="D13" s="166" t="s">
        <v>205</v>
      </c>
      <c r="E13" s="167">
        <v>135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56</v>
      </c>
      <c r="K13" s="169">
        <f>ROUND(E13*J13,2)</f>
        <v>7560</v>
      </c>
      <c r="L13" s="169">
        <v>21</v>
      </c>
      <c r="M13" s="169">
        <f>G13*(1+L13/100)</f>
        <v>0</v>
      </c>
      <c r="N13" s="169">
        <v>0</v>
      </c>
      <c r="O13" s="169">
        <f>ROUND(E13*N13,2)</f>
        <v>0</v>
      </c>
      <c r="P13" s="169">
        <v>0.55000000000000004</v>
      </c>
      <c r="Q13" s="169">
        <f>ROUND(E13*P13,2)</f>
        <v>74.25</v>
      </c>
      <c r="R13" s="169" t="s">
        <v>206</v>
      </c>
      <c r="S13" s="169" t="s">
        <v>141</v>
      </c>
      <c r="T13" s="170" t="s">
        <v>207</v>
      </c>
      <c r="U13" s="156">
        <v>9.4500000000000001E-2</v>
      </c>
      <c r="V13" s="156">
        <f>ROUND(E13*U13,2)</f>
        <v>12.76</v>
      </c>
      <c r="W13" s="156"/>
      <c r="X13" s="156" t="s">
        <v>208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0" t="s">
        <v>215</v>
      </c>
      <c r="D14" s="178"/>
      <c r="E14" s="179">
        <v>135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211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39"/>
      <c r="D15" s="240"/>
      <c r="E15" s="240"/>
      <c r="F15" s="240"/>
      <c r="G15" s="240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4">
        <v>3</v>
      </c>
      <c r="B16" s="165" t="s">
        <v>216</v>
      </c>
      <c r="C16" s="174" t="s">
        <v>217</v>
      </c>
      <c r="D16" s="166" t="s">
        <v>205</v>
      </c>
      <c r="E16" s="167">
        <v>220</v>
      </c>
      <c r="F16" s="168"/>
      <c r="G16" s="169">
        <f>ROUND(E16*F16,2)</f>
        <v>0</v>
      </c>
      <c r="H16" s="168">
        <v>0</v>
      </c>
      <c r="I16" s="169">
        <f>ROUND(E16*H16,2)</f>
        <v>0</v>
      </c>
      <c r="J16" s="168">
        <v>43.6</v>
      </c>
      <c r="K16" s="169">
        <f>ROUND(E16*J16,2)</f>
        <v>9592</v>
      </c>
      <c r="L16" s="169">
        <v>21</v>
      </c>
      <c r="M16" s="169">
        <f>G16*(1+L16/100)</f>
        <v>0</v>
      </c>
      <c r="N16" s="169">
        <v>0</v>
      </c>
      <c r="O16" s="169">
        <f>ROUND(E16*N16,2)</f>
        <v>0</v>
      </c>
      <c r="P16" s="169">
        <v>0.66</v>
      </c>
      <c r="Q16" s="169">
        <f>ROUND(E16*P16,2)</f>
        <v>145.19999999999999</v>
      </c>
      <c r="R16" s="169" t="s">
        <v>206</v>
      </c>
      <c r="S16" s="169" t="s">
        <v>141</v>
      </c>
      <c r="T16" s="170" t="s">
        <v>207</v>
      </c>
      <c r="U16" s="156">
        <v>7.8E-2</v>
      </c>
      <c r="V16" s="156">
        <f>ROUND(E16*U16,2)</f>
        <v>17.16</v>
      </c>
      <c r="W16" s="156"/>
      <c r="X16" s="156" t="s">
        <v>208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209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0" t="s">
        <v>218</v>
      </c>
      <c r="D17" s="178"/>
      <c r="E17" s="179">
        <v>220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211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39"/>
      <c r="D18" s="240"/>
      <c r="E18" s="240"/>
      <c r="F18" s="240"/>
      <c r="G18" s="240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4</v>
      </c>
      <c r="B19" s="165" t="s">
        <v>219</v>
      </c>
      <c r="C19" s="174" t="s">
        <v>220</v>
      </c>
      <c r="D19" s="166" t="s">
        <v>221</v>
      </c>
      <c r="E19" s="167">
        <v>261</v>
      </c>
      <c r="F19" s="168"/>
      <c r="G19" s="169">
        <f>ROUND(E19*F19,2)</f>
        <v>0</v>
      </c>
      <c r="H19" s="168">
        <v>0</v>
      </c>
      <c r="I19" s="169">
        <f>ROUND(E19*H19,2)</f>
        <v>0</v>
      </c>
      <c r="J19" s="168">
        <v>91.9</v>
      </c>
      <c r="K19" s="169">
        <f>ROUND(E19*J19,2)</f>
        <v>23985.9</v>
      </c>
      <c r="L19" s="169">
        <v>21</v>
      </c>
      <c r="M19" s="169">
        <f>G19*(1+L19/100)</f>
        <v>0</v>
      </c>
      <c r="N19" s="169">
        <v>0</v>
      </c>
      <c r="O19" s="169">
        <f>ROUND(E19*N19,2)</f>
        <v>0</v>
      </c>
      <c r="P19" s="169">
        <v>0.27</v>
      </c>
      <c r="Q19" s="169">
        <f>ROUND(E19*P19,2)</f>
        <v>70.47</v>
      </c>
      <c r="R19" s="169" t="s">
        <v>206</v>
      </c>
      <c r="S19" s="169" t="s">
        <v>141</v>
      </c>
      <c r="T19" s="170" t="s">
        <v>207</v>
      </c>
      <c r="U19" s="156">
        <v>0.123</v>
      </c>
      <c r="V19" s="156">
        <f>ROUND(E19*U19,2)</f>
        <v>32.1</v>
      </c>
      <c r="W19" s="156"/>
      <c r="X19" s="156" t="s">
        <v>208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2" t="s">
        <v>222</v>
      </c>
      <c r="D20" s="253"/>
      <c r="E20" s="253"/>
      <c r="F20" s="253"/>
      <c r="G20" s="253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1" t="str">
        <f>C20</f>
        <v>s vybouráním lože, s přemístěním hmot na skládku na vzdálenost do 3 m nebo naložením na dopravní prostředek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0" t="s">
        <v>224</v>
      </c>
      <c r="D21" s="178"/>
      <c r="E21" s="179">
        <v>261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39"/>
      <c r="D22" s="240"/>
      <c r="E22" s="240"/>
      <c r="F22" s="240"/>
      <c r="G22" s="240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4">
        <v>5</v>
      </c>
      <c r="B23" s="165" t="s">
        <v>225</v>
      </c>
      <c r="C23" s="174" t="s">
        <v>226</v>
      </c>
      <c r="D23" s="166" t="s">
        <v>205</v>
      </c>
      <c r="E23" s="167">
        <v>26</v>
      </c>
      <c r="F23" s="168"/>
      <c r="G23" s="169">
        <f>ROUND(E23*F23,2)</f>
        <v>0</v>
      </c>
      <c r="H23" s="168">
        <v>0</v>
      </c>
      <c r="I23" s="169">
        <f>ROUND(E23*H23,2)</f>
        <v>0</v>
      </c>
      <c r="J23" s="168">
        <v>54</v>
      </c>
      <c r="K23" s="169">
        <f>ROUND(E23*J23,2)</f>
        <v>1404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0.22500000000000001</v>
      </c>
      <c r="Q23" s="169">
        <f>ROUND(E23*P23,2)</f>
        <v>5.85</v>
      </c>
      <c r="R23" s="169" t="s">
        <v>206</v>
      </c>
      <c r="S23" s="169" t="s">
        <v>141</v>
      </c>
      <c r="T23" s="170" t="s">
        <v>207</v>
      </c>
      <c r="U23" s="156">
        <v>0.14199999999999999</v>
      </c>
      <c r="V23" s="156">
        <f>ROUND(E23*U23,2)</f>
        <v>3.69</v>
      </c>
      <c r="W23" s="156"/>
      <c r="X23" s="156" t="s">
        <v>208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2" t="s">
        <v>227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0" t="s">
        <v>228</v>
      </c>
      <c r="D25" s="178"/>
      <c r="E25" s="179">
        <v>26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39"/>
      <c r="D26" s="240"/>
      <c r="E26" s="240"/>
      <c r="F26" s="240"/>
      <c r="G26" s="240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4">
        <v>6</v>
      </c>
      <c r="B27" s="165" t="s">
        <v>229</v>
      </c>
      <c r="C27" s="174" t="s">
        <v>230</v>
      </c>
      <c r="D27" s="166" t="s">
        <v>231</v>
      </c>
      <c r="E27" s="167">
        <v>23.4</v>
      </c>
      <c r="F27" s="168"/>
      <c r="G27" s="169">
        <f>ROUND(E27*F27,2)</f>
        <v>0</v>
      </c>
      <c r="H27" s="168">
        <v>0</v>
      </c>
      <c r="I27" s="169">
        <f>ROUND(E27*H27,2)</f>
        <v>0</v>
      </c>
      <c r="J27" s="168">
        <v>82.9</v>
      </c>
      <c r="K27" s="169">
        <f>ROUND(E27*J27,2)</f>
        <v>1939.86</v>
      </c>
      <c r="L27" s="169">
        <v>21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 t="s">
        <v>232</v>
      </c>
      <c r="S27" s="169" t="s">
        <v>141</v>
      </c>
      <c r="T27" s="170" t="s">
        <v>207</v>
      </c>
      <c r="U27" s="156">
        <v>1.34E-2</v>
      </c>
      <c r="V27" s="156">
        <f>ROUND(E27*U27,2)</f>
        <v>0.31</v>
      </c>
      <c r="W27" s="156"/>
      <c r="X27" s="156" t="s">
        <v>208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 t="s">
        <v>233</v>
      </c>
      <c r="D28" s="253"/>
      <c r="E28" s="253"/>
      <c r="F28" s="253"/>
      <c r="G28" s="253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1" t="str">
        <f>C28</f>
        <v>nebo lesní půdy, s vodorovným přemístěním na hromady v místě upotřebení nebo na dočasné či trvalé skládky se složením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0" t="s">
        <v>234</v>
      </c>
      <c r="D29" s="178"/>
      <c r="E29" s="179">
        <v>23.4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39"/>
      <c r="D30" s="240"/>
      <c r="E30" s="240"/>
      <c r="F30" s="240"/>
      <c r="G30" s="240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64">
        <v>7</v>
      </c>
      <c r="B31" s="165" t="s">
        <v>235</v>
      </c>
      <c r="C31" s="174" t="s">
        <v>236</v>
      </c>
      <c r="D31" s="166" t="s">
        <v>231</v>
      </c>
      <c r="E31" s="167">
        <v>51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189.5</v>
      </c>
      <c r="K31" s="169">
        <f>ROUND(E31*J31,2)</f>
        <v>9664.5</v>
      </c>
      <c r="L31" s="169">
        <v>21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232</v>
      </c>
      <c r="S31" s="169" t="s">
        <v>141</v>
      </c>
      <c r="T31" s="170" t="s">
        <v>207</v>
      </c>
      <c r="U31" s="156">
        <v>0.36799999999999999</v>
      </c>
      <c r="V31" s="156">
        <f>ROUND(E31*U31,2)</f>
        <v>18.77</v>
      </c>
      <c r="W31" s="156"/>
      <c r="X31" s="156" t="s">
        <v>208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 t="s">
        <v>237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0" t="s">
        <v>238</v>
      </c>
      <c r="D33" s="178"/>
      <c r="E33" s="179">
        <v>51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39"/>
      <c r="D34" s="240"/>
      <c r="E34" s="240"/>
      <c r="F34" s="240"/>
      <c r="G34" s="240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64">
        <v>8</v>
      </c>
      <c r="B35" s="165" t="s">
        <v>239</v>
      </c>
      <c r="C35" s="174" t="s">
        <v>240</v>
      </c>
      <c r="D35" s="166" t="s">
        <v>231</v>
      </c>
      <c r="E35" s="167">
        <v>51</v>
      </c>
      <c r="F35" s="168"/>
      <c r="G35" s="169">
        <f>ROUND(E35*F35,2)</f>
        <v>0</v>
      </c>
      <c r="H35" s="168">
        <v>0</v>
      </c>
      <c r="I35" s="169">
        <f>ROUND(E35*H35,2)</f>
        <v>0</v>
      </c>
      <c r="J35" s="168">
        <v>37.700000000000003</v>
      </c>
      <c r="K35" s="169">
        <f>ROUND(E35*J35,2)</f>
        <v>1922.7</v>
      </c>
      <c r="L35" s="169">
        <v>21</v>
      </c>
      <c r="M35" s="169">
        <f>G35*(1+L35/100)</f>
        <v>0</v>
      </c>
      <c r="N35" s="169">
        <v>0</v>
      </c>
      <c r="O35" s="169">
        <f>ROUND(E35*N35,2)</f>
        <v>0</v>
      </c>
      <c r="P35" s="169">
        <v>0</v>
      </c>
      <c r="Q35" s="169">
        <f>ROUND(E35*P35,2)</f>
        <v>0</v>
      </c>
      <c r="R35" s="169" t="s">
        <v>232</v>
      </c>
      <c r="S35" s="169" t="s">
        <v>141</v>
      </c>
      <c r="T35" s="170" t="s">
        <v>207</v>
      </c>
      <c r="U35" s="156">
        <v>5.8000000000000003E-2</v>
      </c>
      <c r="V35" s="156">
        <f>ROUND(E35*U35,2)</f>
        <v>2.96</v>
      </c>
      <c r="W35" s="156"/>
      <c r="X35" s="156" t="s">
        <v>208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209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2" t="s">
        <v>237</v>
      </c>
      <c r="D36" s="253"/>
      <c r="E36" s="253"/>
      <c r="F36" s="253"/>
      <c r="G36" s="253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223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0" t="s">
        <v>241</v>
      </c>
      <c r="D37" s="178"/>
      <c r="E37" s="179">
        <v>51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39"/>
      <c r="D38" s="240"/>
      <c r="E38" s="240"/>
      <c r="F38" s="240"/>
      <c r="G38" s="24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4">
        <v>9</v>
      </c>
      <c r="B39" s="165" t="s">
        <v>242</v>
      </c>
      <c r="C39" s="174" t="s">
        <v>243</v>
      </c>
      <c r="D39" s="166" t="s">
        <v>231</v>
      </c>
      <c r="E39" s="167">
        <v>5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1465</v>
      </c>
      <c r="K39" s="169">
        <f>ROUND(E39*J39,2)</f>
        <v>7325</v>
      </c>
      <c r="L39" s="169">
        <v>21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232</v>
      </c>
      <c r="S39" s="169" t="s">
        <v>141</v>
      </c>
      <c r="T39" s="170" t="s">
        <v>207</v>
      </c>
      <c r="U39" s="156">
        <v>3.1309999999999998</v>
      </c>
      <c r="V39" s="156">
        <f>ROUND(E39*U39,2)</f>
        <v>15.66</v>
      </c>
      <c r="W39" s="156"/>
      <c r="X39" s="156" t="s">
        <v>208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54"/>
      <c r="B40" s="155"/>
      <c r="C40" s="252" t="s">
        <v>244</v>
      </c>
      <c r="D40" s="253"/>
      <c r="E40" s="253"/>
      <c r="F40" s="253"/>
      <c r="G40" s="253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1" t="str">
        <f>C40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0" t="s">
        <v>245</v>
      </c>
      <c r="D41" s="178"/>
      <c r="E41" s="179">
        <v>5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39"/>
      <c r="D42" s="240"/>
      <c r="E42" s="240"/>
      <c r="F42" s="240"/>
      <c r="G42" s="240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147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64">
        <v>10</v>
      </c>
      <c r="B43" s="165" t="s">
        <v>246</v>
      </c>
      <c r="C43" s="174" t="s">
        <v>247</v>
      </c>
      <c r="D43" s="166" t="s">
        <v>231</v>
      </c>
      <c r="E43" s="167">
        <v>5</v>
      </c>
      <c r="F43" s="168"/>
      <c r="G43" s="169">
        <f>ROUND(E43*F43,2)</f>
        <v>0</v>
      </c>
      <c r="H43" s="168">
        <v>0</v>
      </c>
      <c r="I43" s="169">
        <f>ROUND(E43*H43,2)</f>
        <v>0</v>
      </c>
      <c r="J43" s="168">
        <v>206</v>
      </c>
      <c r="K43" s="169">
        <f>ROUND(E43*J43,2)</f>
        <v>1030</v>
      </c>
      <c r="L43" s="169">
        <v>21</v>
      </c>
      <c r="M43" s="169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69" t="s">
        <v>232</v>
      </c>
      <c r="S43" s="169" t="s">
        <v>141</v>
      </c>
      <c r="T43" s="170" t="s">
        <v>207</v>
      </c>
      <c r="U43" s="156">
        <v>0.47399999999999998</v>
      </c>
      <c r="V43" s="156">
        <f>ROUND(E43*U43,2)</f>
        <v>2.37</v>
      </c>
      <c r="W43" s="156"/>
      <c r="X43" s="156" t="s">
        <v>208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209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54"/>
      <c r="B44" s="155"/>
      <c r="C44" s="252" t="s">
        <v>244</v>
      </c>
      <c r="D44" s="253"/>
      <c r="E44" s="253"/>
      <c r="F44" s="253"/>
      <c r="G44" s="253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223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1" t="str">
        <f>C44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0" t="s">
        <v>248</v>
      </c>
      <c r="D45" s="178"/>
      <c r="E45" s="179">
        <v>5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211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39"/>
      <c r="D46" s="240"/>
      <c r="E46" s="240"/>
      <c r="F46" s="240"/>
      <c r="G46" s="240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147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4">
        <v>11</v>
      </c>
      <c r="B47" s="165" t="s">
        <v>249</v>
      </c>
      <c r="C47" s="174" t="s">
        <v>250</v>
      </c>
      <c r="D47" s="166" t="s">
        <v>231</v>
      </c>
      <c r="E47" s="167">
        <v>27.792999999999999</v>
      </c>
      <c r="F47" s="168"/>
      <c r="G47" s="169">
        <f>ROUND(E47*F47,2)</f>
        <v>0</v>
      </c>
      <c r="H47" s="168">
        <v>0</v>
      </c>
      <c r="I47" s="169">
        <f>ROUND(E47*H47,2)</f>
        <v>0</v>
      </c>
      <c r="J47" s="168">
        <v>247.5</v>
      </c>
      <c r="K47" s="169">
        <f>ROUND(E47*J47,2)</f>
        <v>6878.77</v>
      </c>
      <c r="L47" s="169">
        <v>21</v>
      </c>
      <c r="M47" s="169">
        <f>G47*(1+L47/100)</f>
        <v>0</v>
      </c>
      <c r="N47" s="169">
        <v>0</v>
      </c>
      <c r="O47" s="169">
        <f>ROUND(E47*N47,2)</f>
        <v>0</v>
      </c>
      <c r="P47" s="169">
        <v>0</v>
      </c>
      <c r="Q47" s="169">
        <f>ROUND(E47*P47,2)</f>
        <v>0</v>
      </c>
      <c r="R47" s="169" t="s">
        <v>232</v>
      </c>
      <c r="S47" s="169" t="s">
        <v>141</v>
      </c>
      <c r="T47" s="170" t="s">
        <v>207</v>
      </c>
      <c r="U47" s="156">
        <v>0.23</v>
      </c>
      <c r="V47" s="156">
        <f>ROUND(E47*U47,2)</f>
        <v>6.39</v>
      </c>
      <c r="W47" s="156"/>
      <c r="X47" s="156" t="s">
        <v>208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54"/>
      <c r="B48" s="155"/>
      <c r="C48" s="252" t="s">
        <v>251</v>
      </c>
      <c r="D48" s="253"/>
      <c r="E48" s="253"/>
      <c r="F48" s="253"/>
      <c r="G48" s="253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223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1" t="str">
        <f>C48</f>
        <v>zapažených i nezapažených s urovnáním dna do předepsaného profilu a spádu, s přehozením výkopku na přilehlém terénu na vzdálenost do 3 m od podélné osy rýhy nebo s naložením výkopku na dopravní prostředek.</v>
      </c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0" t="s">
        <v>252</v>
      </c>
      <c r="D49" s="178"/>
      <c r="E49" s="179">
        <v>24.625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211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0" t="s">
        <v>253</v>
      </c>
      <c r="D50" s="178"/>
      <c r="E50" s="179">
        <v>3.1680000000000001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211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39"/>
      <c r="D51" s="240"/>
      <c r="E51" s="240"/>
      <c r="F51" s="240"/>
      <c r="G51" s="240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147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4">
        <v>12</v>
      </c>
      <c r="B52" s="165" t="s">
        <v>254</v>
      </c>
      <c r="C52" s="174" t="s">
        <v>255</v>
      </c>
      <c r="D52" s="166" t="s">
        <v>231</v>
      </c>
      <c r="E52" s="167">
        <v>27.792999999999999</v>
      </c>
      <c r="F52" s="168"/>
      <c r="G52" s="169">
        <f>ROUND(E52*F52,2)</f>
        <v>0</v>
      </c>
      <c r="H52" s="168">
        <v>0</v>
      </c>
      <c r="I52" s="169">
        <f>ROUND(E52*H52,2)</f>
        <v>0</v>
      </c>
      <c r="J52" s="168">
        <v>169.5</v>
      </c>
      <c r="K52" s="169">
        <f>ROUND(E52*J52,2)</f>
        <v>4710.91</v>
      </c>
      <c r="L52" s="169">
        <v>21</v>
      </c>
      <c r="M52" s="169">
        <f>G52*(1+L52/100)</f>
        <v>0</v>
      </c>
      <c r="N52" s="169">
        <v>0</v>
      </c>
      <c r="O52" s="169">
        <f>ROUND(E52*N52,2)</f>
        <v>0</v>
      </c>
      <c r="P52" s="169">
        <v>0</v>
      </c>
      <c r="Q52" s="169">
        <f>ROUND(E52*P52,2)</f>
        <v>0</v>
      </c>
      <c r="R52" s="169" t="s">
        <v>232</v>
      </c>
      <c r="S52" s="169" t="s">
        <v>141</v>
      </c>
      <c r="T52" s="170" t="s">
        <v>207</v>
      </c>
      <c r="U52" s="156">
        <v>0.38979999999999998</v>
      </c>
      <c r="V52" s="156">
        <f>ROUND(E52*U52,2)</f>
        <v>10.83</v>
      </c>
      <c r="W52" s="156"/>
      <c r="X52" s="156" t="s">
        <v>208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209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54"/>
      <c r="B53" s="155"/>
      <c r="C53" s="252" t="s">
        <v>251</v>
      </c>
      <c r="D53" s="253"/>
      <c r="E53" s="253"/>
      <c r="F53" s="253"/>
      <c r="G53" s="253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223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1" t="str">
        <f>C53</f>
        <v>zapažených i nezapažených s urovnáním dna do předepsaného profilu a spádu, s přehozením výkopku na přilehlém terénu na vzdálenost do 3 m od podélné osy rýhy nebo s naložením výkopku na dopravní prostředek.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0" t="s">
        <v>256</v>
      </c>
      <c r="D54" s="178"/>
      <c r="E54" s="179">
        <v>27.792999999999999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>
        <v>5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39"/>
      <c r="D55" s="240"/>
      <c r="E55" s="240"/>
      <c r="F55" s="240"/>
      <c r="G55" s="240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147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4">
        <v>13</v>
      </c>
      <c r="B56" s="165" t="s">
        <v>257</v>
      </c>
      <c r="C56" s="174" t="s">
        <v>258</v>
      </c>
      <c r="D56" s="166" t="s">
        <v>231</v>
      </c>
      <c r="E56" s="167">
        <v>27.792999999999999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449.5</v>
      </c>
      <c r="K56" s="169">
        <f>ROUND(E56*J56,2)</f>
        <v>12492.95</v>
      </c>
      <c r="L56" s="169">
        <v>21</v>
      </c>
      <c r="M56" s="169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69" t="s">
        <v>232</v>
      </c>
      <c r="S56" s="169" t="s">
        <v>141</v>
      </c>
      <c r="T56" s="170" t="s">
        <v>207</v>
      </c>
      <c r="U56" s="156">
        <v>0.39</v>
      </c>
      <c r="V56" s="156">
        <f>ROUND(E56*U56,2)</f>
        <v>10.84</v>
      </c>
      <c r="W56" s="156"/>
      <c r="X56" s="156" t="s">
        <v>208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52" t="s">
        <v>251</v>
      </c>
      <c r="D57" s="253"/>
      <c r="E57" s="253"/>
      <c r="F57" s="253"/>
      <c r="G57" s="253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1" t="str">
        <f>C57</f>
        <v>zapažených i nezapažených s urovnáním dna do předepsaného profilu a spádu, s přehozením výkopku na přilehlém terénu na vzdálenost do 3 m od podélné osy rýhy nebo s naložením výkopku na dopravní prostředek.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0" t="s">
        <v>252</v>
      </c>
      <c r="D58" s="178"/>
      <c r="E58" s="179">
        <v>24.625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0" t="s">
        <v>253</v>
      </c>
      <c r="D59" s="178"/>
      <c r="E59" s="179">
        <v>3.1680000000000001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39"/>
      <c r="D60" s="240"/>
      <c r="E60" s="240"/>
      <c r="F60" s="240"/>
      <c r="G60" s="240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147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4">
        <v>14</v>
      </c>
      <c r="B61" s="165" t="s">
        <v>259</v>
      </c>
      <c r="C61" s="174" t="s">
        <v>260</v>
      </c>
      <c r="D61" s="166" t="s">
        <v>231</v>
      </c>
      <c r="E61" s="167">
        <v>27.792999999999999</v>
      </c>
      <c r="F61" s="168"/>
      <c r="G61" s="169">
        <f>ROUND(E61*F61,2)</f>
        <v>0</v>
      </c>
      <c r="H61" s="168">
        <v>0</v>
      </c>
      <c r="I61" s="169">
        <f>ROUND(E61*H61,2)</f>
        <v>0</v>
      </c>
      <c r="J61" s="168">
        <v>259</v>
      </c>
      <c r="K61" s="169">
        <f>ROUND(E61*J61,2)</f>
        <v>7198.39</v>
      </c>
      <c r="L61" s="169">
        <v>21</v>
      </c>
      <c r="M61" s="169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69" t="s">
        <v>232</v>
      </c>
      <c r="S61" s="169" t="s">
        <v>141</v>
      </c>
      <c r="T61" s="170" t="s">
        <v>207</v>
      </c>
      <c r="U61" s="156">
        <v>0.60029999999999994</v>
      </c>
      <c r="V61" s="156">
        <f>ROUND(E61*U61,2)</f>
        <v>16.68</v>
      </c>
      <c r="W61" s="156"/>
      <c r="X61" s="156" t="s">
        <v>208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252" t="s">
        <v>251</v>
      </c>
      <c r="D62" s="253"/>
      <c r="E62" s="253"/>
      <c r="F62" s="253"/>
      <c r="G62" s="253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223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1" t="str">
        <f>C62</f>
        <v>zapažených i nezapažených s urovnáním dna do předepsaného profilu a spádu, s přehozením výkopku na přilehlém terénu na vzdálenost do 3 m od podélné osy rýhy nebo s naložením výkopku na dopravní prostředek.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0" t="s">
        <v>261</v>
      </c>
      <c r="D63" s="178"/>
      <c r="E63" s="179">
        <v>27.792999999999999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>
        <v>5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39"/>
      <c r="D64" s="240"/>
      <c r="E64" s="240"/>
      <c r="F64" s="240"/>
      <c r="G64" s="240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147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4">
        <v>15</v>
      </c>
      <c r="B65" s="165" t="s">
        <v>262</v>
      </c>
      <c r="C65" s="174" t="s">
        <v>263</v>
      </c>
      <c r="D65" s="166" t="s">
        <v>231</v>
      </c>
      <c r="E65" s="167">
        <v>83.793000000000006</v>
      </c>
      <c r="F65" s="168"/>
      <c r="G65" s="169">
        <f>ROUND(E65*F65,2)</f>
        <v>0</v>
      </c>
      <c r="H65" s="168">
        <v>0</v>
      </c>
      <c r="I65" s="169">
        <f>ROUND(E65*H65,2)</f>
        <v>0</v>
      </c>
      <c r="J65" s="168">
        <v>127</v>
      </c>
      <c r="K65" s="169">
        <f>ROUND(E65*J65,2)</f>
        <v>10641.71</v>
      </c>
      <c r="L65" s="169">
        <v>21</v>
      </c>
      <c r="M65" s="169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69" t="s">
        <v>232</v>
      </c>
      <c r="S65" s="169" t="s">
        <v>141</v>
      </c>
      <c r="T65" s="170" t="s">
        <v>207</v>
      </c>
      <c r="U65" s="156">
        <v>0.35</v>
      </c>
      <c r="V65" s="156">
        <f>ROUND(E65*U65,2)</f>
        <v>29.33</v>
      </c>
      <c r="W65" s="156"/>
      <c r="X65" s="156" t="s">
        <v>208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209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2" t="s">
        <v>264</v>
      </c>
      <c r="D66" s="253"/>
      <c r="E66" s="253"/>
      <c r="F66" s="253"/>
      <c r="G66" s="253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223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71" t="str">
        <f>C66</f>
        <v>bez naložení do dopravní nádoby, ale s vyprázdněním dopravní nádoby na hromadu nebo na dopravní prostředek,</v>
      </c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0" t="s">
        <v>241</v>
      </c>
      <c r="D67" s="178"/>
      <c r="E67" s="179">
        <v>51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211</v>
      </c>
      <c r="AH67" s="147">
        <v>5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0" t="s">
        <v>248</v>
      </c>
      <c r="D68" s="178"/>
      <c r="E68" s="179">
        <v>5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>
        <v>5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0" t="s">
        <v>256</v>
      </c>
      <c r="D69" s="178"/>
      <c r="E69" s="179">
        <v>27.792999999999999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39"/>
      <c r="D70" s="240"/>
      <c r="E70" s="240"/>
      <c r="F70" s="240"/>
      <c r="G70" s="240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147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4">
        <v>16</v>
      </c>
      <c r="B71" s="165" t="s">
        <v>265</v>
      </c>
      <c r="C71" s="174" t="s">
        <v>266</v>
      </c>
      <c r="D71" s="166" t="s">
        <v>231</v>
      </c>
      <c r="E71" s="167">
        <v>38.296489999999999</v>
      </c>
      <c r="F71" s="168"/>
      <c r="G71" s="169">
        <f>ROUND(E71*F71,2)</f>
        <v>0</v>
      </c>
      <c r="H71" s="168">
        <v>0</v>
      </c>
      <c r="I71" s="169">
        <f>ROUND(E71*H71,2)</f>
        <v>0</v>
      </c>
      <c r="J71" s="168">
        <v>584</v>
      </c>
      <c r="K71" s="169">
        <f>ROUND(E71*J71,2)</f>
        <v>22365.15</v>
      </c>
      <c r="L71" s="169">
        <v>21</v>
      </c>
      <c r="M71" s="169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69" t="s">
        <v>232</v>
      </c>
      <c r="S71" s="169" t="s">
        <v>141</v>
      </c>
      <c r="T71" s="170" t="s">
        <v>207</v>
      </c>
      <c r="U71" s="156">
        <v>1.587</v>
      </c>
      <c r="V71" s="156">
        <f>ROUND(E71*U71,2)</f>
        <v>60.78</v>
      </c>
      <c r="W71" s="156"/>
      <c r="X71" s="156" t="s">
        <v>208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54"/>
      <c r="B72" s="155"/>
      <c r="C72" s="252" t="s">
        <v>267</v>
      </c>
      <c r="D72" s="253"/>
      <c r="E72" s="253"/>
      <c r="F72" s="253"/>
      <c r="G72" s="253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1" t="str">
        <f>C72</f>
        <v>sypaninou z vhodných hornin tř. 1 - 4 nebo materiálem připraveným podél výkopu ve vzdálenosti do 3 m od jeho kraje, pro jakoukoliv hloubku výkopu a jakoukoliv míru zhutnění,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0" t="s">
        <v>268</v>
      </c>
      <c r="D73" s="178"/>
      <c r="E73" s="179">
        <v>35.920490000000001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0" t="s">
        <v>269</v>
      </c>
      <c r="D74" s="178"/>
      <c r="E74" s="179">
        <v>2.3759999999999999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211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39"/>
      <c r="D75" s="240"/>
      <c r="E75" s="240"/>
      <c r="F75" s="240"/>
      <c r="G75" s="240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147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4">
        <v>17</v>
      </c>
      <c r="B76" s="165" t="s">
        <v>270</v>
      </c>
      <c r="C76" s="174" t="s">
        <v>271</v>
      </c>
      <c r="D76" s="166" t="s">
        <v>272</v>
      </c>
      <c r="E76" s="167">
        <v>64.657799999999995</v>
      </c>
      <c r="F76" s="168"/>
      <c r="G76" s="169">
        <f>ROUND(E76*F76,2)</f>
        <v>0</v>
      </c>
      <c r="H76" s="168">
        <v>555</v>
      </c>
      <c r="I76" s="169">
        <f>ROUND(E76*H76,2)</f>
        <v>35885.08</v>
      </c>
      <c r="J76" s="168">
        <v>0</v>
      </c>
      <c r="K76" s="169">
        <f>ROUND(E76*J76,2)</f>
        <v>0</v>
      </c>
      <c r="L76" s="169">
        <v>21</v>
      </c>
      <c r="M76" s="169">
        <f>G76*(1+L76/100)</f>
        <v>0</v>
      </c>
      <c r="N76" s="169">
        <v>1</v>
      </c>
      <c r="O76" s="169">
        <f>ROUND(E76*N76,2)</f>
        <v>64.66</v>
      </c>
      <c r="P76" s="169">
        <v>0</v>
      </c>
      <c r="Q76" s="169">
        <f>ROUND(E76*P76,2)</f>
        <v>0</v>
      </c>
      <c r="R76" s="169" t="s">
        <v>273</v>
      </c>
      <c r="S76" s="169" t="s">
        <v>141</v>
      </c>
      <c r="T76" s="170" t="s">
        <v>207</v>
      </c>
      <c r="U76" s="156">
        <v>0</v>
      </c>
      <c r="V76" s="156">
        <f>ROUND(E76*U76,2)</f>
        <v>0</v>
      </c>
      <c r="W76" s="156"/>
      <c r="X76" s="156" t="s">
        <v>274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275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0" t="s">
        <v>276</v>
      </c>
      <c r="D77" s="178"/>
      <c r="E77" s="179">
        <v>64.657799999999995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39"/>
      <c r="D78" s="240"/>
      <c r="E78" s="240"/>
      <c r="F78" s="240"/>
      <c r="G78" s="240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147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4">
        <v>18</v>
      </c>
      <c r="B79" s="165" t="s">
        <v>277</v>
      </c>
      <c r="C79" s="174" t="s">
        <v>278</v>
      </c>
      <c r="D79" s="166" t="s">
        <v>272</v>
      </c>
      <c r="E79" s="167">
        <v>4.2767999999999997</v>
      </c>
      <c r="F79" s="168"/>
      <c r="G79" s="169">
        <f>ROUND(E79*F79,2)</f>
        <v>0</v>
      </c>
      <c r="H79" s="168">
        <v>285.5</v>
      </c>
      <c r="I79" s="169">
        <f>ROUND(E79*H79,2)</f>
        <v>1221.03</v>
      </c>
      <c r="J79" s="168">
        <v>0</v>
      </c>
      <c r="K79" s="169">
        <f>ROUND(E79*J79,2)</f>
        <v>0</v>
      </c>
      <c r="L79" s="169">
        <v>21</v>
      </c>
      <c r="M79" s="169">
        <f>G79*(1+L79/100)</f>
        <v>0</v>
      </c>
      <c r="N79" s="169">
        <v>1</v>
      </c>
      <c r="O79" s="169">
        <f>ROUND(E79*N79,2)</f>
        <v>4.28</v>
      </c>
      <c r="P79" s="169">
        <v>0</v>
      </c>
      <c r="Q79" s="169">
        <f>ROUND(E79*P79,2)</f>
        <v>0</v>
      </c>
      <c r="R79" s="169" t="s">
        <v>273</v>
      </c>
      <c r="S79" s="169" t="s">
        <v>141</v>
      </c>
      <c r="T79" s="170" t="s">
        <v>207</v>
      </c>
      <c r="U79" s="156">
        <v>0</v>
      </c>
      <c r="V79" s="156">
        <f>ROUND(E79*U79,2)</f>
        <v>0</v>
      </c>
      <c r="W79" s="156"/>
      <c r="X79" s="156" t="s">
        <v>274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275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0" t="s">
        <v>279</v>
      </c>
      <c r="D80" s="178"/>
      <c r="E80" s="179">
        <v>4.2767999999999997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211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39"/>
      <c r="D81" s="240"/>
      <c r="E81" s="240"/>
      <c r="F81" s="240"/>
      <c r="G81" s="240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147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4">
        <v>19</v>
      </c>
      <c r="B82" s="165" t="s">
        <v>280</v>
      </c>
      <c r="C82" s="174" t="s">
        <v>281</v>
      </c>
      <c r="D82" s="166" t="s">
        <v>231</v>
      </c>
      <c r="E82" s="167">
        <v>4.2846700000000002</v>
      </c>
      <c r="F82" s="168"/>
      <c r="G82" s="169">
        <f>ROUND(E82*F82,2)</f>
        <v>0</v>
      </c>
      <c r="H82" s="168">
        <v>0</v>
      </c>
      <c r="I82" s="169">
        <f>ROUND(E82*H82,2)</f>
        <v>0</v>
      </c>
      <c r="J82" s="168">
        <v>856</v>
      </c>
      <c r="K82" s="169">
        <f>ROUND(E82*J82,2)</f>
        <v>3667.68</v>
      </c>
      <c r="L82" s="169">
        <v>21</v>
      </c>
      <c r="M82" s="169">
        <f>G82*(1+L82/100)</f>
        <v>0</v>
      </c>
      <c r="N82" s="169">
        <v>0</v>
      </c>
      <c r="O82" s="169">
        <f>ROUND(E82*N82,2)</f>
        <v>0</v>
      </c>
      <c r="P82" s="169">
        <v>0</v>
      </c>
      <c r="Q82" s="169">
        <f>ROUND(E82*P82,2)</f>
        <v>0</v>
      </c>
      <c r="R82" s="169" t="s">
        <v>232</v>
      </c>
      <c r="S82" s="169" t="s">
        <v>141</v>
      </c>
      <c r="T82" s="170" t="s">
        <v>207</v>
      </c>
      <c r="U82" s="156">
        <v>2.1949999999999998</v>
      </c>
      <c r="V82" s="156">
        <f>ROUND(E82*U82,2)</f>
        <v>9.4</v>
      </c>
      <c r="W82" s="156"/>
      <c r="X82" s="156" t="s">
        <v>208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209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54"/>
      <c r="B83" s="155"/>
      <c r="C83" s="252" t="s">
        <v>282</v>
      </c>
      <c r="D83" s="253"/>
      <c r="E83" s="253"/>
      <c r="F83" s="253"/>
      <c r="G83" s="253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223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71" t="str">
        <f>C83</f>
        <v>sypaninou z vhodných hornin tř. 1 - 4 nebo materiálem, uloženým ve vzdálenosti do 30 m od vnějšího kraje objektu, pro jakoukoliv míru zhutnění,</v>
      </c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0" t="s">
        <v>248</v>
      </c>
      <c r="D84" s="178"/>
      <c r="E84" s="179">
        <v>5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211</v>
      </c>
      <c r="AH84" s="147">
        <v>5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0" t="s">
        <v>283</v>
      </c>
      <c r="D85" s="178"/>
      <c r="E85" s="179">
        <v>-0.71533000000000002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211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39"/>
      <c r="D86" s="240"/>
      <c r="E86" s="240"/>
      <c r="F86" s="240"/>
      <c r="G86" s="240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147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4">
        <v>20</v>
      </c>
      <c r="B87" s="165" t="s">
        <v>284</v>
      </c>
      <c r="C87" s="174" t="s">
        <v>285</v>
      </c>
      <c r="D87" s="166" t="s">
        <v>205</v>
      </c>
      <c r="E87" s="167">
        <v>102</v>
      </c>
      <c r="F87" s="168"/>
      <c r="G87" s="169">
        <f>ROUND(E87*F87,2)</f>
        <v>0</v>
      </c>
      <c r="H87" s="168">
        <v>1.72</v>
      </c>
      <c r="I87" s="169">
        <f>ROUND(E87*H87,2)</f>
        <v>175.44</v>
      </c>
      <c r="J87" s="168">
        <v>22.18</v>
      </c>
      <c r="K87" s="169">
        <f>ROUND(E87*J87,2)</f>
        <v>2262.36</v>
      </c>
      <c r="L87" s="169">
        <v>21</v>
      </c>
      <c r="M87" s="169">
        <f>G87*(1+L87/100)</f>
        <v>0</v>
      </c>
      <c r="N87" s="169">
        <v>0</v>
      </c>
      <c r="O87" s="169">
        <f>ROUND(E87*N87,2)</f>
        <v>0</v>
      </c>
      <c r="P87" s="169">
        <v>0</v>
      </c>
      <c r="Q87" s="169">
        <f>ROUND(E87*P87,2)</f>
        <v>0</v>
      </c>
      <c r="R87" s="169" t="s">
        <v>286</v>
      </c>
      <c r="S87" s="169" t="s">
        <v>141</v>
      </c>
      <c r="T87" s="170" t="s">
        <v>207</v>
      </c>
      <c r="U87" s="156">
        <v>0.06</v>
      </c>
      <c r="V87" s="156">
        <f>ROUND(E87*U87,2)</f>
        <v>6.12</v>
      </c>
      <c r="W87" s="156"/>
      <c r="X87" s="156" t="s">
        <v>208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209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2" t="s">
        <v>287</v>
      </c>
      <c r="D88" s="253"/>
      <c r="E88" s="253"/>
      <c r="F88" s="253"/>
      <c r="G88" s="253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223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0" t="s">
        <v>288</v>
      </c>
      <c r="D89" s="178"/>
      <c r="E89" s="179">
        <v>102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211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39"/>
      <c r="D90" s="240"/>
      <c r="E90" s="240"/>
      <c r="F90" s="240"/>
      <c r="G90" s="240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147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4">
        <v>21</v>
      </c>
      <c r="B91" s="165" t="s">
        <v>289</v>
      </c>
      <c r="C91" s="174" t="s">
        <v>290</v>
      </c>
      <c r="D91" s="166" t="s">
        <v>291</v>
      </c>
      <c r="E91" s="167">
        <v>0.61199999999999999</v>
      </c>
      <c r="F91" s="168"/>
      <c r="G91" s="169">
        <f>ROUND(E91*F91,2)</f>
        <v>0</v>
      </c>
      <c r="H91" s="168">
        <v>122</v>
      </c>
      <c r="I91" s="169">
        <f>ROUND(E91*H91,2)</f>
        <v>74.66</v>
      </c>
      <c r="J91" s="168">
        <v>0</v>
      </c>
      <c r="K91" s="169">
        <f>ROUND(E91*J91,2)</f>
        <v>0</v>
      </c>
      <c r="L91" s="169">
        <v>21</v>
      </c>
      <c r="M91" s="169">
        <f>G91*(1+L91/100)</f>
        <v>0</v>
      </c>
      <c r="N91" s="169">
        <v>1E-3</v>
      </c>
      <c r="O91" s="169">
        <f>ROUND(E91*N91,2)</f>
        <v>0</v>
      </c>
      <c r="P91" s="169">
        <v>0</v>
      </c>
      <c r="Q91" s="169">
        <f>ROUND(E91*P91,2)</f>
        <v>0</v>
      </c>
      <c r="R91" s="169" t="s">
        <v>273</v>
      </c>
      <c r="S91" s="169" t="s">
        <v>141</v>
      </c>
      <c r="T91" s="170" t="s">
        <v>207</v>
      </c>
      <c r="U91" s="156">
        <v>0</v>
      </c>
      <c r="V91" s="156">
        <f>ROUND(E91*U91,2)</f>
        <v>0</v>
      </c>
      <c r="W91" s="156"/>
      <c r="X91" s="156" t="s">
        <v>274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275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0" t="s">
        <v>292</v>
      </c>
      <c r="D92" s="178"/>
      <c r="E92" s="179">
        <v>0.61199999999999999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211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39"/>
      <c r="D93" s="240"/>
      <c r="E93" s="240"/>
      <c r="F93" s="240"/>
      <c r="G93" s="240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147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56.25" outlineLevel="1" x14ac:dyDescent="0.2">
      <c r="A94" s="164">
        <v>22</v>
      </c>
      <c r="B94" s="165" t="s">
        <v>293</v>
      </c>
      <c r="C94" s="174" t="s">
        <v>294</v>
      </c>
      <c r="D94" s="166" t="s">
        <v>231</v>
      </c>
      <c r="E94" s="167">
        <v>12</v>
      </c>
      <c r="F94" s="168"/>
      <c r="G94" s="169">
        <f>ROUND(E94*F94,2)</f>
        <v>0</v>
      </c>
      <c r="H94" s="168">
        <v>0</v>
      </c>
      <c r="I94" s="169">
        <f>ROUND(E94*H94,2)</f>
        <v>0</v>
      </c>
      <c r="J94" s="168">
        <v>117</v>
      </c>
      <c r="K94" s="169">
        <f>ROUND(E94*J94,2)</f>
        <v>1404</v>
      </c>
      <c r="L94" s="169">
        <v>21</v>
      </c>
      <c r="M94" s="169">
        <f>G94*(1+L94/100)</f>
        <v>0</v>
      </c>
      <c r="N94" s="169">
        <v>0</v>
      </c>
      <c r="O94" s="169">
        <f>ROUND(E94*N94,2)</f>
        <v>0</v>
      </c>
      <c r="P94" s="169">
        <v>0</v>
      </c>
      <c r="Q94" s="169">
        <f>ROUND(E94*P94,2)</f>
        <v>0</v>
      </c>
      <c r="R94" s="169" t="s">
        <v>232</v>
      </c>
      <c r="S94" s="169" t="s">
        <v>141</v>
      </c>
      <c r="T94" s="170" t="s">
        <v>207</v>
      </c>
      <c r="U94" s="156">
        <v>8.5999999999999993E-2</v>
      </c>
      <c r="V94" s="156">
        <f>ROUND(E94*U94,2)</f>
        <v>1.03</v>
      </c>
      <c r="W94" s="156"/>
      <c r="X94" s="156" t="s">
        <v>208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209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2" t="s">
        <v>295</v>
      </c>
      <c r="D95" s="253"/>
      <c r="E95" s="253"/>
      <c r="F95" s="253"/>
      <c r="G95" s="253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223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0" t="s">
        <v>296</v>
      </c>
      <c r="D96" s="178"/>
      <c r="E96" s="179">
        <v>12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211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39"/>
      <c r="D97" s="240"/>
      <c r="E97" s="240"/>
      <c r="F97" s="240"/>
      <c r="G97" s="240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147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4">
        <v>23</v>
      </c>
      <c r="B98" s="165" t="s">
        <v>297</v>
      </c>
      <c r="C98" s="174" t="s">
        <v>298</v>
      </c>
      <c r="D98" s="166" t="s">
        <v>205</v>
      </c>
      <c r="E98" s="167">
        <v>102</v>
      </c>
      <c r="F98" s="168"/>
      <c r="G98" s="169">
        <f>ROUND(E98*F98,2)</f>
        <v>0</v>
      </c>
      <c r="H98" s="168">
        <v>0</v>
      </c>
      <c r="I98" s="169">
        <f>ROUND(E98*H98,2)</f>
        <v>0</v>
      </c>
      <c r="J98" s="168">
        <v>6.9</v>
      </c>
      <c r="K98" s="169">
        <f>ROUND(E98*J98,2)</f>
        <v>703.8</v>
      </c>
      <c r="L98" s="169">
        <v>21</v>
      </c>
      <c r="M98" s="169">
        <f>G98*(1+L98/100)</f>
        <v>0</v>
      </c>
      <c r="N98" s="169">
        <v>0</v>
      </c>
      <c r="O98" s="169">
        <f>ROUND(E98*N98,2)</f>
        <v>0</v>
      </c>
      <c r="P98" s="169">
        <v>0</v>
      </c>
      <c r="Q98" s="169">
        <f>ROUND(E98*P98,2)</f>
        <v>0</v>
      </c>
      <c r="R98" s="169" t="s">
        <v>232</v>
      </c>
      <c r="S98" s="169" t="s">
        <v>141</v>
      </c>
      <c r="T98" s="170" t="s">
        <v>207</v>
      </c>
      <c r="U98" s="156">
        <v>1.2999999999999999E-2</v>
      </c>
      <c r="V98" s="156">
        <f>ROUND(E98*U98,2)</f>
        <v>1.33</v>
      </c>
      <c r="W98" s="156"/>
      <c r="X98" s="156" t="s">
        <v>208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209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2" t="s">
        <v>299</v>
      </c>
      <c r="D99" s="253"/>
      <c r="E99" s="253"/>
      <c r="F99" s="253"/>
      <c r="G99" s="253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223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0" t="s">
        <v>300</v>
      </c>
      <c r="D100" s="178"/>
      <c r="E100" s="179">
        <v>102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211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39"/>
      <c r="D101" s="240"/>
      <c r="E101" s="240"/>
      <c r="F101" s="240"/>
      <c r="G101" s="240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147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4">
        <v>24</v>
      </c>
      <c r="B102" s="165" t="s">
        <v>301</v>
      </c>
      <c r="C102" s="174" t="s">
        <v>302</v>
      </c>
      <c r="D102" s="166" t="s">
        <v>205</v>
      </c>
      <c r="E102" s="167">
        <v>102</v>
      </c>
      <c r="F102" s="168"/>
      <c r="G102" s="169">
        <f>ROUND(E102*F102,2)</f>
        <v>0</v>
      </c>
      <c r="H102" s="168">
        <v>0</v>
      </c>
      <c r="I102" s="169">
        <f>ROUND(E102*H102,2)</f>
        <v>0</v>
      </c>
      <c r="J102" s="168">
        <v>96.7</v>
      </c>
      <c r="K102" s="169">
        <f>ROUND(E102*J102,2)</f>
        <v>9863.4</v>
      </c>
      <c r="L102" s="169">
        <v>21</v>
      </c>
      <c r="M102" s="169">
        <f>G102*(1+L102/100)</f>
        <v>0</v>
      </c>
      <c r="N102" s="169">
        <v>0</v>
      </c>
      <c r="O102" s="169">
        <f>ROUND(E102*N102,2)</f>
        <v>0</v>
      </c>
      <c r="P102" s="169">
        <v>0</v>
      </c>
      <c r="Q102" s="169">
        <f>ROUND(E102*P102,2)</f>
        <v>0</v>
      </c>
      <c r="R102" s="169" t="s">
        <v>232</v>
      </c>
      <c r="S102" s="169" t="s">
        <v>141</v>
      </c>
      <c r="T102" s="170" t="s">
        <v>207</v>
      </c>
      <c r="U102" s="156">
        <v>0.26</v>
      </c>
      <c r="V102" s="156">
        <f>ROUND(E102*U102,2)</f>
        <v>26.52</v>
      </c>
      <c r="W102" s="156"/>
      <c r="X102" s="156" t="s">
        <v>208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209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2" t="s">
        <v>303</v>
      </c>
      <c r="D103" s="253"/>
      <c r="E103" s="253"/>
      <c r="F103" s="253"/>
      <c r="G103" s="253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223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1" t="str">
        <f>C103</f>
        <v>s případným nutným přemístěním hromad nebo dočasných skládek na místo potřeby ze vzdálenosti do 30 m, ve svahu sklonu přes 1 : 5,</v>
      </c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0" t="s">
        <v>304</v>
      </c>
      <c r="D104" s="178"/>
      <c r="E104" s="179">
        <v>102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39"/>
      <c r="D105" s="240"/>
      <c r="E105" s="240"/>
      <c r="F105" s="240"/>
      <c r="G105" s="240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4">
        <v>25</v>
      </c>
      <c r="B106" s="165" t="s">
        <v>305</v>
      </c>
      <c r="C106" s="174" t="s">
        <v>306</v>
      </c>
      <c r="D106" s="166" t="s">
        <v>231</v>
      </c>
      <c r="E106" s="167">
        <v>15.3</v>
      </c>
      <c r="F106" s="168"/>
      <c r="G106" s="169">
        <f>ROUND(E106*F106,2)</f>
        <v>0</v>
      </c>
      <c r="H106" s="168">
        <v>0</v>
      </c>
      <c r="I106" s="169">
        <f>ROUND(E106*H106,2)</f>
        <v>0</v>
      </c>
      <c r="J106" s="168">
        <v>96.6</v>
      </c>
      <c r="K106" s="169">
        <f>ROUND(E106*J106,2)</f>
        <v>1477.98</v>
      </c>
      <c r="L106" s="169">
        <v>21</v>
      </c>
      <c r="M106" s="169">
        <f>G106*(1+L106/100)</f>
        <v>0</v>
      </c>
      <c r="N106" s="169">
        <v>0</v>
      </c>
      <c r="O106" s="169">
        <f>ROUND(E106*N106,2)</f>
        <v>0</v>
      </c>
      <c r="P106" s="169">
        <v>0</v>
      </c>
      <c r="Q106" s="169">
        <f>ROUND(E106*P106,2)</f>
        <v>0</v>
      </c>
      <c r="R106" s="169" t="s">
        <v>232</v>
      </c>
      <c r="S106" s="169" t="s">
        <v>141</v>
      </c>
      <c r="T106" s="170" t="s">
        <v>207</v>
      </c>
      <c r="U106" s="156">
        <v>0.01</v>
      </c>
      <c r="V106" s="156">
        <f>ROUND(E106*U106,2)</f>
        <v>0.15</v>
      </c>
      <c r="W106" s="156"/>
      <c r="X106" s="156" t="s">
        <v>208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2" t="s">
        <v>307</v>
      </c>
      <c r="D107" s="253"/>
      <c r="E107" s="253"/>
      <c r="F107" s="253"/>
      <c r="G107" s="253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0" t="s">
        <v>308</v>
      </c>
      <c r="D108" s="178"/>
      <c r="E108" s="179">
        <v>15.3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211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39"/>
      <c r="D109" s="240"/>
      <c r="E109" s="240"/>
      <c r="F109" s="240"/>
      <c r="G109" s="240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4">
        <v>26</v>
      </c>
      <c r="B110" s="165" t="s">
        <v>309</v>
      </c>
      <c r="C110" s="174" t="s">
        <v>310</v>
      </c>
      <c r="D110" s="166" t="s">
        <v>231</v>
      </c>
      <c r="E110" s="167">
        <v>67.508330000000001</v>
      </c>
      <c r="F110" s="168"/>
      <c r="G110" s="169">
        <f>ROUND(E110*F110,2)</f>
        <v>0</v>
      </c>
      <c r="H110" s="168">
        <v>0</v>
      </c>
      <c r="I110" s="169">
        <f>ROUND(E110*H110,2)</f>
        <v>0</v>
      </c>
      <c r="J110" s="168">
        <v>264.5</v>
      </c>
      <c r="K110" s="169">
        <f>ROUND(E110*J110,2)</f>
        <v>17855.95</v>
      </c>
      <c r="L110" s="169">
        <v>21</v>
      </c>
      <c r="M110" s="169">
        <f>G110*(1+L110/100)</f>
        <v>0</v>
      </c>
      <c r="N110" s="169">
        <v>0</v>
      </c>
      <c r="O110" s="169">
        <f>ROUND(E110*N110,2)</f>
        <v>0</v>
      </c>
      <c r="P110" s="169">
        <v>0</v>
      </c>
      <c r="Q110" s="169">
        <f>ROUND(E110*P110,2)</f>
        <v>0</v>
      </c>
      <c r="R110" s="169" t="s">
        <v>232</v>
      </c>
      <c r="S110" s="169" t="s">
        <v>141</v>
      </c>
      <c r="T110" s="170" t="s">
        <v>207</v>
      </c>
      <c r="U110" s="156">
        <v>0.01</v>
      </c>
      <c r="V110" s="156">
        <f>ROUND(E110*U110,2)</f>
        <v>0.68</v>
      </c>
      <c r="W110" s="156"/>
      <c r="X110" s="156" t="s">
        <v>208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209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2" t="s">
        <v>307</v>
      </c>
      <c r="D111" s="253"/>
      <c r="E111" s="253"/>
      <c r="F111" s="253"/>
      <c r="G111" s="253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0" t="s">
        <v>241</v>
      </c>
      <c r="D112" s="178"/>
      <c r="E112" s="179">
        <v>51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211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0" t="s">
        <v>248</v>
      </c>
      <c r="D113" s="178"/>
      <c r="E113" s="179">
        <v>5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211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0" t="s">
        <v>256</v>
      </c>
      <c r="D114" s="178"/>
      <c r="E114" s="179">
        <v>27.792999999999999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211</v>
      </c>
      <c r="AH114" s="147">
        <v>5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0" t="s">
        <v>311</v>
      </c>
      <c r="D115" s="178"/>
      <c r="E115" s="179">
        <v>-12</v>
      </c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211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0" t="s">
        <v>312</v>
      </c>
      <c r="D116" s="178"/>
      <c r="E116" s="179">
        <v>-4.2846700000000002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211</v>
      </c>
      <c r="AH116" s="147">
        <v>5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39"/>
      <c r="D117" s="240"/>
      <c r="E117" s="240"/>
      <c r="F117" s="240"/>
      <c r="G117" s="240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64">
        <v>27</v>
      </c>
      <c r="B118" s="165" t="s">
        <v>313</v>
      </c>
      <c r="C118" s="174" t="s">
        <v>314</v>
      </c>
      <c r="D118" s="166" t="s">
        <v>231</v>
      </c>
      <c r="E118" s="167">
        <v>270.03332999999998</v>
      </c>
      <c r="F118" s="168"/>
      <c r="G118" s="169">
        <f>ROUND(E118*F118,2)</f>
        <v>0</v>
      </c>
      <c r="H118" s="168">
        <v>0</v>
      </c>
      <c r="I118" s="169">
        <f>ROUND(E118*H118,2)</f>
        <v>0</v>
      </c>
      <c r="J118" s="168">
        <v>20.8</v>
      </c>
      <c r="K118" s="169">
        <f>ROUND(E118*J118,2)</f>
        <v>5616.69</v>
      </c>
      <c r="L118" s="169">
        <v>21</v>
      </c>
      <c r="M118" s="169">
        <f>G118*(1+L118/100)</f>
        <v>0</v>
      </c>
      <c r="N118" s="169">
        <v>0</v>
      </c>
      <c r="O118" s="169">
        <f>ROUND(E118*N118,2)</f>
        <v>0</v>
      </c>
      <c r="P118" s="169">
        <v>0</v>
      </c>
      <c r="Q118" s="169">
        <f>ROUND(E118*P118,2)</f>
        <v>0</v>
      </c>
      <c r="R118" s="169" t="s">
        <v>232</v>
      </c>
      <c r="S118" s="169" t="s">
        <v>141</v>
      </c>
      <c r="T118" s="170" t="s">
        <v>207</v>
      </c>
      <c r="U118" s="156">
        <v>0</v>
      </c>
      <c r="V118" s="156">
        <f>ROUND(E118*U118,2)</f>
        <v>0</v>
      </c>
      <c r="W118" s="156"/>
      <c r="X118" s="156" t="s">
        <v>208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209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2" t="s">
        <v>307</v>
      </c>
      <c r="D119" s="253"/>
      <c r="E119" s="253"/>
      <c r="F119" s="253"/>
      <c r="G119" s="253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0" t="s">
        <v>315</v>
      </c>
      <c r="D120" s="178"/>
      <c r="E120" s="179">
        <v>270.03332999999998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211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39"/>
      <c r="D121" s="240"/>
      <c r="E121" s="240"/>
      <c r="F121" s="240"/>
      <c r="G121" s="240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64">
        <v>28</v>
      </c>
      <c r="B122" s="165" t="s">
        <v>316</v>
      </c>
      <c r="C122" s="174" t="s">
        <v>317</v>
      </c>
      <c r="D122" s="166" t="s">
        <v>231</v>
      </c>
      <c r="E122" s="167">
        <v>15.3</v>
      </c>
      <c r="F122" s="168"/>
      <c r="G122" s="169">
        <f>ROUND(E122*F122,2)</f>
        <v>0</v>
      </c>
      <c r="H122" s="168">
        <v>0</v>
      </c>
      <c r="I122" s="169">
        <f>ROUND(E122*H122,2)</f>
        <v>0</v>
      </c>
      <c r="J122" s="168">
        <v>262.5</v>
      </c>
      <c r="K122" s="169">
        <f>ROUND(E122*J122,2)</f>
        <v>4016.25</v>
      </c>
      <c r="L122" s="169">
        <v>21</v>
      </c>
      <c r="M122" s="169">
        <f>G122*(1+L122/100)</f>
        <v>0</v>
      </c>
      <c r="N122" s="169">
        <v>0</v>
      </c>
      <c r="O122" s="169">
        <f>ROUND(E122*N122,2)</f>
        <v>0</v>
      </c>
      <c r="P122" s="169">
        <v>0</v>
      </c>
      <c r="Q122" s="169">
        <f>ROUND(E122*P122,2)</f>
        <v>0</v>
      </c>
      <c r="R122" s="169" t="s">
        <v>232</v>
      </c>
      <c r="S122" s="169" t="s">
        <v>141</v>
      </c>
      <c r="T122" s="170" t="s">
        <v>207</v>
      </c>
      <c r="U122" s="156">
        <v>0.65200000000000002</v>
      </c>
      <c r="V122" s="156">
        <f>ROUND(E122*U122,2)</f>
        <v>9.98</v>
      </c>
      <c r="W122" s="156"/>
      <c r="X122" s="156" t="s">
        <v>208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209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0" t="s">
        <v>318</v>
      </c>
      <c r="D123" s="178"/>
      <c r="E123" s="179">
        <v>15.3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211</v>
      </c>
      <c r="AH123" s="147">
        <v>5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39"/>
      <c r="D124" s="240"/>
      <c r="E124" s="240"/>
      <c r="F124" s="240"/>
      <c r="G124" s="240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4">
        <v>29</v>
      </c>
      <c r="B125" s="165" t="s">
        <v>319</v>
      </c>
      <c r="C125" s="174" t="s">
        <v>320</v>
      </c>
      <c r="D125" s="166" t="s">
        <v>231</v>
      </c>
      <c r="E125" s="167">
        <v>67.508330000000001</v>
      </c>
      <c r="F125" s="168"/>
      <c r="G125" s="169">
        <f>ROUND(E125*F125,2)</f>
        <v>0</v>
      </c>
      <c r="H125" s="168">
        <v>0</v>
      </c>
      <c r="I125" s="169">
        <f>ROUND(E125*H125,2)</f>
        <v>0</v>
      </c>
      <c r="J125" s="168">
        <v>16.3</v>
      </c>
      <c r="K125" s="169">
        <f>ROUND(E125*J125,2)</f>
        <v>1100.3900000000001</v>
      </c>
      <c r="L125" s="169">
        <v>21</v>
      </c>
      <c r="M125" s="169">
        <f>G125*(1+L125/100)</f>
        <v>0</v>
      </c>
      <c r="N125" s="169">
        <v>0</v>
      </c>
      <c r="O125" s="169">
        <f>ROUND(E125*N125,2)</f>
        <v>0</v>
      </c>
      <c r="P125" s="169">
        <v>0</v>
      </c>
      <c r="Q125" s="169">
        <f>ROUND(E125*P125,2)</f>
        <v>0</v>
      </c>
      <c r="R125" s="169" t="s">
        <v>232</v>
      </c>
      <c r="S125" s="169" t="s">
        <v>141</v>
      </c>
      <c r="T125" s="170" t="s">
        <v>207</v>
      </c>
      <c r="U125" s="156">
        <v>8.9999999999999993E-3</v>
      </c>
      <c r="V125" s="156">
        <f>ROUND(E125*U125,2)</f>
        <v>0.61</v>
      </c>
      <c r="W125" s="156"/>
      <c r="X125" s="156" t="s">
        <v>208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209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0" t="s">
        <v>321</v>
      </c>
      <c r="D126" s="178"/>
      <c r="E126" s="179">
        <v>67.508330000000001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211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39"/>
      <c r="D127" s="240"/>
      <c r="E127" s="240"/>
      <c r="F127" s="240"/>
      <c r="G127" s="240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147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64">
        <v>30</v>
      </c>
      <c r="B128" s="165" t="s">
        <v>322</v>
      </c>
      <c r="C128" s="174" t="s">
        <v>323</v>
      </c>
      <c r="D128" s="166" t="s">
        <v>231</v>
      </c>
      <c r="E128" s="167">
        <v>67.508330000000001</v>
      </c>
      <c r="F128" s="168"/>
      <c r="G128" s="169">
        <f>ROUND(E128*F128,2)</f>
        <v>0</v>
      </c>
      <c r="H128" s="168">
        <v>0</v>
      </c>
      <c r="I128" s="169">
        <f>ROUND(E128*H128,2)</f>
        <v>0</v>
      </c>
      <c r="J128" s="168">
        <v>280</v>
      </c>
      <c r="K128" s="169">
        <f>ROUND(E128*J128,2)</f>
        <v>18902.330000000002</v>
      </c>
      <c r="L128" s="169">
        <v>21</v>
      </c>
      <c r="M128" s="169">
        <f>G128*(1+L128/100)</f>
        <v>0</v>
      </c>
      <c r="N128" s="169">
        <v>0</v>
      </c>
      <c r="O128" s="169">
        <f>ROUND(E128*N128,2)</f>
        <v>0</v>
      </c>
      <c r="P128" s="169">
        <v>0</v>
      </c>
      <c r="Q128" s="169">
        <f>ROUND(E128*P128,2)</f>
        <v>0</v>
      </c>
      <c r="R128" s="169" t="s">
        <v>232</v>
      </c>
      <c r="S128" s="169" t="s">
        <v>141</v>
      </c>
      <c r="T128" s="170" t="s">
        <v>207</v>
      </c>
      <c r="U128" s="156">
        <v>0</v>
      </c>
      <c r="V128" s="156">
        <f>ROUND(E128*U128,2)</f>
        <v>0</v>
      </c>
      <c r="W128" s="156"/>
      <c r="X128" s="156" t="s">
        <v>208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209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0" t="s">
        <v>321</v>
      </c>
      <c r="D129" s="178"/>
      <c r="E129" s="179">
        <v>67.508330000000001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211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39"/>
      <c r="D130" s="240"/>
      <c r="E130" s="240"/>
      <c r="F130" s="240"/>
      <c r="G130" s="240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147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58" t="s">
        <v>136</v>
      </c>
      <c r="B131" s="159" t="s">
        <v>60</v>
      </c>
      <c r="C131" s="173" t="s">
        <v>77</v>
      </c>
      <c r="D131" s="160"/>
      <c r="E131" s="161"/>
      <c r="F131" s="162"/>
      <c r="G131" s="162">
        <f>SUMIF(AG132:AG142,"&lt;&gt;NOR",G132:G142)</f>
        <v>0</v>
      </c>
      <c r="H131" s="162"/>
      <c r="I131" s="162">
        <f>SUM(I132:I142)</f>
        <v>27654.86</v>
      </c>
      <c r="J131" s="162"/>
      <c r="K131" s="162">
        <f>SUM(K132:K142)</f>
        <v>57742.25</v>
      </c>
      <c r="L131" s="162"/>
      <c r="M131" s="162">
        <f>SUM(M132:M142)</f>
        <v>0</v>
      </c>
      <c r="N131" s="162"/>
      <c r="O131" s="162">
        <f>SUM(O132:O142)</f>
        <v>43.65</v>
      </c>
      <c r="P131" s="162"/>
      <c r="Q131" s="162">
        <f>SUM(Q132:Q142)</f>
        <v>0</v>
      </c>
      <c r="R131" s="162"/>
      <c r="S131" s="162"/>
      <c r="T131" s="163"/>
      <c r="U131" s="157"/>
      <c r="V131" s="157">
        <f>SUM(V132:V142)</f>
        <v>109.46000000000001</v>
      </c>
      <c r="W131" s="157"/>
      <c r="X131" s="157"/>
      <c r="AG131" t="s">
        <v>137</v>
      </c>
    </row>
    <row r="132" spans="1:60" ht="22.5" outlineLevel="1" x14ac:dyDescent="0.2">
      <c r="A132" s="164">
        <v>31</v>
      </c>
      <c r="B132" s="165" t="s">
        <v>324</v>
      </c>
      <c r="C132" s="174" t="s">
        <v>325</v>
      </c>
      <c r="D132" s="166" t="s">
        <v>205</v>
      </c>
      <c r="E132" s="167">
        <v>486.7</v>
      </c>
      <c r="F132" s="168"/>
      <c r="G132" s="169">
        <f>ROUND(E132*F132,2)</f>
        <v>0</v>
      </c>
      <c r="H132" s="168">
        <v>0</v>
      </c>
      <c r="I132" s="169">
        <f>ROUND(E132*H132,2)</f>
        <v>0</v>
      </c>
      <c r="J132" s="168">
        <v>91.1</v>
      </c>
      <c r="K132" s="169">
        <f>ROUND(E132*J132,2)</f>
        <v>44338.37</v>
      </c>
      <c r="L132" s="169">
        <v>21</v>
      </c>
      <c r="M132" s="169">
        <f>G132*(1+L132/100)</f>
        <v>0</v>
      </c>
      <c r="N132" s="169">
        <v>0</v>
      </c>
      <c r="O132" s="169">
        <f>ROUND(E132*N132,2)</f>
        <v>0</v>
      </c>
      <c r="P132" s="169">
        <v>0</v>
      </c>
      <c r="Q132" s="169">
        <f>ROUND(E132*P132,2)</f>
        <v>0</v>
      </c>
      <c r="R132" s="169" t="s">
        <v>232</v>
      </c>
      <c r="S132" s="169" t="s">
        <v>141</v>
      </c>
      <c r="T132" s="170" t="s">
        <v>207</v>
      </c>
      <c r="U132" s="156">
        <v>0.15</v>
      </c>
      <c r="V132" s="156">
        <f>ROUND(E132*U132,2)</f>
        <v>73.010000000000005</v>
      </c>
      <c r="W132" s="156"/>
      <c r="X132" s="156" t="s">
        <v>208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209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2" t="s">
        <v>326</v>
      </c>
      <c r="D133" s="253"/>
      <c r="E133" s="253"/>
      <c r="F133" s="253"/>
      <c r="G133" s="253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71" t="str">
        <f>C133</f>
        <v>z rostlé horniny tř.1 - 4 pod násypy z hornin soudržných do 92% PS a hornin nesoudržných sypkých relativní ulehlosti I(d) do 0,8</v>
      </c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0" t="s">
        <v>327</v>
      </c>
      <c r="D134" s="178"/>
      <c r="E134" s="179">
        <v>486.7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39"/>
      <c r="D135" s="240"/>
      <c r="E135" s="240"/>
      <c r="F135" s="240"/>
      <c r="G135" s="240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147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4">
        <v>32</v>
      </c>
      <c r="B136" s="165" t="s">
        <v>328</v>
      </c>
      <c r="C136" s="174" t="s">
        <v>329</v>
      </c>
      <c r="D136" s="166" t="s">
        <v>221</v>
      </c>
      <c r="E136" s="167">
        <v>197</v>
      </c>
      <c r="F136" s="168"/>
      <c r="G136" s="169">
        <f>ROUND(E136*F136,2)</f>
        <v>0</v>
      </c>
      <c r="H136" s="168">
        <v>87.46</v>
      </c>
      <c r="I136" s="169">
        <f>ROUND(E136*H136,2)</f>
        <v>17229.62</v>
      </c>
      <c r="J136" s="168">
        <v>68.040000000000006</v>
      </c>
      <c r="K136" s="169">
        <f>ROUND(E136*J136,2)</f>
        <v>13403.88</v>
      </c>
      <c r="L136" s="169">
        <v>21</v>
      </c>
      <c r="M136" s="169">
        <f>G136*(1+L136/100)</f>
        <v>0</v>
      </c>
      <c r="N136" s="169">
        <v>0.22106999999999999</v>
      </c>
      <c r="O136" s="169">
        <f>ROUND(E136*N136,2)</f>
        <v>43.55</v>
      </c>
      <c r="P136" s="169">
        <v>0</v>
      </c>
      <c r="Q136" s="169">
        <f>ROUND(E136*P136,2)</f>
        <v>0</v>
      </c>
      <c r="R136" s="169" t="s">
        <v>330</v>
      </c>
      <c r="S136" s="169" t="s">
        <v>141</v>
      </c>
      <c r="T136" s="170" t="s">
        <v>207</v>
      </c>
      <c r="U136" s="156">
        <v>0.185</v>
      </c>
      <c r="V136" s="156">
        <f>ROUND(E136*U136,2)</f>
        <v>36.450000000000003</v>
      </c>
      <c r="W136" s="156"/>
      <c r="X136" s="156" t="s">
        <v>208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209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2" t="s">
        <v>331</v>
      </c>
      <c r="D137" s="253"/>
      <c r="E137" s="253"/>
      <c r="F137" s="253"/>
      <c r="G137" s="253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71" t="str">
        <f>C137</f>
        <v>se zřízením štěrkopískového lože pod trubky a s jejich obsypem v průměrném celkovém množství do 0,15 m3/m,</v>
      </c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0" t="s">
        <v>332</v>
      </c>
      <c r="D138" s="178"/>
      <c r="E138" s="179">
        <v>197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39"/>
      <c r="D139" s="240"/>
      <c r="E139" s="240"/>
      <c r="F139" s="240"/>
      <c r="G139" s="240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4">
        <v>33</v>
      </c>
      <c r="B140" s="165" t="s">
        <v>333</v>
      </c>
      <c r="C140" s="174" t="s">
        <v>334</v>
      </c>
      <c r="D140" s="166" t="s">
        <v>221</v>
      </c>
      <c r="E140" s="167">
        <v>206.85</v>
      </c>
      <c r="F140" s="168"/>
      <c r="G140" s="169">
        <f>ROUND(E140*F140,2)</f>
        <v>0</v>
      </c>
      <c r="H140" s="168">
        <v>50.4</v>
      </c>
      <c r="I140" s="169">
        <f>ROUND(E140*H140,2)</f>
        <v>10425.24</v>
      </c>
      <c r="J140" s="168">
        <v>0</v>
      </c>
      <c r="K140" s="169">
        <f>ROUND(E140*J140,2)</f>
        <v>0</v>
      </c>
      <c r="L140" s="169">
        <v>21</v>
      </c>
      <c r="M140" s="169">
        <f>G140*(1+L140/100)</f>
        <v>0</v>
      </c>
      <c r="N140" s="169">
        <v>4.8000000000000001E-4</v>
      </c>
      <c r="O140" s="169">
        <f>ROUND(E140*N140,2)</f>
        <v>0.1</v>
      </c>
      <c r="P140" s="169">
        <v>0</v>
      </c>
      <c r="Q140" s="169">
        <f>ROUND(E140*P140,2)</f>
        <v>0</v>
      </c>
      <c r="R140" s="169" t="s">
        <v>273</v>
      </c>
      <c r="S140" s="169" t="s">
        <v>141</v>
      </c>
      <c r="T140" s="170" t="s">
        <v>207</v>
      </c>
      <c r="U140" s="156">
        <v>0</v>
      </c>
      <c r="V140" s="156">
        <f>ROUND(E140*U140,2)</f>
        <v>0</v>
      </c>
      <c r="W140" s="156"/>
      <c r="X140" s="156" t="s">
        <v>274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275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0" t="s">
        <v>335</v>
      </c>
      <c r="D141" s="178"/>
      <c r="E141" s="179">
        <v>206.85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39"/>
      <c r="D142" s="240"/>
      <c r="E142" s="240"/>
      <c r="F142" s="240"/>
      <c r="G142" s="240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58" t="s">
        <v>136</v>
      </c>
      <c r="B143" s="159" t="s">
        <v>80</v>
      </c>
      <c r="C143" s="173" t="s">
        <v>81</v>
      </c>
      <c r="D143" s="160"/>
      <c r="E143" s="161"/>
      <c r="F143" s="162"/>
      <c r="G143" s="162">
        <f>SUMIF(AG144:AG147,"&lt;&gt;NOR",G144:G147)</f>
        <v>0</v>
      </c>
      <c r="H143" s="162"/>
      <c r="I143" s="162">
        <f>SUM(I144:I147)</f>
        <v>335.1</v>
      </c>
      <c r="J143" s="162"/>
      <c r="K143" s="162">
        <f>SUM(K144:K147)</f>
        <v>329.13</v>
      </c>
      <c r="L143" s="162"/>
      <c r="M143" s="162">
        <f>SUM(M144:M147)</f>
        <v>0</v>
      </c>
      <c r="N143" s="162"/>
      <c r="O143" s="162">
        <f>SUM(O144:O147)</f>
        <v>1</v>
      </c>
      <c r="P143" s="162"/>
      <c r="Q143" s="162">
        <f>SUM(Q144:Q147)</f>
        <v>0</v>
      </c>
      <c r="R143" s="162"/>
      <c r="S143" s="162"/>
      <c r="T143" s="163"/>
      <c r="U143" s="157"/>
      <c r="V143" s="157">
        <f>SUM(V144:V147)</f>
        <v>0.89</v>
      </c>
      <c r="W143" s="157"/>
      <c r="X143" s="157"/>
      <c r="AG143" t="s">
        <v>137</v>
      </c>
    </row>
    <row r="144" spans="1:60" outlineLevel="1" x14ac:dyDescent="0.2">
      <c r="A144" s="164">
        <v>34</v>
      </c>
      <c r="B144" s="165" t="s">
        <v>336</v>
      </c>
      <c r="C144" s="174" t="s">
        <v>337</v>
      </c>
      <c r="D144" s="166" t="s">
        <v>231</v>
      </c>
      <c r="E144" s="167">
        <v>0.52800000000000002</v>
      </c>
      <c r="F144" s="168"/>
      <c r="G144" s="169">
        <f>ROUND(E144*F144,2)</f>
        <v>0</v>
      </c>
      <c r="H144" s="168">
        <v>634.65</v>
      </c>
      <c r="I144" s="169">
        <f>ROUND(E144*H144,2)</f>
        <v>335.1</v>
      </c>
      <c r="J144" s="168">
        <v>623.35</v>
      </c>
      <c r="K144" s="169">
        <f>ROUND(E144*J144,2)</f>
        <v>329.13</v>
      </c>
      <c r="L144" s="169">
        <v>21</v>
      </c>
      <c r="M144" s="169">
        <f>G144*(1+L144/100)</f>
        <v>0</v>
      </c>
      <c r="N144" s="169">
        <v>1.8907700000000001</v>
      </c>
      <c r="O144" s="169">
        <f>ROUND(E144*N144,2)</f>
        <v>1</v>
      </c>
      <c r="P144" s="169">
        <v>0</v>
      </c>
      <c r="Q144" s="169">
        <f>ROUND(E144*P144,2)</f>
        <v>0</v>
      </c>
      <c r="R144" s="169" t="s">
        <v>330</v>
      </c>
      <c r="S144" s="169" t="s">
        <v>141</v>
      </c>
      <c r="T144" s="170" t="s">
        <v>207</v>
      </c>
      <c r="U144" s="156">
        <v>1.6950000000000001</v>
      </c>
      <c r="V144" s="156">
        <f>ROUND(E144*U144,2)</f>
        <v>0.89</v>
      </c>
      <c r="W144" s="156"/>
      <c r="X144" s="156" t="s">
        <v>208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209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2" t="s">
        <v>338</v>
      </c>
      <c r="D145" s="253"/>
      <c r="E145" s="253"/>
      <c r="F145" s="253"/>
      <c r="G145" s="253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223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0" t="s">
        <v>339</v>
      </c>
      <c r="D146" s="178"/>
      <c r="E146" s="179">
        <v>0.52800000000000002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211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39"/>
      <c r="D147" s="240"/>
      <c r="E147" s="240"/>
      <c r="F147" s="240"/>
      <c r="G147" s="240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58" t="s">
        <v>136</v>
      </c>
      <c r="B148" s="159" t="s">
        <v>82</v>
      </c>
      <c r="C148" s="173" t="s">
        <v>83</v>
      </c>
      <c r="D148" s="160"/>
      <c r="E148" s="161"/>
      <c r="F148" s="162"/>
      <c r="G148" s="162">
        <f>SUMIF(AG149:AG192,"&lt;&gt;NOR",G149:G192)</f>
        <v>0</v>
      </c>
      <c r="H148" s="162"/>
      <c r="I148" s="162">
        <f>SUM(I149:I192)</f>
        <v>408046.03999999992</v>
      </c>
      <c r="J148" s="162"/>
      <c r="K148" s="162">
        <f>SUM(K149:K192)</f>
        <v>203687.18</v>
      </c>
      <c r="L148" s="162"/>
      <c r="M148" s="162">
        <f>SUM(M149:M192)</f>
        <v>0</v>
      </c>
      <c r="N148" s="162"/>
      <c r="O148" s="162">
        <f>SUM(O149:O192)</f>
        <v>429.20999999999992</v>
      </c>
      <c r="P148" s="162"/>
      <c r="Q148" s="162">
        <f>SUM(Q149:Q192)</f>
        <v>0</v>
      </c>
      <c r="R148" s="162"/>
      <c r="S148" s="162"/>
      <c r="T148" s="163"/>
      <c r="U148" s="157"/>
      <c r="V148" s="157">
        <f>SUM(V149:V192)</f>
        <v>192.67999999999998</v>
      </c>
      <c r="W148" s="157"/>
      <c r="X148" s="157"/>
      <c r="AG148" t="s">
        <v>137</v>
      </c>
    </row>
    <row r="149" spans="1:60" outlineLevel="1" x14ac:dyDescent="0.2">
      <c r="A149" s="164">
        <v>35</v>
      </c>
      <c r="B149" s="165" t="s">
        <v>340</v>
      </c>
      <c r="C149" s="174" t="s">
        <v>341</v>
      </c>
      <c r="D149" s="166" t="s">
        <v>221</v>
      </c>
      <c r="E149" s="167">
        <v>192</v>
      </c>
      <c r="F149" s="168"/>
      <c r="G149" s="169">
        <f>ROUND(E149*F149,2)</f>
        <v>0</v>
      </c>
      <c r="H149" s="168">
        <v>50.52</v>
      </c>
      <c r="I149" s="169">
        <f>ROUND(E149*H149,2)</f>
        <v>9699.84</v>
      </c>
      <c r="J149" s="168">
        <v>18.579999999999998</v>
      </c>
      <c r="K149" s="169">
        <f>ROUND(E149*J149,2)</f>
        <v>3567.36</v>
      </c>
      <c r="L149" s="169">
        <v>21</v>
      </c>
      <c r="M149" s="169">
        <f>G149*(1+L149/100)</f>
        <v>0</v>
      </c>
      <c r="N149" s="169">
        <v>3.5999999999999999E-3</v>
      </c>
      <c r="O149" s="169">
        <f>ROUND(E149*N149,2)</f>
        <v>0.69</v>
      </c>
      <c r="P149" s="169">
        <v>0</v>
      </c>
      <c r="Q149" s="169">
        <f>ROUND(E149*P149,2)</f>
        <v>0</v>
      </c>
      <c r="R149" s="169" t="s">
        <v>206</v>
      </c>
      <c r="S149" s="169" t="s">
        <v>141</v>
      </c>
      <c r="T149" s="170" t="s">
        <v>207</v>
      </c>
      <c r="U149" s="156">
        <v>4.5999999999999999E-2</v>
      </c>
      <c r="V149" s="156">
        <f>ROUND(E149*U149,2)</f>
        <v>8.83</v>
      </c>
      <c r="W149" s="156"/>
      <c r="X149" s="156" t="s">
        <v>208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209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2" t="s">
        <v>342</v>
      </c>
      <c r="D150" s="253"/>
      <c r="E150" s="253"/>
      <c r="F150" s="253"/>
      <c r="G150" s="253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0" t="s">
        <v>343</v>
      </c>
      <c r="D151" s="178"/>
      <c r="E151" s="179">
        <v>192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211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39"/>
      <c r="D152" s="240"/>
      <c r="E152" s="240"/>
      <c r="F152" s="240"/>
      <c r="G152" s="240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64">
        <v>36</v>
      </c>
      <c r="B153" s="165" t="s">
        <v>344</v>
      </c>
      <c r="C153" s="174" t="s">
        <v>345</v>
      </c>
      <c r="D153" s="166" t="s">
        <v>205</v>
      </c>
      <c r="E153" s="167">
        <v>266.7</v>
      </c>
      <c r="F153" s="168"/>
      <c r="G153" s="169">
        <f>ROUND(E153*F153,2)</f>
        <v>0</v>
      </c>
      <c r="H153" s="168">
        <v>173.52</v>
      </c>
      <c r="I153" s="169">
        <f>ROUND(E153*H153,2)</f>
        <v>46277.78</v>
      </c>
      <c r="J153" s="168">
        <v>29.48</v>
      </c>
      <c r="K153" s="169">
        <f>ROUND(E153*J153,2)</f>
        <v>7862.32</v>
      </c>
      <c r="L153" s="169">
        <v>21</v>
      </c>
      <c r="M153" s="169">
        <f>G153*(1+L153/100)</f>
        <v>0</v>
      </c>
      <c r="N153" s="169">
        <v>0.441</v>
      </c>
      <c r="O153" s="169">
        <f>ROUND(E153*N153,2)</f>
        <v>117.61</v>
      </c>
      <c r="P153" s="169">
        <v>0</v>
      </c>
      <c r="Q153" s="169">
        <f>ROUND(E153*P153,2)</f>
        <v>0</v>
      </c>
      <c r="R153" s="169" t="s">
        <v>206</v>
      </c>
      <c r="S153" s="169" t="s">
        <v>141</v>
      </c>
      <c r="T153" s="170" t="s">
        <v>207</v>
      </c>
      <c r="U153" s="156">
        <v>2.9000000000000001E-2</v>
      </c>
      <c r="V153" s="156">
        <f>ROUND(E153*U153,2)</f>
        <v>7.73</v>
      </c>
      <c r="W153" s="156"/>
      <c r="X153" s="156" t="s">
        <v>208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209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0" t="s">
        <v>346</v>
      </c>
      <c r="D154" s="178"/>
      <c r="E154" s="179">
        <v>266.7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211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39"/>
      <c r="D155" s="240"/>
      <c r="E155" s="240"/>
      <c r="F155" s="240"/>
      <c r="G155" s="240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147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64">
        <v>37</v>
      </c>
      <c r="B156" s="165" t="s">
        <v>347</v>
      </c>
      <c r="C156" s="174" t="s">
        <v>348</v>
      </c>
      <c r="D156" s="166" t="s">
        <v>205</v>
      </c>
      <c r="E156" s="167">
        <v>266.7</v>
      </c>
      <c r="F156" s="168"/>
      <c r="G156" s="169">
        <f>ROUND(E156*F156,2)</f>
        <v>0</v>
      </c>
      <c r="H156" s="168">
        <v>40.880000000000003</v>
      </c>
      <c r="I156" s="169">
        <f>ROUND(E156*H156,2)</f>
        <v>10902.7</v>
      </c>
      <c r="J156" s="168">
        <v>221.12</v>
      </c>
      <c r="K156" s="169">
        <f>ROUND(E156*J156,2)</f>
        <v>58972.7</v>
      </c>
      <c r="L156" s="169">
        <v>21</v>
      </c>
      <c r="M156" s="169">
        <f>G156*(1+L156/100)</f>
        <v>0</v>
      </c>
      <c r="N156" s="169">
        <v>7.3899999999999993E-2</v>
      </c>
      <c r="O156" s="169">
        <f>ROUND(E156*N156,2)</f>
        <v>19.71</v>
      </c>
      <c r="P156" s="169">
        <v>0</v>
      </c>
      <c r="Q156" s="169">
        <f>ROUND(E156*P156,2)</f>
        <v>0</v>
      </c>
      <c r="R156" s="169" t="s">
        <v>206</v>
      </c>
      <c r="S156" s="169" t="s">
        <v>141</v>
      </c>
      <c r="T156" s="170" t="s">
        <v>207</v>
      </c>
      <c r="U156" s="156">
        <v>0.45</v>
      </c>
      <c r="V156" s="156">
        <f>ROUND(E156*U156,2)</f>
        <v>120.02</v>
      </c>
      <c r="W156" s="156"/>
      <c r="X156" s="156" t="s">
        <v>208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209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54"/>
      <c r="B157" s="155"/>
      <c r="C157" s="252" t="s">
        <v>349</v>
      </c>
      <c r="D157" s="253"/>
      <c r="E157" s="253"/>
      <c r="F157" s="253"/>
      <c r="G157" s="253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223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71" t="str">
        <f>C157</f>
        <v>s provedením lože z kameniva drceného, s vyplněním spár, s dvojitým hutněním a se smetením přebytečného materiálu na krajnici. S dodáním hmot pro lože a výplň spár.</v>
      </c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0" t="s">
        <v>350</v>
      </c>
      <c r="D158" s="178"/>
      <c r="E158" s="179">
        <v>252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211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0" t="s">
        <v>351</v>
      </c>
      <c r="D159" s="178"/>
      <c r="E159" s="179">
        <v>5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0" t="s">
        <v>352</v>
      </c>
      <c r="D160" s="178"/>
      <c r="E160" s="179">
        <v>9.6999999999999993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211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39"/>
      <c r="D161" s="240"/>
      <c r="E161" s="240"/>
      <c r="F161" s="240"/>
      <c r="G161" s="240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147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64">
        <v>38</v>
      </c>
      <c r="B162" s="165" t="s">
        <v>353</v>
      </c>
      <c r="C162" s="174" t="s">
        <v>354</v>
      </c>
      <c r="D162" s="166" t="s">
        <v>205</v>
      </c>
      <c r="E162" s="167">
        <v>277.2</v>
      </c>
      <c r="F162" s="168"/>
      <c r="G162" s="169">
        <f>ROUND(E162*F162,2)</f>
        <v>0</v>
      </c>
      <c r="H162" s="168">
        <v>315.5</v>
      </c>
      <c r="I162" s="169">
        <f>ROUND(E162*H162,2)</f>
        <v>87456.6</v>
      </c>
      <c r="J162" s="168">
        <v>0</v>
      </c>
      <c r="K162" s="169">
        <f>ROUND(E162*J162,2)</f>
        <v>0</v>
      </c>
      <c r="L162" s="169">
        <v>21</v>
      </c>
      <c r="M162" s="169">
        <f>G162*(1+L162/100)</f>
        <v>0</v>
      </c>
      <c r="N162" s="169">
        <v>0.129</v>
      </c>
      <c r="O162" s="169">
        <f>ROUND(E162*N162,2)</f>
        <v>35.76</v>
      </c>
      <c r="P162" s="169">
        <v>0</v>
      </c>
      <c r="Q162" s="169">
        <f>ROUND(E162*P162,2)</f>
        <v>0</v>
      </c>
      <c r="R162" s="169" t="s">
        <v>273</v>
      </c>
      <c r="S162" s="169" t="s">
        <v>141</v>
      </c>
      <c r="T162" s="170" t="s">
        <v>207</v>
      </c>
      <c r="U162" s="156">
        <v>0</v>
      </c>
      <c r="V162" s="156">
        <f>ROUND(E162*U162,2)</f>
        <v>0</v>
      </c>
      <c r="W162" s="156"/>
      <c r="X162" s="156" t="s">
        <v>274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275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0" t="s">
        <v>355</v>
      </c>
      <c r="D163" s="178"/>
      <c r="E163" s="179">
        <v>277.2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211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39"/>
      <c r="D164" s="240"/>
      <c r="E164" s="240"/>
      <c r="F164" s="240"/>
      <c r="G164" s="240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147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4">
        <v>39</v>
      </c>
      <c r="B165" s="165" t="s">
        <v>356</v>
      </c>
      <c r="C165" s="174" t="s">
        <v>357</v>
      </c>
      <c r="D165" s="166" t="s">
        <v>205</v>
      </c>
      <c r="E165" s="167">
        <v>5.5</v>
      </c>
      <c r="F165" s="168"/>
      <c r="G165" s="169">
        <f>ROUND(E165*F165,2)</f>
        <v>0</v>
      </c>
      <c r="H165" s="168">
        <v>385.5</v>
      </c>
      <c r="I165" s="169">
        <f>ROUND(E165*H165,2)</f>
        <v>2120.25</v>
      </c>
      <c r="J165" s="168">
        <v>0</v>
      </c>
      <c r="K165" s="169">
        <f>ROUND(E165*J165,2)</f>
        <v>0</v>
      </c>
      <c r="L165" s="169">
        <v>21</v>
      </c>
      <c r="M165" s="169">
        <f>G165*(1+L165/100)</f>
        <v>0</v>
      </c>
      <c r="N165" s="169">
        <v>0.129</v>
      </c>
      <c r="O165" s="169">
        <f>ROUND(E165*N165,2)</f>
        <v>0.71</v>
      </c>
      <c r="P165" s="169">
        <v>0</v>
      </c>
      <c r="Q165" s="169">
        <f>ROUND(E165*P165,2)</f>
        <v>0</v>
      </c>
      <c r="R165" s="169" t="s">
        <v>273</v>
      </c>
      <c r="S165" s="169" t="s">
        <v>141</v>
      </c>
      <c r="T165" s="170" t="s">
        <v>207</v>
      </c>
      <c r="U165" s="156">
        <v>0</v>
      </c>
      <c r="V165" s="156">
        <f>ROUND(E165*U165,2)</f>
        <v>0</v>
      </c>
      <c r="W165" s="156"/>
      <c r="X165" s="156" t="s">
        <v>274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275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0" t="s">
        <v>358</v>
      </c>
      <c r="D166" s="178"/>
      <c r="E166" s="179">
        <v>5.5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211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39"/>
      <c r="D167" s="240"/>
      <c r="E167" s="240"/>
      <c r="F167" s="240"/>
      <c r="G167" s="240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147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64">
        <v>40</v>
      </c>
      <c r="B168" s="165" t="s">
        <v>359</v>
      </c>
      <c r="C168" s="174" t="s">
        <v>360</v>
      </c>
      <c r="D168" s="166" t="s">
        <v>205</v>
      </c>
      <c r="E168" s="167">
        <v>10.67</v>
      </c>
      <c r="F168" s="168"/>
      <c r="G168" s="169">
        <f>ROUND(E168*F168,2)</f>
        <v>0</v>
      </c>
      <c r="H168" s="168">
        <v>547</v>
      </c>
      <c r="I168" s="169">
        <f>ROUND(E168*H168,2)</f>
        <v>5836.49</v>
      </c>
      <c r="J168" s="168">
        <v>0</v>
      </c>
      <c r="K168" s="169">
        <f>ROUND(E168*J168,2)</f>
        <v>0</v>
      </c>
      <c r="L168" s="169">
        <v>21</v>
      </c>
      <c r="M168" s="169">
        <f>G168*(1+L168/100)</f>
        <v>0</v>
      </c>
      <c r="N168" s="169">
        <v>0.13150000000000001</v>
      </c>
      <c r="O168" s="169">
        <f>ROUND(E168*N168,2)</f>
        <v>1.4</v>
      </c>
      <c r="P168" s="169">
        <v>0</v>
      </c>
      <c r="Q168" s="169">
        <f>ROUND(E168*P168,2)</f>
        <v>0</v>
      </c>
      <c r="R168" s="169" t="s">
        <v>273</v>
      </c>
      <c r="S168" s="169" t="s">
        <v>141</v>
      </c>
      <c r="T168" s="170" t="s">
        <v>207</v>
      </c>
      <c r="U168" s="156">
        <v>0</v>
      </c>
      <c r="V168" s="156">
        <f>ROUND(E168*U168,2)</f>
        <v>0</v>
      </c>
      <c r="W168" s="156"/>
      <c r="X168" s="156" t="s">
        <v>274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275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0" t="s">
        <v>361</v>
      </c>
      <c r="D169" s="178"/>
      <c r="E169" s="179">
        <v>10.67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211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39"/>
      <c r="D170" s="240"/>
      <c r="E170" s="240"/>
      <c r="F170" s="240"/>
      <c r="G170" s="240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147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4">
        <v>41</v>
      </c>
      <c r="B171" s="165" t="s">
        <v>362</v>
      </c>
      <c r="C171" s="174" t="s">
        <v>363</v>
      </c>
      <c r="D171" s="166" t="s">
        <v>205</v>
      </c>
      <c r="E171" s="167">
        <v>4.92</v>
      </c>
      <c r="F171" s="168"/>
      <c r="G171" s="169">
        <f>ROUND(E171*F171,2)</f>
        <v>0</v>
      </c>
      <c r="H171" s="168">
        <v>366.5</v>
      </c>
      <c r="I171" s="169">
        <f>ROUND(E171*H171,2)</f>
        <v>1803.18</v>
      </c>
      <c r="J171" s="168">
        <v>0</v>
      </c>
      <c r="K171" s="169">
        <f>ROUND(E171*J171,2)</f>
        <v>0</v>
      </c>
      <c r="L171" s="169">
        <v>21</v>
      </c>
      <c r="M171" s="169">
        <f>G171*(1+L171/100)</f>
        <v>0</v>
      </c>
      <c r="N171" s="169">
        <v>0.13100000000000001</v>
      </c>
      <c r="O171" s="169">
        <f>ROUND(E171*N171,2)</f>
        <v>0.64</v>
      </c>
      <c r="P171" s="169">
        <v>0</v>
      </c>
      <c r="Q171" s="169">
        <f>ROUND(E171*P171,2)</f>
        <v>0</v>
      </c>
      <c r="R171" s="169" t="s">
        <v>273</v>
      </c>
      <c r="S171" s="169" t="s">
        <v>141</v>
      </c>
      <c r="T171" s="170" t="s">
        <v>207</v>
      </c>
      <c r="U171" s="156">
        <v>0</v>
      </c>
      <c r="V171" s="156">
        <f>ROUND(E171*U171,2)</f>
        <v>0</v>
      </c>
      <c r="W171" s="156"/>
      <c r="X171" s="156" t="s">
        <v>274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275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0" t="s">
        <v>364</v>
      </c>
      <c r="D172" s="178"/>
      <c r="E172" s="179">
        <v>4.92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211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39"/>
      <c r="D173" s="240"/>
      <c r="E173" s="240"/>
      <c r="F173" s="240"/>
      <c r="G173" s="240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147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4">
        <v>42</v>
      </c>
      <c r="B174" s="165" t="s">
        <v>365</v>
      </c>
      <c r="C174" s="174" t="s">
        <v>366</v>
      </c>
      <c r="D174" s="166" t="s">
        <v>205</v>
      </c>
      <c r="E174" s="167">
        <v>220</v>
      </c>
      <c r="F174" s="168"/>
      <c r="G174" s="169">
        <f>ROUND(E174*F174,2)</f>
        <v>0</v>
      </c>
      <c r="H174" s="168">
        <v>148.49</v>
      </c>
      <c r="I174" s="169">
        <f>ROUND(E174*H174,2)</f>
        <v>32667.8</v>
      </c>
      <c r="J174" s="168">
        <v>25.51</v>
      </c>
      <c r="K174" s="169">
        <f>ROUND(E174*J174,2)</f>
        <v>5612.2</v>
      </c>
      <c r="L174" s="169">
        <v>21</v>
      </c>
      <c r="M174" s="169">
        <f>G174*(1+L174/100)</f>
        <v>0</v>
      </c>
      <c r="N174" s="169">
        <v>0.378</v>
      </c>
      <c r="O174" s="169">
        <f>ROUND(E174*N174,2)</f>
        <v>83.16</v>
      </c>
      <c r="P174" s="169">
        <v>0</v>
      </c>
      <c r="Q174" s="169">
        <f>ROUND(E174*P174,2)</f>
        <v>0</v>
      </c>
      <c r="R174" s="169" t="s">
        <v>206</v>
      </c>
      <c r="S174" s="169" t="s">
        <v>141</v>
      </c>
      <c r="T174" s="170" t="s">
        <v>207</v>
      </c>
      <c r="U174" s="156">
        <v>0.03</v>
      </c>
      <c r="V174" s="156">
        <f>ROUND(E174*U174,2)</f>
        <v>6.6</v>
      </c>
      <c r="W174" s="156"/>
      <c r="X174" s="156" t="s">
        <v>208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209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0" t="s">
        <v>367</v>
      </c>
      <c r="D175" s="178"/>
      <c r="E175" s="179">
        <v>220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39"/>
      <c r="D176" s="240"/>
      <c r="E176" s="240"/>
      <c r="F176" s="240"/>
      <c r="G176" s="240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147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64">
        <v>43</v>
      </c>
      <c r="B177" s="165" t="s">
        <v>368</v>
      </c>
      <c r="C177" s="174" t="s">
        <v>369</v>
      </c>
      <c r="D177" s="166" t="s">
        <v>205</v>
      </c>
      <c r="E177" s="167">
        <v>220</v>
      </c>
      <c r="F177" s="168"/>
      <c r="G177" s="169">
        <f>ROUND(E177*F177,2)</f>
        <v>0</v>
      </c>
      <c r="H177" s="168">
        <v>159.99</v>
      </c>
      <c r="I177" s="169">
        <f>ROUND(E177*H177,2)</f>
        <v>35197.800000000003</v>
      </c>
      <c r="J177" s="168">
        <v>25.51</v>
      </c>
      <c r="K177" s="169">
        <f>ROUND(E177*J177,2)</f>
        <v>5612.2</v>
      </c>
      <c r="L177" s="169">
        <v>21</v>
      </c>
      <c r="M177" s="169">
        <f>G177*(1+L177/100)</f>
        <v>0</v>
      </c>
      <c r="N177" s="169">
        <v>0.378</v>
      </c>
      <c r="O177" s="169">
        <f>ROUND(E177*N177,2)</f>
        <v>83.16</v>
      </c>
      <c r="P177" s="169">
        <v>0</v>
      </c>
      <c r="Q177" s="169">
        <f>ROUND(E177*P177,2)</f>
        <v>0</v>
      </c>
      <c r="R177" s="169" t="s">
        <v>206</v>
      </c>
      <c r="S177" s="169" t="s">
        <v>141</v>
      </c>
      <c r="T177" s="170" t="s">
        <v>207</v>
      </c>
      <c r="U177" s="156">
        <v>2.5999999999999999E-2</v>
      </c>
      <c r="V177" s="156">
        <f>ROUND(E177*U177,2)</f>
        <v>5.72</v>
      </c>
      <c r="W177" s="156"/>
      <c r="X177" s="156" t="s">
        <v>208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209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0" t="s">
        <v>370</v>
      </c>
      <c r="D178" s="178"/>
      <c r="E178" s="179">
        <v>220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211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39"/>
      <c r="D179" s="240"/>
      <c r="E179" s="240"/>
      <c r="F179" s="240"/>
      <c r="G179" s="240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147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64">
        <v>44</v>
      </c>
      <c r="B180" s="165" t="s">
        <v>371</v>
      </c>
      <c r="C180" s="174" t="s">
        <v>372</v>
      </c>
      <c r="D180" s="166" t="s">
        <v>205</v>
      </c>
      <c r="E180" s="167">
        <v>440</v>
      </c>
      <c r="F180" s="168"/>
      <c r="G180" s="169">
        <f>ROUND(E180*F180,2)</f>
        <v>0</v>
      </c>
      <c r="H180" s="168">
        <v>8.98</v>
      </c>
      <c r="I180" s="169">
        <f>ROUND(E180*H180,2)</f>
        <v>3951.2</v>
      </c>
      <c r="J180" s="168">
        <v>1.1200000000000001</v>
      </c>
      <c r="K180" s="169">
        <f>ROUND(E180*J180,2)</f>
        <v>492.8</v>
      </c>
      <c r="L180" s="169">
        <v>21</v>
      </c>
      <c r="M180" s="169">
        <f>G180*(1+L180/100)</f>
        <v>0</v>
      </c>
      <c r="N180" s="169">
        <v>7.1000000000000002E-4</v>
      </c>
      <c r="O180" s="169">
        <f>ROUND(E180*N180,2)</f>
        <v>0.31</v>
      </c>
      <c r="P180" s="169">
        <v>0</v>
      </c>
      <c r="Q180" s="169">
        <f>ROUND(E180*P180,2)</f>
        <v>0</v>
      </c>
      <c r="R180" s="169" t="s">
        <v>206</v>
      </c>
      <c r="S180" s="169" t="s">
        <v>141</v>
      </c>
      <c r="T180" s="170" t="s">
        <v>207</v>
      </c>
      <c r="U180" s="156">
        <v>2E-3</v>
      </c>
      <c r="V180" s="156">
        <f>ROUND(E180*U180,2)</f>
        <v>0.88</v>
      </c>
      <c r="W180" s="156"/>
      <c r="X180" s="156" t="s">
        <v>208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209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0" t="s">
        <v>373</v>
      </c>
      <c r="D181" s="178"/>
      <c r="E181" s="179">
        <v>440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211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39"/>
      <c r="D182" s="240"/>
      <c r="E182" s="240"/>
      <c r="F182" s="240"/>
      <c r="G182" s="240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147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64">
        <v>45</v>
      </c>
      <c r="B183" s="165" t="s">
        <v>374</v>
      </c>
      <c r="C183" s="174" t="s">
        <v>375</v>
      </c>
      <c r="D183" s="166" t="s">
        <v>205</v>
      </c>
      <c r="E183" s="167">
        <v>220</v>
      </c>
      <c r="F183" s="168"/>
      <c r="G183" s="169">
        <f>ROUND(E183*F183,2)</f>
        <v>0</v>
      </c>
      <c r="H183" s="168">
        <v>263.05</v>
      </c>
      <c r="I183" s="169">
        <f>ROUND(E183*H183,2)</f>
        <v>57871</v>
      </c>
      <c r="J183" s="168">
        <v>197.95</v>
      </c>
      <c r="K183" s="169">
        <f>ROUND(E183*J183,2)</f>
        <v>43549</v>
      </c>
      <c r="L183" s="169">
        <v>21</v>
      </c>
      <c r="M183" s="169">
        <f>G183*(1+L183/100)</f>
        <v>0</v>
      </c>
      <c r="N183" s="169">
        <v>0.13188</v>
      </c>
      <c r="O183" s="169">
        <f>ROUND(E183*N183,2)</f>
        <v>29.01</v>
      </c>
      <c r="P183" s="169">
        <v>0</v>
      </c>
      <c r="Q183" s="169">
        <f>ROUND(E183*P183,2)</f>
        <v>0</v>
      </c>
      <c r="R183" s="169" t="s">
        <v>206</v>
      </c>
      <c r="S183" s="169" t="s">
        <v>141</v>
      </c>
      <c r="T183" s="170" t="s">
        <v>207</v>
      </c>
      <c r="U183" s="156">
        <v>4.9000000000000002E-2</v>
      </c>
      <c r="V183" s="156">
        <f>ROUND(E183*U183,2)</f>
        <v>10.78</v>
      </c>
      <c r="W183" s="156"/>
      <c r="X183" s="156" t="s">
        <v>208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209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52" t="s">
        <v>376</v>
      </c>
      <c r="D184" s="253"/>
      <c r="E184" s="253"/>
      <c r="F184" s="253"/>
      <c r="G184" s="253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223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0" t="s">
        <v>218</v>
      </c>
      <c r="D185" s="178"/>
      <c r="E185" s="179">
        <v>220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211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39"/>
      <c r="D186" s="240"/>
      <c r="E186" s="240"/>
      <c r="F186" s="240"/>
      <c r="G186" s="240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147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64">
        <v>46</v>
      </c>
      <c r="B187" s="165" t="s">
        <v>377</v>
      </c>
      <c r="C187" s="174" t="s">
        <v>378</v>
      </c>
      <c r="D187" s="166" t="s">
        <v>205</v>
      </c>
      <c r="E187" s="167">
        <v>220</v>
      </c>
      <c r="F187" s="168"/>
      <c r="G187" s="169">
        <f>ROUND(E187*F187,2)</f>
        <v>0</v>
      </c>
      <c r="H187" s="168">
        <v>211.99</v>
      </c>
      <c r="I187" s="169">
        <f>ROUND(E187*H187,2)</f>
        <v>46637.8</v>
      </c>
      <c r="J187" s="168">
        <v>147.01</v>
      </c>
      <c r="K187" s="169">
        <f>ROUND(E187*J187,2)</f>
        <v>32342.2</v>
      </c>
      <c r="L187" s="169">
        <v>21</v>
      </c>
      <c r="M187" s="169">
        <f>G187*(1+L187/100)</f>
        <v>0</v>
      </c>
      <c r="N187" s="169">
        <v>0.10373</v>
      </c>
      <c r="O187" s="169">
        <f>ROUND(E187*N187,2)</f>
        <v>22.82</v>
      </c>
      <c r="P187" s="169">
        <v>0</v>
      </c>
      <c r="Q187" s="169">
        <f>ROUND(E187*P187,2)</f>
        <v>0</v>
      </c>
      <c r="R187" s="169" t="s">
        <v>206</v>
      </c>
      <c r="S187" s="169" t="s">
        <v>141</v>
      </c>
      <c r="T187" s="170" t="s">
        <v>207</v>
      </c>
      <c r="U187" s="156">
        <v>6.4000000000000001E-2</v>
      </c>
      <c r="V187" s="156">
        <f>ROUND(E187*U187,2)</f>
        <v>14.08</v>
      </c>
      <c r="W187" s="156"/>
      <c r="X187" s="156" t="s">
        <v>208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209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0" t="s">
        <v>370</v>
      </c>
      <c r="D188" s="178"/>
      <c r="E188" s="179">
        <v>220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211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39"/>
      <c r="D189" s="240"/>
      <c r="E189" s="240"/>
      <c r="F189" s="240"/>
      <c r="G189" s="240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147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64">
        <v>47</v>
      </c>
      <c r="B190" s="165" t="s">
        <v>379</v>
      </c>
      <c r="C190" s="174" t="s">
        <v>380</v>
      </c>
      <c r="D190" s="166" t="s">
        <v>205</v>
      </c>
      <c r="E190" s="167">
        <v>220</v>
      </c>
      <c r="F190" s="168"/>
      <c r="G190" s="169">
        <f>ROUND(E190*F190,2)</f>
        <v>0</v>
      </c>
      <c r="H190" s="168">
        <v>307.38</v>
      </c>
      <c r="I190" s="169">
        <f>ROUND(E190*H190,2)</f>
        <v>67623.600000000006</v>
      </c>
      <c r="J190" s="168">
        <v>207.62</v>
      </c>
      <c r="K190" s="169">
        <f>ROUND(E190*J190,2)</f>
        <v>45676.4</v>
      </c>
      <c r="L190" s="169">
        <v>21</v>
      </c>
      <c r="M190" s="169">
        <f>G190*(1+L190/100)</f>
        <v>0</v>
      </c>
      <c r="N190" s="169">
        <v>0.15559000000000001</v>
      </c>
      <c r="O190" s="169">
        <f>ROUND(E190*N190,2)</f>
        <v>34.229999999999997</v>
      </c>
      <c r="P190" s="169">
        <v>0</v>
      </c>
      <c r="Q190" s="169">
        <f>ROUND(E190*P190,2)</f>
        <v>0</v>
      </c>
      <c r="R190" s="169" t="s">
        <v>206</v>
      </c>
      <c r="S190" s="169" t="s">
        <v>141</v>
      </c>
      <c r="T190" s="170" t="s">
        <v>207</v>
      </c>
      <c r="U190" s="156">
        <v>8.2000000000000003E-2</v>
      </c>
      <c r="V190" s="156">
        <f>ROUND(E190*U190,2)</f>
        <v>18.04</v>
      </c>
      <c r="W190" s="156"/>
      <c r="X190" s="156" t="s">
        <v>208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209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0" t="s">
        <v>370</v>
      </c>
      <c r="D191" s="178"/>
      <c r="E191" s="179">
        <v>220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211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39"/>
      <c r="D192" s="240"/>
      <c r="E192" s="240"/>
      <c r="F192" s="240"/>
      <c r="G192" s="240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147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">
      <c r="A193" s="158" t="s">
        <v>136</v>
      </c>
      <c r="B193" s="159" t="s">
        <v>86</v>
      </c>
      <c r="C193" s="173" t="s">
        <v>87</v>
      </c>
      <c r="D193" s="160"/>
      <c r="E193" s="161"/>
      <c r="F193" s="162"/>
      <c r="G193" s="162">
        <f>SUMIF(AG194:AG207,"&lt;&gt;NOR",G194:G207)</f>
        <v>0</v>
      </c>
      <c r="H193" s="162"/>
      <c r="I193" s="162">
        <f>SUM(I194:I207)</f>
        <v>41310.239999999998</v>
      </c>
      <c r="J193" s="162"/>
      <c r="K193" s="162">
        <f>SUM(K194:K207)</f>
        <v>12230.48</v>
      </c>
      <c r="L193" s="162"/>
      <c r="M193" s="162">
        <f>SUM(M194:M207)</f>
        <v>0</v>
      </c>
      <c r="N193" s="162"/>
      <c r="O193" s="162">
        <f>SUM(O194:O207)</f>
        <v>15.42</v>
      </c>
      <c r="P193" s="162"/>
      <c r="Q193" s="162">
        <f>SUM(Q194:Q207)</f>
        <v>0</v>
      </c>
      <c r="R193" s="162"/>
      <c r="S193" s="162"/>
      <c r="T193" s="163"/>
      <c r="U193" s="157"/>
      <c r="V193" s="157">
        <f>SUM(V194:V207)</f>
        <v>29.87</v>
      </c>
      <c r="W193" s="157"/>
      <c r="X193" s="157"/>
      <c r="AG193" t="s">
        <v>137</v>
      </c>
    </row>
    <row r="194" spans="1:60" outlineLevel="1" x14ac:dyDescent="0.2">
      <c r="A194" s="164">
        <v>48</v>
      </c>
      <c r="B194" s="165" t="s">
        <v>381</v>
      </c>
      <c r="C194" s="174" t="s">
        <v>382</v>
      </c>
      <c r="D194" s="166" t="s">
        <v>221</v>
      </c>
      <c r="E194" s="167">
        <v>8.8000000000000007</v>
      </c>
      <c r="F194" s="168"/>
      <c r="G194" s="169">
        <f>ROUND(E194*F194,2)</f>
        <v>0</v>
      </c>
      <c r="H194" s="168">
        <v>0.13</v>
      </c>
      <c r="I194" s="169">
        <f>ROUND(E194*H194,2)</f>
        <v>1.1399999999999999</v>
      </c>
      <c r="J194" s="168">
        <v>29.77</v>
      </c>
      <c r="K194" s="169">
        <f>ROUND(E194*J194,2)</f>
        <v>261.98</v>
      </c>
      <c r="L194" s="169">
        <v>21</v>
      </c>
      <c r="M194" s="169">
        <f>G194*(1+L194/100)</f>
        <v>0</v>
      </c>
      <c r="N194" s="169">
        <v>0</v>
      </c>
      <c r="O194" s="169">
        <f>ROUND(E194*N194,2)</f>
        <v>0</v>
      </c>
      <c r="P194" s="169">
        <v>0</v>
      </c>
      <c r="Q194" s="169">
        <f>ROUND(E194*P194,2)</f>
        <v>0</v>
      </c>
      <c r="R194" s="169" t="s">
        <v>330</v>
      </c>
      <c r="S194" s="169" t="s">
        <v>141</v>
      </c>
      <c r="T194" s="170" t="s">
        <v>207</v>
      </c>
      <c r="U194" s="156">
        <v>7.0000000000000007E-2</v>
      </c>
      <c r="V194" s="156">
        <f>ROUND(E194*U194,2)</f>
        <v>0.62</v>
      </c>
      <c r="W194" s="156"/>
      <c r="X194" s="156" t="s">
        <v>208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209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2" t="s">
        <v>383</v>
      </c>
      <c r="D195" s="253"/>
      <c r="E195" s="253"/>
      <c r="F195" s="253"/>
      <c r="G195" s="253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223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0" t="s">
        <v>384</v>
      </c>
      <c r="D196" s="178"/>
      <c r="E196" s="179">
        <v>8.8000000000000007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211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39"/>
      <c r="D197" s="240"/>
      <c r="E197" s="240"/>
      <c r="F197" s="240"/>
      <c r="G197" s="240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147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64">
        <v>49</v>
      </c>
      <c r="B198" s="165" t="s">
        <v>385</v>
      </c>
      <c r="C198" s="174" t="s">
        <v>386</v>
      </c>
      <c r="D198" s="166" t="s">
        <v>387</v>
      </c>
      <c r="E198" s="167">
        <v>10.119999999999999</v>
      </c>
      <c r="F198" s="168"/>
      <c r="G198" s="169">
        <f>ROUND(E198*F198,2)</f>
        <v>0</v>
      </c>
      <c r="H198" s="168">
        <v>355</v>
      </c>
      <c r="I198" s="169">
        <f>ROUND(E198*H198,2)</f>
        <v>3592.6</v>
      </c>
      <c r="J198" s="168">
        <v>0</v>
      </c>
      <c r="K198" s="169">
        <f>ROUND(E198*J198,2)</f>
        <v>0</v>
      </c>
      <c r="L198" s="169">
        <v>21</v>
      </c>
      <c r="M198" s="169">
        <f>G198*(1+L198/100)</f>
        <v>0</v>
      </c>
      <c r="N198" s="169">
        <v>3.2100000000000002E-3</v>
      </c>
      <c r="O198" s="169">
        <f>ROUND(E198*N198,2)</f>
        <v>0.03</v>
      </c>
      <c r="P198" s="169">
        <v>0</v>
      </c>
      <c r="Q198" s="169">
        <f>ROUND(E198*P198,2)</f>
        <v>0</v>
      </c>
      <c r="R198" s="169" t="s">
        <v>273</v>
      </c>
      <c r="S198" s="169" t="s">
        <v>141</v>
      </c>
      <c r="T198" s="170" t="s">
        <v>207</v>
      </c>
      <c r="U198" s="156">
        <v>0</v>
      </c>
      <c r="V198" s="156">
        <f>ROUND(E198*U198,2)</f>
        <v>0</v>
      </c>
      <c r="W198" s="156"/>
      <c r="X198" s="156" t="s">
        <v>274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275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0" t="s">
        <v>388</v>
      </c>
      <c r="D199" s="178"/>
      <c r="E199" s="179">
        <v>10.119999999999999</v>
      </c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211</v>
      </c>
      <c r="AH199" s="147">
        <v>5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39"/>
      <c r="D200" s="240"/>
      <c r="E200" s="240"/>
      <c r="F200" s="240"/>
      <c r="G200" s="240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147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64">
        <v>50</v>
      </c>
      <c r="B201" s="165" t="s">
        <v>389</v>
      </c>
      <c r="C201" s="174" t="s">
        <v>390</v>
      </c>
      <c r="D201" s="166" t="s">
        <v>387</v>
      </c>
      <c r="E201" s="167">
        <v>5</v>
      </c>
      <c r="F201" s="168"/>
      <c r="G201" s="169">
        <f>ROUND(E201*F201,2)</f>
        <v>0</v>
      </c>
      <c r="H201" s="168">
        <v>6689.38</v>
      </c>
      <c r="I201" s="169">
        <f>ROUND(E201*H201,2)</f>
        <v>33446.9</v>
      </c>
      <c r="J201" s="168">
        <v>2055.62</v>
      </c>
      <c r="K201" s="169">
        <f>ROUND(E201*J201,2)</f>
        <v>10278.1</v>
      </c>
      <c r="L201" s="169">
        <v>21</v>
      </c>
      <c r="M201" s="169">
        <f>G201*(1+L201/100)</f>
        <v>0</v>
      </c>
      <c r="N201" s="169">
        <v>3.0596700000000001</v>
      </c>
      <c r="O201" s="169">
        <f>ROUND(E201*N201,2)</f>
        <v>15.3</v>
      </c>
      <c r="P201" s="169">
        <v>0</v>
      </c>
      <c r="Q201" s="169">
        <f>ROUND(E201*P201,2)</f>
        <v>0</v>
      </c>
      <c r="R201" s="169" t="s">
        <v>330</v>
      </c>
      <c r="S201" s="169" t="s">
        <v>141</v>
      </c>
      <c r="T201" s="170" t="s">
        <v>207</v>
      </c>
      <c r="U201" s="156">
        <v>5.024</v>
      </c>
      <c r="V201" s="156">
        <f>ROUND(E201*U201,2)</f>
        <v>25.12</v>
      </c>
      <c r="W201" s="156"/>
      <c r="X201" s="156" t="s">
        <v>208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209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52" t="s">
        <v>391</v>
      </c>
      <c r="D202" s="253"/>
      <c r="E202" s="253"/>
      <c r="F202" s="253"/>
      <c r="G202" s="253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223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0" t="s">
        <v>351</v>
      </c>
      <c r="D203" s="178"/>
      <c r="E203" s="179">
        <v>5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211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39"/>
      <c r="D204" s="240"/>
      <c r="E204" s="240"/>
      <c r="F204" s="240"/>
      <c r="G204" s="240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147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64">
        <v>51</v>
      </c>
      <c r="B205" s="165" t="s">
        <v>392</v>
      </c>
      <c r="C205" s="174" t="s">
        <v>393</v>
      </c>
      <c r="D205" s="166" t="s">
        <v>387</v>
      </c>
      <c r="E205" s="167">
        <v>5</v>
      </c>
      <c r="F205" s="168"/>
      <c r="G205" s="169">
        <f>ROUND(E205*F205,2)</f>
        <v>0</v>
      </c>
      <c r="H205" s="168">
        <v>853.92</v>
      </c>
      <c r="I205" s="169">
        <f>ROUND(E205*H205,2)</f>
        <v>4269.6000000000004</v>
      </c>
      <c r="J205" s="168">
        <v>338.08</v>
      </c>
      <c r="K205" s="169">
        <f>ROUND(E205*J205,2)</f>
        <v>1690.4</v>
      </c>
      <c r="L205" s="169">
        <v>21</v>
      </c>
      <c r="M205" s="169">
        <f>G205*(1+L205/100)</f>
        <v>0</v>
      </c>
      <c r="N205" s="169">
        <v>1.7180000000000001E-2</v>
      </c>
      <c r="O205" s="169">
        <f>ROUND(E205*N205,2)</f>
        <v>0.09</v>
      </c>
      <c r="P205" s="169">
        <v>0</v>
      </c>
      <c r="Q205" s="169">
        <f>ROUND(E205*P205,2)</f>
        <v>0</v>
      </c>
      <c r="R205" s="169" t="s">
        <v>330</v>
      </c>
      <c r="S205" s="169" t="s">
        <v>141</v>
      </c>
      <c r="T205" s="170" t="s">
        <v>207</v>
      </c>
      <c r="U205" s="156">
        <v>0.82499999999999996</v>
      </c>
      <c r="V205" s="156">
        <f>ROUND(E205*U205,2)</f>
        <v>4.13</v>
      </c>
      <c r="W205" s="156"/>
      <c r="X205" s="156" t="s">
        <v>208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209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52" t="s">
        <v>394</v>
      </c>
      <c r="D206" s="253"/>
      <c r="E206" s="253"/>
      <c r="F206" s="253"/>
      <c r="G206" s="253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223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39"/>
      <c r="D207" s="240"/>
      <c r="E207" s="240"/>
      <c r="F207" s="240"/>
      <c r="G207" s="240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147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x14ac:dyDescent="0.2">
      <c r="A208" s="158" t="s">
        <v>136</v>
      </c>
      <c r="B208" s="159" t="s">
        <v>88</v>
      </c>
      <c r="C208" s="173" t="s">
        <v>89</v>
      </c>
      <c r="D208" s="160"/>
      <c r="E208" s="161"/>
      <c r="F208" s="162"/>
      <c r="G208" s="162">
        <f>SUMIF(AG209:AG254,"&lt;&gt;NOR",G209:G254)</f>
        <v>0</v>
      </c>
      <c r="H208" s="162"/>
      <c r="I208" s="162">
        <f>SUM(I209:I254)</f>
        <v>240363.37</v>
      </c>
      <c r="J208" s="162"/>
      <c r="K208" s="162">
        <f>SUM(K209:K254)</f>
        <v>102840.33</v>
      </c>
      <c r="L208" s="162"/>
      <c r="M208" s="162">
        <f>SUM(M209:M254)</f>
        <v>0</v>
      </c>
      <c r="N208" s="162"/>
      <c r="O208" s="162">
        <f>SUM(O209:O254)</f>
        <v>147.88</v>
      </c>
      <c r="P208" s="162"/>
      <c r="Q208" s="162">
        <f>SUM(Q209:Q254)</f>
        <v>0</v>
      </c>
      <c r="R208" s="162"/>
      <c r="S208" s="162"/>
      <c r="T208" s="163"/>
      <c r="U208" s="157"/>
      <c r="V208" s="157">
        <f>SUM(V209:V254)</f>
        <v>209.24999999999994</v>
      </c>
      <c r="W208" s="157"/>
      <c r="X208" s="157"/>
      <c r="AG208" t="s">
        <v>137</v>
      </c>
    </row>
    <row r="209" spans="1:60" outlineLevel="1" x14ac:dyDescent="0.2">
      <c r="A209" s="164">
        <v>52</v>
      </c>
      <c r="B209" s="165" t="s">
        <v>395</v>
      </c>
      <c r="C209" s="174" t="s">
        <v>396</v>
      </c>
      <c r="D209" s="166" t="s">
        <v>387</v>
      </c>
      <c r="E209" s="167">
        <v>1</v>
      </c>
      <c r="F209" s="168"/>
      <c r="G209" s="169">
        <f>ROUND(E209*F209,2)</f>
        <v>0</v>
      </c>
      <c r="H209" s="168">
        <v>343.58</v>
      </c>
      <c r="I209" s="169">
        <f>ROUND(E209*H209,2)</f>
        <v>343.58</v>
      </c>
      <c r="J209" s="168">
        <v>346.42</v>
      </c>
      <c r="K209" s="169">
        <f>ROUND(E209*J209,2)</f>
        <v>346.42</v>
      </c>
      <c r="L209" s="169">
        <v>21</v>
      </c>
      <c r="M209" s="169">
        <f>G209*(1+L209/100)</f>
        <v>0</v>
      </c>
      <c r="N209" s="169">
        <v>0.25080000000000002</v>
      </c>
      <c r="O209" s="169">
        <f>ROUND(E209*N209,2)</f>
        <v>0.25</v>
      </c>
      <c r="P209" s="169">
        <v>0</v>
      </c>
      <c r="Q209" s="169">
        <f>ROUND(E209*P209,2)</f>
        <v>0</v>
      </c>
      <c r="R209" s="169" t="s">
        <v>206</v>
      </c>
      <c r="S209" s="169" t="s">
        <v>141</v>
      </c>
      <c r="T209" s="170" t="s">
        <v>207</v>
      </c>
      <c r="U209" s="156">
        <v>0.81799999999999995</v>
      </c>
      <c r="V209" s="156">
        <f>ROUND(E209*U209,2)</f>
        <v>0.82</v>
      </c>
      <c r="W209" s="156"/>
      <c r="X209" s="156" t="s">
        <v>208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209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48"/>
      <c r="D210" s="249"/>
      <c r="E210" s="249"/>
      <c r="F210" s="249"/>
      <c r="G210" s="249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147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2.5" outlineLevel="1" x14ac:dyDescent="0.2">
      <c r="A211" s="164">
        <v>53</v>
      </c>
      <c r="B211" s="165" t="s">
        <v>397</v>
      </c>
      <c r="C211" s="174" t="s">
        <v>398</v>
      </c>
      <c r="D211" s="166" t="s">
        <v>205</v>
      </c>
      <c r="E211" s="167">
        <v>8</v>
      </c>
      <c r="F211" s="168"/>
      <c r="G211" s="169">
        <f>ROUND(E211*F211,2)</f>
        <v>0</v>
      </c>
      <c r="H211" s="168">
        <v>123.8</v>
      </c>
      <c r="I211" s="169">
        <f>ROUND(E211*H211,2)</f>
        <v>990.4</v>
      </c>
      <c r="J211" s="168">
        <v>218.2</v>
      </c>
      <c r="K211" s="169">
        <f>ROUND(E211*J211,2)</f>
        <v>1745.6</v>
      </c>
      <c r="L211" s="169">
        <v>21</v>
      </c>
      <c r="M211" s="169">
        <f>G211*(1+L211/100)</f>
        <v>0</v>
      </c>
      <c r="N211" s="169">
        <v>7.6000000000000004E-4</v>
      </c>
      <c r="O211" s="169">
        <f>ROUND(E211*N211,2)</f>
        <v>0.01</v>
      </c>
      <c r="P211" s="169">
        <v>0</v>
      </c>
      <c r="Q211" s="169">
        <f>ROUND(E211*P211,2)</f>
        <v>0</v>
      </c>
      <c r="R211" s="169" t="s">
        <v>206</v>
      </c>
      <c r="S211" s="169" t="s">
        <v>141</v>
      </c>
      <c r="T211" s="170" t="s">
        <v>207</v>
      </c>
      <c r="U211" s="156">
        <v>0.311</v>
      </c>
      <c r="V211" s="156">
        <f>ROUND(E211*U211,2)</f>
        <v>2.4900000000000002</v>
      </c>
      <c r="W211" s="156"/>
      <c r="X211" s="156" t="s">
        <v>208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209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8"/>
      <c r="D212" s="249"/>
      <c r="E212" s="249"/>
      <c r="F212" s="249"/>
      <c r="G212" s="249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147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64">
        <v>54</v>
      </c>
      <c r="B213" s="165" t="s">
        <v>399</v>
      </c>
      <c r="C213" s="174" t="s">
        <v>400</v>
      </c>
      <c r="D213" s="166" t="s">
        <v>205</v>
      </c>
      <c r="E213" s="167">
        <v>8</v>
      </c>
      <c r="F213" s="168"/>
      <c r="G213" s="169">
        <f>ROUND(E213*F213,2)</f>
        <v>0</v>
      </c>
      <c r="H213" s="168">
        <v>193.62</v>
      </c>
      <c r="I213" s="169">
        <f>ROUND(E213*H213,2)</f>
        <v>1548.96</v>
      </c>
      <c r="J213" s="168">
        <v>239.38</v>
      </c>
      <c r="K213" s="169">
        <f>ROUND(E213*J213,2)</f>
        <v>1915.04</v>
      </c>
      <c r="L213" s="169">
        <v>21</v>
      </c>
      <c r="M213" s="169">
        <f>G213*(1+L213/100)</f>
        <v>0</v>
      </c>
      <c r="N213" s="169">
        <v>3.7000000000000002E-3</v>
      </c>
      <c r="O213" s="169">
        <f>ROUND(E213*N213,2)</f>
        <v>0.03</v>
      </c>
      <c r="P213" s="169">
        <v>0</v>
      </c>
      <c r="Q213" s="169">
        <f>ROUND(E213*P213,2)</f>
        <v>0</v>
      </c>
      <c r="R213" s="169" t="s">
        <v>206</v>
      </c>
      <c r="S213" s="169" t="s">
        <v>141</v>
      </c>
      <c r="T213" s="170" t="s">
        <v>207</v>
      </c>
      <c r="U213" s="156">
        <v>0.36099999999999999</v>
      </c>
      <c r="V213" s="156">
        <f>ROUND(E213*U213,2)</f>
        <v>2.89</v>
      </c>
      <c r="W213" s="156"/>
      <c r="X213" s="156" t="s">
        <v>208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209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48"/>
      <c r="D214" s="249"/>
      <c r="E214" s="249"/>
      <c r="F214" s="249"/>
      <c r="G214" s="249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147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64">
        <v>55</v>
      </c>
      <c r="B215" s="165" t="s">
        <v>401</v>
      </c>
      <c r="C215" s="174" t="s">
        <v>402</v>
      </c>
      <c r="D215" s="166" t="s">
        <v>205</v>
      </c>
      <c r="E215" s="167">
        <v>8</v>
      </c>
      <c r="F215" s="168"/>
      <c r="G215" s="169">
        <f>ROUND(E215*F215,2)</f>
        <v>0</v>
      </c>
      <c r="H215" s="168">
        <v>0.28999999999999998</v>
      </c>
      <c r="I215" s="169">
        <f>ROUND(E215*H215,2)</f>
        <v>2.3199999999999998</v>
      </c>
      <c r="J215" s="168">
        <v>52.91</v>
      </c>
      <c r="K215" s="169">
        <f>ROUND(E215*J215,2)</f>
        <v>423.28</v>
      </c>
      <c r="L215" s="169">
        <v>21</v>
      </c>
      <c r="M215" s="169">
        <f>G215*(1+L215/100)</f>
        <v>0</v>
      </c>
      <c r="N215" s="169">
        <v>0</v>
      </c>
      <c r="O215" s="169">
        <f>ROUND(E215*N215,2)</f>
        <v>0</v>
      </c>
      <c r="P215" s="169">
        <v>0</v>
      </c>
      <c r="Q215" s="169">
        <f>ROUND(E215*P215,2)</f>
        <v>0</v>
      </c>
      <c r="R215" s="169" t="s">
        <v>206</v>
      </c>
      <c r="S215" s="169" t="s">
        <v>141</v>
      </c>
      <c r="T215" s="170" t="s">
        <v>207</v>
      </c>
      <c r="U215" s="156">
        <v>0.125</v>
      </c>
      <c r="V215" s="156">
        <f>ROUND(E215*U215,2)</f>
        <v>1</v>
      </c>
      <c r="W215" s="156"/>
      <c r="X215" s="156" t="s">
        <v>208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209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52" t="s">
        <v>403</v>
      </c>
      <c r="D216" s="253"/>
      <c r="E216" s="253"/>
      <c r="F216" s="253"/>
      <c r="G216" s="253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223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39"/>
      <c r="D217" s="240"/>
      <c r="E217" s="240"/>
      <c r="F217" s="240"/>
      <c r="G217" s="240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147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64">
        <v>56</v>
      </c>
      <c r="B218" s="165" t="s">
        <v>404</v>
      </c>
      <c r="C218" s="174" t="s">
        <v>405</v>
      </c>
      <c r="D218" s="166" t="s">
        <v>221</v>
      </c>
      <c r="E218" s="167">
        <v>192</v>
      </c>
      <c r="F218" s="168"/>
      <c r="G218" s="169">
        <f>ROUND(E218*F218,2)</f>
        <v>0</v>
      </c>
      <c r="H218" s="168">
        <v>0</v>
      </c>
      <c r="I218" s="169">
        <f>ROUND(E218*H218,2)</f>
        <v>0</v>
      </c>
      <c r="J218" s="168">
        <v>51.8</v>
      </c>
      <c r="K218" s="169">
        <f>ROUND(E218*J218,2)</f>
        <v>9945.6</v>
      </c>
      <c r="L218" s="169">
        <v>21</v>
      </c>
      <c r="M218" s="169">
        <f>G218*(1+L218/100)</f>
        <v>0</v>
      </c>
      <c r="N218" s="169">
        <v>0</v>
      </c>
      <c r="O218" s="169">
        <f>ROUND(E218*N218,2)</f>
        <v>0</v>
      </c>
      <c r="P218" s="169">
        <v>0</v>
      </c>
      <c r="Q218" s="169">
        <f>ROUND(E218*P218,2)</f>
        <v>0</v>
      </c>
      <c r="R218" s="169" t="s">
        <v>206</v>
      </c>
      <c r="S218" s="169" t="s">
        <v>141</v>
      </c>
      <c r="T218" s="170" t="s">
        <v>207</v>
      </c>
      <c r="U218" s="156">
        <v>9.2999999999999999E-2</v>
      </c>
      <c r="V218" s="156">
        <f>ROUND(E218*U218,2)</f>
        <v>17.86</v>
      </c>
      <c r="W218" s="156"/>
      <c r="X218" s="156" t="s">
        <v>208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209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52" t="s">
        <v>406</v>
      </c>
      <c r="D219" s="253"/>
      <c r="E219" s="253"/>
      <c r="F219" s="253"/>
      <c r="G219" s="253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223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0" t="s">
        <v>407</v>
      </c>
      <c r="D220" s="178"/>
      <c r="E220" s="179">
        <v>192</v>
      </c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211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39"/>
      <c r="D221" s="240"/>
      <c r="E221" s="240"/>
      <c r="F221" s="240"/>
      <c r="G221" s="240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147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64">
        <v>57</v>
      </c>
      <c r="B222" s="165" t="s">
        <v>408</v>
      </c>
      <c r="C222" s="174" t="s">
        <v>409</v>
      </c>
      <c r="D222" s="166" t="s">
        <v>221</v>
      </c>
      <c r="E222" s="167">
        <v>192</v>
      </c>
      <c r="F222" s="168"/>
      <c r="G222" s="169">
        <f>ROUND(E222*F222,2)</f>
        <v>0</v>
      </c>
      <c r="H222" s="168">
        <v>46.72</v>
      </c>
      <c r="I222" s="169">
        <f>ROUND(E222*H222,2)</f>
        <v>8970.24</v>
      </c>
      <c r="J222" s="168">
        <v>30.78</v>
      </c>
      <c r="K222" s="169">
        <f>ROUND(E222*J222,2)</f>
        <v>5909.76</v>
      </c>
      <c r="L222" s="169">
        <v>21</v>
      </c>
      <c r="M222" s="169">
        <f>G222*(1+L222/100)</f>
        <v>0</v>
      </c>
      <c r="N222" s="169">
        <v>0</v>
      </c>
      <c r="O222" s="169">
        <f>ROUND(E222*N222,2)</f>
        <v>0</v>
      </c>
      <c r="P222" s="169">
        <v>0</v>
      </c>
      <c r="Q222" s="169">
        <f>ROUND(E222*P222,2)</f>
        <v>0</v>
      </c>
      <c r="R222" s="169" t="s">
        <v>206</v>
      </c>
      <c r="S222" s="169" t="s">
        <v>141</v>
      </c>
      <c r="T222" s="170" t="s">
        <v>207</v>
      </c>
      <c r="U222" s="156">
        <v>3.6999999999999998E-2</v>
      </c>
      <c r="V222" s="156">
        <f>ROUND(E222*U222,2)</f>
        <v>7.1</v>
      </c>
      <c r="W222" s="156"/>
      <c r="X222" s="156" t="s">
        <v>208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209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52" t="s">
        <v>410</v>
      </c>
      <c r="D223" s="253"/>
      <c r="E223" s="253"/>
      <c r="F223" s="253"/>
      <c r="G223" s="253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223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0" t="s">
        <v>407</v>
      </c>
      <c r="D224" s="178"/>
      <c r="E224" s="179">
        <v>192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211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39"/>
      <c r="D225" s="240"/>
      <c r="E225" s="240"/>
      <c r="F225" s="240"/>
      <c r="G225" s="240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147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22.5" outlineLevel="1" x14ac:dyDescent="0.2">
      <c r="A226" s="164">
        <v>58</v>
      </c>
      <c r="B226" s="165" t="s">
        <v>411</v>
      </c>
      <c r="C226" s="174" t="s">
        <v>412</v>
      </c>
      <c r="D226" s="166" t="s">
        <v>221</v>
      </c>
      <c r="E226" s="167">
        <v>192</v>
      </c>
      <c r="F226" s="168"/>
      <c r="G226" s="169">
        <f>ROUND(E226*F226,2)</f>
        <v>0</v>
      </c>
      <c r="H226" s="168">
        <v>411.7</v>
      </c>
      <c r="I226" s="169">
        <f>ROUND(E226*H226,2)</f>
        <v>79046.399999999994</v>
      </c>
      <c r="J226" s="168">
        <v>182.3</v>
      </c>
      <c r="K226" s="169">
        <f>ROUND(E226*J226,2)</f>
        <v>35001.599999999999</v>
      </c>
      <c r="L226" s="169">
        <v>21</v>
      </c>
      <c r="M226" s="169">
        <f>G226*(1+L226/100)</f>
        <v>0</v>
      </c>
      <c r="N226" s="169">
        <v>0.28349999999999997</v>
      </c>
      <c r="O226" s="169">
        <f>ROUND(E226*N226,2)</f>
        <v>54.43</v>
      </c>
      <c r="P226" s="169">
        <v>0</v>
      </c>
      <c r="Q226" s="169">
        <f>ROUND(E226*P226,2)</f>
        <v>0</v>
      </c>
      <c r="R226" s="169" t="s">
        <v>206</v>
      </c>
      <c r="S226" s="169" t="s">
        <v>141</v>
      </c>
      <c r="T226" s="170" t="s">
        <v>207</v>
      </c>
      <c r="U226" s="156">
        <v>0.4</v>
      </c>
      <c r="V226" s="156">
        <f>ROUND(E226*U226,2)</f>
        <v>76.8</v>
      </c>
      <c r="W226" s="156"/>
      <c r="X226" s="156" t="s">
        <v>208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209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0" t="s">
        <v>343</v>
      </c>
      <c r="D227" s="178"/>
      <c r="E227" s="179">
        <v>192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211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39"/>
      <c r="D228" s="240"/>
      <c r="E228" s="240"/>
      <c r="F228" s="240"/>
      <c r="G228" s="240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147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45" outlineLevel="1" x14ac:dyDescent="0.2">
      <c r="A229" s="164">
        <v>59</v>
      </c>
      <c r="B229" s="165" t="s">
        <v>413</v>
      </c>
      <c r="C229" s="174" t="s">
        <v>414</v>
      </c>
      <c r="D229" s="166" t="s">
        <v>221</v>
      </c>
      <c r="E229" s="167">
        <v>157</v>
      </c>
      <c r="F229" s="168"/>
      <c r="G229" s="169">
        <f>ROUND(E229*F229,2)</f>
        <v>0</v>
      </c>
      <c r="H229" s="168">
        <v>352.86</v>
      </c>
      <c r="I229" s="169">
        <f>ROUND(E229*H229,2)</f>
        <v>55399.02</v>
      </c>
      <c r="J229" s="168">
        <v>126.14</v>
      </c>
      <c r="K229" s="169">
        <f>ROUND(E229*J229,2)</f>
        <v>19803.98</v>
      </c>
      <c r="L229" s="169">
        <v>21</v>
      </c>
      <c r="M229" s="169">
        <f>G229*(1+L229/100)</f>
        <v>0</v>
      </c>
      <c r="N229" s="169">
        <v>0.26980999999999999</v>
      </c>
      <c r="O229" s="169">
        <f>ROUND(E229*N229,2)</f>
        <v>42.36</v>
      </c>
      <c r="P229" s="169">
        <v>0</v>
      </c>
      <c r="Q229" s="169">
        <f>ROUND(E229*P229,2)</f>
        <v>0</v>
      </c>
      <c r="R229" s="169" t="s">
        <v>206</v>
      </c>
      <c r="S229" s="169" t="s">
        <v>141</v>
      </c>
      <c r="T229" s="170" t="s">
        <v>207</v>
      </c>
      <c r="U229" s="156">
        <v>0.27200000000000002</v>
      </c>
      <c r="V229" s="156">
        <f>ROUND(E229*U229,2)</f>
        <v>42.7</v>
      </c>
      <c r="W229" s="156"/>
      <c r="X229" s="156" t="s">
        <v>208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209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52" t="s">
        <v>415</v>
      </c>
      <c r="D230" s="253"/>
      <c r="E230" s="253"/>
      <c r="F230" s="253"/>
      <c r="G230" s="253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223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0" t="s">
        <v>416</v>
      </c>
      <c r="D231" s="178"/>
      <c r="E231" s="179">
        <v>157</v>
      </c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39"/>
      <c r="D232" s="240"/>
      <c r="E232" s="240"/>
      <c r="F232" s="240"/>
      <c r="G232" s="240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147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45" outlineLevel="1" x14ac:dyDescent="0.2">
      <c r="A233" s="164">
        <v>60</v>
      </c>
      <c r="B233" s="165" t="s">
        <v>417</v>
      </c>
      <c r="C233" s="174" t="s">
        <v>418</v>
      </c>
      <c r="D233" s="166" t="s">
        <v>221</v>
      </c>
      <c r="E233" s="167">
        <v>174</v>
      </c>
      <c r="F233" s="168"/>
      <c r="G233" s="169">
        <f>ROUND(E233*F233,2)</f>
        <v>0</v>
      </c>
      <c r="H233" s="168">
        <v>294.86</v>
      </c>
      <c r="I233" s="169">
        <f>ROUND(E233*H233,2)</f>
        <v>51305.64</v>
      </c>
      <c r="J233" s="168">
        <v>126.14</v>
      </c>
      <c r="K233" s="169">
        <f>ROUND(E233*J233,2)</f>
        <v>21948.36</v>
      </c>
      <c r="L233" s="169">
        <v>21</v>
      </c>
      <c r="M233" s="169">
        <f>G233*(1+L233/100)</f>
        <v>0</v>
      </c>
      <c r="N233" s="169">
        <v>0.22133</v>
      </c>
      <c r="O233" s="169">
        <f>ROUND(E233*N233,2)</f>
        <v>38.51</v>
      </c>
      <c r="P233" s="169">
        <v>0</v>
      </c>
      <c r="Q233" s="169">
        <f>ROUND(E233*P233,2)</f>
        <v>0</v>
      </c>
      <c r="R233" s="169" t="s">
        <v>206</v>
      </c>
      <c r="S233" s="169" t="s">
        <v>141</v>
      </c>
      <c r="T233" s="170" t="s">
        <v>207</v>
      </c>
      <c r="U233" s="156">
        <v>0.27</v>
      </c>
      <c r="V233" s="156">
        <f>ROUND(E233*U233,2)</f>
        <v>46.98</v>
      </c>
      <c r="W233" s="156"/>
      <c r="X233" s="156" t="s">
        <v>208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209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52" t="s">
        <v>415</v>
      </c>
      <c r="D234" s="253"/>
      <c r="E234" s="253"/>
      <c r="F234" s="253"/>
      <c r="G234" s="253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223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0" t="s">
        <v>419</v>
      </c>
      <c r="D235" s="178"/>
      <c r="E235" s="179">
        <v>174</v>
      </c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211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239"/>
      <c r="D236" s="240"/>
      <c r="E236" s="240"/>
      <c r="F236" s="240"/>
      <c r="G236" s="240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147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45" outlineLevel="1" x14ac:dyDescent="0.2">
      <c r="A237" s="164">
        <v>61</v>
      </c>
      <c r="B237" s="165" t="s">
        <v>420</v>
      </c>
      <c r="C237" s="174" t="s">
        <v>421</v>
      </c>
      <c r="D237" s="166" t="s">
        <v>221</v>
      </c>
      <c r="E237" s="167">
        <v>12.5</v>
      </c>
      <c r="F237" s="168"/>
      <c r="G237" s="169">
        <f>ROUND(E237*F237,2)</f>
        <v>0</v>
      </c>
      <c r="H237" s="168">
        <v>258.86</v>
      </c>
      <c r="I237" s="169">
        <f>ROUND(E237*H237,2)</f>
        <v>3235.75</v>
      </c>
      <c r="J237" s="168">
        <v>126.14</v>
      </c>
      <c r="K237" s="169">
        <f>ROUND(E237*J237,2)</f>
        <v>1576.75</v>
      </c>
      <c r="L237" s="169">
        <v>21</v>
      </c>
      <c r="M237" s="169">
        <f>G237*(1+L237/100)</f>
        <v>0</v>
      </c>
      <c r="N237" s="169">
        <v>0.19520000000000001</v>
      </c>
      <c r="O237" s="169">
        <f>ROUND(E237*N237,2)</f>
        <v>2.44</v>
      </c>
      <c r="P237" s="169">
        <v>0</v>
      </c>
      <c r="Q237" s="169">
        <f>ROUND(E237*P237,2)</f>
        <v>0</v>
      </c>
      <c r="R237" s="169" t="s">
        <v>206</v>
      </c>
      <c r="S237" s="169" t="s">
        <v>141</v>
      </c>
      <c r="T237" s="170" t="s">
        <v>207</v>
      </c>
      <c r="U237" s="156">
        <v>0.27</v>
      </c>
      <c r="V237" s="156">
        <f>ROUND(E237*U237,2)</f>
        <v>3.38</v>
      </c>
      <c r="W237" s="156"/>
      <c r="X237" s="156" t="s">
        <v>208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209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52" t="s">
        <v>415</v>
      </c>
      <c r="D238" s="253"/>
      <c r="E238" s="253"/>
      <c r="F238" s="253"/>
      <c r="G238" s="253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223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0" t="s">
        <v>422</v>
      </c>
      <c r="D239" s="178"/>
      <c r="E239" s="179">
        <v>12.5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211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39"/>
      <c r="D240" s="240"/>
      <c r="E240" s="240"/>
      <c r="F240" s="240"/>
      <c r="G240" s="240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147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45" outlineLevel="1" x14ac:dyDescent="0.2">
      <c r="A241" s="164">
        <v>62</v>
      </c>
      <c r="B241" s="165" t="s">
        <v>423</v>
      </c>
      <c r="C241" s="174" t="s">
        <v>424</v>
      </c>
      <c r="D241" s="166" t="s">
        <v>221</v>
      </c>
      <c r="E241" s="167">
        <v>5</v>
      </c>
      <c r="F241" s="168"/>
      <c r="G241" s="169">
        <f>ROUND(E241*F241,2)</f>
        <v>0</v>
      </c>
      <c r="H241" s="168">
        <v>475.86</v>
      </c>
      <c r="I241" s="169">
        <f>ROUND(E241*H241,2)</f>
        <v>2379.3000000000002</v>
      </c>
      <c r="J241" s="168">
        <v>126.14</v>
      </c>
      <c r="K241" s="169">
        <f>ROUND(E241*J241,2)</f>
        <v>630.70000000000005</v>
      </c>
      <c r="L241" s="169">
        <v>21</v>
      </c>
      <c r="M241" s="169">
        <f>G241*(1+L241/100)</f>
        <v>0</v>
      </c>
      <c r="N241" s="169">
        <v>0.21115999999999999</v>
      </c>
      <c r="O241" s="169">
        <f>ROUND(E241*N241,2)</f>
        <v>1.06</v>
      </c>
      <c r="P241" s="169">
        <v>0</v>
      </c>
      <c r="Q241" s="169">
        <f>ROUND(E241*P241,2)</f>
        <v>0</v>
      </c>
      <c r="R241" s="169" t="s">
        <v>206</v>
      </c>
      <c r="S241" s="169" t="s">
        <v>141</v>
      </c>
      <c r="T241" s="170" t="s">
        <v>207</v>
      </c>
      <c r="U241" s="156">
        <v>0.27</v>
      </c>
      <c r="V241" s="156">
        <f>ROUND(E241*U241,2)</f>
        <v>1.35</v>
      </c>
      <c r="W241" s="156"/>
      <c r="X241" s="156" t="s">
        <v>208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209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52" t="s">
        <v>415</v>
      </c>
      <c r="D242" s="253"/>
      <c r="E242" s="253"/>
      <c r="F242" s="253"/>
      <c r="G242" s="253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223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0" t="s">
        <v>425</v>
      </c>
      <c r="D243" s="178"/>
      <c r="E243" s="179">
        <v>5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211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39"/>
      <c r="D244" s="240"/>
      <c r="E244" s="240"/>
      <c r="F244" s="240"/>
      <c r="G244" s="240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147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45" outlineLevel="1" x14ac:dyDescent="0.2">
      <c r="A245" s="164">
        <v>63</v>
      </c>
      <c r="B245" s="165" t="s">
        <v>426</v>
      </c>
      <c r="C245" s="174" t="s">
        <v>427</v>
      </c>
      <c r="D245" s="166" t="s">
        <v>387</v>
      </c>
      <c r="E245" s="167">
        <v>12</v>
      </c>
      <c r="F245" s="168"/>
      <c r="G245" s="169">
        <f>ROUND(E245*F245,2)</f>
        <v>0</v>
      </c>
      <c r="H245" s="168">
        <v>2653.34</v>
      </c>
      <c r="I245" s="169">
        <f>ROUND(E245*H245,2)</f>
        <v>31840.080000000002</v>
      </c>
      <c r="J245" s="168">
        <v>256.66000000000003</v>
      </c>
      <c r="K245" s="169">
        <f>ROUND(E245*J245,2)</f>
        <v>3079.92</v>
      </c>
      <c r="L245" s="169">
        <v>21</v>
      </c>
      <c r="M245" s="169">
        <f>G245*(1+L245/100)</f>
        <v>0</v>
      </c>
      <c r="N245" s="169">
        <v>0.628</v>
      </c>
      <c r="O245" s="169">
        <f>ROUND(E245*N245,2)</f>
        <v>7.54</v>
      </c>
      <c r="P245" s="169">
        <v>0</v>
      </c>
      <c r="Q245" s="169">
        <f>ROUND(E245*P245,2)</f>
        <v>0</v>
      </c>
      <c r="R245" s="169" t="s">
        <v>206</v>
      </c>
      <c r="S245" s="169" t="s">
        <v>141</v>
      </c>
      <c r="T245" s="170" t="s">
        <v>207</v>
      </c>
      <c r="U245" s="156">
        <v>0.42</v>
      </c>
      <c r="V245" s="156">
        <f>ROUND(E245*U245,2)</f>
        <v>5.04</v>
      </c>
      <c r="W245" s="156"/>
      <c r="X245" s="156" t="s">
        <v>208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209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52" t="s">
        <v>415</v>
      </c>
      <c r="D246" s="253"/>
      <c r="E246" s="253"/>
      <c r="F246" s="253"/>
      <c r="G246" s="253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223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0" t="s">
        <v>428</v>
      </c>
      <c r="D247" s="178"/>
      <c r="E247" s="179">
        <v>12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211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39"/>
      <c r="D248" s="240"/>
      <c r="E248" s="240"/>
      <c r="F248" s="240"/>
      <c r="G248" s="240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147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45" outlineLevel="1" x14ac:dyDescent="0.2">
      <c r="A249" s="164">
        <v>64</v>
      </c>
      <c r="B249" s="165" t="s">
        <v>429</v>
      </c>
      <c r="C249" s="174" t="s">
        <v>430</v>
      </c>
      <c r="D249" s="166" t="s">
        <v>387</v>
      </c>
      <c r="E249" s="167">
        <v>1</v>
      </c>
      <c r="F249" s="168"/>
      <c r="G249" s="169">
        <f>ROUND(E249*F249,2)</f>
        <v>0</v>
      </c>
      <c r="H249" s="168">
        <v>2648.34</v>
      </c>
      <c r="I249" s="169">
        <f>ROUND(E249*H249,2)</f>
        <v>2648.34</v>
      </c>
      <c r="J249" s="168">
        <v>256.66000000000003</v>
      </c>
      <c r="K249" s="169">
        <f>ROUND(E249*J249,2)</f>
        <v>256.66000000000003</v>
      </c>
      <c r="L249" s="169">
        <v>21</v>
      </c>
      <c r="M249" s="169">
        <f>G249*(1+L249/100)</f>
        <v>0</v>
      </c>
      <c r="N249" s="169">
        <v>0.6179</v>
      </c>
      <c r="O249" s="169">
        <f>ROUND(E249*N249,2)</f>
        <v>0.62</v>
      </c>
      <c r="P249" s="169">
        <v>0</v>
      </c>
      <c r="Q249" s="169">
        <f>ROUND(E249*P249,2)</f>
        <v>0</v>
      </c>
      <c r="R249" s="169" t="s">
        <v>206</v>
      </c>
      <c r="S249" s="169" t="s">
        <v>141</v>
      </c>
      <c r="T249" s="170" t="s">
        <v>207</v>
      </c>
      <c r="U249" s="156">
        <v>0.42399999999999999</v>
      </c>
      <c r="V249" s="156">
        <f>ROUND(E249*U249,2)</f>
        <v>0.42</v>
      </c>
      <c r="W249" s="156"/>
      <c r="X249" s="156" t="s">
        <v>208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209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52" t="s">
        <v>415</v>
      </c>
      <c r="D250" s="253"/>
      <c r="E250" s="253"/>
      <c r="F250" s="253"/>
      <c r="G250" s="253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223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39"/>
      <c r="D251" s="240"/>
      <c r="E251" s="240"/>
      <c r="F251" s="240"/>
      <c r="G251" s="240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147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45" outlineLevel="1" x14ac:dyDescent="0.2">
      <c r="A252" s="164">
        <v>65</v>
      </c>
      <c r="B252" s="165" t="s">
        <v>431</v>
      </c>
      <c r="C252" s="174" t="s">
        <v>432</v>
      </c>
      <c r="D252" s="166" t="s">
        <v>387</v>
      </c>
      <c r="E252" s="167">
        <v>1</v>
      </c>
      <c r="F252" s="168"/>
      <c r="G252" s="169">
        <f>ROUND(E252*F252,2)</f>
        <v>0</v>
      </c>
      <c r="H252" s="168">
        <v>2653.34</v>
      </c>
      <c r="I252" s="169">
        <f>ROUND(E252*H252,2)</f>
        <v>2653.34</v>
      </c>
      <c r="J252" s="168">
        <v>256.66000000000003</v>
      </c>
      <c r="K252" s="169">
        <f>ROUND(E252*J252,2)</f>
        <v>256.66000000000003</v>
      </c>
      <c r="L252" s="169">
        <v>21</v>
      </c>
      <c r="M252" s="169">
        <f>G252*(1+L252/100)</f>
        <v>0</v>
      </c>
      <c r="N252" s="169">
        <v>0.628</v>
      </c>
      <c r="O252" s="169">
        <f>ROUND(E252*N252,2)</f>
        <v>0.63</v>
      </c>
      <c r="P252" s="169">
        <v>0</v>
      </c>
      <c r="Q252" s="169">
        <f>ROUND(E252*P252,2)</f>
        <v>0</v>
      </c>
      <c r="R252" s="169" t="s">
        <v>206</v>
      </c>
      <c r="S252" s="169" t="s">
        <v>141</v>
      </c>
      <c r="T252" s="170" t="s">
        <v>207</v>
      </c>
      <c r="U252" s="156">
        <v>0.42399999999999999</v>
      </c>
      <c r="V252" s="156">
        <f>ROUND(E252*U252,2)</f>
        <v>0.42</v>
      </c>
      <c r="W252" s="156"/>
      <c r="X252" s="156" t="s">
        <v>208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209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52" t="s">
        <v>415</v>
      </c>
      <c r="D253" s="253"/>
      <c r="E253" s="253"/>
      <c r="F253" s="253"/>
      <c r="G253" s="253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223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39"/>
      <c r="D254" s="240"/>
      <c r="E254" s="240"/>
      <c r="F254" s="240"/>
      <c r="G254" s="240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147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">
      <c r="A255" s="158" t="s">
        <v>136</v>
      </c>
      <c r="B255" s="159" t="s">
        <v>92</v>
      </c>
      <c r="C255" s="173" t="s">
        <v>93</v>
      </c>
      <c r="D255" s="160"/>
      <c r="E255" s="161"/>
      <c r="F255" s="162"/>
      <c r="G255" s="162">
        <f>SUMIF(AG256:AG258,"&lt;&gt;NOR",G256:G258)</f>
        <v>0</v>
      </c>
      <c r="H255" s="162"/>
      <c r="I255" s="162">
        <f>SUM(I256:I258)</f>
        <v>0</v>
      </c>
      <c r="J255" s="162"/>
      <c r="K255" s="162">
        <f>SUM(K256:K258)</f>
        <v>106</v>
      </c>
      <c r="L255" s="162"/>
      <c r="M255" s="162">
        <f>SUM(M256:M258)</f>
        <v>0</v>
      </c>
      <c r="N255" s="162"/>
      <c r="O255" s="162">
        <f>SUM(O256:O258)</f>
        <v>0</v>
      </c>
      <c r="P255" s="162"/>
      <c r="Q255" s="162">
        <f>SUM(Q256:Q258)</f>
        <v>0</v>
      </c>
      <c r="R255" s="162"/>
      <c r="S255" s="162"/>
      <c r="T255" s="163"/>
      <c r="U255" s="157"/>
      <c r="V255" s="157">
        <f>SUM(V256:V258)</f>
        <v>0.25</v>
      </c>
      <c r="W255" s="157"/>
      <c r="X255" s="157"/>
      <c r="AG255" t="s">
        <v>137</v>
      </c>
    </row>
    <row r="256" spans="1:60" outlineLevel="1" x14ac:dyDescent="0.2">
      <c r="A256" s="164">
        <v>66</v>
      </c>
      <c r="B256" s="165" t="s">
        <v>433</v>
      </c>
      <c r="C256" s="174" t="s">
        <v>434</v>
      </c>
      <c r="D256" s="166" t="s">
        <v>387</v>
      </c>
      <c r="E256" s="167">
        <v>1</v>
      </c>
      <c r="F256" s="168"/>
      <c r="G256" s="169">
        <f>ROUND(E256*F256,2)</f>
        <v>0</v>
      </c>
      <c r="H256" s="168">
        <v>0</v>
      </c>
      <c r="I256" s="169">
        <f>ROUND(E256*H256,2)</f>
        <v>0</v>
      </c>
      <c r="J256" s="168">
        <v>106</v>
      </c>
      <c r="K256" s="169">
        <f>ROUND(E256*J256,2)</f>
        <v>106</v>
      </c>
      <c r="L256" s="169">
        <v>21</v>
      </c>
      <c r="M256" s="169">
        <f>G256*(1+L256/100)</f>
        <v>0</v>
      </c>
      <c r="N256" s="169">
        <v>0</v>
      </c>
      <c r="O256" s="169">
        <f>ROUND(E256*N256,2)</f>
        <v>0</v>
      </c>
      <c r="P256" s="169">
        <v>0</v>
      </c>
      <c r="Q256" s="169">
        <f>ROUND(E256*P256,2)</f>
        <v>0</v>
      </c>
      <c r="R256" s="169" t="s">
        <v>206</v>
      </c>
      <c r="S256" s="169" t="s">
        <v>141</v>
      </c>
      <c r="T256" s="170" t="s">
        <v>207</v>
      </c>
      <c r="U256" s="156">
        <v>0.25</v>
      </c>
      <c r="V256" s="156">
        <f>ROUND(E256*U256,2)</f>
        <v>0.25</v>
      </c>
      <c r="W256" s="156"/>
      <c r="X256" s="156" t="s">
        <v>208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209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52" t="s">
        <v>435</v>
      </c>
      <c r="D257" s="253"/>
      <c r="E257" s="253"/>
      <c r="F257" s="253"/>
      <c r="G257" s="253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223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39"/>
      <c r="D258" s="240"/>
      <c r="E258" s="240"/>
      <c r="F258" s="240"/>
      <c r="G258" s="240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147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158" t="s">
        <v>136</v>
      </c>
      <c r="B259" s="159" t="s">
        <v>94</v>
      </c>
      <c r="C259" s="173" t="s">
        <v>95</v>
      </c>
      <c r="D259" s="160"/>
      <c r="E259" s="161"/>
      <c r="F259" s="162"/>
      <c r="G259" s="162">
        <f>SUMIF(AG260:AG262,"&lt;&gt;NOR",G260:G262)</f>
        <v>0</v>
      </c>
      <c r="H259" s="162"/>
      <c r="I259" s="162">
        <f>SUM(I260:I262)</f>
        <v>0</v>
      </c>
      <c r="J259" s="162"/>
      <c r="K259" s="162">
        <f>SUM(K260:K262)</f>
        <v>156400.15</v>
      </c>
      <c r="L259" s="162"/>
      <c r="M259" s="162">
        <f>SUM(M260:M262)</f>
        <v>0</v>
      </c>
      <c r="N259" s="162"/>
      <c r="O259" s="162">
        <f>SUM(O260:O262)</f>
        <v>0</v>
      </c>
      <c r="P259" s="162"/>
      <c r="Q259" s="162">
        <f>SUM(Q260:Q262)</f>
        <v>0</v>
      </c>
      <c r="R259" s="162"/>
      <c r="S259" s="162"/>
      <c r="T259" s="163"/>
      <c r="U259" s="157"/>
      <c r="V259" s="157">
        <f>SUM(V260:V262)</f>
        <v>275.38</v>
      </c>
      <c r="W259" s="157"/>
      <c r="X259" s="157"/>
      <c r="AG259" t="s">
        <v>137</v>
      </c>
    </row>
    <row r="260" spans="1:60" outlineLevel="1" x14ac:dyDescent="0.2">
      <c r="A260" s="164">
        <v>67</v>
      </c>
      <c r="B260" s="165" t="s">
        <v>436</v>
      </c>
      <c r="C260" s="174" t="s">
        <v>437</v>
      </c>
      <c r="D260" s="166" t="s">
        <v>272</v>
      </c>
      <c r="E260" s="167">
        <v>706.09547999999995</v>
      </c>
      <c r="F260" s="168"/>
      <c r="G260" s="169">
        <f>ROUND(E260*F260,2)</f>
        <v>0</v>
      </c>
      <c r="H260" s="168">
        <v>0</v>
      </c>
      <c r="I260" s="169">
        <f>ROUND(E260*H260,2)</f>
        <v>0</v>
      </c>
      <c r="J260" s="168">
        <v>221.5</v>
      </c>
      <c r="K260" s="169">
        <f>ROUND(E260*J260,2)</f>
        <v>156400.15</v>
      </c>
      <c r="L260" s="169">
        <v>21</v>
      </c>
      <c r="M260" s="169">
        <f>G260*(1+L260/100)</f>
        <v>0</v>
      </c>
      <c r="N260" s="169">
        <v>0</v>
      </c>
      <c r="O260" s="169">
        <f>ROUND(E260*N260,2)</f>
        <v>0</v>
      </c>
      <c r="P260" s="169">
        <v>0</v>
      </c>
      <c r="Q260" s="169">
        <f>ROUND(E260*P260,2)</f>
        <v>0</v>
      </c>
      <c r="R260" s="169" t="s">
        <v>206</v>
      </c>
      <c r="S260" s="169" t="s">
        <v>141</v>
      </c>
      <c r="T260" s="170" t="s">
        <v>207</v>
      </c>
      <c r="U260" s="156">
        <v>0.39</v>
      </c>
      <c r="V260" s="156">
        <f>ROUND(E260*U260,2)</f>
        <v>275.38</v>
      </c>
      <c r="W260" s="156"/>
      <c r="X260" s="156" t="s">
        <v>438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439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52" t="s">
        <v>440</v>
      </c>
      <c r="D261" s="253"/>
      <c r="E261" s="253"/>
      <c r="F261" s="253"/>
      <c r="G261" s="253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223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39"/>
      <c r="D262" s="240"/>
      <c r="E262" s="240"/>
      <c r="F262" s="240"/>
      <c r="G262" s="240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147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x14ac:dyDescent="0.2">
      <c r="A263" s="158" t="s">
        <v>136</v>
      </c>
      <c r="B263" s="159" t="s">
        <v>102</v>
      </c>
      <c r="C263" s="173" t="s">
        <v>103</v>
      </c>
      <c r="D263" s="160"/>
      <c r="E263" s="161"/>
      <c r="F263" s="162"/>
      <c r="G263" s="162">
        <f>SUMIF(AG264:AG279,"&lt;&gt;NOR",G264:G279)</f>
        <v>0</v>
      </c>
      <c r="H263" s="162"/>
      <c r="I263" s="162">
        <f>SUM(I264:I279)</f>
        <v>0</v>
      </c>
      <c r="J263" s="162"/>
      <c r="K263" s="162">
        <f>SUM(K264:K279)</f>
        <v>243346.38</v>
      </c>
      <c r="L263" s="162"/>
      <c r="M263" s="162">
        <f>SUM(M264:M279)</f>
        <v>0</v>
      </c>
      <c r="N263" s="162"/>
      <c r="O263" s="162">
        <f>SUM(O264:O279)</f>
        <v>0</v>
      </c>
      <c r="P263" s="162"/>
      <c r="Q263" s="162">
        <f>SUM(Q264:Q279)</f>
        <v>0</v>
      </c>
      <c r="R263" s="162"/>
      <c r="S263" s="162"/>
      <c r="T263" s="163"/>
      <c r="U263" s="157"/>
      <c r="V263" s="157">
        <f>SUM(V264:V279)</f>
        <v>183.2</v>
      </c>
      <c r="W263" s="157"/>
      <c r="X263" s="157"/>
      <c r="AG263" t="s">
        <v>137</v>
      </c>
    </row>
    <row r="264" spans="1:60" outlineLevel="1" x14ac:dyDescent="0.2">
      <c r="A264" s="164">
        <v>68</v>
      </c>
      <c r="B264" s="165" t="s">
        <v>441</v>
      </c>
      <c r="C264" s="174" t="s">
        <v>442</v>
      </c>
      <c r="D264" s="166" t="s">
        <v>272</v>
      </c>
      <c r="E264" s="167">
        <v>373.87</v>
      </c>
      <c r="F264" s="168"/>
      <c r="G264" s="169">
        <f>ROUND(E264*F264,2)</f>
        <v>0</v>
      </c>
      <c r="H264" s="168">
        <v>0</v>
      </c>
      <c r="I264" s="169">
        <f>ROUND(E264*H264,2)</f>
        <v>0</v>
      </c>
      <c r="J264" s="168">
        <v>225</v>
      </c>
      <c r="K264" s="169">
        <f>ROUND(E264*J264,2)</f>
        <v>84120.75</v>
      </c>
      <c r="L264" s="169">
        <v>21</v>
      </c>
      <c r="M264" s="169">
        <f>G264*(1+L264/100)</f>
        <v>0</v>
      </c>
      <c r="N264" s="169">
        <v>0</v>
      </c>
      <c r="O264" s="169">
        <f>ROUND(E264*N264,2)</f>
        <v>0</v>
      </c>
      <c r="P264" s="169">
        <v>0</v>
      </c>
      <c r="Q264" s="169">
        <f>ROUND(E264*P264,2)</f>
        <v>0</v>
      </c>
      <c r="R264" s="169" t="s">
        <v>443</v>
      </c>
      <c r="S264" s="169" t="s">
        <v>141</v>
      </c>
      <c r="T264" s="170" t="s">
        <v>207</v>
      </c>
      <c r="U264" s="156">
        <v>0.49</v>
      </c>
      <c r="V264" s="156">
        <f>ROUND(E264*U264,2)</f>
        <v>183.2</v>
      </c>
      <c r="W264" s="156"/>
      <c r="X264" s="156" t="s">
        <v>444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445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37" t="s">
        <v>446</v>
      </c>
      <c r="D265" s="238"/>
      <c r="E265" s="238"/>
      <c r="F265" s="238"/>
      <c r="G265" s="238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146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39"/>
      <c r="D266" s="240"/>
      <c r="E266" s="240"/>
      <c r="F266" s="240"/>
      <c r="G266" s="240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147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4">
        <v>69</v>
      </c>
      <c r="B267" s="165" t="s">
        <v>447</v>
      </c>
      <c r="C267" s="174" t="s">
        <v>448</v>
      </c>
      <c r="D267" s="166" t="s">
        <v>272</v>
      </c>
      <c r="E267" s="167">
        <v>5234.18</v>
      </c>
      <c r="F267" s="168"/>
      <c r="G267" s="169">
        <f>ROUND(E267*F267,2)</f>
        <v>0</v>
      </c>
      <c r="H267" s="168">
        <v>0</v>
      </c>
      <c r="I267" s="169">
        <f>ROUND(E267*H267,2)</f>
        <v>0</v>
      </c>
      <c r="J267" s="168">
        <v>15.7</v>
      </c>
      <c r="K267" s="169">
        <f>ROUND(E267*J267,2)</f>
        <v>82176.63</v>
      </c>
      <c r="L267" s="169">
        <v>21</v>
      </c>
      <c r="M267" s="169">
        <f>G267*(1+L267/100)</f>
        <v>0</v>
      </c>
      <c r="N267" s="169">
        <v>0</v>
      </c>
      <c r="O267" s="169">
        <f>ROUND(E267*N267,2)</f>
        <v>0</v>
      </c>
      <c r="P267" s="169">
        <v>0</v>
      </c>
      <c r="Q267" s="169">
        <f>ROUND(E267*P267,2)</f>
        <v>0</v>
      </c>
      <c r="R267" s="169" t="s">
        <v>443</v>
      </c>
      <c r="S267" s="169" t="s">
        <v>141</v>
      </c>
      <c r="T267" s="170" t="s">
        <v>207</v>
      </c>
      <c r="U267" s="156">
        <v>0</v>
      </c>
      <c r="V267" s="156">
        <f>ROUND(E267*U267,2)</f>
        <v>0</v>
      </c>
      <c r="W267" s="156"/>
      <c r="X267" s="156" t="s">
        <v>444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445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48"/>
      <c r="D268" s="249"/>
      <c r="E268" s="249"/>
      <c r="F268" s="249"/>
      <c r="G268" s="249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147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64">
        <v>70</v>
      </c>
      <c r="B269" s="165" t="s">
        <v>449</v>
      </c>
      <c r="C269" s="174" t="s">
        <v>450</v>
      </c>
      <c r="D269" s="166" t="s">
        <v>272</v>
      </c>
      <c r="E269" s="167">
        <v>78.099999999999994</v>
      </c>
      <c r="F269" s="168"/>
      <c r="G269" s="169">
        <f>ROUND(E269*F269,2)</f>
        <v>0</v>
      </c>
      <c r="H269" s="168">
        <v>0</v>
      </c>
      <c r="I269" s="169">
        <f>ROUND(E269*H269,2)</f>
        <v>0</v>
      </c>
      <c r="J269" s="168">
        <v>300</v>
      </c>
      <c r="K269" s="169">
        <f>ROUND(E269*J269,2)</f>
        <v>23430</v>
      </c>
      <c r="L269" s="169">
        <v>21</v>
      </c>
      <c r="M269" s="169">
        <f>G269*(1+L269/100)</f>
        <v>0</v>
      </c>
      <c r="N269" s="169">
        <v>0</v>
      </c>
      <c r="O269" s="169">
        <f>ROUND(E269*N269,2)</f>
        <v>0</v>
      </c>
      <c r="P269" s="169">
        <v>0</v>
      </c>
      <c r="Q269" s="169">
        <f>ROUND(E269*P269,2)</f>
        <v>0</v>
      </c>
      <c r="R269" s="169" t="s">
        <v>443</v>
      </c>
      <c r="S269" s="169" t="s">
        <v>141</v>
      </c>
      <c r="T269" s="170" t="s">
        <v>207</v>
      </c>
      <c r="U269" s="156">
        <v>0</v>
      </c>
      <c r="V269" s="156">
        <f>ROUND(E269*U269,2)</f>
        <v>0</v>
      </c>
      <c r="W269" s="156"/>
      <c r="X269" s="156" t="s">
        <v>208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209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0" t="s">
        <v>451</v>
      </c>
      <c r="D270" s="178"/>
      <c r="E270" s="179">
        <v>78.099999999999994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211</v>
      </c>
      <c r="AH270" s="147">
        <v>7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39"/>
      <c r="D271" s="240"/>
      <c r="E271" s="240"/>
      <c r="F271" s="240"/>
      <c r="G271" s="240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147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64">
        <v>71</v>
      </c>
      <c r="B272" s="165" t="s">
        <v>452</v>
      </c>
      <c r="C272" s="174" t="s">
        <v>453</v>
      </c>
      <c r="D272" s="166" t="s">
        <v>272</v>
      </c>
      <c r="E272" s="167">
        <v>219.45</v>
      </c>
      <c r="F272" s="168"/>
      <c r="G272" s="169">
        <f>ROUND(E272*F272,2)</f>
        <v>0</v>
      </c>
      <c r="H272" s="168">
        <v>0</v>
      </c>
      <c r="I272" s="169">
        <f>ROUND(E272*H272,2)</f>
        <v>0</v>
      </c>
      <c r="J272" s="168">
        <v>140</v>
      </c>
      <c r="K272" s="169">
        <f>ROUND(E272*J272,2)</f>
        <v>30723</v>
      </c>
      <c r="L272" s="169">
        <v>21</v>
      </c>
      <c r="M272" s="169">
        <f>G272*(1+L272/100)</f>
        <v>0</v>
      </c>
      <c r="N272" s="169">
        <v>0</v>
      </c>
      <c r="O272" s="169">
        <f>ROUND(E272*N272,2)</f>
        <v>0</v>
      </c>
      <c r="P272" s="169">
        <v>0</v>
      </c>
      <c r="Q272" s="169">
        <f>ROUND(E272*P272,2)</f>
        <v>0</v>
      </c>
      <c r="R272" s="169" t="s">
        <v>232</v>
      </c>
      <c r="S272" s="169" t="s">
        <v>141</v>
      </c>
      <c r="T272" s="170" t="s">
        <v>207</v>
      </c>
      <c r="U272" s="156">
        <v>0</v>
      </c>
      <c r="V272" s="156">
        <f>ROUND(E272*U272,2)</f>
        <v>0</v>
      </c>
      <c r="W272" s="156"/>
      <c r="X272" s="156" t="s">
        <v>208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209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0" t="s">
        <v>454</v>
      </c>
      <c r="D273" s="178"/>
      <c r="E273" s="179">
        <v>74.25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211</v>
      </c>
      <c r="AH273" s="147">
        <v>7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0" t="s">
        <v>455</v>
      </c>
      <c r="D274" s="178"/>
      <c r="E274" s="179">
        <v>145.19999999999999</v>
      </c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211</v>
      </c>
      <c r="AH274" s="147">
        <v>7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39"/>
      <c r="D275" s="240"/>
      <c r="E275" s="240"/>
      <c r="F275" s="240"/>
      <c r="G275" s="240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147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4">
        <v>72</v>
      </c>
      <c r="B276" s="165" t="s">
        <v>456</v>
      </c>
      <c r="C276" s="174" t="s">
        <v>457</v>
      </c>
      <c r="D276" s="166" t="s">
        <v>272</v>
      </c>
      <c r="E276" s="167">
        <v>76.319999999999993</v>
      </c>
      <c r="F276" s="168"/>
      <c r="G276" s="169">
        <f>ROUND(E276*F276,2)</f>
        <v>0</v>
      </c>
      <c r="H276" s="168">
        <v>0</v>
      </c>
      <c r="I276" s="169">
        <f>ROUND(E276*H276,2)</f>
        <v>0</v>
      </c>
      <c r="J276" s="168">
        <v>300</v>
      </c>
      <c r="K276" s="169">
        <f>ROUND(E276*J276,2)</f>
        <v>22896</v>
      </c>
      <c r="L276" s="169">
        <v>21</v>
      </c>
      <c r="M276" s="169">
        <f>G276*(1+L276/100)</f>
        <v>0</v>
      </c>
      <c r="N276" s="169">
        <v>0</v>
      </c>
      <c r="O276" s="169">
        <f>ROUND(E276*N276,2)</f>
        <v>0</v>
      </c>
      <c r="P276" s="169">
        <v>0</v>
      </c>
      <c r="Q276" s="169">
        <f>ROUND(E276*P276,2)</f>
        <v>0</v>
      </c>
      <c r="R276" s="169" t="s">
        <v>443</v>
      </c>
      <c r="S276" s="169" t="s">
        <v>458</v>
      </c>
      <c r="T276" s="170" t="s">
        <v>458</v>
      </c>
      <c r="U276" s="156">
        <v>0</v>
      </c>
      <c r="V276" s="156">
        <f>ROUND(E276*U276,2)</f>
        <v>0</v>
      </c>
      <c r="W276" s="156"/>
      <c r="X276" s="156" t="s">
        <v>208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209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0" t="s">
        <v>459</v>
      </c>
      <c r="D277" s="178"/>
      <c r="E277" s="179">
        <v>70.47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211</v>
      </c>
      <c r="AH277" s="147">
        <v>7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0" t="s">
        <v>460</v>
      </c>
      <c r="D278" s="178"/>
      <c r="E278" s="179">
        <v>5.85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211</v>
      </c>
      <c r="AH278" s="147">
        <v>7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39"/>
      <c r="D279" s="240"/>
      <c r="E279" s="240"/>
      <c r="F279" s="240"/>
      <c r="G279" s="240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147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3"/>
      <c r="B280" s="4"/>
      <c r="C280" s="175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AE280">
        <v>15</v>
      </c>
      <c r="AF280">
        <v>21</v>
      </c>
      <c r="AG280" t="s">
        <v>123</v>
      </c>
    </row>
    <row r="281" spans="1:60" x14ac:dyDescent="0.2">
      <c r="A281" s="150"/>
      <c r="B281" s="151" t="s">
        <v>29</v>
      </c>
      <c r="C281" s="176"/>
      <c r="D281" s="152"/>
      <c r="E281" s="153"/>
      <c r="F281" s="153"/>
      <c r="G281" s="172">
        <f>G8+G131+G143+G148+G193+G208+G255+G259+G263</f>
        <v>0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AE281">
        <f>SUMIF(L7:L279,AE280,G7:G279)</f>
        <v>0</v>
      </c>
      <c r="AF281">
        <f>SUMIF(L7:L279,AF280,G7:G279)</f>
        <v>0</v>
      </c>
      <c r="AG281" t="s">
        <v>172</v>
      </c>
    </row>
    <row r="282" spans="1:60" x14ac:dyDescent="0.2">
      <c r="C282" s="177"/>
      <c r="D282" s="10"/>
      <c r="AG282" t="s">
        <v>173</v>
      </c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hTFKV81ksG03qKVTG8O+bDdDUJKzOikvnv3rCIT5twmp/JCoyTvtdvdRNxzRTadDTA3AhwsyX9TRJEbHvd9Q==" saltValue="W59Oi78Hj5G556ZT3EuzYQ==" spinCount="100000" sheet="1"/>
  <mergeCells count="119"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C12:G12"/>
    <mergeCell ref="C15:G15"/>
    <mergeCell ref="C42:G42"/>
    <mergeCell ref="C44:G44"/>
    <mergeCell ref="C46:G46"/>
    <mergeCell ref="C48:G48"/>
    <mergeCell ref="C51:G51"/>
    <mergeCell ref="C53:G53"/>
    <mergeCell ref="C30:G30"/>
    <mergeCell ref="C32:G32"/>
    <mergeCell ref="C34:G34"/>
    <mergeCell ref="C36:G36"/>
    <mergeCell ref="C38:G38"/>
    <mergeCell ref="C40:G40"/>
    <mergeCell ref="C70:G70"/>
    <mergeCell ref="C72:G72"/>
    <mergeCell ref="C75:G75"/>
    <mergeCell ref="C78:G78"/>
    <mergeCell ref="C81:G81"/>
    <mergeCell ref="C83:G83"/>
    <mergeCell ref="C55:G55"/>
    <mergeCell ref="C57:G57"/>
    <mergeCell ref="C60:G60"/>
    <mergeCell ref="C62:G62"/>
    <mergeCell ref="C64:G64"/>
    <mergeCell ref="C66:G66"/>
    <mergeCell ref="C99:G99"/>
    <mergeCell ref="C101:G101"/>
    <mergeCell ref="C103:G103"/>
    <mergeCell ref="C105:G105"/>
    <mergeCell ref="C107:G107"/>
    <mergeCell ref="C109:G109"/>
    <mergeCell ref="C86:G86"/>
    <mergeCell ref="C88:G88"/>
    <mergeCell ref="C90:G90"/>
    <mergeCell ref="C93:G93"/>
    <mergeCell ref="C95:G95"/>
    <mergeCell ref="C97:G97"/>
    <mergeCell ref="C130:G130"/>
    <mergeCell ref="C133:G133"/>
    <mergeCell ref="C135:G135"/>
    <mergeCell ref="C137:G137"/>
    <mergeCell ref="C139:G139"/>
    <mergeCell ref="C142:G142"/>
    <mergeCell ref="C111:G111"/>
    <mergeCell ref="C117:G117"/>
    <mergeCell ref="C119:G119"/>
    <mergeCell ref="C121:G121"/>
    <mergeCell ref="C124:G124"/>
    <mergeCell ref="C127:G127"/>
    <mergeCell ref="C161:G161"/>
    <mergeCell ref="C164:G164"/>
    <mergeCell ref="C167:G167"/>
    <mergeCell ref="C170:G170"/>
    <mergeCell ref="C173:G173"/>
    <mergeCell ref="C176:G176"/>
    <mergeCell ref="C145:G145"/>
    <mergeCell ref="C147:G147"/>
    <mergeCell ref="C150:G150"/>
    <mergeCell ref="C152:G152"/>
    <mergeCell ref="C155:G155"/>
    <mergeCell ref="C157:G157"/>
    <mergeCell ref="C195:G195"/>
    <mergeCell ref="C197:G197"/>
    <mergeCell ref="C200:G200"/>
    <mergeCell ref="C202:G202"/>
    <mergeCell ref="C204:G204"/>
    <mergeCell ref="C206:G206"/>
    <mergeCell ref="C179:G179"/>
    <mergeCell ref="C182:G182"/>
    <mergeCell ref="C184:G184"/>
    <mergeCell ref="C186:G186"/>
    <mergeCell ref="C189:G189"/>
    <mergeCell ref="C192:G192"/>
    <mergeCell ref="C219:G219"/>
    <mergeCell ref="C221:G221"/>
    <mergeCell ref="C223:G223"/>
    <mergeCell ref="C225:G225"/>
    <mergeCell ref="C228:G228"/>
    <mergeCell ref="C230:G230"/>
    <mergeCell ref="C207:G207"/>
    <mergeCell ref="C210:G210"/>
    <mergeCell ref="C212:G212"/>
    <mergeCell ref="C214:G214"/>
    <mergeCell ref="C216:G216"/>
    <mergeCell ref="C217:G217"/>
    <mergeCell ref="C244:G244"/>
    <mergeCell ref="C246:G246"/>
    <mergeCell ref="C248:G248"/>
    <mergeCell ref="C250:G250"/>
    <mergeCell ref="C251:G251"/>
    <mergeCell ref="C253:G253"/>
    <mergeCell ref="C232:G232"/>
    <mergeCell ref="C234:G234"/>
    <mergeCell ref="C236:G236"/>
    <mergeCell ref="C238:G238"/>
    <mergeCell ref="C240:G240"/>
    <mergeCell ref="C242:G242"/>
    <mergeCell ref="C266:G266"/>
    <mergeCell ref="C268:G268"/>
    <mergeCell ref="C271:G271"/>
    <mergeCell ref="C275:G275"/>
    <mergeCell ref="C279:G279"/>
    <mergeCell ref="C254:G254"/>
    <mergeCell ref="C257:G257"/>
    <mergeCell ref="C258:G258"/>
    <mergeCell ref="C261:G261"/>
    <mergeCell ref="C262:G262"/>
    <mergeCell ref="C265:G265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74" activePane="bottomLeft" state="frozen"/>
      <selection pane="bottomLeft" activeCell="F290" sqref="F290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202</v>
      </c>
      <c r="B1" s="241"/>
      <c r="C1" s="241"/>
      <c r="D1" s="241"/>
      <c r="E1" s="241"/>
      <c r="F1" s="241"/>
      <c r="G1" s="241"/>
      <c r="AG1" t="s">
        <v>108</v>
      </c>
    </row>
    <row r="2" spans="1:60" ht="25.15" customHeight="1" x14ac:dyDescent="0.2">
      <c r="A2" s="139" t="s">
        <v>7</v>
      </c>
      <c r="B2" s="48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5.15" customHeight="1" x14ac:dyDescent="0.2">
      <c r="A3" s="139" t="s">
        <v>8</v>
      </c>
      <c r="B3" s="48" t="s">
        <v>63</v>
      </c>
      <c r="C3" s="242" t="s">
        <v>64</v>
      </c>
      <c r="D3" s="243"/>
      <c r="E3" s="243"/>
      <c r="F3" s="243"/>
      <c r="G3" s="244"/>
      <c r="AC3" s="121" t="s">
        <v>109</v>
      </c>
      <c r="AG3" t="s">
        <v>113</v>
      </c>
    </row>
    <row r="4" spans="1:60" ht="25.15" customHeight="1" x14ac:dyDescent="0.2">
      <c r="A4" s="140" t="s">
        <v>9</v>
      </c>
      <c r="B4" s="141" t="s">
        <v>60</v>
      </c>
      <c r="C4" s="245" t="s">
        <v>66</v>
      </c>
      <c r="D4" s="246"/>
      <c r="E4" s="246"/>
      <c r="F4" s="246"/>
      <c r="G4" s="247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136</v>
      </c>
      <c r="B8" s="159" t="s">
        <v>58</v>
      </c>
      <c r="C8" s="173" t="s">
        <v>76</v>
      </c>
      <c r="D8" s="160"/>
      <c r="E8" s="161"/>
      <c r="F8" s="162"/>
      <c r="G8" s="162">
        <f>SUMIF(AG9:AG127,"&lt;&gt;NOR",G9:G127)</f>
        <v>0</v>
      </c>
      <c r="H8" s="162"/>
      <c r="I8" s="162">
        <f>SUM(I9:I127)</f>
        <v>23216.600000000002</v>
      </c>
      <c r="J8" s="162"/>
      <c r="K8" s="162">
        <f>SUM(K9:K127)</f>
        <v>144913.36000000002</v>
      </c>
      <c r="L8" s="162"/>
      <c r="M8" s="162">
        <f>SUM(M9:M127)</f>
        <v>0</v>
      </c>
      <c r="N8" s="162"/>
      <c r="O8" s="162">
        <f>SUM(O9:O127)</f>
        <v>42.65</v>
      </c>
      <c r="P8" s="162"/>
      <c r="Q8" s="162">
        <f>SUM(Q9:Q127)</f>
        <v>248.51999999999998</v>
      </c>
      <c r="R8" s="162"/>
      <c r="S8" s="162"/>
      <c r="T8" s="163"/>
      <c r="U8" s="157"/>
      <c r="V8" s="157">
        <f>SUM(V9:V127)</f>
        <v>219.23</v>
      </c>
      <c r="W8" s="157"/>
      <c r="X8" s="157"/>
      <c r="AG8" t="s">
        <v>137</v>
      </c>
    </row>
    <row r="9" spans="1:60" ht="22.5" outlineLevel="1" x14ac:dyDescent="0.2">
      <c r="A9" s="164">
        <v>1</v>
      </c>
      <c r="B9" s="165" t="s">
        <v>203</v>
      </c>
      <c r="C9" s="174" t="s">
        <v>204</v>
      </c>
      <c r="D9" s="166" t="s">
        <v>205</v>
      </c>
      <c r="E9" s="167">
        <v>242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45.7</v>
      </c>
      <c r="K9" s="169">
        <f>ROUND(E9*J9,2)</f>
        <v>11059.4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0.22</v>
      </c>
      <c r="Q9" s="169">
        <f>ROUND(E9*P9,2)</f>
        <v>53.24</v>
      </c>
      <c r="R9" s="169" t="s">
        <v>206</v>
      </c>
      <c r="S9" s="169" t="s">
        <v>141</v>
      </c>
      <c r="T9" s="170" t="s">
        <v>207</v>
      </c>
      <c r="U9" s="156">
        <v>7.0000000000000007E-2</v>
      </c>
      <c r="V9" s="156">
        <f>ROUND(E9*U9,2)</f>
        <v>16.940000000000001</v>
      </c>
      <c r="W9" s="156"/>
      <c r="X9" s="156" t="s">
        <v>208</v>
      </c>
      <c r="Y9" s="147"/>
      <c r="Z9" s="147"/>
      <c r="AA9" s="147"/>
      <c r="AB9" s="147"/>
      <c r="AC9" s="147"/>
      <c r="AD9" s="147"/>
      <c r="AE9" s="147"/>
      <c r="AF9" s="147"/>
      <c r="AG9" s="147" t="s">
        <v>209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0" t="s">
        <v>461</v>
      </c>
      <c r="D10" s="178"/>
      <c r="E10" s="179">
        <v>242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211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39"/>
      <c r="D11" s="240"/>
      <c r="E11" s="240"/>
      <c r="F11" s="240"/>
      <c r="G11" s="240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4">
        <v>2</v>
      </c>
      <c r="B12" s="165" t="s">
        <v>213</v>
      </c>
      <c r="C12" s="174" t="s">
        <v>214</v>
      </c>
      <c r="D12" s="166" t="s">
        <v>205</v>
      </c>
      <c r="E12" s="167">
        <v>151</v>
      </c>
      <c r="F12" s="168"/>
      <c r="G12" s="169">
        <f>ROUND(E12*F12,2)</f>
        <v>0</v>
      </c>
      <c r="H12" s="168">
        <v>0</v>
      </c>
      <c r="I12" s="169">
        <f>ROUND(E12*H12,2)</f>
        <v>0</v>
      </c>
      <c r="J12" s="168">
        <v>56</v>
      </c>
      <c r="K12" s="169">
        <f>ROUND(E12*J12,2)</f>
        <v>8456</v>
      </c>
      <c r="L12" s="169">
        <v>21</v>
      </c>
      <c r="M12" s="169">
        <f>G12*(1+L12/100)</f>
        <v>0</v>
      </c>
      <c r="N12" s="169">
        <v>0</v>
      </c>
      <c r="O12" s="169">
        <f>ROUND(E12*N12,2)</f>
        <v>0</v>
      </c>
      <c r="P12" s="169">
        <v>0.55000000000000004</v>
      </c>
      <c r="Q12" s="169">
        <f>ROUND(E12*P12,2)</f>
        <v>83.05</v>
      </c>
      <c r="R12" s="169" t="s">
        <v>206</v>
      </c>
      <c r="S12" s="169" t="s">
        <v>141</v>
      </c>
      <c r="T12" s="170" t="s">
        <v>207</v>
      </c>
      <c r="U12" s="156">
        <v>9.4500000000000001E-2</v>
      </c>
      <c r="V12" s="156">
        <f>ROUND(E12*U12,2)</f>
        <v>14.27</v>
      </c>
      <c r="W12" s="156"/>
      <c r="X12" s="156" t="s">
        <v>208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209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0" t="s">
        <v>462</v>
      </c>
      <c r="D13" s="178"/>
      <c r="E13" s="179">
        <v>151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211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39"/>
      <c r="D14" s="240"/>
      <c r="E14" s="240"/>
      <c r="F14" s="240"/>
      <c r="G14" s="240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4">
        <v>3</v>
      </c>
      <c r="B15" s="165" t="s">
        <v>216</v>
      </c>
      <c r="C15" s="174" t="s">
        <v>217</v>
      </c>
      <c r="D15" s="166" t="s">
        <v>205</v>
      </c>
      <c r="E15" s="167">
        <v>91</v>
      </c>
      <c r="F15" s="168"/>
      <c r="G15" s="169">
        <f>ROUND(E15*F15,2)</f>
        <v>0</v>
      </c>
      <c r="H15" s="168">
        <v>0</v>
      </c>
      <c r="I15" s="169">
        <f>ROUND(E15*H15,2)</f>
        <v>0</v>
      </c>
      <c r="J15" s="168">
        <v>43.6</v>
      </c>
      <c r="K15" s="169">
        <f>ROUND(E15*J15,2)</f>
        <v>3967.6</v>
      </c>
      <c r="L15" s="169">
        <v>21</v>
      </c>
      <c r="M15" s="169">
        <f>G15*(1+L15/100)</f>
        <v>0</v>
      </c>
      <c r="N15" s="169">
        <v>0</v>
      </c>
      <c r="O15" s="169">
        <f>ROUND(E15*N15,2)</f>
        <v>0</v>
      </c>
      <c r="P15" s="169">
        <v>0.66</v>
      </c>
      <c r="Q15" s="169">
        <f>ROUND(E15*P15,2)</f>
        <v>60.06</v>
      </c>
      <c r="R15" s="169" t="s">
        <v>206</v>
      </c>
      <c r="S15" s="169" t="s">
        <v>141</v>
      </c>
      <c r="T15" s="170" t="s">
        <v>207</v>
      </c>
      <c r="U15" s="156">
        <v>7.8E-2</v>
      </c>
      <c r="V15" s="156">
        <f>ROUND(E15*U15,2)</f>
        <v>7.1</v>
      </c>
      <c r="W15" s="156"/>
      <c r="X15" s="156" t="s">
        <v>208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0" t="s">
        <v>463</v>
      </c>
      <c r="D16" s="178"/>
      <c r="E16" s="179">
        <v>91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39"/>
      <c r="D17" s="240"/>
      <c r="E17" s="240"/>
      <c r="F17" s="240"/>
      <c r="G17" s="240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147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4">
        <v>4</v>
      </c>
      <c r="B18" s="165" t="s">
        <v>219</v>
      </c>
      <c r="C18" s="174" t="s">
        <v>220</v>
      </c>
      <c r="D18" s="166" t="s">
        <v>221</v>
      </c>
      <c r="E18" s="167">
        <v>171</v>
      </c>
      <c r="F18" s="168"/>
      <c r="G18" s="169">
        <f>ROUND(E18*F18,2)</f>
        <v>0</v>
      </c>
      <c r="H18" s="168">
        <v>0</v>
      </c>
      <c r="I18" s="169">
        <f>ROUND(E18*H18,2)</f>
        <v>0</v>
      </c>
      <c r="J18" s="168">
        <v>91.9</v>
      </c>
      <c r="K18" s="169">
        <f>ROUND(E18*J18,2)</f>
        <v>15714.9</v>
      </c>
      <c r="L18" s="169">
        <v>21</v>
      </c>
      <c r="M18" s="169">
        <f>G18*(1+L18/100)</f>
        <v>0</v>
      </c>
      <c r="N18" s="169">
        <v>0</v>
      </c>
      <c r="O18" s="169">
        <f>ROUND(E18*N18,2)</f>
        <v>0</v>
      </c>
      <c r="P18" s="169">
        <v>0.27</v>
      </c>
      <c r="Q18" s="169">
        <f>ROUND(E18*P18,2)</f>
        <v>46.17</v>
      </c>
      <c r="R18" s="169" t="s">
        <v>206</v>
      </c>
      <c r="S18" s="169" t="s">
        <v>141</v>
      </c>
      <c r="T18" s="170" t="s">
        <v>207</v>
      </c>
      <c r="U18" s="156">
        <v>0.123</v>
      </c>
      <c r="V18" s="156">
        <f>ROUND(E18*U18,2)</f>
        <v>21.03</v>
      </c>
      <c r="W18" s="156"/>
      <c r="X18" s="156" t="s">
        <v>208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209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2" t="s">
        <v>222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223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1" t="str">
        <f>C19</f>
        <v>s vybouráním lože, s přemístěním hmot na skládku na vzdálenost do 3 m nebo naložením na dopravní prostředek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0" t="s">
        <v>464</v>
      </c>
      <c r="D20" s="178"/>
      <c r="E20" s="179">
        <v>171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211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39"/>
      <c r="D21" s="240"/>
      <c r="E21" s="240"/>
      <c r="F21" s="240"/>
      <c r="G21" s="240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4">
        <v>5</v>
      </c>
      <c r="B22" s="165" t="s">
        <v>465</v>
      </c>
      <c r="C22" s="174" t="s">
        <v>466</v>
      </c>
      <c r="D22" s="166" t="s">
        <v>205</v>
      </c>
      <c r="E22" s="167">
        <v>25</v>
      </c>
      <c r="F22" s="168"/>
      <c r="G22" s="169">
        <f>ROUND(E22*F22,2)</f>
        <v>0</v>
      </c>
      <c r="H22" s="168">
        <v>0</v>
      </c>
      <c r="I22" s="169">
        <f>ROUND(E22*H22,2)</f>
        <v>0</v>
      </c>
      <c r="J22" s="168">
        <v>457</v>
      </c>
      <c r="K22" s="169">
        <f>ROUND(E22*J22,2)</f>
        <v>11425</v>
      </c>
      <c r="L22" s="169">
        <v>21</v>
      </c>
      <c r="M22" s="169">
        <f>G22*(1+L22/100)</f>
        <v>0</v>
      </c>
      <c r="N22" s="169">
        <v>0</v>
      </c>
      <c r="O22" s="169">
        <f>ROUND(E22*N22,2)</f>
        <v>0</v>
      </c>
      <c r="P22" s="169">
        <v>0.24</v>
      </c>
      <c r="Q22" s="169">
        <f>ROUND(E22*P22,2)</f>
        <v>6</v>
      </c>
      <c r="R22" s="169" t="s">
        <v>206</v>
      </c>
      <c r="S22" s="169" t="s">
        <v>141</v>
      </c>
      <c r="T22" s="170" t="s">
        <v>207</v>
      </c>
      <c r="U22" s="156">
        <v>0.80647999999999997</v>
      </c>
      <c r="V22" s="156">
        <f>ROUND(E22*U22,2)</f>
        <v>20.16</v>
      </c>
      <c r="W22" s="156"/>
      <c r="X22" s="156" t="s">
        <v>208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209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0" t="s">
        <v>467</v>
      </c>
      <c r="D23" s="178"/>
      <c r="E23" s="179">
        <v>25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211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39"/>
      <c r="D24" s="240"/>
      <c r="E24" s="240"/>
      <c r="F24" s="240"/>
      <c r="G24" s="24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6</v>
      </c>
      <c r="B25" s="165" t="s">
        <v>229</v>
      </c>
      <c r="C25" s="174" t="s">
        <v>230</v>
      </c>
      <c r="D25" s="166" t="s">
        <v>231</v>
      </c>
      <c r="E25" s="167">
        <v>14.55</v>
      </c>
      <c r="F25" s="168"/>
      <c r="G25" s="169">
        <f>ROUND(E25*F25,2)</f>
        <v>0</v>
      </c>
      <c r="H25" s="168">
        <v>0</v>
      </c>
      <c r="I25" s="169">
        <f>ROUND(E25*H25,2)</f>
        <v>0</v>
      </c>
      <c r="J25" s="168">
        <v>82.9</v>
      </c>
      <c r="K25" s="169">
        <f>ROUND(E25*J25,2)</f>
        <v>1206.2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 t="s">
        <v>232</v>
      </c>
      <c r="S25" s="169" t="s">
        <v>141</v>
      </c>
      <c r="T25" s="170" t="s">
        <v>207</v>
      </c>
      <c r="U25" s="156">
        <v>1.34E-2</v>
      </c>
      <c r="V25" s="156">
        <f>ROUND(E25*U25,2)</f>
        <v>0.19</v>
      </c>
      <c r="W25" s="156"/>
      <c r="X25" s="156" t="s">
        <v>208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2" t="s">
        <v>233</v>
      </c>
      <c r="D26" s="253"/>
      <c r="E26" s="253"/>
      <c r="F26" s="253"/>
      <c r="G26" s="25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223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1" t="str">
        <f>C26</f>
        <v>nebo lesní půdy, s vodorovným přemístěním na hromady v místě upotřebení nebo na dočasné či trvalé skládky se složením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0" t="s">
        <v>468</v>
      </c>
      <c r="D27" s="178"/>
      <c r="E27" s="179">
        <v>14.55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211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39"/>
      <c r="D28" s="240"/>
      <c r="E28" s="240"/>
      <c r="F28" s="240"/>
      <c r="G28" s="240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147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4">
        <v>7</v>
      </c>
      <c r="B29" s="165" t="s">
        <v>235</v>
      </c>
      <c r="C29" s="174" t="s">
        <v>236</v>
      </c>
      <c r="D29" s="166" t="s">
        <v>231</v>
      </c>
      <c r="E29" s="167">
        <v>27</v>
      </c>
      <c r="F29" s="168"/>
      <c r="G29" s="169">
        <f>ROUND(E29*F29,2)</f>
        <v>0</v>
      </c>
      <c r="H29" s="168">
        <v>0</v>
      </c>
      <c r="I29" s="169">
        <f>ROUND(E29*H29,2)</f>
        <v>0</v>
      </c>
      <c r="J29" s="168">
        <v>189.5</v>
      </c>
      <c r="K29" s="169">
        <f>ROUND(E29*J29,2)</f>
        <v>5116.5</v>
      </c>
      <c r="L29" s="169">
        <v>21</v>
      </c>
      <c r="M29" s="169">
        <f>G29*(1+L29/100)</f>
        <v>0</v>
      </c>
      <c r="N29" s="169">
        <v>0</v>
      </c>
      <c r="O29" s="169">
        <f>ROUND(E29*N29,2)</f>
        <v>0</v>
      </c>
      <c r="P29" s="169">
        <v>0</v>
      </c>
      <c r="Q29" s="169">
        <f>ROUND(E29*P29,2)</f>
        <v>0</v>
      </c>
      <c r="R29" s="169" t="s">
        <v>232</v>
      </c>
      <c r="S29" s="169" t="s">
        <v>141</v>
      </c>
      <c r="T29" s="170" t="s">
        <v>207</v>
      </c>
      <c r="U29" s="156">
        <v>0.36799999999999999</v>
      </c>
      <c r="V29" s="156">
        <f>ROUND(E29*U29,2)</f>
        <v>9.94</v>
      </c>
      <c r="W29" s="156"/>
      <c r="X29" s="156" t="s">
        <v>208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209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2" t="s">
        <v>237</v>
      </c>
      <c r="D30" s="253"/>
      <c r="E30" s="253"/>
      <c r="F30" s="253"/>
      <c r="G30" s="253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223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0" t="s">
        <v>469</v>
      </c>
      <c r="D31" s="178"/>
      <c r="E31" s="179">
        <v>27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211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39"/>
      <c r="D32" s="240"/>
      <c r="E32" s="240"/>
      <c r="F32" s="240"/>
      <c r="G32" s="240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4">
        <v>8</v>
      </c>
      <c r="B33" s="165" t="s">
        <v>239</v>
      </c>
      <c r="C33" s="174" t="s">
        <v>240</v>
      </c>
      <c r="D33" s="166" t="s">
        <v>231</v>
      </c>
      <c r="E33" s="167">
        <v>27</v>
      </c>
      <c r="F33" s="168"/>
      <c r="G33" s="169">
        <f>ROUND(E33*F33,2)</f>
        <v>0</v>
      </c>
      <c r="H33" s="168">
        <v>0</v>
      </c>
      <c r="I33" s="169">
        <f>ROUND(E33*H33,2)</f>
        <v>0</v>
      </c>
      <c r="J33" s="168">
        <v>37.700000000000003</v>
      </c>
      <c r="K33" s="169">
        <f>ROUND(E33*J33,2)</f>
        <v>1017.9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 t="s">
        <v>232</v>
      </c>
      <c r="S33" s="169" t="s">
        <v>141</v>
      </c>
      <c r="T33" s="170" t="s">
        <v>207</v>
      </c>
      <c r="U33" s="156">
        <v>5.8000000000000003E-2</v>
      </c>
      <c r="V33" s="156">
        <f>ROUND(E33*U33,2)</f>
        <v>1.57</v>
      </c>
      <c r="W33" s="156"/>
      <c r="X33" s="156" t="s">
        <v>208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209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2" t="s">
        <v>237</v>
      </c>
      <c r="D34" s="253"/>
      <c r="E34" s="253"/>
      <c r="F34" s="253"/>
      <c r="G34" s="253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223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0" t="s">
        <v>470</v>
      </c>
      <c r="D35" s="178"/>
      <c r="E35" s="179">
        <v>27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211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39"/>
      <c r="D36" s="240"/>
      <c r="E36" s="240"/>
      <c r="F36" s="240"/>
      <c r="G36" s="240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147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4">
        <v>9</v>
      </c>
      <c r="B37" s="165" t="s">
        <v>242</v>
      </c>
      <c r="C37" s="174" t="s">
        <v>243</v>
      </c>
      <c r="D37" s="166" t="s">
        <v>231</v>
      </c>
      <c r="E37" s="167">
        <v>3</v>
      </c>
      <c r="F37" s="168"/>
      <c r="G37" s="169">
        <f>ROUND(E37*F37,2)</f>
        <v>0</v>
      </c>
      <c r="H37" s="168">
        <v>0</v>
      </c>
      <c r="I37" s="169">
        <f>ROUND(E37*H37,2)</f>
        <v>0</v>
      </c>
      <c r="J37" s="168">
        <v>1465</v>
      </c>
      <c r="K37" s="169">
        <f>ROUND(E37*J37,2)</f>
        <v>4395</v>
      </c>
      <c r="L37" s="169">
        <v>21</v>
      </c>
      <c r="M37" s="169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69" t="s">
        <v>232</v>
      </c>
      <c r="S37" s="169" t="s">
        <v>141</v>
      </c>
      <c r="T37" s="170" t="s">
        <v>207</v>
      </c>
      <c r="U37" s="156">
        <v>3.1309999999999998</v>
      </c>
      <c r="V37" s="156">
        <f>ROUND(E37*U37,2)</f>
        <v>9.39</v>
      </c>
      <c r="W37" s="156"/>
      <c r="X37" s="156" t="s">
        <v>208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209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1" x14ac:dyDescent="0.2">
      <c r="A38" s="154"/>
      <c r="B38" s="155"/>
      <c r="C38" s="252" t="s">
        <v>244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223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1" t="str">
        <f>C38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0" t="s">
        <v>471</v>
      </c>
      <c r="D39" s="178"/>
      <c r="E39" s="179">
        <v>3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211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39"/>
      <c r="D40" s="240"/>
      <c r="E40" s="240"/>
      <c r="F40" s="240"/>
      <c r="G40" s="240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64">
        <v>10</v>
      </c>
      <c r="B41" s="165" t="s">
        <v>246</v>
      </c>
      <c r="C41" s="174" t="s">
        <v>247</v>
      </c>
      <c r="D41" s="166" t="s">
        <v>231</v>
      </c>
      <c r="E41" s="167">
        <v>3</v>
      </c>
      <c r="F41" s="168"/>
      <c r="G41" s="169">
        <f>ROUND(E41*F41,2)</f>
        <v>0</v>
      </c>
      <c r="H41" s="168">
        <v>0</v>
      </c>
      <c r="I41" s="169">
        <f>ROUND(E41*H41,2)</f>
        <v>0</v>
      </c>
      <c r="J41" s="168">
        <v>206</v>
      </c>
      <c r="K41" s="169">
        <f>ROUND(E41*J41,2)</f>
        <v>618</v>
      </c>
      <c r="L41" s="169">
        <v>21</v>
      </c>
      <c r="M41" s="169">
        <f>G41*(1+L41/100)</f>
        <v>0</v>
      </c>
      <c r="N41" s="169">
        <v>0</v>
      </c>
      <c r="O41" s="169">
        <f>ROUND(E41*N41,2)</f>
        <v>0</v>
      </c>
      <c r="P41" s="169">
        <v>0</v>
      </c>
      <c r="Q41" s="169">
        <f>ROUND(E41*P41,2)</f>
        <v>0</v>
      </c>
      <c r="R41" s="169" t="s">
        <v>232</v>
      </c>
      <c r="S41" s="169" t="s">
        <v>141</v>
      </c>
      <c r="T41" s="170" t="s">
        <v>207</v>
      </c>
      <c r="U41" s="156">
        <v>0.47399999999999998</v>
      </c>
      <c r="V41" s="156">
        <f>ROUND(E41*U41,2)</f>
        <v>1.42</v>
      </c>
      <c r="W41" s="156"/>
      <c r="X41" s="156" t="s">
        <v>208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209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54"/>
      <c r="B42" s="155"/>
      <c r="C42" s="252" t="s">
        <v>244</v>
      </c>
      <c r="D42" s="253"/>
      <c r="E42" s="253"/>
      <c r="F42" s="253"/>
      <c r="G42" s="253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223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71" t="str">
        <f>C42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0" t="s">
        <v>472</v>
      </c>
      <c r="D43" s="178"/>
      <c r="E43" s="179">
        <v>3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211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39"/>
      <c r="D44" s="240"/>
      <c r="E44" s="240"/>
      <c r="F44" s="240"/>
      <c r="G44" s="240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147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4">
        <v>11</v>
      </c>
      <c r="B45" s="165" t="s">
        <v>249</v>
      </c>
      <c r="C45" s="174" t="s">
        <v>250</v>
      </c>
      <c r="D45" s="166" t="s">
        <v>231</v>
      </c>
      <c r="E45" s="167">
        <v>17.067</v>
      </c>
      <c r="F45" s="168"/>
      <c r="G45" s="169">
        <f>ROUND(E45*F45,2)</f>
        <v>0</v>
      </c>
      <c r="H45" s="168">
        <v>0</v>
      </c>
      <c r="I45" s="169">
        <f>ROUND(E45*H45,2)</f>
        <v>0</v>
      </c>
      <c r="J45" s="168">
        <v>247.5</v>
      </c>
      <c r="K45" s="169">
        <f>ROUND(E45*J45,2)</f>
        <v>4224.08</v>
      </c>
      <c r="L45" s="169">
        <v>21</v>
      </c>
      <c r="M45" s="169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69" t="s">
        <v>232</v>
      </c>
      <c r="S45" s="169" t="s">
        <v>141</v>
      </c>
      <c r="T45" s="170" t="s">
        <v>207</v>
      </c>
      <c r="U45" s="156">
        <v>0.23</v>
      </c>
      <c r="V45" s="156">
        <f>ROUND(E45*U45,2)</f>
        <v>3.93</v>
      </c>
      <c r="W45" s="156"/>
      <c r="X45" s="156" t="s">
        <v>208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209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52" t="s">
        <v>251</v>
      </c>
      <c r="D46" s="253"/>
      <c r="E46" s="253"/>
      <c r="F46" s="253"/>
      <c r="G46" s="253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223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1" t="str">
        <f>C46</f>
        <v>zapažených i nezapažených s urovnáním dna do předepsaného profilu a spádu, s přehozením výkopku na přilehlém terénu na vzdálenost do 3 m od podélné osy rýhy nebo s naložením výkopku na dopravní prostředek.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0" t="s">
        <v>473</v>
      </c>
      <c r="D47" s="178"/>
      <c r="E47" s="179">
        <v>15.375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0" t="s">
        <v>474</v>
      </c>
      <c r="D48" s="178"/>
      <c r="E48" s="179">
        <v>1.6919999999999999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211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39"/>
      <c r="D49" s="240"/>
      <c r="E49" s="240"/>
      <c r="F49" s="240"/>
      <c r="G49" s="240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64">
        <v>12</v>
      </c>
      <c r="B50" s="165" t="s">
        <v>254</v>
      </c>
      <c r="C50" s="174" t="s">
        <v>255</v>
      </c>
      <c r="D50" s="166" t="s">
        <v>231</v>
      </c>
      <c r="E50" s="167">
        <v>17.067</v>
      </c>
      <c r="F50" s="168"/>
      <c r="G50" s="169">
        <f>ROUND(E50*F50,2)</f>
        <v>0</v>
      </c>
      <c r="H50" s="168">
        <v>0</v>
      </c>
      <c r="I50" s="169">
        <f>ROUND(E50*H50,2)</f>
        <v>0</v>
      </c>
      <c r="J50" s="168">
        <v>169.5</v>
      </c>
      <c r="K50" s="169">
        <f>ROUND(E50*J50,2)</f>
        <v>2892.86</v>
      </c>
      <c r="L50" s="169">
        <v>21</v>
      </c>
      <c r="M50" s="169">
        <f>G50*(1+L50/100)</f>
        <v>0</v>
      </c>
      <c r="N50" s="169">
        <v>0</v>
      </c>
      <c r="O50" s="169">
        <f>ROUND(E50*N50,2)</f>
        <v>0</v>
      </c>
      <c r="P50" s="169">
        <v>0</v>
      </c>
      <c r="Q50" s="169">
        <f>ROUND(E50*P50,2)</f>
        <v>0</v>
      </c>
      <c r="R50" s="169" t="s">
        <v>232</v>
      </c>
      <c r="S50" s="169" t="s">
        <v>141</v>
      </c>
      <c r="T50" s="170" t="s">
        <v>207</v>
      </c>
      <c r="U50" s="156">
        <v>0.38979999999999998</v>
      </c>
      <c r="V50" s="156">
        <f>ROUND(E50*U50,2)</f>
        <v>6.65</v>
      </c>
      <c r="W50" s="156"/>
      <c r="X50" s="156" t="s">
        <v>208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209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54"/>
      <c r="B51" s="155"/>
      <c r="C51" s="252" t="s">
        <v>251</v>
      </c>
      <c r="D51" s="253"/>
      <c r="E51" s="253"/>
      <c r="F51" s="253"/>
      <c r="G51" s="253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223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1" t="str">
        <f>C51</f>
        <v>zapažených i nezapažených s urovnáním dna do předepsaného profilu a spádu, s přehozením výkopku na přilehlém terénu na vzdálenost do 3 m od podélné osy rýhy nebo s naložením výkopku na dopravní prostředek.</v>
      </c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0" t="s">
        <v>475</v>
      </c>
      <c r="D52" s="178"/>
      <c r="E52" s="179">
        <v>17.067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39"/>
      <c r="D53" s="240"/>
      <c r="E53" s="240"/>
      <c r="F53" s="240"/>
      <c r="G53" s="240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147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4">
        <v>13</v>
      </c>
      <c r="B54" s="165" t="s">
        <v>257</v>
      </c>
      <c r="C54" s="174" t="s">
        <v>258</v>
      </c>
      <c r="D54" s="166" t="s">
        <v>231</v>
      </c>
      <c r="E54" s="167">
        <v>17.067</v>
      </c>
      <c r="F54" s="168"/>
      <c r="G54" s="169">
        <f>ROUND(E54*F54,2)</f>
        <v>0</v>
      </c>
      <c r="H54" s="168">
        <v>0</v>
      </c>
      <c r="I54" s="169">
        <f>ROUND(E54*H54,2)</f>
        <v>0</v>
      </c>
      <c r="J54" s="168">
        <v>449.5</v>
      </c>
      <c r="K54" s="169">
        <f>ROUND(E54*J54,2)</f>
        <v>7671.62</v>
      </c>
      <c r="L54" s="169">
        <v>21</v>
      </c>
      <c r="M54" s="169">
        <f>G54*(1+L54/100)</f>
        <v>0</v>
      </c>
      <c r="N54" s="169">
        <v>0</v>
      </c>
      <c r="O54" s="169">
        <f>ROUND(E54*N54,2)</f>
        <v>0</v>
      </c>
      <c r="P54" s="169">
        <v>0</v>
      </c>
      <c r="Q54" s="169">
        <f>ROUND(E54*P54,2)</f>
        <v>0</v>
      </c>
      <c r="R54" s="169" t="s">
        <v>232</v>
      </c>
      <c r="S54" s="169" t="s">
        <v>141</v>
      </c>
      <c r="T54" s="170" t="s">
        <v>207</v>
      </c>
      <c r="U54" s="156">
        <v>0.39</v>
      </c>
      <c r="V54" s="156">
        <f>ROUND(E54*U54,2)</f>
        <v>6.66</v>
      </c>
      <c r="W54" s="156"/>
      <c r="X54" s="156" t="s">
        <v>208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209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54"/>
      <c r="B55" s="155"/>
      <c r="C55" s="252" t="s">
        <v>251</v>
      </c>
      <c r="D55" s="253"/>
      <c r="E55" s="253"/>
      <c r="F55" s="253"/>
      <c r="G55" s="253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223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71" t="str">
        <f>C55</f>
        <v>zapažených i nezapažených s urovnáním dna do předepsaného profilu a spádu, s přehozením výkopku na přilehlém terénu na vzdálenost do 3 m od podélné osy rýhy nebo s naložením výkopku na dopravní prostředek.</v>
      </c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0" t="s">
        <v>473</v>
      </c>
      <c r="D56" s="178"/>
      <c r="E56" s="179">
        <v>15.375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211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0" t="s">
        <v>474</v>
      </c>
      <c r="D57" s="178"/>
      <c r="E57" s="179">
        <v>1.6919999999999999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39"/>
      <c r="D58" s="240"/>
      <c r="E58" s="240"/>
      <c r="F58" s="240"/>
      <c r="G58" s="240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147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4">
        <v>14</v>
      </c>
      <c r="B59" s="165" t="s">
        <v>259</v>
      </c>
      <c r="C59" s="174" t="s">
        <v>260</v>
      </c>
      <c r="D59" s="166" t="s">
        <v>231</v>
      </c>
      <c r="E59" s="167">
        <v>17.067</v>
      </c>
      <c r="F59" s="168"/>
      <c r="G59" s="169">
        <f>ROUND(E59*F59,2)</f>
        <v>0</v>
      </c>
      <c r="H59" s="168">
        <v>0</v>
      </c>
      <c r="I59" s="169">
        <f>ROUND(E59*H59,2)</f>
        <v>0</v>
      </c>
      <c r="J59" s="168">
        <v>259</v>
      </c>
      <c r="K59" s="169">
        <f>ROUND(E59*J59,2)</f>
        <v>4420.3500000000004</v>
      </c>
      <c r="L59" s="169">
        <v>21</v>
      </c>
      <c r="M59" s="169">
        <f>G59*(1+L59/100)</f>
        <v>0</v>
      </c>
      <c r="N59" s="169">
        <v>0</v>
      </c>
      <c r="O59" s="169">
        <f>ROUND(E59*N59,2)</f>
        <v>0</v>
      </c>
      <c r="P59" s="169">
        <v>0</v>
      </c>
      <c r="Q59" s="169">
        <f>ROUND(E59*P59,2)</f>
        <v>0</v>
      </c>
      <c r="R59" s="169" t="s">
        <v>232</v>
      </c>
      <c r="S59" s="169" t="s">
        <v>141</v>
      </c>
      <c r="T59" s="170" t="s">
        <v>207</v>
      </c>
      <c r="U59" s="156">
        <v>0.60029999999999994</v>
      </c>
      <c r="V59" s="156">
        <f>ROUND(E59*U59,2)</f>
        <v>10.25</v>
      </c>
      <c r="W59" s="156"/>
      <c r="X59" s="156" t="s">
        <v>208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54"/>
      <c r="B60" s="155"/>
      <c r="C60" s="252" t="s">
        <v>251</v>
      </c>
      <c r="D60" s="253"/>
      <c r="E60" s="253"/>
      <c r="F60" s="253"/>
      <c r="G60" s="253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223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1" t="str">
        <f>C60</f>
        <v>zapažených i nezapažených s urovnáním dna do předepsaného profilu a spádu, s přehozením výkopku na přilehlém terénu na vzdálenost do 3 m od podélné osy rýhy nebo s naložením výkopku na dopravní prostředek.</v>
      </c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0" t="s">
        <v>476</v>
      </c>
      <c r="D61" s="178"/>
      <c r="E61" s="179">
        <v>17.067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211</v>
      </c>
      <c r="AH61" s="147">
        <v>5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39"/>
      <c r="D62" s="240"/>
      <c r="E62" s="240"/>
      <c r="F62" s="240"/>
      <c r="G62" s="240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147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4">
        <v>15</v>
      </c>
      <c r="B63" s="165" t="s">
        <v>477</v>
      </c>
      <c r="C63" s="174" t="s">
        <v>478</v>
      </c>
      <c r="D63" s="166" t="s">
        <v>231</v>
      </c>
      <c r="E63" s="167">
        <v>0.3</v>
      </c>
      <c r="F63" s="168"/>
      <c r="G63" s="169">
        <f>ROUND(E63*F63,2)</f>
        <v>0</v>
      </c>
      <c r="H63" s="168">
        <v>0</v>
      </c>
      <c r="I63" s="169">
        <f>ROUND(E63*H63,2)</f>
        <v>0</v>
      </c>
      <c r="J63" s="168">
        <v>1262</v>
      </c>
      <c r="K63" s="169">
        <f>ROUND(E63*J63,2)</f>
        <v>378.6</v>
      </c>
      <c r="L63" s="169">
        <v>21</v>
      </c>
      <c r="M63" s="169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69" t="s">
        <v>232</v>
      </c>
      <c r="S63" s="169" t="s">
        <v>141</v>
      </c>
      <c r="T63" s="170" t="s">
        <v>207</v>
      </c>
      <c r="U63" s="156">
        <v>3.5329999999999999</v>
      </c>
      <c r="V63" s="156">
        <f>ROUND(E63*U63,2)</f>
        <v>1.06</v>
      </c>
      <c r="W63" s="156"/>
      <c r="X63" s="156" t="s">
        <v>208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209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 t="s">
        <v>479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0" t="s">
        <v>480</v>
      </c>
      <c r="D65" s="178"/>
      <c r="E65" s="179">
        <v>0.3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211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39"/>
      <c r="D66" s="240"/>
      <c r="E66" s="240"/>
      <c r="F66" s="240"/>
      <c r="G66" s="240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147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4">
        <v>16</v>
      </c>
      <c r="B67" s="165" t="s">
        <v>262</v>
      </c>
      <c r="C67" s="174" t="s">
        <v>263</v>
      </c>
      <c r="D67" s="166" t="s">
        <v>231</v>
      </c>
      <c r="E67" s="167">
        <v>47.067</v>
      </c>
      <c r="F67" s="168"/>
      <c r="G67" s="169">
        <f>ROUND(E67*F67,2)</f>
        <v>0</v>
      </c>
      <c r="H67" s="168">
        <v>0</v>
      </c>
      <c r="I67" s="169">
        <f>ROUND(E67*H67,2)</f>
        <v>0</v>
      </c>
      <c r="J67" s="168">
        <v>127</v>
      </c>
      <c r="K67" s="169">
        <f>ROUND(E67*J67,2)</f>
        <v>5977.51</v>
      </c>
      <c r="L67" s="169">
        <v>21</v>
      </c>
      <c r="M67" s="169">
        <f>G67*(1+L67/100)</f>
        <v>0</v>
      </c>
      <c r="N67" s="169">
        <v>0</v>
      </c>
      <c r="O67" s="169">
        <f>ROUND(E67*N67,2)</f>
        <v>0</v>
      </c>
      <c r="P67" s="169">
        <v>0</v>
      </c>
      <c r="Q67" s="169">
        <f>ROUND(E67*P67,2)</f>
        <v>0</v>
      </c>
      <c r="R67" s="169" t="s">
        <v>232</v>
      </c>
      <c r="S67" s="169" t="s">
        <v>141</v>
      </c>
      <c r="T67" s="170" t="s">
        <v>207</v>
      </c>
      <c r="U67" s="156">
        <v>0.35</v>
      </c>
      <c r="V67" s="156">
        <f>ROUND(E67*U67,2)</f>
        <v>16.47</v>
      </c>
      <c r="W67" s="156"/>
      <c r="X67" s="156" t="s">
        <v>208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209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2" t="s">
        <v>264</v>
      </c>
      <c r="D68" s="253"/>
      <c r="E68" s="253"/>
      <c r="F68" s="253"/>
      <c r="G68" s="253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223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71" t="str">
        <f>C68</f>
        <v>bez naložení do dopravní nádoby, ale s vyprázdněním dopravní nádoby na hromadu nebo na dopravní prostředek,</v>
      </c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0" t="s">
        <v>470</v>
      </c>
      <c r="D69" s="178"/>
      <c r="E69" s="179">
        <v>27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0" t="s">
        <v>472</v>
      </c>
      <c r="D70" s="178"/>
      <c r="E70" s="179">
        <v>3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211</v>
      </c>
      <c r="AH70" s="147">
        <v>5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0" t="s">
        <v>475</v>
      </c>
      <c r="D71" s="178"/>
      <c r="E71" s="179">
        <v>17.067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211</v>
      </c>
      <c r="AH71" s="147">
        <v>5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39"/>
      <c r="D72" s="240"/>
      <c r="E72" s="240"/>
      <c r="F72" s="240"/>
      <c r="G72" s="240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147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64">
        <v>17</v>
      </c>
      <c r="B73" s="165" t="s">
        <v>265</v>
      </c>
      <c r="C73" s="174" t="s">
        <v>266</v>
      </c>
      <c r="D73" s="166" t="s">
        <v>231</v>
      </c>
      <c r="E73" s="167">
        <v>23.69651</v>
      </c>
      <c r="F73" s="168"/>
      <c r="G73" s="169">
        <f>ROUND(E73*F73,2)</f>
        <v>0</v>
      </c>
      <c r="H73" s="168">
        <v>0</v>
      </c>
      <c r="I73" s="169">
        <f>ROUND(E73*H73,2)</f>
        <v>0</v>
      </c>
      <c r="J73" s="168">
        <v>584</v>
      </c>
      <c r="K73" s="169">
        <f>ROUND(E73*J73,2)</f>
        <v>13838.76</v>
      </c>
      <c r="L73" s="169">
        <v>21</v>
      </c>
      <c r="M73" s="169">
        <f>G73*(1+L73/100)</f>
        <v>0</v>
      </c>
      <c r="N73" s="169">
        <v>0</v>
      </c>
      <c r="O73" s="169">
        <f>ROUND(E73*N73,2)</f>
        <v>0</v>
      </c>
      <c r="P73" s="169">
        <v>0</v>
      </c>
      <c r="Q73" s="169">
        <f>ROUND(E73*P73,2)</f>
        <v>0</v>
      </c>
      <c r="R73" s="169" t="s">
        <v>232</v>
      </c>
      <c r="S73" s="169" t="s">
        <v>141</v>
      </c>
      <c r="T73" s="170" t="s">
        <v>207</v>
      </c>
      <c r="U73" s="156">
        <v>1.587</v>
      </c>
      <c r="V73" s="156">
        <f>ROUND(E73*U73,2)</f>
        <v>37.61</v>
      </c>
      <c r="W73" s="156"/>
      <c r="X73" s="156" t="s">
        <v>208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54"/>
      <c r="B74" s="155"/>
      <c r="C74" s="252" t="s">
        <v>267</v>
      </c>
      <c r="D74" s="253"/>
      <c r="E74" s="253"/>
      <c r="F74" s="253"/>
      <c r="G74" s="253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223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71" t="str">
        <f>C74</f>
        <v>sypaninou z vhodných hornin tř. 1 - 4 nebo materiálem připraveným podél výkopu ve vzdálenosti do 3 m od jeho kraje, pro jakoukoliv hloubku výkopu a jakoukoliv míru zhutnění,</v>
      </c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0" t="s">
        <v>481</v>
      </c>
      <c r="D75" s="178"/>
      <c r="E75" s="179">
        <v>22.427510000000002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0" t="s">
        <v>482</v>
      </c>
      <c r="D76" s="178"/>
      <c r="E76" s="179">
        <v>1.2689999999999999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39"/>
      <c r="D77" s="240"/>
      <c r="E77" s="240"/>
      <c r="F77" s="240"/>
      <c r="G77" s="240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4">
        <v>18</v>
      </c>
      <c r="B78" s="165" t="s">
        <v>270</v>
      </c>
      <c r="C78" s="174" t="s">
        <v>271</v>
      </c>
      <c r="D78" s="166" t="s">
        <v>272</v>
      </c>
      <c r="E78" s="167">
        <v>40.369520000000001</v>
      </c>
      <c r="F78" s="168"/>
      <c r="G78" s="169">
        <f>ROUND(E78*F78,2)</f>
        <v>0</v>
      </c>
      <c r="H78" s="168">
        <v>555</v>
      </c>
      <c r="I78" s="169">
        <f>ROUND(E78*H78,2)</f>
        <v>22405.08</v>
      </c>
      <c r="J78" s="168">
        <v>0</v>
      </c>
      <c r="K78" s="169">
        <f>ROUND(E78*J78,2)</f>
        <v>0</v>
      </c>
      <c r="L78" s="169">
        <v>21</v>
      </c>
      <c r="M78" s="169">
        <f>G78*(1+L78/100)</f>
        <v>0</v>
      </c>
      <c r="N78" s="169">
        <v>1</v>
      </c>
      <c r="O78" s="169">
        <f>ROUND(E78*N78,2)</f>
        <v>40.369999999999997</v>
      </c>
      <c r="P78" s="169">
        <v>0</v>
      </c>
      <c r="Q78" s="169">
        <f>ROUND(E78*P78,2)</f>
        <v>0</v>
      </c>
      <c r="R78" s="169" t="s">
        <v>273</v>
      </c>
      <c r="S78" s="169" t="s">
        <v>141</v>
      </c>
      <c r="T78" s="170" t="s">
        <v>207</v>
      </c>
      <c r="U78" s="156">
        <v>0</v>
      </c>
      <c r="V78" s="156">
        <f>ROUND(E78*U78,2)</f>
        <v>0</v>
      </c>
      <c r="W78" s="156"/>
      <c r="X78" s="156" t="s">
        <v>274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275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0" t="s">
        <v>483</v>
      </c>
      <c r="D79" s="178"/>
      <c r="E79" s="179">
        <v>40.369520000000001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211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39"/>
      <c r="D80" s="240"/>
      <c r="E80" s="240"/>
      <c r="F80" s="240"/>
      <c r="G80" s="240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147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4">
        <v>19</v>
      </c>
      <c r="B81" s="165" t="s">
        <v>277</v>
      </c>
      <c r="C81" s="174" t="s">
        <v>278</v>
      </c>
      <c r="D81" s="166" t="s">
        <v>272</v>
      </c>
      <c r="E81" s="167">
        <v>2.2841999999999998</v>
      </c>
      <c r="F81" s="168"/>
      <c r="G81" s="169">
        <f>ROUND(E81*F81,2)</f>
        <v>0</v>
      </c>
      <c r="H81" s="168">
        <v>285.5</v>
      </c>
      <c r="I81" s="169">
        <f>ROUND(E81*H81,2)</f>
        <v>652.14</v>
      </c>
      <c r="J81" s="168">
        <v>0</v>
      </c>
      <c r="K81" s="169">
        <f>ROUND(E81*J81,2)</f>
        <v>0</v>
      </c>
      <c r="L81" s="169">
        <v>21</v>
      </c>
      <c r="M81" s="169">
        <f>G81*(1+L81/100)</f>
        <v>0</v>
      </c>
      <c r="N81" s="169">
        <v>1</v>
      </c>
      <c r="O81" s="169">
        <f>ROUND(E81*N81,2)</f>
        <v>2.2799999999999998</v>
      </c>
      <c r="P81" s="169">
        <v>0</v>
      </c>
      <c r="Q81" s="169">
        <f>ROUND(E81*P81,2)</f>
        <v>0</v>
      </c>
      <c r="R81" s="169" t="s">
        <v>273</v>
      </c>
      <c r="S81" s="169" t="s">
        <v>141</v>
      </c>
      <c r="T81" s="170" t="s">
        <v>207</v>
      </c>
      <c r="U81" s="156">
        <v>0</v>
      </c>
      <c r="V81" s="156">
        <f>ROUND(E81*U81,2)</f>
        <v>0</v>
      </c>
      <c r="W81" s="156"/>
      <c r="X81" s="156" t="s">
        <v>274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275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0" t="s">
        <v>484</v>
      </c>
      <c r="D82" s="178"/>
      <c r="E82" s="179">
        <v>2.2841999999999998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211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39"/>
      <c r="D83" s="240"/>
      <c r="E83" s="240"/>
      <c r="F83" s="240"/>
      <c r="G83" s="240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147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4">
        <v>20</v>
      </c>
      <c r="B84" s="165" t="s">
        <v>280</v>
      </c>
      <c r="C84" s="174" t="s">
        <v>281</v>
      </c>
      <c r="D84" s="166" t="s">
        <v>231</v>
      </c>
      <c r="E84" s="167">
        <v>2.5708000000000002</v>
      </c>
      <c r="F84" s="168"/>
      <c r="G84" s="169">
        <f>ROUND(E84*F84,2)</f>
        <v>0</v>
      </c>
      <c r="H84" s="168">
        <v>0</v>
      </c>
      <c r="I84" s="169">
        <f>ROUND(E84*H84,2)</f>
        <v>0</v>
      </c>
      <c r="J84" s="168">
        <v>856</v>
      </c>
      <c r="K84" s="169">
        <f>ROUND(E84*J84,2)</f>
        <v>2200.6</v>
      </c>
      <c r="L84" s="169">
        <v>21</v>
      </c>
      <c r="M84" s="169">
        <f>G84*(1+L84/100)</f>
        <v>0</v>
      </c>
      <c r="N84" s="169">
        <v>0</v>
      </c>
      <c r="O84" s="169">
        <f>ROUND(E84*N84,2)</f>
        <v>0</v>
      </c>
      <c r="P84" s="169">
        <v>0</v>
      </c>
      <c r="Q84" s="169">
        <f>ROUND(E84*P84,2)</f>
        <v>0</v>
      </c>
      <c r="R84" s="169" t="s">
        <v>232</v>
      </c>
      <c r="S84" s="169" t="s">
        <v>141</v>
      </c>
      <c r="T84" s="170" t="s">
        <v>207</v>
      </c>
      <c r="U84" s="156">
        <v>2.1949999999999998</v>
      </c>
      <c r="V84" s="156">
        <f>ROUND(E84*U84,2)</f>
        <v>5.64</v>
      </c>
      <c r="W84" s="156"/>
      <c r="X84" s="156" t="s">
        <v>208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209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2.5" outlineLevel="1" x14ac:dyDescent="0.2">
      <c r="A85" s="154"/>
      <c r="B85" s="155"/>
      <c r="C85" s="252" t="s">
        <v>282</v>
      </c>
      <c r="D85" s="253"/>
      <c r="E85" s="253"/>
      <c r="F85" s="253"/>
      <c r="G85" s="253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223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71" t="str">
        <f>C85</f>
        <v>sypaninou z vhodných hornin tř. 1 - 4 nebo materiálem, uloženým ve vzdálenosti do 30 m od vnějšího kraje objektu, pro jakoukoliv míru zhutnění,</v>
      </c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0" t="s">
        <v>472</v>
      </c>
      <c r="D86" s="178"/>
      <c r="E86" s="179">
        <v>3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211</v>
      </c>
      <c r="AH86" s="147">
        <v>5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0" t="s">
        <v>485</v>
      </c>
      <c r="D87" s="178"/>
      <c r="E87" s="179">
        <v>-0.42920000000000003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211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39"/>
      <c r="D88" s="240"/>
      <c r="E88" s="240"/>
      <c r="F88" s="240"/>
      <c r="G88" s="240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147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4">
        <v>21</v>
      </c>
      <c r="B89" s="165" t="s">
        <v>284</v>
      </c>
      <c r="C89" s="174" t="s">
        <v>285</v>
      </c>
      <c r="D89" s="166" t="s">
        <v>205</v>
      </c>
      <c r="E89" s="167">
        <v>65</v>
      </c>
      <c r="F89" s="168"/>
      <c r="G89" s="169">
        <f>ROUND(E89*F89,2)</f>
        <v>0</v>
      </c>
      <c r="H89" s="168">
        <v>1.72</v>
      </c>
      <c r="I89" s="169">
        <f>ROUND(E89*H89,2)</f>
        <v>111.8</v>
      </c>
      <c r="J89" s="168">
        <v>22.18</v>
      </c>
      <c r="K89" s="169">
        <f>ROUND(E89*J89,2)</f>
        <v>1441.7</v>
      </c>
      <c r="L89" s="169">
        <v>21</v>
      </c>
      <c r="M89" s="169">
        <f>G89*(1+L89/100)</f>
        <v>0</v>
      </c>
      <c r="N89" s="169">
        <v>0</v>
      </c>
      <c r="O89" s="169">
        <f>ROUND(E89*N89,2)</f>
        <v>0</v>
      </c>
      <c r="P89" s="169">
        <v>0</v>
      </c>
      <c r="Q89" s="169">
        <f>ROUND(E89*P89,2)</f>
        <v>0</v>
      </c>
      <c r="R89" s="169" t="s">
        <v>286</v>
      </c>
      <c r="S89" s="169" t="s">
        <v>141</v>
      </c>
      <c r="T89" s="170" t="s">
        <v>207</v>
      </c>
      <c r="U89" s="156">
        <v>0.06</v>
      </c>
      <c r="V89" s="156">
        <f>ROUND(E89*U89,2)</f>
        <v>3.9</v>
      </c>
      <c r="W89" s="156"/>
      <c r="X89" s="156" t="s">
        <v>208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209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2" t="s">
        <v>287</v>
      </c>
      <c r="D90" s="253"/>
      <c r="E90" s="253"/>
      <c r="F90" s="253"/>
      <c r="G90" s="253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223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0" t="s">
        <v>486</v>
      </c>
      <c r="D91" s="178"/>
      <c r="E91" s="179">
        <v>65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211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39"/>
      <c r="D92" s="240"/>
      <c r="E92" s="240"/>
      <c r="F92" s="240"/>
      <c r="G92" s="240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147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4">
        <v>22</v>
      </c>
      <c r="B93" s="165" t="s">
        <v>289</v>
      </c>
      <c r="C93" s="174" t="s">
        <v>290</v>
      </c>
      <c r="D93" s="166" t="s">
        <v>291</v>
      </c>
      <c r="E93" s="167">
        <v>0.39</v>
      </c>
      <c r="F93" s="168"/>
      <c r="G93" s="169">
        <f>ROUND(E93*F93,2)</f>
        <v>0</v>
      </c>
      <c r="H93" s="168">
        <v>122</v>
      </c>
      <c r="I93" s="169">
        <f>ROUND(E93*H93,2)</f>
        <v>47.58</v>
      </c>
      <c r="J93" s="168">
        <v>0</v>
      </c>
      <c r="K93" s="169">
        <f>ROUND(E93*J93,2)</f>
        <v>0</v>
      </c>
      <c r="L93" s="169">
        <v>21</v>
      </c>
      <c r="M93" s="169">
        <f>G93*(1+L93/100)</f>
        <v>0</v>
      </c>
      <c r="N93" s="169">
        <v>1E-3</v>
      </c>
      <c r="O93" s="169">
        <f>ROUND(E93*N93,2)</f>
        <v>0</v>
      </c>
      <c r="P93" s="169">
        <v>0</v>
      </c>
      <c r="Q93" s="169">
        <f>ROUND(E93*P93,2)</f>
        <v>0</v>
      </c>
      <c r="R93" s="169" t="s">
        <v>273</v>
      </c>
      <c r="S93" s="169" t="s">
        <v>141</v>
      </c>
      <c r="T93" s="170" t="s">
        <v>207</v>
      </c>
      <c r="U93" s="156">
        <v>0</v>
      </c>
      <c r="V93" s="156">
        <f>ROUND(E93*U93,2)</f>
        <v>0</v>
      </c>
      <c r="W93" s="156"/>
      <c r="X93" s="156" t="s">
        <v>274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275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0" t="s">
        <v>487</v>
      </c>
      <c r="D94" s="178"/>
      <c r="E94" s="179">
        <v>0.39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211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39"/>
      <c r="D95" s="240"/>
      <c r="E95" s="240"/>
      <c r="F95" s="240"/>
      <c r="G95" s="240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147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4">
        <v>23</v>
      </c>
      <c r="B96" s="165" t="s">
        <v>297</v>
      </c>
      <c r="C96" s="174" t="s">
        <v>298</v>
      </c>
      <c r="D96" s="166" t="s">
        <v>205</v>
      </c>
      <c r="E96" s="167">
        <v>65</v>
      </c>
      <c r="F96" s="168"/>
      <c r="G96" s="169">
        <f>ROUND(E96*F96,2)</f>
        <v>0</v>
      </c>
      <c r="H96" s="168">
        <v>0</v>
      </c>
      <c r="I96" s="169">
        <f>ROUND(E96*H96,2)</f>
        <v>0</v>
      </c>
      <c r="J96" s="168">
        <v>6.9</v>
      </c>
      <c r="K96" s="169">
        <f>ROUND(E96*J96,2)</f>
        <v>448.5</v>
      </c>
      <c r="L96" s="169">
        <v>21</v>
      </c>
      <c r="M96" s="169">
        <f>G96*(1+L96/100)</f>
        <v>0</v>
      </c>
      <c r="N96" s="169">
        <v>0</v>
      </c>
      <c r="O96" s="169">
        <f>ROUND(E96*N96,2)</f>
        <v>0</v>
      </c>
      <c r="P96" s="169">
        <v>0</v>
      </c>
      <c r="Q96" s="169">
        <f>ROUND(E96*P96,2)</f>
        <v>0</v>
      </c>
      <c r="R96" s="169" t="s">
        <v>232</v>
      </c>
      <c r="S96" s="169" t="s">
        <v>141</v>
      </c>
      <c r="T96" s="170" t="s">
        <v>207</v>
      </c>
      <c r="U96" s="156">
        <v>1.2999999999999999E-2</v>
      </c>
      <c r="V96" s="156">
        <f>ROUND(E96*U96,2)</f>
        <v>0.85</v>
      </c>
      <c r="W96" s="156"/>
      <c r="X96" s="156" t="s">
        <v>208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209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2" t="s">
        <v>299</v>
      </c>
      <c r="D97" s="253"/>
      <c r="E97" s="253"/>
      <c r="F97" s="253"/>
      <c r="G97" s="253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223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0" t="s">
        <v>488</v>
      </c>
      <c r="D98" s="178"/>
      <c r="E98" s="179">
        <v>65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211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39"/>
      <c r="D99" s="240"/>
      <c r="E99" s="240"/>
      <c r="F99" s="240"/>
      <c r="G99" s="240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147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64">
        <v>24</v>
      </c>
      <c r="B100" s="165" t="s">
        <v>301</v>
      </c>
      <c r="C100" s="174" t="s">
        <v>302</v>
      </c>
      <c r="D100" s="166" t="s">
        <v>205</v>
      </c>
      <c r="E100" s="167">
        <v>65</v>
      </c>
      <c r="F100" s="168"/>
      <c r="G100" s="169">
        <f>ROUND(E100*F100,2)</f>
        <v>0</v>
      </c>
      <c r="H100" s="168">
        <v>0</v>
      </c>
      <c r="I100" s="169">
        <f>ROUND(E100*H100,2)</f>
        <v>0</v>
      </c>
      <c r="J100" s="168">
        <v>96.7</v>
      </c>
      <c r="K100" s="169">
        <f>ROUND(E100*J100,2)</f>
        <v>6285.5</v>
      </c>
      <c r="L100" s="169">
        <v>21</v>
      </c>
      <c r="M100" s="169">
        <f>G100*(1+L100/100)</f>
        <v>0</v>
      </c>
      <c r="N100" s="169">
        <v>0</v>
      </c>
      <c r="O100" s="169">
        <f>ROUND(E100*N100,2)</f>
        <v>0</v>
      </c>
      <c r="P100" s="169">
        <v>0</v>
      </c>
      <c r="Q100" s="169">
        <f>ROUND(E100*P100,2)</f>
        <v>0</v>
      </c>
      <c r="R100" s="169" t="s">
        <v>232</v>
      </c>
      <c r="S100" s="169" t="s">
        <v>141</v>
      </c>
      <c r="T100" s="170" t="s">
        <v>207</v>
      </c>
      <c r="U100" s="156">
        <v>0.26</v>
      </c>
      <c r="V100" s="156">
        <f>ROUND(E100*U100,2)</f>
        <v>16.899999999999999</v>
      </c>
      <c r="W100" s="156"/>
      <c r="X100" s="156" t="s">
        <v>208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209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2" t="s">
        <v>303</v>
      </c>
      <c r="D101" s="253"/>
      <c r="E101" s="253"/>
      <c r="F101" s="253"/>
      <c r="G101" s="253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223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1" t="str">
        <f>C101</f>
        <v>s případným nutným přemístěním hromad nebo dočasných skládek na místo potřeby ze vzdálenosti do 30 m, ve svahu sklonu přes 1 : 5,</v>
      </c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0" t="s">
        <v>489</v>
      </c>
      <c r="D102" s="178"/>
      <c r="E102" s="179">
        <v>65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39"/>
      <c r="D103" s="240"/>
      <c r="E103" s="240"/>
      <c r="F103" s="240"/>
      <c r="G103" s="240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4">
        <v>25</v>
      </c>
      <c r="B104" s="165" t="s">
        <v>305</v>
      </c>
      <c r="C104" s="174" t="s">
        <v>306</v>
      </c>
      <c r="D104" s="166" t="s">
        <v>231</v>
      </c>
      <c r="E104" s="167">
        <v>9.75</v>
      </c>
      <c r="F104" s="168"/>
      <c r="G104" s="169">
        <f>ROUND(E104*F104,2)</f>
        <v>0</v>
      </c>
      <c r="H104" s="168">
        <v>0</v>
      </c>
      <c r="I104" s="169">
        <f>ROUND(E104*H104,2)</f>
        <v>0</v>
      </c>
      <c r="J104" s="168">
        <v>96.6</v>
      </c>
      <c r="K104" s="169">
        <f>ROUND(E104*J104,2)</f>
        <v>941.85</v>
      </c>
      <c r="L104" s="169">
        <v>21</v>
      </c>
      <c r="M104" s="169">
        <f>G104*(1+L104/100)</f>
        <v>0</v>
      </c>
      <c r="N104" s="169">
        <v>0</v>
      </c>
      <c r="O104" s="169">
        <f>ROUND(E104*N104,2)</f>
        <v>0</v>
      </c>
      <c r="P104" s="169">
        <v>0</v>
      </c>
      <c r="Q104" s="169">
        <f>ROUND(E104*P104,2)</f>
        <v>0</v>
      </c>
      <c r="R104" s="169" t="s">
        <v>232</v>
      </c>
      <c r="S104" s="169" t="s">
        <v>141</v>
      </c>
      <c r="T104" s="170" t="s">
        <v>207</v>
      </c>
      <c r="U104" s="156">
        <v>0.01</v>
      </c>
      <c r="V104" s="156">
        <f>ROUND(E104*U104,2)</f>
        <v>0.1</v>
      </c>
      <c r="W104" s="156"/>
      <c r="X104" s="156" t="s">
        <v>208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209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52" t="s">
        <v>307</v>
      </c>
      <c r="D105" s="253"/>
      <c r="E105" s="253"/>
      <c r="F105" s="253"/>
      <c r="G105" s="253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0" t="s">
        <v>490</v>
      </c>
      <c r="D106" s="178"/>
      <c r="E106" s="179">
        <v>9.75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39"/>
      <c r="D107" s="240"/>
      <c r="E107" s="240"/>
      <c r="F107" s="240"/>
      <c r="G107" s="240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147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4">
        <v>26</v>
      </c>
      <c r="B108" s="165" t="s">
        <v>309</v>
      </c>
      <c r="C108" s="174" t="s">
        <v>310</v>
      </c>
      <c r="D108" s="166" t="s">
        <v>231</v>
      </c>
      <c r="E108" s="167">
        <v>44.496200000000002</v>
      </c>
      <c r="F108" s="168"/>
      <c r="G108" s="169">
        <f>ROUND(E108*F108,2)</f>
        <v>0</v>
      </c>
      <c r="H108" s="168">
        <v>0</v>
      </c>
      <c r="I108" s="169">
        <f>ROUND(E108*H108,2)</f>
        <v>0</v>
      </c>
      <c r="J108" s="168">
        <v>264.5</v>
      </c>
      <c r="K108" s="169">
        <f>ROUND(E108*J108,2)</f>
        <v>11769.24</v>
      </c>
      <c r="L108" s="169">
        <v>21</v>
      </c>
      <c r="M108" s="169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69" t="s">
        <v>232</v>
      </c>
      <c r="S108" s="169" t="s">
        <v>141</v>
      </c>
      <c r="T108" s="170" t="s">
        <v>207</v>
      </c>
      <c r="U108" s="156">
        <v>0.01</v>
      </c>
      <c r="V108" s="156">
        <f>ROUND(E108*U108,2)</f>
        <v>0.44</v>
      </c>
      <c r="W108" s="156"/>
      <c r="X108" s="156" t="s">
        <v>208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209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52" t="s">
        <v>307</v>
      </c>
      <c r="D109" s="253"/>
      <c r="E109" s="253"/>
      <c r="F109" s="253"/>
      <c r="G109" s="253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223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0" t="s">
        <v>470</v>
      </c>
      <c r="D110" s="178"/>
      <c r="E110" s="179">
        <v>27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211</v>
      </c>
      <c r="AH110" s="147">
        <v>5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0" t="s">
        <v>472</v>
      </c>
      <c r="D111" s="178"/>
      <c r="E111" s="179">
        <v>3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211</v>
      </c>
      <c r="AH111" s="147">
        <v>5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0" t="s">
        <v>475</v>
      </c>
      <c r="D112" s="178"/>
      <c r="E112" s="179">
        <v>17.067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211</v>
      </c>
      <c r="AH112" s="147">
        <v>5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0" t="s">
        <v>491</v>
      </c>
      <c r="D113" s="178"/>
      <c r="E113" s="179">
        <v>-2.5708000000000002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211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39"/>
      <c r="D114" s="240"/>
      <c r="E114" s="240"/>
      <c r="F114" s="240"/>
      <c r="G114" s="240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64">
        <v>27</v>
      </c>
      <c r="B115" s="165" t="s">
        <v>313</v>
      </c>
      <c r="C115" s="174" t="s">
        <v>314</v>
      </c>
      <c r="D115" s="166" t="s">
        <v>231</v>
      </c>
      <c r="E115" s="167">
        <v>177.98480000000001</v>
      </c>
      <c r="F115" s="168"/>
      <c r="G115" s="169">
        <f>ROUND(E115*F115,2)</f>
        <v>0</v>
      </c>
      <c r="H115" s="168">
        <v>0</v>
      </c>
      <c r="I115" s="169">
        <f>ROUND(E115*H115,2)</f>
        <v>0</v>
      </c>
      <c r="J115" s="168">
        <v>20.8</v>
      </c>
      <c r="K115" s="169">
        <f>ROUND(E115*J115,2)</f>
        <v>3702.08</v>
      </c>
      <c r="L115" s="169">
        <v>21</v>
      </c>
      <c r="M115" s="169">
        <f>G115*(1+L115/100)</f>
        <v>0</v>
      </c>
      <c r="N115" s="169">
        <v>0</v>
      </c>
      <c r="O115" s="169">
        <f>ROUND(E115*N115,2)</f>
        <v>0</v>
      </c>
      <c r="P115" s="169">
        <v>0</v>
      </c>
      <c r="Q115" s="169">
        <f>ROUND(E115*P115,2)</f>
        <v>0</v>
      </c>
      <c r="R115" s="169" t="s">
        <v>232</v>
      </c>
      <c r="S115" s="169" t="s">
        <v>141</v>
      </c>
      <c r="T115" s="170" t="s">
        <v>207</v>
      </c>
      <c r="U115" s="156">
        <v>0</v>
      </c>
      <c r="V115" s="156">
        <f>ROUND(E115*U115,2)</f>
        <v>0</v>
      </c>
      <c r="W115" s="156"/>
      <c r="X115" s="156" t="s">
        <v>208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209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52" t="s">
        <v>307</v>
      </c>
      <c r="D116" s="253"/>
      <c r="E116" s="253"/>
      <c r="F116" s="253"/>
      <c r="G116" s="253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0" t="s">
        <v>492</v>
      </c>
      <c r="D117" s="178"/>
      <c r="E117" s="179">
        <v>177.98480000000001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211</v>
      </c>
      <c r="AH117" s="147">
        <v>5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39"/>
      <c r="D118" s="240"/>
      <c r="E118" s="240"/>
      <c r="F118" s="240"/>
      <c r="G118" s="240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64">
        <v>28</v>
      </c>
      <c r="B119" s="165" t="s">
        <v>316</v>
      </c>
      <c r="C119" s="174" t="s">
        <v>317</v>
      </c>
      <c r="D119" s="166" t="s">
        <v>231</v>
      </c>
      <c r="E119" s="167">
        <v>9.75</v>
      </c>
      <c r="F119" s="168"/>
      <c r="G119" s="169">
        <f>ROUND(E119*F119,2)</f>
        <v>0</v>
      </c>
      <c r="H119" s="168">
        <v>0</v>
      </c>
      <c r="I119" s="169">
        <f>ROUND(E119*H119,2)</f>
        <v>0</v>
      </c>
      <c r="J119" s="168">
        <v>262.5</v>
      </c>
      <c r="K119" s="169">
        <f>ROUND(E119*J119,2)</f>
        <v>2559.38</v>
      </c>
      <c r="L119" s="169">
        <v>21</v>
      </c>
      <c r="M119" s="169">
        <f>G119*(1+L119/100)</f>
        <v>0</v>
      </c>
      <c r="N119" s="169">
        <v>0</v>
      </c>
      <c r="O119" s="169">
        <f>ROUND(E119*N119,2)</f>
        <v>0</v>
      </c>
      <c r="P119" s="169">
        <v>0</v>
      </c>
      <c r="Q119" s="169">
        <f>ROUND(E119*P119,2)</f>
        <v>0</v>
      </c>
      <c r="R119" s="169" t="s">
        <v>232</v>
      </c>
      <c r="S119" s="169" t="s">
        <v>141</v>
      </c>
      <c r="T119" s="170" t="s">
        <v>207</v>
      </c>
      <c r="U119" s="156">
        <v>0.65200000000000002</v>
      </c>
      <c r="V119" s="156">
        <f>ROUND(E119*U119,2)</f>
        <v>6.36</v>
      </c>
      <c r="W119" s="156"/>
      <c r="X119" s="156" t="s">
        <v>208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209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0" t="s">
        <v>493</v>
      </c>
      <c r="D120" s="178"/>
      <c r="E120" s="179">
        <v>9.75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211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39"/>
      <c r="D121" s="240"/>
      <c r="E121" s="240"/>
      <c r="F121" s="240"/>
      <c r="G121" s="240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64">
        <v>29</v>
      </c>
      <c r="B122" s="165" t="s">
        <v>319</v>
      </c>
      <c r="C122" s="174" t="s">
        <v>320</v>
      </c>
      <c r="D122" s="166" t="s">
        <v>231</v>
      </c>
      <c r="E122" s="167">
        <v>44.496200000000002</v>
      </c>
      <c r="F122" s="168"/>
      <c r="G122" s="169">
        <f>ROUND(E122*F122,2)</f>
        <v>0</v>
      </c>
      <c r="H122" s="168">
        <v>0</v>
      </c>
      <c r="I122" s="169">
        <f>ROUND(E122*H122,2)</f>
        <v>0</v>
      </c>
      <c r="J122" s="168">
        <v>16.3</v>
      </c>
      <c r="K122" s="169">
        <f>ROUND(E122*J122,2)</f>
        <v>725.29</v>
      </c>
      <c r="L122" s="169">
        <v>21</v>
      </c>
      <c r="M122" s="169">
        <f>G122*(1+L122/100)</f>
        <v>0</v>
      </c>
      <c r="N122" s="169">
        <v>0</v>
      </c>
      <c r="O122" s="169">
        <f>ROUND(E122*N122,2)</f>
        <v>0</v>
      </c>
      <c r="P122" s="169">
        <v>0</v>
      </c>
      <c r="Q122" s="169">
        <f>ROUND(E122*P122,2)</f>
        <v>0</v>
      </c>
      <c r="R122" s="169" t="s">
        <v>232</v>
      </c>
      <c r="S122" s="169" t="s">
        <v>141</v>
      </c>
      <c r="T122" s="170" t="s">
        <v>207</v>
      </c>
      <c r="U122" s="156">
        <v>8.9999999999999993E-3</v>
      </c>
      <c r="V122" s="156">
        <f>ROUND(E122*U122,2)</f>
        <v>0.4</v>
      </c>
      <c r="W122" s="156"/>
      <c r="X122" s="156" t="s">
        <v>208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209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0" t="s">
        <v>494</v>
      </c>
      <c r="D123" s="178"/>
      <c r="E123" s="179">
        <v>44.496200000000002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211</v>
      </c>
      <c r="AH123" s="147">
        <v>5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39"/>
      <c r="D124" s="240"/>
      <c r="E124" s="240"/>
      <c r="F124" s="240"/>
      <c r="G124" s="240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64">
        <v>30</v>
      </c>
      <c r="B125" s="165" t="s">
        <v>322</v>
      </c>
      <c r="C125" s="174" t="s">
        <v>323</v>
      </c>
      <c r="D125" s="166" t="s">
        <v>231</v>
      </c>
      <c r="E125" s="167">
        <v>44.496200000000002</v>
      </c>
      <c r="F125" s="168"/>
      <c r="G125" s="169">
        <f>ROUND(E125*F125,2)</f>
        <v>0</v>
      </c>
      <c r="H125" s="168">
        <v>0</v>
      </c>
      <c r="I125" s="169">
        <f>ROUND(E125*H125,2)</f>
        <v>0</v>
      </c>
      <c r="J125" s="168">
        <v>280</v>
      </c>
      <c r="K125" s="169">
        <f>ROUND(E125*J125,2)</f>
        <v>12458.94</v>
      </c>
      <c r="L125" s="169">
        <v>21</v>
      </c>
      <c r="M125" s="169">
        <f>G125*(1+L125/100)</f>
        <v>0</v>
      </c>
      <c r="N125" s="169">
        <v>0</v>
      </c>
      <c r="O125" s="169">
        <f>ROUND(E125*N125,2)</f>
        <v>0</v>
      </c>
      <c r="P125" s="169">
        <v>0</v>
      </c>
      <c r="Q125" s="169">
        <f>ROUND(E125*P125,2)</f>
        <v>0</v>
      </c>
      <c r="R125" s="169" t="s">
        <v>232</v>
      </c>
      <c r="S125" s="169" t="s">
        <v>141</v>
      </c>
      <c r="T125" s="170" t="s">
        <v>207</v>
      </c>
      <c r="U125" s="156">
        <v>0</v>
      </c>
      <c r="V125" s="156">
        <f>ROUND(E125*U125,2)</f>
        <v>0</v>
      </c>
      <c r="W125" s="156"/>
      <c r="X125" s="156" t="s">
        <v>208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209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0" t="s">
        <v>494</v>
      </c>
      <c r="D126" s="178"/>
      <c r="E126" s="179">
        <v>44.496200000000002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211</v>
      </c>
      <c r="AH126" s="147">
        <v>5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39"/>
      <c r="D127" s="240"/>
      <c r="E127" s="240"/>
      <c r="F127" s="240"/>
      <c r="G127" s="240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147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58" t="s">
        <v>136</v>
      </c>
      <c r="B128" s="159" t="s">
        <v>60</v>
      </c>
      <c r="C128" s="173" t="s">
        <v>77</v>
      </c>
      <c r="D128" s="160"/>
      <c r="E128" s="161"/>
      <c r="F128" s="162"/>
      <c r="G128" s="162">
        <f>SUMIF(AG129:AG152,"&lt;&gt;NOR",G129:G152)</f>
        <v>0</v>
      </c>
      <c r="H128" s="162"/>
      <c r="I128" s="162">
        <f>SUM(I129:I152)</f>
        <v>22763.8</v>
      </c>
      <c r="J128" s="162"/>
      <c r="K128" s="162">
        <f>SUM(K129:K152)</f>
        <v>33718.78</v>
      </c>
      <c r="L128" s="162"/>
      <c r="M128" s="162">
        <f>SUM(M129:M152)</f>
        <v>0</v>
      </c>
      <c r="N128" s="162"/>
      <c r="O128" s="162">
        <f>SUM(O129:O152)</f>
        <v>32.06</v>
      </c>
      <c r="P128" s="162"/>
      <c r="Q128" s="162">
        <f>SUM(Q129:Q152)</f>
        <v>0</v>
      </c>
      <c r="R128" s="162"/>
      <c r="S128" s="162"/>
      <c r="T128" s="163"/>
      <c r="U128" s="157"/>
      <c r="V128" s="157">
        <f>SUM(V129:V152)</f>
        <v>64.78</v>
      </c>
      <c r="W128" s="157"/>
      <c r="X128" s="157"/>
      <c r="AG128" t="s">
        <v>137</v>
      </c>
    </row>
    <row r="129" spans="1:60" outlineLevel="1" x14ac:dyDescent="0.2">
      <c r="A129" s="164">
        <v>31</v>
      </c>
      <c r="B129" s="165" t="s">
        <v>495</v>
      </c>
      <c r="C129" s="174" t="s">
        <v>496</v>
      </c>
      <c r="D129" s="166" t="s">
        <v>231</v>
      </c>
      <c r="E129" s="167">
        <v>0.3</v>
      </c>
      <c r="F129" s="168"/>
      <c r="G129" s="169">
        <f>ROUND(E129*F129,2)</f>
        <v>0</v>
      </c>
      <c r="H129" s="168">
        <v>2584.66</v>
      </c>
      <c r="I129" s="169">
        <f>ROUND(E129*H129,2)</f>
        <v>775.4</v>
      </c>
      <c r="J129" s="168">
        <v>320.33999999999997</v>
      </c>
      <c r="K129" s="169">
        <f>ROUND(E129*J129,2)</f>
        <v>96.1</v>
      </c>
      <c r="L129" s="169">
        <v>21</v>
      </c>
      <c r="M129" s="169">
        <f>G129*(1+L129/100)</f>
        <v>0</v>
      </c>
      <c r="N129" s="169">
        <v>2.5249999999999999</v>
      </c>
      <c r="O129" s="169">
        <f>ROUND(E129*N129,2)</f>
        <v>0.76</v>
      </c>
      <c r="P129" s="169">
        <v>0</v>
      </c>
      <c r="Q129" s="169">
        <f>ROUND(E129*P129,2)</f>
        <v>0</v>
      </c>
      <c r="R129" s="169" t="s">
        <v>497</v>
      </c>
      <c r="S129" s="169" t="s">
        <v>141</v>
      </c>
      <c r="T129" s="170" t="s">
        <v>207</v>
      </c>
      <c r="U129" s="156">
        <v>0.58899999999999997</v>
      </c>
      <c r="V129" s="156">
        <f>ROUND(E129*U129,2)</f>
        <v>0.18</v>
      </c>
      <c r="W129" s="156"/>
      <c r="X129" s="156" t="s">
        <v>208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209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0" t="s">
        <v>480</v>
      </c>
      <c r="D130" s="178"/>
      <c r="E130" s="179">
        <v>0.3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211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39"/>
      <c r="D131" s="240"/>
      <c r="E131" s="240"/>
      <c r="F131" s="240"/>
      <c r="G131" s="240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147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4">
        <v>32</v>
      </c>
      <c r="B132" s="165" t="s">
        <v>498</v>
      </c>
      <c r="C132" s="174" t="s">
        <v>499</v>
      </c>
      <c r="D132" s="166" t="s">
        <v>231</v>
      </c>
      <c r="E132" s="167">
        <v>1.6</v>
      </c>
      <c r="F132" s="168"/>
      <c r="G132" s="169">
        <f>ROUND(E132*F132,2)</f>
        <v>0</v>
      </c>
      <c r="H132" s="168">
        <v>2449.4</v>
      </c>
      <c r="I132" s="169">
        <f>ROUND(E132*H132,2)</f>
        <v>3919.04</v>
      </c>
      <c r="J132" s="168">
        <v>280.60000000000002</v>
      </c>
      <c r="K132" s="169">
        <f>ROUND(E132*J132,2)</f>
        <v>448.96</v>
      </c>
      <c r="L132" s="169">
        <v>21</v>
      </c>
      <c r="M132" s="169">
        <f>G132*(1+L132/100)</f>
        <v>0</v>
      </c>
      <c r="N132" s="169">
        <v>2.5249999999999999</v>
      </c>
      <c r="O132" s="169">
        <f>ROUND(E132*N132,2)</f>
        <v>4.04</v>
      </c>
      <c r="P132" s="169">
        <v>0</v>
      </c>
      <c r="Q132" s="169">
        <f>ROUND(E132*P132,2)</f>
        <v>0</v>
      </c>
      <c r="R132" s="169" t="s">
        <v>497</v>
      </c>
      <c r="S132" s="169" t="s">
        <v>141</v>
      </c>
      <c r="T132" s="170" t="s">
        <v>207</v>
      </c>
      <c r="U132" s="156">
        <v>0.47699999999999998</v>
      </c>
      <c r="V132" s="156">
        <f>ROUND(E132*U132,2)</f>
        <v>0.76</v>
      </c>
      <c r="W132" s="156"/>
      <c r="X132" s="156" t="s">
        <v>208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209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2" t="s">
        <v>500</v>
      </c>
      <c r="D133" s="253"/>
      <c r="E133" s="253"/>
      <c r="F133" s="253"/>
      <c r="G133" s="253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0" t="s">
        <v>501</v>
      </c>
      <c r="D134" s="178"/>
      <c r="E134" s="179">
        <v>1.6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211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39"/>
      <c r="D135" s="240"/>
      <c r="E135" s="240"/>
      <c r="F135" s="240"/>
      <c r="G135" s="240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147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64">
        <v>33</v>
      </c>
      <c r="B136" s="165" t="s">
        <v>324</v>
      </c>
      <c r="C136" s="174" t="s">
        <v>325</v>
      </c>
      <c r="D136" s="166" t="s">
        <v>205</v>
      </c>
      <c r="E136" s="167">
        <v>268.60000000000002</v>
      </c>
      <c r="F136" s="168"/>
      <c r="G136" s="169">
        <f>ROUND(E136*F136,2)</f>
        <v>0</v>
      </c>
      <c r="H136" s="168">
        <v>0</v>
      </c>
      <c r="I136" s="169">
        <f>ROUND(E136*H136,2)</f>
        <v>0</v>
      </c>
      <c r="J136" s="168">
        <v>91.1</v>
      </c>
      <c r="K136" s="169">
        <f>ROUND(E136*J136,2)</f>
        <v>24469.46</v>
      </c>
      <c r="L136" s="169">
        <v>21</v>
      </c>
      <c r="M136" s="169">
        <f>G136*(1+L136/100)</f>
        <v>0</v>
      </c>
      <c r="N136" s="169">
        <v>0</v>
      </c>
      <c r="O136" s="169">
        <f>ROUND(E136*N136,2)</f>
        <v>0</v>
      </c>
      <c r="P136" s="169">
        <v>0</v>
      </c>
      <c r="Q136" s="169">
        <f>ROUND(E136*P136,2)</f>
        <v>0</v>
      </c>
      <c r="R136" s="169" t="s">
        <v>232</v>
      </c>
      <c r="S136" s="169" t="s">
        <v>141</v>
      </c>
      <c r="T136" s="170" t="s">
        <v>207</v>
      </c>
      <c r="U136" s="156">
        <v>0.15</v>
      </c>
      <c r="V136" s="156">
        <f>ROUND(E136*U136,2)</f>
        <v>40.29</v>
      </c>
      <c r="W136" s="156"/>
      <c r="X136" s="156" t="s">
        <v>208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209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2" t="s">
        <v>326</v>
      </c>
      <c r="D137" s="253"/>
      <c r="E137" s="253"/>
      <c r="F137" s="253"/>
      <c r="G137" s="253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71" t="str">
        <f>C137</f>
        <v>z rostlé horniny tř.1 - 4 pod násypy z hornin soudržných do 92% PS a hornin nesoudržných sypkých relativní ulehlosti I(d) do 0,8</v>
      </c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0" t="s">
        <v>502</v>
      </c>
      <c r="D138" s="178"/>
      <c r="E138" s="179">
        <v>268.60000000000002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39"/>
      <c r="D139" s="240"/>
      <c r="E139" s="240"/>
      <c r="F139" s="240"/>
      <c r="G139" s="240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4">
        <v>34</v>
      </c>
      <c r="B140" s="165" t="s">
        <v>328</v>
      </c>
      <c r="C140" s="174" t="s">
        <v>329</v>
      </c>
      <c r="D140" s="166" t="s">
        <v>221</v>
      </c>
      <c r="E140" s="167">
        <v>123</v>
      </c>
      <c r="F140" s="168"/>
      <c r="G140" s="169">
        <f>ROUND(E140*F140,2)</f>
        <v>0</v>
      </c>
      <c r="H140" s="168">
        <v>87.46</v>
      </c>
      <c r="I140" s="169">
        <f>ROUND(E140*H140,2)</f>
        <v>10757.58</v>
      </c>
      <c r="J140" s="168">
        <v>68.040000000000006</v>
      </c>
      <c r="K140" s="169">
        <f>ROUND(E140*J140,2)</f>
        <v>8368.92</v>
      </c>
      <c r="L140" s="169">
        <v>21</v>
      </c>
      <c r="M140" s="169">
        <f>G140*(1+L140/100)</f>
        <v>0</v>
      </c>
      <c r="N140" s="169">
        <v>0.22106999999999999</v>
      </c>
      <c r="O140" s="169">
        <f>ROUND(E140*N140,2)</f>
        <v>27.19</v>
      </c>
      <c r="P140" s="169">
        <v>0</v>
      </c>
      <c r="Q140" s="169">
        <f>ROUND(E140*P140,2)</f>
        <v>0</v>
      </c>
      <c r="R140" s="169" t="s">
        <v>330</v>
      </c>
      <c r="S140" s="169" t="s">
        <v>141</v>
      </c>
      <c r="T140" s="170" t="s">
        <v>207</v>
      </c>
      <c r="U140" s="156">
        <v>0.185</v>
      </c>
      <c r="V140" s="156">
        <f>ROUND(E140*U140,2)</f>
        <v>22.76</v>
      </c>
      <c r="W140" s="156"/>
      <c r="X140" s="156" t="s">
        <v>208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209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2" t="s">
        <v>331</v>
      </c>
      <c r="D141" s="253"/>
      <c r="E141" s="253"/>
      <c r="F141" s="253"/>
      <c r="G141" s="253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223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71" t="str">
        <f>C141</f>
        <v>se zřízením štěrkopískového lože pod trubky a s jejich obsypem v průměrném celkovém množství do 0,15 m3/m,</v>
      </c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0" t="s">
        <v>503</v>
      </c>
      <c r="D142" s="178"/>
      <c r="E142" s="179">
        <v>123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211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39"/>
      <c r="D143" s="240"/>
      <c r="E143" s="240"/>
      <c r="F143" s="240"/>
      <c r="G143" s="240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4">
        <v>35</v>
      </c>
      <c r="B144" s="165" t="s">
        <v>333</v>
      </c>
      <c r="C144" s="174" t="s">
        <v>334</v>
      </c>
      <c r="D144" s="166" t="s">
        <v>221</v>
      </c>
      <c r="E144" s="167">
        <v>129.15</v>
      </c>
      <c r="F144" s="168"/>
      <c r="G144" s="169">
        <f>ROUND(E144*F144,2)</f>
        <v>0</v>
      </c>
      <c r="H144" s="168">
        <v>50.4</v>
      </c>
      <c r="I144" s="169">
        <f>ROUND(E144*H144,2)</f>
        <v>6509.16</v>
      </c>
      <c r="J144" s="168">
        <v>0</v>
      </c>
      <c r="K144" s="169">
        <f>ROUND(E144*J144,2)</f>
        <v>0</v>
      </c>
      <c r="L144" s="169">
        <v>21</v>
      </c>
      <c r="M144" s="169">
        <f>G144*(1+L144/100)</f>
        <v>0</v>
      </c>
      <c r="N144" s="169">
        <v>4.8000000000000001E-4</v>
      </c>
      <c r="O144" s="169">
        <f>ROUND(E144*N144,2)</f>
        <v>0.06</v>
      </c>
      <c r="P144" s="169">
        <v>0</v>
      </c>
      <c r="Q144" s="169">
        <f>ROUND(E144*P144,2)</f>
        <v>0</v>
      </c>
      <c r="R144" s="169" t="s">
        <v>273</v>
      </c>
      <c r="S144" s="169" t="s">
        <v>141</v>
      </c>
      <c r="T144" s="170" t="s">
        <v>207</v>
      </c>
      <c r="U144" s="156">
        <v>0</v>
      </c>
      <c r="V144" s="156">
        <f>ROUND(E144*U144,2)</f>
        <v>0</v>
      </c>
      <c r="W144" s="156"/>
      <c r="X144" s="156" t="s">
        <v>274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275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0" t="s">
        <v>504</v>
      </c>
      <c r="D145" s="178"/>
      <c r="E145" s="179">
        <v>129.15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39"/>
      <c r="D146" s="240"/>
      <c r="E146" s="240"/>
      <c r="F146" s="240"/>
      <c r="G146" s="240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147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64">
        <v>36</v>
      </c>
      <c r="B147" s="165" t="s">
        <v>505</v>
      </c>
      <c r="C147" s="174" t="s">
        <v>506</v>
      </c>
      <c r="D147" s="166" t="s">
        <v>205</v>
      </c>
      <c r="E147" s="167">
        <v>18</v>
      </c>
      <c r="F147" s="168"/>
      <c r="G147" s="169">
        <f>ROUND(E147*F147,2)</f>
        <v>0</v>
      </c>
      <c r="H147" s="168">
        <v>0.37</v>
      </c>
      <c r="I147" s="169">
        <f>ROUND(E147*H147,2)</f>
        <v>6.66</v>
      </c>
      <c r="J147" s="168">
        <v>18.63</v>
      </c>
      <c r="K147" s="169">
        <f>ROUND(E147*J147,2)</f>
        <v>335.34</v>
      </c>
      <c r="L147" s="169">
        <v>21</v>
      </c>
      <c r="M147" s="169">
        <f>G147*(1+L147/100)</f>
        <v>0</v>
      </c>
      <c r="N147" s="169">
        <v>3.0000000000000001E-5</v>
      </c>
      <c r="O147" s="169">
        <f>ROUND(E147*N147,2)</f>
        <v>0</v>
      </c>
      <c r="P147" s="169">
        <v>0</v>
      </c>
      <c r="Q147" s="169">
        <f>ROUND(E147*P147,2)</f>
        <v>0</v>
      </c>
      <c r="R147" s="169" t="s">
        <v>507</v>
      </c>
      <c r="S147" s="169" t="s">
        <v>141</v>
      </c>
      <c r="T147" s="170" t="s">
        <v>207</v>
      </c>
      <c r="U147" s="156">
        <v>4.3999999999999997E-2</v>
      </c>
      <c r="V147" s="156">
        <f>ROUND(E147*U147,2)</f>
        <v>0.79</v>
      </c>
      <c r="W147" s="156"/>
      <c r="X147" s="156" t="s">
        <v>208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209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0" t="s">
        <v>508</v>
      </c>
      <c r="D148" s="178"/>
      <c r="E148" s="179">
        <v>18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211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39"/>
      <c r="D149" s="240"/>
      <c r="E149" s="240"/>
      <c r="F149" s="240"/>
      <c r="G149" s="240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64">
        <v>37</v>
      </c>
      <c r="B150" s="165" t="s">
        <v>509</v>
      </c>
      <c r="C150" s="174" t="s">
        <v>510</v>
      </c>
      <c r="D150" s="166" t="s">
        <v>205</v>
      </c>
      <c r="E150" s="167">
        <v>19.8</v>
      </c>
      <c r="F150" s="168"/>
      <c r="G150" s="169">
        <f>ROUND(E150*F150,2)</f>
        <v>0</v>
      </c>
      <c r="H150" s="168">
        <v>40.200000000000003</v>
      </c>
      <c r="I150" s="169">
        <f>ROUND(E150*H150,2)</f>
        <v>795.96</v>
      </c>
      <c r="J150" s="168">
        <v>0</v>
      </c>
      <c r="K150" s="169">
        <f>ROUND(E150*J150,2)</f>
        <v>0</v>
      </c>
      <c r="L150" s="169">
        <v>21</v>
      </c>
      <c r="M150" s="169">
        <f>G150*(1+L150/100)</f>
        <v>0</v>
      </c>
      <c r="N150" s="169">
        <v>5.0000000000000001E-4</v>
      </c>
      <c r="O150" s="169">
        <f>ROUND(E150*N150,2)</f>
        <v>0.01</v>
      </c>
      <c r="P150" s="169">
        <v>0</v>
      </c>
      <c r="Q150" s="169">
        <f>ROUND(E150*P150,2)</f>
        <v>0</v>
      </c>
      <c r="R150" s="169" t="s">
        <v>273</v>
      </c>
      <c r="S150" s="169" t="s">
        <v>141</v>
      </c>
      <c r="T150" s="170" t="s">
        <v>207</v>
      </c>
      <c r="U150" s="156">
        <v>0</v>
      </c>
      <c r="V150" s="156">
        <f>ROUND(E150*U150,2)</f>
        <v>0</v>
      </c>
      <c r="W150" s="156"/>
      <c r="X150" s="156" t="s">
        <v>274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275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0" t="s">
        <v>511</v>
      </c>
      <c r="D151" s="178"/>
      <c r="E151" s="179">
        <v>19.8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211</v>
      </c>
      <c r="AH151" s="147">
        <v>5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39"/>
      <c r="D152" s="240"/>
      <c r="E152" s="240"/>
      <c r="F152" s="240"/>
      <c r="G152" s="240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147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58" t="s">
        <v>136</v>
      </c>
      <c r="B153" s="159" t="s">
        <v>78</v>
      </c>
      <c r="C153" s="173" t="s">
        <v>79</v>
      </c>
      <c r="D153" s="160"/>
      <c r="E153" s="161"/>
      <c r="F153" s="162"/>
      <c r="G153" s="162">
        <f>SUMIF(AG154:AG166,"&lt;&gt;NOR",G154:G166)</f>
        <v>0</v>
      </c>
      <c r="H153" s="162"/>
      <c r="I153" s="162">
        <f>SUM(I154:I166)</f>
        <v>26842.16</v>
      </c>
      <c r="J153" s="162"/>
      <c r="K153" s="162">
        <f>SUM(K154:K166)</f>
        <v>12782.34</v>
      </c>
      <c r="L153" s="162"/>
      <c r="M153" s="162">
        <f>SUM(M154:M166)</f>
        <v>0</v>
      </c>
      <c r="N153" s="162"/>
      <c r="O153" s="162">
        <f>SUM(O154:O166)</f>
        <v>3.4899999999999998</v>
      </c>
      <c r="P153" s="162"/>
      <c r="Q153" s="162">
        <f>SUM(Q154:Q166)</f>
        <v>0</v>
      </c>
      <c r="R153" s="162"/>
      <c r="S153" s="162"/>
      <c r="T153" s="163"/>
      <c r="U153" s="157"/>
      <c r="V153" s="157">
        <f>SUM(V154:V166)</f>
        <v>23.369999999999997</v>
      </c>
      <c r="W153" s="157"/>
      <c r="X153" s="157"/>
      <c r="AG153" t="s">
        <v>137</v>
      </c>
    </row>
    <row r="154" spans="1:60" outlineLevel="1" x14ac:dyDescent="0.2">
      <c r="A154" s="164">
        <v>38</v>
      </c>
      <c r="B154" s="165" t="s">
        <v>512</v>
      </c>
      <c r="C154" s="174" t="s">
        <v>513</v>
      </c>
      <c r="D154" s="166" t="s">
        <v>387</v>
      </c>
      <c r="E154" s="167">
        <v>17</v>
      </c>
      <c r="F154" s="168"/>
      <c r="G154" s="169">
        <f>ROUND(E154*F154,2)</f>
        <v>0</v>
      </c>
      <c r="H154" s="168">
        <v>38.96</v>
      </c>
      <c r="I154" s="169">
        <f>ROUND(E154*H154,2)</f>
        <v>662.32</v>
      </c>
      <c r="J154" s="168">
        <v>713.04</v>
      </c>
      <c r="K154" s="169">
        <f>ROUND(E154*J154,2)</f>
        <v>12121.68</v>
      </c>
      <c r="L154" s="169">
        <v>21</v>
      </c>
      <c r="M154" s="169">
        <f>G154*(1+L154/100)</f>
        <v>0</v>
      </c>
      <c r="N154" s="169">
        <v>2.513E-2</v>
      </c>
      <c r="O154" s="169">
        <f>ROUND(E154*N154,2)</f>
        <v>0.43</v>
      </c>
      <c r="P154" s="169">
        <v>0</v>
      </c>
      <c r="Q154" s="169">
        <f>ROUND(E154*P154,2)</f>
        <v>0</v>
      </c>
      <c r="R154" s="169"/>
      <c r="S154" s="169" t="s">
        <v>141</v>
      </c>
      <c r="T154" s="170" t="s">
        <v>207</v>
      </c>
      <c r="U154" s="156">
        <v>1.2829999999999999</v>
      </c>
      <c r="V154" s="156">
        <f>ROUND(E154*U154,2)</f>
        <v>21.81</v>
      </c>
      <c r="W154" s="156"/>
      <c r="X154" s="156" t="s">
        <v>208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209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0" t="s">
        <v>514</v>
      </c>
      <c r="D155" s="178"/>
      <c r="E155" s="179">
        <v>17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211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39"/>
      <c r="D156" s="240"/>
      <c r="E156" s="240"/>
      <c r="F156" s="240"/>
      <c r="G156" s="240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147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64">
        <v>39</v>
      </c>
      <c r="B157" s="165" t="s">
        <v>515</v>
      </c>
      <c r="C157" s="174" t="s">
        <v>516</v>
      </c>
      <c r="D157" s="166" t="s">
        <v>387</v>
      </c>
      <c r="E157" s="167">
        <v>17</v>
      </c>
      <c r="F157" s="168"/>
      <c r="G157" s="169">
        <f>ROUND(E157*F157,2)</f>
        <v>0</v>
      </c>
      <c r="H157" s="168">
        <v>1415</v>
      </c>
      <c r="I157" s="169">
        <f>ROUND(E157*H157,2)</f>
        <v>24055</v>
      </c>
      <c r="J157" s="168">
        <v>0</v>
      </c>
      <c r="K157" s="169">
        <f>ROUND(E157*J157,2)</f>
        <v>0</v>
      </c>
      <c r="L157" s="169">
        <v>21</v>
      </c>
      <c r="M157" s="169">
        <f>G157*(1+L157/100)</f>
        <v>0</v>
      </c>
      <c r="N157" s="169">
        <v>0.156</v>
      </c>
      <c r="O157" s="169">
        <f>ROUND(E157*N157,2)</f>
        <v>2.65</v>
      </c>
      <c r="P157" s="169">
        <v>0</v>
      </c>
      <c r="Q157" s="169">
        <f>ROUND(E157*P157,2)</f>
        <v>0</v>
      </c>
      <c r="R157" s="169" t="s">
        <v>273</v>
      </c>
      <c r="S157" s="169" t="s">
        <v>141</v>
      </c>
      <c r="T157" s="170" t="s">
        <v>207</v>
      </c>
      <c r="U157" s="156">
        <v>0</v>
      </c>
      <c r="V157" s="156">
        <f>ROUND(E157*U157,2)</f>
        <v>0</v>
      </c>
      <c r="W157" s="156"/>
      <c r="X157" s="156" t="s">
        <v>274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275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0" t="s">
        <v>517</v>
      </c>
      <c r="D158" s="178"/>
      <c r="E158" s="179">
        <v>17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211</v>
      </c>
      <c r="AH158" s="147">
        <v>5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39"/>
      <c r="D159" s="240"/>
      <c r="E159" s="240"/>
      <c r="F159" s="240"/>
      <c r="G159" s="240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147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64">
        <v>40</v>
      </c>
      <c r="B160" s="165" t="s">
        <v>518</v>
      </c>
      <c r="C160" s="174" t="s">
        <v>519</v>
      </c>
      <c r="D160" s="166" t="s">
        <v>387</v>
      </c>
      <c r="E160" s="167">
        <v>3</v>
      </c>
      <c r="F160" s="168"/>
      <c r="G160" s="169">
        <f>ROUND(E160*F160,2)</f>
        <v>0</v>
      </c>
      <c r="H160" s="168">
        <v>132.28</v>
      </c>
      <c r="I160" s="169">
        <f>ROUND(E160*H160,2)</f>
        <v>396.84</v>
      </c>
      <c r="J160" s="168">
        <v>220.22</v>
      </c>
      <c r="K160" s="169">
        <f>ROUND(E160*J160,2)</f>
        <v>660.66</v>
      </c>
      <c r="L160" s="169">
        <v>21</v>
      </c>
      <c r="M160" s="169">
        <f>G160*(1+L160/100)</f>
        <v>0</v>
      </c>
      <c r="N160" s="169">
        <v>0.125</v>
      </c>
      <c r="O160" s="169">
        <f>ROUND(E160*N160,2)</f>
        <v>0.38</v>
      </c>
      <c r="P160" s="169">
        <v>0</v>
      </c>
      <c r="Q160" s="169">
        <f>ROUND(E160*P160,2)</f>
        <v>0</v>
      </c>
      <c r="R160" s="169" t="s">
        <v>520</v>
      </c>
      <c r="S160" s="169" t="s">
        <v>141</v>
      </c>
      <c r="T160" s="170" t="s">
        <v>207</v>
      </c>
      <c r="U160" s="156">
        <v>0.52</v>
      </c>
      <c r="V160" s="156">
        <f>ROUND(E160*U160,2)</f>
        <v>1.56</v>
      </c>
      <c r="W160" s="156"/>
      <c r="X160" s="156" t="s">
        <v>208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209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2" t="s">
        <v>521</v>
      </c>
      <c r="D161" s="253"/>
      <c r="E161" s="253"/>
      <c r="F161" s="253"/>
      <c r="G161" s="253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223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39"/>
      <c r="D162" s="240"/>
      <c r="E162" s="240"/>
      <c r="F162" s="240"/>
      <c r="G162" s="240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147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64">
        <v>41</v>
      </c>
      <c r="B163" s="165" t="s">
        <v>522</v>
      </c>
      <c r="C163" s="174" t="s">
        <v>523</v>
      </c>
      <c r="D163" s="166" t="s">
        <v>387</v>
      </c>
      <c r="E163" s="167">
        <v>2</v>
      </c>
      <c r="F163" s="168"/>
      <c r="G163" s="169">
        <f>ROUND(E163*F163,2)</f>
        <v>0</v>
      </c>
      <c r="H163" s="168">
        <v>480.5</v>
      </c>
      <c r="I163" s="169">
        <f>ROUND(E163*H163,2)</f>
        <v>961</v>
      </c>
      <c r="J163" s="168">
        <v>0</v>
      </c>
      <c r="K163" s="169">
        <f>ROUND(E163*J163,2)</f>
        <v>0</v>
      </c>
      <c r="L163" s="169">
        <v>21</v>
      </c>
      <c r="M163" s="169">
        <f>G163*(1+L163/100)</f>
        <v>0</v>
      </c>
      <c r="N163" s="169">
        <v>8.9999999999999993E-3</v>
      </c>
      <c r="O163" s="169">
        <f>ROUND(E163*N163,2)</f>
        <v>0.02</v>
      </c>
      <c r="P163" s="169">
        <v>0</v>
      </c>
      <c r="Q163" s="169">
        <f>ROUND(E163*P163,2)</f>
        <v>0</v>
      </c>
      <c r="R163" s="169" t="s">
        <v>273</v>
      </c>
      <c r="S163" s="169" t="s">
        <v>141</v>
      </c>
      <c r="T163" s="170" t="s">
        <v>207</v>
      </c>
      <c r="U163" s="156">
        <v>0</v>
      </c>
      <c r="V163" s="156">
        <f>ROUND(E163*U163,2)</f>
        <v>0</v>
      </c>
      <c r="W163" s="156"/>
      <c r="X163" s="156" t="s">
        <v>274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275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8"/>
      <c r="D164" s="249"/>
      <c r="E164" s="249"/>
      <c r="F164" s="249"/>
      <c r="G164" s="249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147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64">
        <v>42</v>
      </c>
      <c r="B165" s="165" t="s">
        <v>524</v>
      </c>
      <c r="C165" s="174" t="s">
        <v>525</v>
      </c>
      <c r="D165" s="166" t="s">
        <v>387</v>
      </c>
      <c r="E165" s="167">
        <v>1</v>
      </c>
      <c r="F165" s="168"/>
      <c r="G165" s="169">
        <f>ROUND(E165*F165,2)</f>
        <v>0</v>
      </c>
      <c r="H165" s="168">
        <v>767</v>
      </c>
      <c r="I165" s="169">
        <f>ROUND(E165*H165,2)</f>
        <v>767</v>
      </c>
      <c r="J165" s="168">
        <v>0</v>
      </c>
      <c r="K165" s="169">
        <f>ROUND(E165*J165,2)</f>
        <v>0</v>
      </c>
      <c r="L165" s="169">
        <v>21</v>
      </c>
      <c r="M165" s="169">
        <f>G165*(1+L165/100)</f>
        <v>0</v>
      </c>
      <c r="N165" s="169">
        <v>8.9999999999999993E-3</v>
      </c>
      <c r="O165" s="169">
        <f>ROUND(E165*N165,2)</f>
        <v>0.01</v>
      </c>
      <c r="P165" s="169">
        <v>0</v>
      </c>
      <c r="Q165" s="169">
        <f>ROUND(E165*P165,2)</f>
        <v>0</v>
      </c>
      <c r="R165" s="169" t="s">
        <v>273</v>
      </c>
      <c r="S165" s="169" t="s">
        <v>141</v>
      </c>
      <c r="T165" s="170" t="s">
        <v>207</v>
      </c>
      <c r="U165" s="156">
        <v>0</v>
      </c>
      <c r="V165" s="156">
        <f>ROUND(E165*U165,2)</f>
        <v>0</v>
      </c>
      <c r="W165" s="156"/>
      <c r="X165" s="156" t="s">
        <v>274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275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8"/>
      <c r="D166" s="249"/>
      <c r="E166" s="249"/>
      <c r="F166" s="249"/>
      <c r="G166" s="249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147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58" t="s">
        <v>136</v>
      </c>
      <c r="B167" s="159" t="s">
        <v>80</v>
      </c>
      <c r="C167" s="173" t="s">
        <v>81</v>
      </c>
      <c r="D167" s="160"/>
      <c r="E167" s="161"/>
      <c r="F167" s="162"/>
      <c r="G167" s="162">
        <f>SUMIF(AG168:AG171,"&lt;&gt;NOR",G168:G171)</f>
        <v>0</v>
      </c>
      <c r="H167" s="162"/>
      <c r="I167" s="162">
        <f>SUM(I168:I171)</f>
        <v>178.97</v>
      </c>
      <c r="J167" s="162"/>
      <c r="K167" s="162">
        <f>SUM(K168:K171)</f>
        <v>175.78</v>
      </c>
      <c r="L167" s="162"/>
      <c r="M167" s="162">
        <f>SUM(M168:M171)</f>
        <v>0</v>
      </c>
      <c r="N167" s="162"/>
      <c r="O167" s="162">
        <f>SUM(O168:O171)</f>
        <v>0.53</v>
      </c>
      <c r="P167" s="162"/>
      <c r="Q167" s="162">
        <f>SUM(Q168:Q171)</f>
        <v>0</v>
      </c>
      <c r="R167" s="162"/>
      <c r="S167" s="162"/>
      <c r="T167" s="163"/>
      <c r="U167" s="157"/>
      <c r="V167" s="157">
        <f>SUM(V168:V171)</f>
        <v>0.48</v>
      </c>
      <c r="W167" s="157"/>
      <c r="X167" s="157"/>
      <c r="AG167" t="s">
        <v>137</v>
      </c>
    </row>
    <row r="168" spans="1:60" outlineLevel="1" x14ac:dyDescent="0.2">
      <c r="A168" s="164">
        <v>43</v>
      </c>
      <c r="B168" s="165" t="s">
        <v>336</v>
      </c>
      <c r="C168" s="174" t="s">
        <v>337</v>
      </c>
      <c r="D168" s="166" t="s">
        <v>231</v>
      </c>
      <c r="E168" s="167">
        <v>0.28199999999999997</v>
      </c>
      <c r="F168" s="168"/>
      <c r="G168" s="169">
        <f>ROUND(E168*F168,2)</f>
        <v>0</v>
      </c>
      <c r="H168" s="168">
        <v>634.65</v>
      </c>
      <c r="I168" s="169">
        <f>ROUND(E168*H168,2)</f>
        <v>178.97</v>
      </c>
      <c r="J168" s="168">
        <v>623.35</v>
      </c>
      <c r="K168" s="169">
        <f>ROUND(E168*J168,2)</f>
        <v>175.78</v>
      </c>
      <c r="L168" s="169">
        <v>21</v>
      </c>
      <c r="M168" s="169">
        <f>G168*(1+L168/100)</f>
        <v>0</v>
      </c>
      <c r="N168" s="169">
        <v>1.8907700000000001</v>
      </c>
      <c r="O168" s="169">
        <f>ROUND(E168*N168,2)</f>
        <v>0.53</v>
      </c>
      <c r="P168" s="169">
        <v>0</v>
      </c>
      <c r="Q168" s="169">
        <f>ROUND(E168*P168,2)</f>
        <v>0</v>
      </c>
      <c r="R168" s="169" t="s">
        <v>330</v>
      </c>
      <c r="S168" s="169" t="s">
        <v>141</v>
      </c>
      <c r="T168" s="170" t="s">
        <v>207</v>
      </c>
      <c r="U168" s="156">
        <v>1.6950000000000001</v>
      </c>
      <c r="V168" s="156">
        <f>ROUND(E168*U168,2)</f>
        <v>0.48</v>
      </c>
      <c r="W168" s="156"/>
      <c r="X168" s="156" t="s">
        <v>208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209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2" t="s">
        <v>338</v>
      </c>
      <c r="D169" s="253"/>
      <c r="E169" s="253"/>
      <c r="F169" s="253"/>
      <c r="G169" s="253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223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0" t="s">
        <v>526</v>
      </c>
      <c r="D170" s="178"/>
      <c r="E170" s="179">
        <v>0.28199999999999997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211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39"/>
      <c r="D171" s="240"/>
      <c r="E171" s="240"/>
      <c r="F171" s="240"/>
      <c r="G171" s="240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147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x14ac:dyDescent="0.2">
      <c r="A172" s="158" t="s">
        <v>136</v>
      </c>
      <c r="B172" s="159" t="s">
        <v>82</v>
      </c>
      <c r="C172" s="173" t="s">
        <v>83</v>
      </c>
      <c r="D172" s="160"/>
      <c r="E172" s="161"/>
      <c r="F172" s="162"/>
      <c r="G172" s="162">
        <f>SUMIF(AG173:AG219,"&lt;&gt;NOR",G173:G219)</f>
        <v>0</v>
      </c>
      <c r="H172" s="162"/>
      <c r="I172" s="162">
        <f>SUM(I173:I219)</f>
        <v>204138.83999999997</v>
      </c>
      <c r="J172" s="162"/>
      <c r="K172" s="162">
        <f>SUM(K173:K219)</f>
        <v>100370.94</v>
      </c>
      <c r="L172" s="162"/>
      <c r="M172" s="162">
        <f>SUM(M173:M219)</f>
        <v>0</v>
      </c>
      <c r="N172" s="162"/>
      <c r="O172" s="162">
        <f>SUM(O173:O219)</f>
        <v>224.04999999999998</v>
      </c>
      <c r="P172" s="162"/>
      <c r="Q172" s="162">
        <f>SUM(Q173:Q219)</f>
        <v>0</v>
      </c>
      <c r="R172" s="162"/>
      <c r="S172" s="162"/>
      <c r="T172" s="163"/>
      <c r="U172" s="157"/>
      <c r="V172" s="157">
        <f>SUM(V173:V219)</f>
        <v>110.71</v>
      </c>
      <c r="W172" s="157"/>
      <c r="X172" s="157"/>
      <c r="AG172" t="s">
        <v>137</v>
      </c>
    </row>
    <row r="173" spans="1:60" outlineLevel="1" x14ac:dyDescent="0.2">
      <c r="A173" s="164">
        <v>44</v>
      </c>
      <c r="B173" s="165" t="s">
        <v>340</v>
      </c>
      <c r="C173" s="174" t="s">
        <v>341</v>
      </c>
      <c r="D173" s="166" t="s">
        <v>221</v>
      </c>
      <c r="E173" s="167">
        <v>117</v>
      </c>
      <c r="F173" s="168"/>
      <c r="G173" s="169">
        <f>ROUND(E173*F173,2)</f>
        <v>0</v>
      </c>
      <c r="H173" s="168">
        <v>50.52</v>
      </c>
      <c r="I173" s="169">
        <f>ROUND(E173*H173,2)</f>
        <v>5910.84</v>
      </c>
      <c r="J173" s="168">
        <v>18.579999999999998</v>
      </c>
      <c r="K173" s="169">
        <f>ROUND(E173*J173,2)</f>
        <v>2173.86</v>
      </c>
      <c r="L173" s="169">
        <v>21</v>
      </c>
      <c r="M173" s="169">
        <f>G173*(1+L173/100)</f>
        <v>0</v>
      </c>
      <c r="N173" s="169">
        <v>3.5999999999999999E-3</v>
      </c>
      <c r="O173" s="169">
        <f>ROUND(E173*N173,2)</f>
        <v>0.42</v>
      </c>
      <c r="P173" s="169">
        <v>0</v>
      </c>
      <c r="Q173" s="169">
        <f>ROUND(E173*P173,2)</f>
        <v>0</v>
      </c>
      <c r="R173" s="169" t="s">
        <v>206</v>
      </c>
      <c r="S173" s="169" t="s">
        <v>141</v>
      </c>
      <c r="T173" s="170" t="s">
        <v>207</v>
      </c>
      <c r="U173" s="156">
        <v>4.5999999999999999E-2</v>
      </c>
      <c r="V173" s="156">
        <f>ROUND(E173*U173,2)</f>
        <v>5.38</v>
      </c>
      <c r="W173" s="156"/>
      <c r="X173" s="156" t="s">
        <v>208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209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52" t="s">
        <v>342</v>
      </c>
      <c r="D174" s="253"/>
      <c r="E174" s="253"/>
      <c r="F174" s="253"/>
      <c r="G174" s="253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223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0" t="s">
        <v>527</v>
      </c>
      <c r="D175" s="178"/>
      <c r="E175" s="179">
        <v>117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211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39"/>
      <c r="D176" s="240"/>
      <c r="E176" s="240"/>
      <c r="F176" s="240"/>
      <c r="G176" s="240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147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64">
        <v>45</v>
      </c>
      <c r="B177" s="165" t="s">
        <v>344</v>
      </c>
      <c r="C177" s="174" t="s">
        <v>345</v>
      </c>
      <c r="D177" s="166" t="s">
        <v>205</v>
      </c>
      <c r="E177" s="167">
        <v>143.1</v>
      </c>
      <c r="F177" s="168"/>
      <c r="G177" s="169">
        <f>ROUND(E177*F177,2)</f>
        <v>0</v>
      </c>
      <c r="H177" s="168">
        <v>173.52</v>
      </c>
      <c r="I177" s="169">
        <f>ROUND(E177*H177,2)</f>
        <v>24830.71</v>
      </c>
      <c r="J177" s="168">
        <v>29.48</v>
      </c>
      <c r="K177" s="169">
        <f>ROUND(E177*J177,2)</f>
        <v>4218.59</v>
      </c>
      <c r="L177" s="169">
        <v>21</v>
      </c>
      <c r="M177" s="169">
        <f>G177*(1+L177/100)</f>
        <v>0</v>
      </c>
      <c r="N177" s="169">
        <v>0.441</v>
      </c>
      <c r="O177" s="169">
        <f>ROUND(E177*N177,2)</f>
        <v>63.11</v>
      </c>
      <c r="P177" s="169">
        <v>0</v>
      </c>
      <c r="Q177" s="169">
        <f>ROUND(E177*P177,2)</f>
        <v>0</v>
      </c>
      <c r="R177" s="169" t="s">
        <v>206</v>
      </c>
      <c r="S177" s="169" t="s">
        <v>141</v>
      </c>
      <c r="T177" s="170" t="s">
        <v>207</v>
      </c>
      <c r="U177" s="156">
        <v>2.9000000000000001E-2</v>
      </c>
      <c r="V177" s="156">
        <f>ROUND(E177*U177,2)</f>
        <v>4.1500000000000004</v>
      </c>
      <c r="W177" s="156"/>
      <c r="X177" s="156" t="s">
        <v>208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209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0" t="s">
        <v>528</v>
      </c>
      <c r="D178" s="178"/>
      <c r="E178" s="179">
        <v>143.1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211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39"/>
      <c r="D179" s="240"/>
      <c r="E179" s="240"/>
      <c r="F179" s="240"/>
      <c r="G179" s="240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147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4">
        <v>46</v>
      </c>
      <c r="B180" s="165" t="s">
        <v>347</v>
      </c>
      <c r="C180" s="174" t="s">
        <v>348</v>
      </c>
      <c r="D180" s="166" t="s">
        <v>205</v>
      </c>
      <c r="E180" s="167">
        <v>143.1</v>
      </c>
      <c r="F180" s="168"/>
      <c r="G180" s="169">
        <f>ROUND(E180*F180,2)</f>
        <v>0</v>
      </c>
      <c r="H180" s="168">
        <v>40.880000000000003</v>
      </c>
      <c r="I180" s="169">
        <f>ROUND(E180*H180,2)</f>
        <v>5849.93</v>
      </c>
      <c r="J180" s="168">
        <v>221.12</v>
      </c>
      <c r="K180" s="169">
        <f>ROUND(E180*J180,2)</f>
        <v>31642.27</v>
      </c>
      <c r="L180" s="169">
        <v>21</v>
      </c>
      <c r="M180" s="169">
        <f>G180*(1+L180/100)</f>
        <v>0</v>
      </c>
      <c r="N180" s="169">
        <v>7.3899999999999993E-2</v>
      </c>
      <c r="O180" s="169">
        <f>ROUND(E180*N180,2)</f>
        <v>10.58</v>
      </c>
      <c r="P180" s="169">
        <v>0</v>
      </c>
      <c r="Q180" s="169">
        <f>ROUND(E180*P180,2)</f>
        <v>0</v>
      </c>
      <c r="R180" s="169" t="s">
        <v>206</v>
      </c>
      <c r="S180" s="169" t="s">
        <v>141</v>
      </c>
      <c r="T180" s="170" t="s">
        <v>207</v>
      </c>
      <c r="U180" s="156">
        <v>0.45</v>
      </c>
      <c r="V180" s="156">
        <f>ROUND(E180*U180,2)</f>
        <v>64.400000000000006</v>
      </c>
      <c r="W180" s="156"/>
      <c r="X180" s="156" t="s">
        <v>208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209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54"/>
      <c r="B181" s="155"/>
      <c r="C181" s="252" t="s">
        <v>349</v>
      </c>
      <c r="D181" s="253"/>
      <c r="E181" s="253"/>
      <c r="F181" s="253"/>
      <c r="G181" s="253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223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71" t="str">
        <f>C181</f>
        <v>s provedením lože z kameniva drceného, s vyplněním spár, s dvojitým hutněním a se smetením přebytečného materiálu na krajnici. S dodáním hmot pro lože a výplň spár.</v>
      </c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0" t="s">
        <v>529</v>
      </c>
      <c r="D182" s="178"/>
      <c r="E182" s="179">
        <v>142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211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0" t="s">
        <v>530</v>
      </c>
      <c r="D183" s="178"/>
      <c r="E183" s="179">
        <v>1.1000000000000001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211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39"/>
      <c r="D184" s="240"/>
      <c r="E184" s="240"/>
      <c r="F184" s="240"/>
      <c r="G184" s="240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147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64">
        <v>47</v>
      </c>
      <c r="B185" s="165" t="s">
        <v>353</v>
      </c>
      <c r="C185" s="174" t="s">
        <v>354</v>
      </c>
      <c r="D185" s="166" t="s">
        <v>205</v>
      </c>
      <c r="E185" s="167">
        <v>156.19999999999999</v>
      </c>
      <c r="F185" s="168"/>
      <c r="G185" s="169">
        <f>ROUND(E185*F185,2)</f>
        <v>0</v>
      </c>
      <c r="H185" s="168">
        <v>315.5</v>
      </c>
      <c r="I185" s="169">
        <f>ROUND(E185*H185,2)</f>
        <v>49281.1</v>
      </c>
      <c r="J185" s="168">
        <v>0</v>
      </c>
      <c r="K185" s="169">
        <f>ROUND(E185*J185,2)</f>
        <v>0</v>
      </c>
      <c r="L185" s="169">
        <v>21</v>
      </c>
      <c r="M185" s="169">
        <f>G185*(1+L185/100)</f>
        <v>0</v>
      </c>
      <c r="N185" s="169">
        <v>0.129</v>
      </c>
      <c r="O185" s="169">
        <f>ROUND(E185*N185,2)</f>
        <v>20.149999999999999</v>
      </c>
      <c r="P185" s="169">
        <v>0</v>
      </c>
      <c r="Q185" s="169">
        <f>ROUND(E185*P185,2)</f>
        <v>0</v>
      </c>
      <c r="R185" s="169" t="s">
        <v>273</v>
      </c>
      <c r="S185" s="169" t="s">
        <v>141</v>
      </c>
      <c r="T185" s="170" t="s">
        <v>207</v>
      </c>
      <c r="U185" s="156">
        <v>0</v>
      </c>
      <c r="V185" s="156">
        <f>ROUND(E185*U185,2)</f>
        <v>0</v>
      </c>
      <c r="W185" s="156"/>
      <c r="X185" s="156" t="s">
        <v>274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275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0" t="s">
        <v>531</v>
      </c>
      <c r="D186" s="178"/>
      <c r="E186" s="179">
        <v>156.19999999999999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211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39"/>
      <c r="D187" s="240"/>
      <c r="E187" s="240"/>
      <c r="F187" s="240"/>
      <c r="G187" s="240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147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64">
        <v>48</v>
      </c>
      <c r="B188" s="165" t="s">
        <v>359</v>
      </c>
      <c r="C188" s="174" t="s">
        <v>360</v>
      </c>
      <c r="D188" s="166" t="s">
        <v>205</v>
      </c>
      <c r="E188" s="167">
        <v>1.21</v>
      </c>
      <c r="F188" s="168"/>
      <c r="G188" s="169">
        <f>ROUND(E188*F188,2)</f>
        <v>0</v>
      </c>
      <c r="H188" s="168">
        <v>547</v>
      </c>
      <c r="I188" s="169">
        <f>ROUND(E188*H188,2)</f>
        <v>661.87</v>
      </c>
      <c r="J188" s="168">
        <v>0</v>
      </c>
      <c r="K188" s="169">
        <f>ROUND(E188*J188,2)</f>
        <v>0</v>
      </c>
      <c r="L188" s="169">
        <v>21</v>
      </c>
      <c r="M188" s="169">
        <f>G188*(1+L188/100)</f>
        <v>0</v>
      </c>
      <c r="N188" s="169">
        <v>0.13150000000000001</v>
      </c>
      <c r="O188" s="169">
        <f>ROUND(E188*N188,2)</f>
        <v>0.16</v>
      </c>
      <c r="P188" s="169">
        <v>0</v>
      </c>
      <c r="Q188" s="169">
        <f>ROUND(E188*P188,2)</f>
        <v>0</v>
      </c>
      <c r="R188" s="169" t="s">
        <v>273</v>
      </c>
      <c r="S188" s="169" t="s">
        <v>141</v>
      </c>
      <c r="T188" s="170" t="s">
        <v>207</v>
      </c>
      <c r="U188" s="156">
        <v>0</v>
      </c>
      <c r="V188" s="156">
        <f>ROUND(E188*U188,2)</f>
        <v>0</v>
      </c>
      <c r="W188" s="156"/>
      <c r="X188" s="156" t="s">
        <v>274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275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0" t="s">
        <v>532</v>
      </c>
      <c r="D189" s="178"/>
      <c r="E189" s="179">
        <v>1.21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211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39"/>
      <c r="D190" s="240"/>
      <c r="E190" s="240"/>
      <c r="F190" s="240"/>
      <c r="G190" s="240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147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4">
        <v>49</v>
      </c>
      <c r="B191" s="165" t="s">
        <v>533</v>
      </c>
      <c r="C191" s="174" t="s">
        <v>534</v>
      </c>
      <c r="D191" s="166" t="s">
        <v>205</v>
      </c>
      <c r="E191" s="167">
        <v>25</v>
      </c>
      <c r="F191" s="168"/>
      <c r="G191" s="169">
        <f>ROUND(E191*F191,2)</f>
        <v>0</v>
      </c>
      <c r="H191" s="168">
        <v>40.880000000000003</v>
      </c>
      <c r="I191" s="169">
        <f>ROUND(E191*H191,2)</f>
        <v>1022</v>
      </c>
      <c r="J191" s="168">
        <v>234.62</v>
      </c>
      <c r="K191" s="169">
        <f>ROUND(E191*J191,2)</f>
        <v>5865.5</v>
      </c>
      <c r="L191" s="169">
        <v>21</v>
      </c>
      <c r="M191" s="169">
        <f>G191*(1+L191/100)</f>
        <v>0</v>
      </c>
      <c r="N191" s="169">
        <v>7.3899999999999993E-2</v>
      </c>
      <c r="O191" s="169">
        <f>ROUND(E191*N191,2)</f>
        <v>1.85</v>
      </c>
      <c r="P191" s="169">
        <v>0</v>
      </c>
      <c r="Q191" s="169">
        <f>ROUND(E191*P191,2)</f>
        <v>0</v>
      </c>
      <c r="R191" s="169" t="s">
        <v>206</v>
      </c>
      <c r="S191" s="169" t="s">
        <v>141</v>
      </c>
      <c r="T191" s="170" t="s">
        <v>207</v>
      </c>
      <c r="U191" s="156">
        <v>0.48</v>
      </c>
      <c r="V191" s="156">
        <f>ROUND(E191*U191,2)</f>
        <v>12</v>
      </c>
      <c r="W191" s="156"/>
      <c r="X191" s="156" t="s">
        <v>208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209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54"/>
      <c r="B192" s="155"/>
      <c r="C192" s="252" t="s">
        <v>349</v>
      </c>
      <c r="D192" s="253"/>
      <c r="E192" s="253"/>
      <c r="F192" s="253"/>
      <c r="G192" s="253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223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71" t="str">
        <f>C192</f>
        <v>s provedením lože z kameniva drceného, s vyplněním spár, s dvojitým hutněním a se smetením přebytečného materiálu na krajnici. S dodáním hmot pro lože a výplň spár.</v>
      </c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0" t="s">
        <v>535</v>
      </c>
      <c r="D193" s="178"/>
      <c r="E193" s="179">
        <v>18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211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0" t="s">
        <v>536</v>
      </c>
      <c r="D194" s="178"/>
      <c r="E194" s="179">
        <v>7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211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39"/>
      <c r="D195" s="240"/>
      <c r="E195" s="240"/>
      <c r="F195" s="240"/>
      <c r="G195" s="240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147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4">
        <v>50</v>
      </c>
      <c r="B196" s="165" t="s">
        <v>537</v>
      </c>
      <c r="C196" s="174" t="s">
        <v>538</v>
      </c>
      <c r="D196" s="166" t="s">
        <v>205</v>
      </c>
      <c r="E196" s="167">
        <v>19.8</v>
      </c>
      <c r="F196" s="168"/>
      <c r="G196" s="169">
        <f>ROUND(E196*F196,2)</f>
        <v>0</v>
      </c>
      <c r="H196" s="168">
        <v>398</v>
      </c>
      <c r="I196" s="169">
        <f>ROUND(E196*H196,2)</f>
        <v>7880.4</v>
      </c>
      <c r="J196" s="168">
        <v>0</v>
      </c>
      <c r="K196" s="169">
        <f>ROUND(E196*J196,2)</f>
        <v>0</v>
      </c>
      <c r="L196" s="169">
        <v>21</v>
      </c>
      <c r="M196" s="169">
        <f>G196*(1+L196/100)</f>
        <v>0</v>
      </c>
      <c r="N196" s="169">
        <v>0.17244999999999999</v>
      </c>
      <c r="O196" s="169">
        <f>ROUND(E196*N196,2)</f>
        <v>3.41</v>
      </c>
      <c r="P196" s="169">
        <v>0</v>
      </c>
      <c r="Q196" s="169">
        <f>ROUND(E196*P196,2)</f>
        <v>0</v>
      </c>
      <c r="R196" s="169" t="s">
        <v>273</v>
      </c>
      <c r="S196" s="169" t="s">
        <v>141</v>
      </c>
      <c r="T196" s="170" t="s">
        <v>207</v>
      </c>
      <c r="U196" s="156">
        <v>0</v>
      </c>
      <c r="V196" s="156">
        <f>ROUND(E196*U196,2)</f>
        <v>0</v>
      </c>
      <c r="W196" s="156"/>
      <c r="X196" s="156" t="s">
        <v>274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275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0" t="s">
        <v>539</v>
      </c>
      <c r="D197" s="178"/>
      <c r="E197" s="179">
        <v>19.8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211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39"/>
      <c r="D198" s="240"/>
      <c r="E198" s="240"/>
      <c r="F198" s="240"/>
      <c r="G198" s="240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147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4">
        <v>51</v>
      </c>
      <c r="B199" s="165" t="s">
        <v>365</v>
      </c>
      <c r="C199" s="174" t="s">
        <v>366</v>
      </c>
      <c r="D199" s="166" t="s">
        <v>205</v>
      </c>
      <c r="E199" s="167">
        <v>143.5</v>
      </c>
      <c r="F199" s="168"/>
      <c r="G199" s="169">
        <f>ROUND(E199*F199,2)</f>
        <v>0</v>
      </c>
      <c r="H199" s="168">
        <v>148.49</v>
      </c>
      <c r="I199" s="169">
        <f>ROUND(E199*H199,2)</f>
        <v>21308.32</v>
      </c>
      <c r="J199" s="168">
        <v>25.51</v>
      </c>
      <c r="K199" s="169">
        <f>ROUND(E199*J199,2)</f>
        <v>3660.69</v>
      </c>
      <c r="L199" s="169">
        <v>21</v>
      </c>
      <c r="M199" s="169">
        <f>G199*(1+L199/100)</f>
        <v>0</v>
      </c>
      <c r="N199" s="169">
        <v>0.378</v>
      </c>
      <c r="O199" s="169">
        <f>ROUND(E199*N199,2)</f>
        <v>54.24</v>
      </c>
      <c r="P199" s="169">
        <v>0</v>
      </c>
      <c r="Q199" s="169">
        <f>ROUND(E199*P199,2)</f>
        <v>0</v>
      </c>
      <c r="R199" s="169" t="s">
        <v>206</v>
      </c>
      <c r="S199" s="169" t="s">
        <v>141</v>
      </c>
      <c r="T199" s="170" t="s">
        <v>207</v>
      </c>
      <c r="U199" s="156">
        <v>0.03</v>
      </c>
      <c r="V199" s="156">
        <f>ROUND(E199*U199,2)</f>
        <v>4.3099999999999996</v>
      </c>
      <c r="W199" s="156"/>
      <c r="X199" s="156" t="s">
        <v>208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209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0" t="s">
        <v>540</v>
      </c>
      <c r="D200" s="178"/>
      <c r="E200" s="179">
        <v>36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211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0" t="s">
        <v>541</v>
      </c>
      <c r="D201" s="178"/>
      <c r="E201" s="179">
        <v>91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211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0" t="s">
        <v>542</v>
      </c>
      <c r="D202" s="178"/>
      <c r="E202" s="179">
        <v>16.5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211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39"/>
      <c r="D203" s="240"/>
      <c r="E203" s="240"/>
      <c r="F203" s="240"/>
      <c r="G203" s="240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147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1" x14ac:dyDescent="0.2">
      <c r="A204" s="164">
        <v>52</v>
      </c>
      <c r="B204" s="165" t="s">
        <v>368</v>
      </c>
      <c r="C204" s="174" t="s">
        <v>369</v>
      </c>
      <c r="D204" s="166" t="s">
        <v>205</v>
      </c>
      <c r="E204" s="167">
        <v>91</v>
      </c>
      <c r="F204" s="168"/>
      <c r="G204" s="169">
        <f>ROUND(E204*F204,2)</f>
        <v>0</v>
      </c>
      <c r="H204" s="168">
        <v>159.99</v>
      </c>
      <c r="I204" s="169">
        <f>ROUND(E204*H204,2)</f>
        <v>14559.09</v>
      </c>
      <c r="J204" s="168">
        <v>25.51</v>
      </c>
      <c r="K204" s="169">
        <f>ROUND(E204*J204,2)</f>
        <v>2321.41</v>
      </c>
      <c r="L204" s="169">
        <v>21</v>
      </c>
      <c r="M204" s="169">
        <f>G204*(1+L204/100)</f>
        <v>0</v>
      </c>
      <c r="N204" s="169">
        <v>0.378</v>
      </c>
      <c r="O204" s="169">
        <f>ROUND(E204*N204,2)</f>
        <v>34.4</v>
      </c>
      <c r="P204" s="169">
        <v>0</v>
      </c>
      <c r="Q204" s="169">
        <f>ROUND(E204*P204,2)</f>
        <v>0</v>
      </c>
      <c r="R204" s="169" t="s">
        <v>206</v>
      </c>
      <c r="S204" s="169" t="s">
        <v>141</v>
      </c>
      <c r="T204" s="170" t="s">
        <v>207</v>
      </c>
      <c r="U204" s="156">
        <v>2.5999999999999999E-2</v>
      </c>
      <c r="V204" s="156">
        <f>ROUND(E204*U204,2)</f>
        <v>2.37</v>
      </c>
      <c r="W204" s="156"/>
      <c r="X204" s="156" t="s">
        <v>208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209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0" t="s">
        <v>543</v>
      </c>
      <c r="D205" s="178"/>
      <c r="E205" s="179">
        <v>91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211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39"/>
      <c r="D206" s="240"/>
      <c r="E206" s="240"/>
      <c r="F206" s="240"/>
      <c r="G206" s="240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147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64">
        <v>53</v>
      </c>
      <c r="B207" s="165" t="s">
        <v>371</v>
      </c>
      <c r="C207" s="174" t="s">
        <v>372</v>
      </c>
      <c r="D207" s="166" t="s">
        <v>205</v>
      </c>
      <c r="E207" s="167">
        <v>182</v>
      </c>
      <c r="F207" s="168"/>
      <c r="G207" s="169">
        <f>ROUND(E207*F207,2)</f>
        <v>0</v>
      </c>
      <c r="H207" s="168">
        <v>8.98</v>
      </c>
      <c r="I207" s="169">
        <f>ROUND(E207*H207,2)</f>
        <v>1634.36</v>
      </c>
      <c r="J207" s="168">
        <v>1.1200000000000001</v>
      </c>
      <c r="K207" s="169">
        <f>ROUND(E207*J207,2)</f>
        <v>203.84</v>
      </c>
      <c r="L207" s="169">
        <v>21</v>
      </c>
      <c r="M207" s="169">
        <f>G207*(1+L207/100)</f>
        <v>0</v>
      </c>
      <c r="N207" s="169">
        <v>7.1000000000000002E-4</v>
      </c>
      <c r="O207" s="169">
        <f>ROUND(E207*N207,2)</f>
        <v>0.13</v>
      </c>
      <c r="P207" s="169">
        <v>0</v>
      </c>
      <c r="Q207" s="169">
        <f>ROUND(E207*P207,2)</f>
        <v>0</v>
      </c>
      <c r="R207" s="169" t="s">
        <v>206</v>
      </c>
      <c r="S207" s="169" t="s">
        <v>141</v>
      </c>
      <c r="T207" s="170" t="s">
        <v>207</v>
      </c>
      <c r="U207" s="156">
        <v>2E-3</v>
      </c>
      <c r="V207" s="156">
        <f>ROUND(E207*U207,2)</f>
        <v>0.36</v>
      </c>
      <c r="W207" s="156"/>
      <c r="X207" s="156" t="s">
        <v>208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209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0" t="s">
        <v>544</v>
      </c>
      <c r="D208" s="178"/>
      <c r="E208" s="179">
        <v>182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211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39"/>
      <c r="D209" s="240"/>
      <c r="E209" s="240"/>
      <c r="F209" s="240"/>
      <c r="G209" s="240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147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64">
        <v>54</v>
      </c>
      <c r="B210" s="165" t="s">
        <v>374</v>
      </c>
      <c r="C210" s="174" t="s">
        <v>375</v>
      </c>
      <c r="D210" s="166" t="s">
        <v>205</v>
      </c>
      <c r="E210" s="167">
        <v>91</v>
      </c>
      <c r="F210" s="168"/>
      <c r="G210" s="169">
        <f>ROUND(E210*F210,2)</f>
        <v>0</v>
      </c>
      <c r="H210" s="168">
        <v>263.05</v>
      </c>
      <c r="I210" s="169">
        <f>ROUND(E210*H210,2)</f>
        <v>23937.55</v>
      </c>
      <c r="J210" s="168">
        <v>197.95</v>
      </c>
      <c r="K210" s="169">
        <f>ROUND(E210*J210,2)</f>
        <v>18013.45</v>
      </c>
      <c r="L210" s="169">
        <v>21</v>
      </c>
      <c r="M210" s="169">
        <f>G210*(1+L210/100)</f>
        <v>0</v>
      </c>
      <c r="N210" s="169">
        <v>0.13188</v>
      </c>
      <c r="O210" s="169">
        <f>ROUND(E210*N210,2)</f>
        <v>12</v>
      </c>
      <c r="P210" s="169">
        <v>0</v>
      </c>
      <c r="Q210" s="169">
        <f>ROUND(E210*P210,2)</f>
        <v>0</v>
      </c>
      <c r="R210" s="169" t="s">
        <v>206</v>
      </c>
      <c r="S210" s="169" t="s">
        <v>141</v>
      </c>
      <c r="T210" s="170" t="s">
        <v>207</v>
      </c>
      <c r="U210" s="156">
        <v>4.9000000000000002E-2</v>
      </c>
      <c r="V210" s="156">
        <f>ROUND(E210*U210,2)</f>
        <v>4.46</v>
      </c>
      <c r="W210" s="156"/>
      <c r="X210" s="156" t="s">
        <v>208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209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52" t="s">
        <v>376</v>
      </c>
      <c r="D211" s="253"/>
      <c r="E211" s="253"/>
      <c r="F211" s="253"/>
      <c r="G211" s="253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223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0" t="s">
        <v>463</v>
      </c>
      <c r="D212" s="178"/>
      <c r="E212" s="179">
        <v>91</v>
      </c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211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39"/>
      <c r="D213" s="240"/>
      <c r="E213" s="240"/>
      <c r="F213" s="240"/>
      <c r="G213" s="240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147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64">
        <v>55</v>
      </c>
      <c r="B214" s="165" t="s">
        <v>377</v>
      </c>
      <c r="C214" s="174" t="s">
        <v>378</v>
      </c>
      <c r="D214" s="166" t="s">
        <v>205</v>
      </c>
      <c r="E214" s="167">
        <v>91</v>
      </c>
      <c r="F214" s="168"/>
      <c r="G214" s="169">
        <f>ROUND(E214*F214,2)</f>
        <v>0</v>
      </c>
      <c r="H214" s="168">
        <v>211.99</v>
      </c>
      <c r="I214" s="169">
        <f>ROUND(E214*H214,2)</f>
        <v>19291.09</v>
      </c>
      <c r="J214" s="168">
        <v>147.01</v>
      </c>
      <c r="K214" s="169">
        <f>ROUND(E214*J214,2)</f>
        <v>13377.91</v>
      </c>
      <c r="L214" s="169">
        <v>21</v>
      </c>
      <c r="M214" s="169">
        <f>G214*(1+L214/100)</f>
        <v>0</v>
      </c>
      <c r="N214" s="169">
        <v>0.10373</v>
      </c>
      <c r="O214" s="169">
        <f>ROUND(E214*N214,2)</f>
        <v>9.44</v>
      </c>
      <c r="P214" s="169">
        <v>0</v>
      </c>
      <c r="Q214" s="169">
        <f>ROUND(E214*P214,2)</f>
        <v>0</v>
      </c>
      <c r="R214" s="169" t="s">
        <v>206</v>
      </c>
      <c r="S214" s="169" t="s">
        <v>141</v>
      </c>
      <c r="T214" s="170" t="s">
        <v>207</v>
      </c>
      <c r="U214" s="156">
        <v>6.4000000000000001E-2</v>
      </c>
      <c r="V214" s="156">
        <f>ROUND(E214*U214,2)</f>
        <v>5.82</v>
      </c>
      <c r="W214" s="156"/>
      <c r="X214" s="156" t="s">
        <v>208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209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0" t="s">
        <v>543</v>
      </c>
      <c r="D215" s="178"/>
      <c r="E215" s="179">
        <v>91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211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39"/>
      <c r="D216" s="240"/>
      <c r="E216" s="240"/>
      <c r="F216" s="240"/>
      <c r="G216" s="240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147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64">
        <v>56</v>
      </c>
      <c r="B217" s="165" t="s">
        <v>379</v>
      </c>
      <c r="C217" s="174" t="s">
        <v>380</v>
      </c>
      <c r="D217" s="166" t="s">
        <v>205</v>
      </c>
      <c r="E217" s="167">
        <v>91</v>
      </c>
      <c r="F217" s="168"/>
      <c r="G217" s="169">
        <f>ROUND(E217*F217,2)</f>
        <v>0</v>
      </c>
      <c r="H217" s="168">
        <v>307.38</v>
      </c>
      <c r="I217" s="169">
        <f>ROUND(E217*H217,2)</f>
        <v>27971.58</v>
      </c>
      <c r="J217" s="168">
        <v>207.62</v>
      </c>
      <c r="K217" s="169">
        <f>ROUND(E217*J217,2)</f>
        <v>18893.419999999998</v>
      </c>
      <c r="L217" s="169">
        <v>21</v>
      </c>
      <c r="M217" s="169">
        <f>G217*(1+L217/100)</f>
        <v>0</v>
      </c>
      <c r="N217" s="169">
        <v>0.15559000000000001</v>
      </c>
      <c r="O217" s="169">
        <f>ROUND(E217*N217,2)</f>
        <v>14.16</v>
      </c>
      <c r="P217" s="169">
        <v>0</v>
      </c>
      <c r="Q217" s="169">
        <f>ROUND(E217*P217,2)</f>
        <v>0</v>
      </c>
      <c r="R217" s="169" t="s">
        <v>206</v>
      </c>
      <c r="S217" s="169" t="s">
        <v>141</v>
      </c>
      <c r="T217" s="170" t="s">
        <v>207</v>
      </c>
      <c r="U217" s="156">
        <v>8.2000000000000003E-2</v>
      </c>
      <c r="V217" s="156">
        <f>ROUND(E217*U217,2)</f>
        <v>7.46</v>
      </c>
      <c r="W217" s="156"/>
      <c r="X217" s="156" t="s">
        <v>208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209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0" t="s">
        <v>543</v>
      </c>
      <c r="D218" s="178"/>
      <c r="E218" s="179">
        <v>91</v>
      </c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211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39"/>
      <c r="D219" s="240"/>
      <c r="E219" s="240"/>
      <c r="F219" s="240"/>
      <c r="G219" s="240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147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x14ac:dyDescent="0.2">
      <c r="A220" s="158" t="s">
        <v>136</v>
      </c>
      <c r="B220" s="159" t="s">
        <v>86</v>
      </c>
      <c r="C220" s="173" t="s">
        <v>87</v>
      </c>
      <c r="D220" s="160"/>
      <c r="E220" s="161"/>
      <c r="F220" s="162"/>
      <c r="G220" s="162">
        <f>SUMIF(AG221:AG234,"&lt;&gt;NOR",G221:G234)</f>
        <v>0</v>
      </c>
      <c r="H220" s="162"/>
      <c r="I220" s="162">
        <f>SUM(I221:I234)</f>
        <v>24549.29</v>
      </c>
      <c r="J220" s="162"/>
      <c r="K220" s="162">
        <f>SUM(K221:K234)</f>
        <v>7321.0199999999995</v>
      </c>
      <c r="L220" s="162"/>
      <c r="M220" s="162">
        <f>SUM(M221:M234)</f>
        <v>0</v>
      </c>
      <c r="N220" s="162"/>
      <c r="O220" s="162">
        <f>SUM(O221:O234)</f>
        <v>9.25</v>
      </c>
      <c r="P220" s="162"/>
      <c r="Q220" s="162">
        <f>SUM(Q221:Q234)</f>
        <v>0</v>
      </c>
      <c r="R220" s="162"/>
      <c r="S220" s="162"/>
      <c r="T220" s="163"/>
      <c r="U220" s="157"/>
      <c r="V220" s="157">
        <f>SUM(V221:V234)</f>
        <v>17.88</v>
      </c>
      <c r="W220" s="157"/>
      <c r="X220" s="157"/>
      <c r="AG220" t="s">
        <v>137</v>
      </c>
    </row>
    <row r="221" spans="1:60" outlineLevel="1" x14ac:dyDescent="0.2">
      <c r="A221" s="164">
        <v>57</v>
      </c>
      <c r="B221" s="165" t="s">
        <v>381</v>
      </c>
      <c r="C221" s="174" t="s">
        <v>382</v>
      </c>
      <c r="D221" s="166" t="s">
        <v>221</v>
      </c>
      <c r="E221" s="167">
        <v>4.7</v>
      </c>
      <c r="F221" s="168"/>
      <c r="G221" s="169">
        <f>ROUND(E221*F221,2)</f>
        <v>0</v>
      </c>
      <c r="H221" s="168">
        <v>0.13</v>
      </c>
      <c r="I221" s="169">
        <f>ROUND(E221*H221,2)</f>
        <v>0.61</v>
      </c>
      <c r="J221" s="168">
        <v>29.77</v>
      </c>
      <c r="K221" s="169">
        <f>ROUND(E221*J221,2)</f>
        <v>139.91999999999999</v>
      </c>
      <c r="L221" s="169">
        <v>21</v>
      </c>
      <c r="M221" s="169">
        <f>G221*(1+L221/100)</f>
        <v>0</v>
      </c>
      <c r="N221" s="169">
        <v>0</v>
      </c>
      <c r="O221" s="169">
        <f>ROUND(E221*N221,2)</f>
        <v>0</v>
      </c>
      <c r="P221" s="169">
        <v>0</v>
      </c>
      <c r="Q221" s="169">
        <f>ROUND(E221*P221,2)</f>
        <v>0</v>
      </c>
      <c r="R221" s="169" t="s">
        <v>330</v>
      </c>
      <c r="S221" s="169" t="s">
        <v>141</v>
      </c>
      <c r="T221" s="170" t="s">
        <v>207</v>
      </c>
      <c r="U221" s="156">
        <v>7.0000000000000007E-2</v>
      </c>
      <c r="V221" s="156">
        <f>ROUND(E221*U221,2)</f>
        <v>0.33</v>
      </c>
      <c r="W221" s="156"/>
      <c r="X221" s="156" t="s">
        <v>208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209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52" t="s">
        <v>383</v>
      </c>
      <c r="D222" s="253"/>
      <c r="E222" s="253"/>
      <c r="F222" s="253"/>
      <c r="G222" s="253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223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0" t="s">
        <v>545</v>
      </c>
      <c r="D223" s="178"/>
      <c r="E223" s="179">
        <v>4.7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211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39"/>
      <c r="D224" s="240"/>
      <c r="E224" s="240"/>
      <c r="F224" s="240"/>
      <c r="G224" s="240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147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64">
        <v>58</v>
      </c>
      <c r="B225" s="165" t="s">
        <v>385</v>
      </c>
      <c r="C225" s="174" t="s">
        <v>386</v>
      </c>
      <c r="D225" s="166" t="s">
        <v>387</v>
      </c>
      <c r="E225" s="167">
        <v>5.4050000000000002</v>
      </c>
      <c r="F225" s="168"/>
      <c r="G225" s="169">
        <f>ROUND(E225*F225,2)</f>
        <v>0</v>
      </c>
      <c r="H225" s="168">
        <v>355</v>
      </c>
      <c r="I225" s="169">
        <f>ROUND(E225*H225,2)</f>
        <v>1918.78</v>
      </c>
      <c r="J225" s="168">
        <v>0</v>
      </c>
      <c r="K225" s="169">
        <f>ROUND(E225*J225,2)</f>
        <v>0</v>
      </c>
      <c r="L225" s="169">
        <v>21</v>
      </c>
      <c r="M225" s="169">
        <f>G225*(1+L225/100)</f>
        <v>0</v>
      </c>
      <c r="N225" s="169">
        <v>3.2100000000000002E-3</v>
      </c>
      <c r="O225" s="169">
        <f>ROUND(E225*N225,2)</f>
        <v>0.02</v>
      </c>
      <c r="P225" s="169">
        <v>0</v>
      </c>
      <c r="Q225" s="169">
        <f>ROUND(E225*P225,2)</f>
        <v>0</v>
      </c>
      <c r="R225" s="169" t="s">
        <v>273</v>
      </c>
      <c r="S225" s="169" t="s">
        <v>141</v>
      </c>
      <c r="T225" s="170" t="s">
        <v>207</v>
      </c>
      <c r="U225" s="156">
        <v>0</v>
      </c>
      <c r="V225" s="156">
        <f>ROUND(E225*U225,2)</f>
        <v>0</v>
      </c>
      <c r="W225" s="156"/>
      <c r="X225" s="156" t="s">
        <v>274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275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0" t="s">
        <v>546</v>
      </c>
      <c r="D226" s="178"/>
      <c r="E226" s="179">
        <v>5.4050000000000002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211</v>
      </c>
      <c r="AH226" s="147">
        <v>5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39"/>
      <c r="D227" s="240"/>
      <c r="E227" s="240"/>
      <c r="F227" s="240"/>
      <c r="G227" s="240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147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33.75" outlineLevel="1" x14ac:dyDescent="0.2">
      <c r="A228" s="164">
        <v>59</v>
      </c>
      <c r="B228" s="165" t="s">
        <v>389</v>
      </c>
      <c r="C228" s="174" t="s">
        <v>390</v>
      </c>
      <c r="D228" s="166" t="s">
        <v>387</v>
      </c>
      <c r="E228" s="167">
        <v>3</v>
      </c>
      <c r="F228" s="168"/>
      <c r="G228" s="169">
        <f>ROUND(E228*F228,2)</f>
        <v>0</v>
      </c>
      <c r="H228" s="168">
        <v>6689.38</v>
      </c>
      <c r="I228" s="169">
        <f>ROUND(E228*H228,2)</f>
        <v>20068.14</v>
      </c>
      <c r="J228" s="168">
        <v>2055.62</v>
      </c>
      <c r="K228" s="169">
        <f>ROUND(E228*J228,2)</f>
        <v>6166.86</v>
      </c>
      <c r="L228" s="169">
        <v>21</v>
      </c>
      <c r="M228" s="169">
        <f>G228*(1+L228/100)</f>
        <v>0</v>
      </c>
      <c r="N228" s="169">
        <v>3.0596700000000001</v>
      </c>
      <c r="O228" s="169">
        <f>ROUND(E228*N228,2)</f>
        <v>9.18</v>
      </c>
      <c r="P228" s="169">
        <v>0</v>
      </c>
      <c r="Q228" s="169">
        <f>ROUND(E228*P228,2)</f>
        <v>0</v>
      </c>
      <c r="R228" s="169" t="s">
        <v>330</v>
      </c>
      <c r="S228" s="169" t="s">
        <v>141</v>
      </c>
      <c r="T228" s="170" t="s">
        <v>207</v>
      </c>
      <c r="U228" s="156">
        <v>5.024</v>
      </c>
      <c r="V228" s="156">
        <f>ROUND(E228*U228,2)</f>
        <v>15.07</v>
      </c>
      <c r="W228" s="156"/>
      <c r="X228" s="156" t="s">
        <v>208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209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2" t="s">
        <v>391</v>
      </c>
      <c r="D229" s="253"/>
      <c r="E229" s="253"/>
      <c r="F229" s="253"/>
      <c r="G229" s="253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223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0" t="s">
        <v>547</v>
      </c>
      <c r="D230" s="178"/>
      <c r="E230" s="179">
        <v>3</v>
      </c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211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39"/>
      <c r="D231" s="240"/>
      <c r="E231" s="240"/>
      <c r="F231" s="240"/>
      <c r="G231" s="240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147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64">
        <v>60</v>
      </c>
      <c r="B232" s="165" t="s">
        <v>392</v>
      </c>
      <c r="C232" s="174" t="s">
        <v>393</v>
      </c>
      <c r="D232" s="166" t="s">
        <v>387</v>
      </c>
      <c r="E232" s="167">
        <v>3</v>
      </c>
      <c r="F232" s="168"/>
      <c r="G232" s="169">
        <f>ROUND(E232*F232,2)</f>
        <v>0</v>
      </c>
      <c r="H232" s="168">
        <v>853.92</v>
      </c>
      <c r="I232" s="169">
        <f>ROUND(E232*H232,2)</f>
        <v>2561.7600000000002</v>
      </c>
      <c r="J232" s="168">
        <v>338.08</v>
      </c>
      <c r="K232" s="169">
        <f>ROUND(E232*J232,2)</f>
        <v>1014.24</v>
      </c>
      <c r="L232" s="169">
        <v>21</v>
      </c>
      <c r="M232" s="169">
        <f>G232*(1+L232/100)</f>
        <v>0</v>
      </c>
      <c r="N232" s="169">
        <v>1.7180000000000001E-2</v>
      </c>
      <c r="O232" s="169">
        <f>ROUND(E232*N232,2)</f>
        <v>0.05</v>
      </c>
      <c r="P232" s="169">
        <v>0</v>
      </c>
      <c r="Q232" s="169">
        <f>ROUND(E232*P232,2)</f>
        <v>0</v>
      </c>
      <c r="R232" s="169" t="s">
        <v>330</v>
      </c>
      <c r="S232" s="169" t="s">
        <v>141</v>
      </c>
      <c r="T232" s="170" t="s">
        <v>207</v>
      </c>
      <c r="U232" s="156">
        <v>0.82499999999999996</v>
      </c>
      <c r="V232" s="156">
        <f>ROUND(E232*U232,2)</f>
        <v>2.48</v>
      </c>
      <c r="W232" s="156"/>
      <c r="X232" s="156" t="s">
        <v>208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209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52" t="s">
        <v>394</v>
      </c>
      <c r="D233" s="253"/>
      <c r="E233" s="253"/>
      <c r="F233" s="253"/>
      <c r="G233" s="253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223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39"/>
      <c r="D234" s="240"/>
      <c r="E234" s="240"/>
      <c r="F234" s="240"/>
      <c r="G234" s="240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147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58" t="s">
        <v>136</v>
      </c>
      <c r="B235" s="159" t="s">
        <v>88</v>
      </c>
      <c r="C235" s="173" t="s">
        <v>89</v>
      </c>
      <c r="D235" s="160"/>
      <c r="E235" s="161"/>
      <c r="F235" s="162"/>
      <c r="G235" s="162">
        <f>SUMIF(AG236:AG262,"&lt;&gt;NOR",G236:G262)</f>
        <v>0</v>
      </c>
      <c r="H235" s="162"/>
      <c r="I235" s="162">
        <f>SUM(I236:I262)</f>
        <v>119166.99</v>
      </c>
      <c r="J235" s="162"/>
      <c r="K235" s="162">
        <f>SUM(K236:K262)</f>
        <v>55903.609999999993</v>
      </c>
      <c r="L235" s="162"/>
      <c r="M235" s="162">
        <f>SUM(M236:M262)</f>
        <v>0</v>
      </c>
      <c r="N235" s="162"/>
      <c r="O235" s="162">
        <f>SUM(O236:O262)</f>
        <v>82.199999999999989</v>
      </c>
      <c r="P235" s="162"/>
      <c r="Q235" s="162">
        <f>SUM(Q236:Q262)</f>
        <v>0</v>
      </c>
      <c r="R235" s="162"/>
      <c r="S235" s="162"/>
      <c r="T235" s="163"/>
      <c r="U235" s="157"/>
      <c r="V235" s="157">
        <f>SUM(V236:V262)</f>
        <v>115.57</v>
      </c>
      <c r="W235" s="157"/>
      <c r="X235" s="157"/>
      <c r="AG235" t="s">
        <v>137</v>
      </c>
    </row>
    <row r="236" spans="1:60" outlineLevel="1" x14ac:dyDescent="0.2">
      <c r="A236" s="164">
        <v>61</v>
      </c>
      <c r="B236" s="165" t="s">
        <v>404</v>
      </c>
      <c r="C236" s="174" t="s">
        <v>405</v>
      </c>
      <c r="D236" s="166" t="s">
        <v>221</v>
      </c>
      <c r="E236" s="167">
        <v>117</v>
      </c>
      <c r="F236" s="168"/>
      <c r="G236" s="169">
        <f>ROUND(E236*F236,2)</f>
        <v>0</v>
      </c>
      <c r="H236" s="168">
        <v>0</v>
      </c>
      <c r="I236" s="169">
        <f>ROUND(E236*H236,2)</f>
        <v>0</v>
      </c>
      <c r="J236" s="168">
        <v>51.8</v>
      </c>
      <c r="K236" s="169">
        <f>ROUND(E236*J236,2)</f>
        <v>6060.6</v>
      </c>
      <c r="L236" s="169">
        <v>21</v>
      </c>
      <c r="M236" s="169">
        <f>G236*(1+L236/100)</f>
        <v>0</v>
      </c>
      <c r="N236" s="169">
        <v>0</v>
      </c>
      <c r="O236" s="169">
        <f>ROUND(E236*N236,2)</f>
        <v>0</v>
      </c>
      <c r="P236" s="169">
        <v>0</v>
      </c>
      <c r="Q236" s="169">
        <f>ROUND(E236*P236,2)</f>
        <v>0</v>
      </c>
      <c r="R236" s="169" t="s">
        <v>206</v>
      </c>
      <c r="S236" s="169" t="s">
        <v>141</v>
      </c>
      <c r="T236" s="170" t="s">
        <v>207</v>
      </c>
      <c r="U236" s="156">
        <v>9.2999999999999999E-2</v>
      </c>
      <c r="V236" s="156">
        <f>ROUND(E236*U236,2)</f>
        <v>10.88</v>
      </c>
      <c r="W236" s="156"/>
      <c r="X236" s="156" t="s">
        <v>208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209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52" t="s">
        <v>406</v>
      </c>
      <c r="D237" s="253"/>
      <c r="E237" s="253"/>
      <c r="F237" s="253"/>
      <c r="G237" s="253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223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0" t="s">
        <v>548</v>
      </c>
      <c r="D238" s="178"/>
      <c r="E238" s="179">
        <v>117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211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39"/>
      <c r="D239" s="240"/>
      <c r="E239" s="240"/>
      <c r="F239" s="240"/>
      <c r="G239" s="240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147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4">
        <v>62</v>
      </c>
      <c r="B240" s="165" t="s">
        <v>408</v>
      </c>
      <c r="C240" s="174" t="s">
        <v>409</v>
      </c>
      <c r="D240" s="166" t="s">
        <v>221</v>
      </c>
      <c r="E240" s="167">
        <v>117</v>
      </c>
      <c r="F240" s="168"/>
      <c r="G240" s="169">
        <f>ROUND(E240*F240,2)</f>
        <v>0</v>
      </c>
      <c r="H240" s="168">
        <v>46.72</v>
      </c>
      <c r="I240" s="169">
        <f>ROUND(E240*H240,2)</f>
        <v>5466.24</v>
      </c>
      <c r="J240" s="168">
        <v>30.78</v>
      </c>
      <c r="K240" s="169">
        <f>ROUND(E240*J240,2)</f>
        <v>3601.26</v>
      </c>
      <c r="L240" s="169">
        <v>21</v>
      </c>
      <c r="M240" s="169">
        <f>G240*(1+L240/100)</f>
        <v>0</v>
      </c>
      <c r="N240" s="169">
        <v>0</v>
      </c>
      <c r="O240" s="169">
        <f>ROUND(E240*N240,2)</f>
        <v>0</v>
      </c>
      <c r="P240" s="169">
        <v>0</v>
      </c>
      <c r="Q240" s="169">
        <f>ROUND(E240*P240,2)</f>
        <v>0</v>
      </c>
      <c r="R240" s="169" t="s">
        <v>206</v>
      </c>
      <c r="S240" s="169" t="s">
        <v>141</v>
      </c>
      <c r="T240" s="170" t="s">
        <v>207</v>
      </c>
      <c r="U240" s="156">
        <v>3.6999999999999998E-2</v>
      </c>
      <c r="V240" s="156">
        <f>ROUND(E240*U240,2)</f>
        <v>4.33</v>
      </c>
      <c r="W240" s="156"/>
      <c r="X240" s="156" t="s">
        <v>208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209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2" t="s">
        <v>410</v>
      </c>
      <c r="D241" s="253"/>
      <c r="E241" s="253"/>
      <c r="F241" s="253"/>
      <c r="G241" s="253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223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0" t="s">
        <v>548</v>
      </c>
      <c r="D242" s="178"/>
      <c r="E242" s="179">
        <v>117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211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39"/>
      <c r="D243" s="240"/>
      <c r="E243" s="240"/>
      <c r="F243" s="240"/>
      <c r="G243" s="240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147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64">
        <v>63</v>
      </c>
      <c r="B244" s="165" t="s">
        <v>411</v>
      </c>
      <c r="C244" s="174" t="s">
        <v>412</v>
      </c>
      <c r="D244" s="166" t="s">
        <v>221</v>
      </c>
      <c r="E244" s="167">
        <v>117</v>
      </c>
      <c r="F244" s="168"/>
      <c r="G244" s="169">
        <f>ROUND(E244*F244,2)</f>
        <v>0</v>
      </c>
      <c r="H244" s="168">
        <v>411.7</v>
      </c>
      <c r="I244" s="169">
        <f>ROUND(E244*H244,2)</f>
        <v>48168.9</v>
      </c>
      <c r="J244" s="168">
        <v>182.3</v>
      </c>
      <c r="K244" s="169">
        <f>ROUND(E244*J244,2)</f>
        <v>21329.1</v>
      </c>
      <c r="L244" s="169">
        <v>21</v>
      </c>
      <c r="M244" s="169">
        <f>G244*(1+L244/100)</f>
        <v>0</v>
      </c>
      <c r="N244" s="169">
        <v>0.28349999999999997</v>
      </c>
      <c r="O244" s="169">
        <f>ROUND(E244*N244,2)</f>
        <v>33.17</v>
      </c>
      <c r="P244" s="169">
        <v>0</v>
      </c>
      <c r="Q244" s="169">
        <f>ROUND(E244*P244,2)</f>
        <v>0</v>
      </c>
      <c r="R244" s="169" t="s">
        <v>206</v>
      </c>
      <c r="S244" s="169" t="s">
        <v>141</v>
      </c>
      <c r="T244" s="170" t="s">
        <v>207</v>
      </c>
      <c r="U244" s="156">
        <v>0.4</v>
      </c>
      <c r="V244" s="156">
        <f>ROUND(E244*U244,2)</f>
        <v>46.8</v>
      </c>
      <c r="W244" s="156"/>
      <c r="X244" s="156" t="s">
        <v>208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209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0" t="s">
        <v>527</v>
      </c>
      <c r="D245" s="178"/>
      <c r="E245" s="179">
        <v>117</v>
      </c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211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39"/>
      <c r="D246" s="240"/>
      <c r="E246" s="240"/>
      <c r="F246" s="240"/>
      <c r="G246" s="240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147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45" outlineLevel="1" x14ac:dyDescent="0.2">
      <c r="A247" s="164">
        <v>64</v>
      </c>
      <c r="B247" s="165" t="s">
        <v>413</v>
      </c>
      <c r="C247" s="174" t="s">
        <v>414</v>
      </c>
      <c r="D247" s="166" t="s">
        <v>221</v>
      </c>
      <c r="E247" s="167">
        <v>113</v>
      </c>
      <c r="F247" s="168"/>
      <c r="G247" s="169">
        <f>ROUND(E247*F247,2)</f>
        <v>0</v>
      </c>
      <c r="H247" s="168">
        <v>352.86</v>
      </c>
      <c r="I247" s="169">
        <f>ROUND(E247*H247,2)</f>
        <v>39873.18</v>
      </c>
      <c r="J247" s="168">
        <v>126.14</v>
      </c>
      <c r="K247" s="169">
        <f>ROUND(E247*J247,2)</f>
        <v>14253.82</v>
      </c>
      <c r="L247" s="169">
        <v>21</v>
      </c>
      <c r="M247" s="169">
        <f>G247*(1+L247/100)</f>
        <v>0</v>
      </c>
      <c r="N247" s="169">
        <v>0.26980999999999999</v>
      </c>
      <c r="O247" s="169">
        <f>ROUND(E247*N247,2)</f>
        <v>30.49</v>
      </c>
      <c r="P247" s="169">
        <v>0</v>
      </c>
      <c r="Q247" s="169">
        <f>ROUND(E247*P247,2)</f>
        <v>0</v>
      </c>
      <c r="R247" s="169" t="s">
        <v>206</v>
      </c>
      <c r="S247" s="169" t="s">
        <v>141</v>
      </c>
      <c r="T247" s="170" t="s">
        <v>207</v>
      </c>
      <c r="U247" s="156">
        <v>0.27200000000000002</v>
      </c>
      <c r="V247" s="156">
        <f>ROUND(E247*U247,2)</f>
        <v>30.74</v>
      </c>
      <c r="W247" s="156"/>
      <c r="X247" s="156" t="s">
        <v>208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209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52" t="s">
        <v>415</v>
      </c>
      <c r="D248" s="253"/>
      <c r="E248" s="253"/>
      <c r="F248" s="253"/>
      <c r="G248" s="253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223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0" t="s">
        <v>549</v>
      </c>
      <c r="D249" s="178"/>
      <c r="E249" s="179">
        <v>113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39"/>
      <c r="D250" s="240"/>
      <c r="E250" s="240"/>
      <c r="F250" s="240"/>
      <c r="G250" s="240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147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45" outlineLevel="1" x14ac:dyDescent="0.2">
      <c r="A251" s="164">
        <v>65</v>
      </c>
      <c r="B251" s="165" t="s">
        <v>417</v>
      </c>
      <c r="C251" s="174" t="s">
        <v>418</v>
      </c>
      <c r="D251" s="166" t="s">
        <v>221</v>
      </c>
      <c r="E251" s="167">
        <v>75</v>
      </c>
      <c r="F251" s="168"/>
      <c r="G251" s="169">
        <f>ROUND(E251*F251,2)</f>
        <v>0</v>
      </c>
      <c r="H251" s="168">
        <v>294.86</v>
      </c>
      <c r="I251" s="169">
        <f>ROUND(E251*H251,2)</f>
        <v>22114.5</v>
      </c>
      <c r="J251" s="168">
        <v>126.14</v>
      </c>
      <c r="K251" s="169">
        <f>ROUND(E251*J251,2)</f>
        <v>9460.5</v>
      </c>
      <c r="L251" s="169">
        <v>21</v>
      </c>
      <c r="M251" s="169">
        <f>G251*(1+L251/100)</f>
        <v>0</v>
      </c>
      <c r="N251" s="169">
        <v>0.22133</v>
      </c>
      <c r="O251" s="169">
        <f>ROUND(E251*N251,2)</f>
        <v>16.600000000000001</v>
      </c>
      <c r="P251" s="169">
        <v>0</v>
      </c>
      <c r="Q251" s="169">
        <f>ROUND(E251*P251,2)</f>
        <v>0</v>
      </c>
      <c r="R251" s="169" t="s">
        <v>206</v>
      </c>
      <c r="S251" s="169" t="s">
        <v>141</v>
      </c>
      <c r="T251" s="170" t="s">
        <v>207</v>
      </c>
      <c r="U251" s="156">
        <v>0.27</v>
      </c>
      <c r="V251" s="156">
        <f>ROUND(E251*U251,2)</f>
        <v>20.25</v>
      </c>
      <c r="W251" s="156"/>
      <c r="X251" s="156" t="s">
        <v>208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209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2" t="s">
        <v>415</v>
      </c>
      <c r="D252" s="253"/>
      <c r="E252" s="253"/>
      <c r="F252" s="253"/>
      <c r="G252" s="253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223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0" t="s">
        <v>550</v>
      </c>
      <c r="D253" s="178"/>
      <c r="E253" s="179">
        <v>75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211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39"/>
      <c r="D254" s="240"/>
      <c r="E254" s="240"/>
      <c r="F254" s="240"/>
      <c r="G254" s="240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147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45" outlineLevel="1" x14ac:dyDescent="0.2">
      <c r="A255" s="164">
        <v>66</v>
      </c>
      <c r="B255" s="165" t="s">
        <v>420</v>
      </c>
      <c r="C255" s="174" t="s">
        <v>421</v>
      </c>
      <c r="D255" s="166" t="s">
        <v>221</v>
      </c>
      <c r="E255" s="167">
        <v>4.5</v>
      </c>
      <c r="F255" s="168"/>
      <c r="G255" s="169">
        <f>ROUND(E255*F255,2)</f>
        <v>0</v>
      </c>
      <c r="H255" s="168">
        <v>258.86</v>
      </c>
      <c r="I255" s="169">
        <f>ROUND(E255*H255,2)</f>
        <v>1164.8699999999999</v>
      </c>
      <c r="J255" s="168">
        <v>126.14</v>
      </c>
      <c r="K255" s="169">
        <f>ROUND(E255*J255,2)</f>
        <v>567.63</v>
      </c>
      <c r="L255" s="169">
        <v>21</v>
      </c>
      <c r="M255" s="169">
        <f>G255*(1+L255/100)</f>
        <v>0</v>
      </c>
      <c r="N255" s="169">
        <v>0.19520000000000001</v>
      </c>
      <c r="O255" s="169">
        <f>ROUND(E255*N255,2)</f>
        <v>0.88</v>
      </c>
      <c r="P255" s="169">
        <v>0</v>
      </c>
      <c r="Q255" s="169">
        <f>ROUND(E255*P255,2)</f>
        <v>0</v>
      </c>
      <c r="R255" s="169" t="s">
        <v>206</v>
      </c>
      <c r="S255" s="169" t="s">
        <v>141</v>
      </c>
      <c r="T255" s="170" t="s">
        <v>207</v>
      </c>
      <c r="U255" s="156">
        <v>0.27</v>
      </c>
      <c r="V255" s="156">
        <f>ROUND(E255*U255,2)</f>
        <v>1.22</v>
      </c>
      <c r="W255" s="156"/>
      <c r="X255" s="156" t="s">
        <v>208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209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252" t="s">
        <v>415</v>
      </c>
      <c r="D256" s="253"/>
      <c r="E256" s="253"/>
      <c r="F256" s="253"/>
      <c r="G256" s="253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223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0" t="s">
        <v>551</v>
      </c>
      <c r="D257" s="178"/>
      <c r="E257" s="179">
        <v>4.5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211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39"/>
      <c r="D258" s="240"/>
      <c r="E258" s="240"/>
      <c r="F258" s="240"/>
      <c r="G258" s="240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147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45" outlineLevel="1" x14ac:dyDescent="0.2">
      <c r="A259" s="164">
        <v>67</v>
      </c>
      <c r="B259" s="165" t="s">
        <v>423</v>
      </c>
      <c r="C259" s="174" t="s">
        <v>424</v>
      </c>
      <c r="D259" s="166" t="s">
        <v>221</v>
      </c>
      <c r="E259" s="167">
        <v>5</v>
      </c>
      <c r="F259" s="168"/>
      <c r="G259" s="169">
        <f>ROUND(E259*F259,2)</f>
        <v>0</v>
      </c>
      <c r="H259" s="168">
        <v>475.86</v>
      </c>
      <c r="I259" s="169">
        <f>ROUND(E259*H259,2)</f>
        <v>2379.3000000000002</v>
      </c>
      <c r="J259" s="168">
        <v>126.14</v>
      </c>
      <c r="K259" s="169">
        <f>ROUND(E259*J259,2)</f>
        <v>630.70000000000005</v>
      </c>
      <c r="L259" s="169">
        <v>21</v>
      </c>
      <c r="M259" s="169">
        <f>G259*(1+L259/100)</f>
        <v>0</v>
      </c>
      <c r="N259" s="169">
        <v>0.21115999999999999</v>
      </c>
      <c r="O259" s="169">
        <f>ROUND(E259*N259,2)</f>
        <v>1.06</v>
      </c>
      <c r="P259" s="169">
        <v>0</v>
      </c>
      <c r="Q259" s="169">
        <f>ROUND(E259*P259,2)</f>
        <v>0</v>
      </c>
      <c r="R259" s="169" t="s">
        <v>206</v>
      </c>
      <c r="S259" s="169" t="s">
        <v>141</v>
      </c>
      <c r="T259" s="170" t="s">
        <v>207</v>
      </c>
      <c r="U259" s="156">
        <v>0.27</v>
      </c>
      <c r="V259" s="156">
        <f>ROUND(E259*U259,2)</f>
        <v>1.35</v>
      </c>
      <c r="W259" s="156"/>
      <c r="X259" s="156" t="s">
        <v>208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209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52" t="s">
        <v>415</v>
      </c>
      <c r="D260" s="253"/>
      <c r="E260" s="253"/>
      <c r="F260" s="253"/>
      <c r="G260" s="253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223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0" t="s">
        <v>351</v>
      </c>
      <c r="D261" s="178"/>
      <c r="E261" s="179">
        <v>5</v>
      </c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211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39"/>
      <c r="D262" s="240"/>
      <c r="E262" s="240"/>
      <c r="F262" s="240"/>
      <c r="G262" s="240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147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x14ac:dyDescent="0.2">
      <c r="A263" s="158" t="s">
        <v>136</v>
      </c>
      <c r="B263" s="159" t="s">
        <v>94</v>
      </c>
      <c r="C263" s="173" t="s">
        <v>95</v>
      </c>
      <c r="D263" s="160"/>
      <c r="E263" s="161"/>
      <c r="F263" s="162"/>
      <c r="G263" s="162">
        <f>SUMIF(AG264:AG266,"&lt;&gt;NOR",G264:G266)</f>
        <v>0</v>
      </c>
      <c r="H263" s="162"/>
      <c r="I263" s="162">
        <f>SUM(I264:I266)</f>
        <v>0</v>
      </c>
      <c r="J263" s="162"/>
      <c r="K263" s="162">
        <f>SUM(K264:K266)</f>
        <v>73410.02</v>
      </c>
      <c r="L263" s="162"/>
      <c r="M263" s="162">
        <f>SUM(M264:M266)</f>
        <v>0</v>
      </c>
      <c r="N263" s="162"/>
      <c r="O263" s="162">
        <f>SUM(O264:O266)</f>
        <v>0</v>
      </c>
      <c r="P263" s="162"/>
      <c r="Q263" s="162">
        <f>SUM(Q264:Q266)</f>
        <v>0</v>
      </c>
      <c r="R263" s="162"/>
      <c r="S263" s="162"/>
      <c r="T263" s="163"/>
      <c r="U263" s="157"/>
      <c r="V263" s="157">
        <f>SUM(V264:V266)</f>
        <v>129.25</v>
      </c>
      <c r="W263" s="157"/>
      <c r="X263" s="157"/>
      <c r="AG263" t="s">
        <v>137</v>
      </c>
    </row>
    <row r="264" spans="1:60" ht="22.5" outlineLevel="1" x14ac:dyDescent="0.2">
      <c r="A264" s="164">
        <v>68</v>
      </c>
      <c r="B264" s="165" t="s">
        <v>436</v>
      </c>
      <c r="C264" s="174" t="s">
        <v>552</v>
      </c>
      <c r="D264" s="166" t="s">
        <v>272</v>
      </c>
      <c r="E264" s="167">
        <v>331.42219999999998</v>
      </c>
      <c r="F264" s="168"/>
      <c r="G264" s="169">
        <f>ROUND(E264*F264,2)</f>
        <v>0</v>
      </c>
      <c r="H264" s="168">
        <v>0</v>
      </c>
      <c r="I264" s="169">
        <f>ROUND(E264*H264,2)</f>
        <v>0</v>
      </c>
      <c r="J264" s="168">
        <v>221.5</v>
      </c>
      <c r="K264" s="169">
        <f>ROUND(E264*J264,2)</f>
        <v>73410.02</v>
      </c>
      <c r="L264" s="169">
        <v>21</v>
      </c>
      <c r="M264" s="169">
        <f>G264*(1+L264/100)</f>
        <v>0</v>
      </c>
      <c r="N264" s="169">
        <v>0</v>
      </c>
      <c r="O264" s="169">
        <f>ROUND(E264*N264,2)</f>
        <v>0</v>
      </c>
      <c r="P264" s="169">
        <v>0</v>
      </c>
      <c r="Q264" s="169">
        <f>ROUND(E264*P264,2)</f>
        <v>0</v>
      </c>
      <c r="R264" s="169" t="s">
        <v>206</v>
      </c>
      <c r="S264" s="169" t="s">
        <v>141</v>
      </c>
      <c r="T264" s="170" t="s">
        <v>142</v>
      </c>
      <c r="U264" s="156">
        <v>0.39</v>
      </c>
      <c r="V264" s="156">
        <f>ROUND(E264*U264,2)</f>
        <v>129.25</v>
      </c>
      <c r="W264" s="156"/>
      <c r="X264" s="156" t="s">
        <v>208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209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52" t="s">
        <v>440</v>
      </c>
      <c r="D265" s="253"/>
      <c r="E265" s="253"/>
      <c r="F265" s="253"/>
      <c r="G265" s="253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223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39"/>
      <c r="D266" s="240"/>
      <c r="E266" s="240"/>
      <c r="F266" s="240"/>
      <c r="G266" s="240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147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x14ac:dyDescent="0.2">
      <c r="A267" s="158" t="s">
        <v>136</v>
      </c>
      <c r="B267" s="159" t="s">
        <v>98</v>
      </c>
      <c r="C267" s="173" t="s">
        <v>99</v>
      </c>
      <c r="D267" s="160"/>
      <c r="E267" s="161"/>
      <c r="F267" s="162"/>
      <c r="G267" s="162">
        <f>SUMIF(AG268:AG273,"&lt;&gt;NOR",G268:G273)</f>
        <v>0</v>
      </c>
      <c r="H267" s="162"/>
      <c r="I267" s="162">
        <f>SUM(I268:I273)</f>
        <v>0</v>
      </c>
      <c r="J267" s="162"/>
      <c r="K267" s="162">
        <f>SUM(K268:K273)</f>
        <v>232.61</v>
      </c>
      <c r="L267" s="162"/>
      <c r="M267" s="162">
        <f>SUM(M268:M273)</f>
        <v>0</v>
      </c>
      <c r="N267" s="162"/>
      <c r="O267" s="162">
        <f>SUM(O268:O273)</f>
        <v>0</v>
      </c>
      <c r="P267" s="162"/>
      <c r="Q267" s="162">
        <f>SUM(Q268:Q273)</f>
        <v>0.01</v>
      </c>
      <c r="R267" s="162"/>
      <c r="S267" s="162"/>
      <c r="T267" s="163"/>
      <c r="U267" s="157"/>
      <c r="V267" s="157">
        <f>SUM(V268:V273)</f>
        <v>0.52</v>
      </c>
      <c r="W267" s="157"/>
      <c r="X267" s="157"/>
      <c r="AG267" t="s">
        <v>137</v>
      </c>
    </row>
    <row r="268" spans="1:60" outlineLevel="1" x14ac:dyDescent="0.2">
      <c r="A268" s="164">
        <v>69</v>
      </c>
      <c r="B268" s="165" t="s">
        <v>553</v>
      </c>
      <c r="C268" s="174" t="s">
        <v>554</v>
      </c>
      <c r="D268" s="166" t="s">
        <v>221</v>
      </c>
      <c r="E268" s="167">
        <v>2.5</v>
      </c>
      <c r="F268" s="168"/>
      <c r="G268" s="169">
        <f>ROUND(E268*F268,2)</f>
        <v>0</v>
      </c>
      <c r="H268" s="168">
        <v>0</v>
      </c>
      <c r="I268" s="169">
        <f>ROUND(E268*H268,2)</f>
        <v>0</v>
      </c>
      <c r="J268" s="168">
        <v>91.4</v>
      </c>
      <c r="K268" s="169">
        <f>ROUND(E268*J268,2)</f>
        <v>228.5</v>
      </c>
      <c r="L268" s="169">
        <v>21</v>
      </c>
      <c r="M268" s="169">
        <f>G268*(1+L268/100)</f>
        <v>0</v>
      </c>
      <c r="N268" s="169">
        <v>0</v>
      </c>
      <c r="O268" s="169">
        <f>ROUND(E268*N268,2)</f>
        <v>0</v>
      </c>
      <c r="P268" s="169">
        <v>2.48E-3</v>
      </c>
      <c r="Q268" s="169">
        <f>ROUND(E268*P268,2)</f>
        <v>0.01</v>
      </c>
      <c r="R268" s="169" t="s">
        <v>555</v>
      </c>
      <c r="S268" s="169" t="s">
        <v>141</v>
      </c>
      <c r="T268" s="170" t="s">
        <v>207</v>
      </c>
      <c r="U268" s="156">
        <v>0.20599999999999999</v>
      </c>
      <c r="V268" s="156">
        <f>ROUND(E268*U268,2)</f>
        <v>0.52</v>
      </c>
      <c r="W268" s="156"/>
      <c r="X268" s="156" t="s">
        <v>208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209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0" t="s">
        <v>556</v>
      </c>
      <c r="D269" s="178"/>
      <c r="E269" s="179">
        <v>2.5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211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39"/>
      <c r="D270" s="240"/>
      <c r="E270" s="240"/>
      <c r="F270" s="240"/>
      <c r="G270" s="240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147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64">
        <v>70</v>
      </c>
      <c r="B271" s="165" t="s">
        <v>557</v>
      </c>
      <c r="C271" s="174" t="s">
        <v>558</v>
      </c>
      <c r="D271" s="166" t="s">
        <v>0</v>
      </c>
      <c r="E271" s="167">
        <v>2.2850000000000001</v>
      </c>
      <c r="F271" s="168"/>
      <c r="G271" s="169">
        <f>ROUND(E271*F271,2)</f>
        <v>0</v>
      </c>
      <c r="H271" s="168">
        <v>0</v>
      </c>
      <c r="I271" s="169">
        <f>ROUND(E271*H271,2)</f>
        <v>0</v>
      </c>
      <c r="J271" s="168">
        <v>1.8</v>
      </c>
      <c r="K271" s="169">
        <f>ROUND(E271*J271,2)</f>
        <v>4.1100000000000003</v>
      </c>
      <c r="L271" s="169">
        <v>21</v>
      </c>
      <c r="M271" s="169">
        <f>G271*(1+L271/100)</f>
        <v>0</v>
      </c>
      <c r="N271" s="169">
        <v>0</v>
      </c>
      <c r="O271" s="169">
        <f>ROUND(E271*N271,2)</f>
        <v>0</v>
      </c>
      <c r="P271" s="169">
        <v>0</v>
      </c>
      <c r="Q271" s="169">
        <f>ROUND(E271*P271,2)</f>
        <v>0</v>
      </c>
      <c r="R271" s="169" t="s">
        <v>555</v>
      </c>
      <c r="S271" s="169" t="s">
        <v>141</v>
      </c>
      <c r="T271" s="170" t="s">
        <v>207</v>
      </c>
      <c r="U271" s="156">
        <v>0</v>
      </c>
      <c r="V271" s="156">
        <f>ROUND(E271*U271,2)</f>
        <v>0</v>
      </c>
      <c r="W271" s="156"/>
      <c r="X271" s="156" t="s">
        <v>438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439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52" t="s">
        <v>559</v>
      </c>
      <c r="D272" s="253"/>
      <c r="E272" s="253"/>
      <c r="F272" s="253"/>
      <c r="G272" s="253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223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39"/>
      <c r="D273" s="240"/>
      <c r="E273" s="240"/>
      <c r="F273" s="240"/>
      <c r="G273" s="240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147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x14ac:dyDescent="0.2">
      <c r="A274" s="158" t="s">
        <v>136</v>
      </c>
      <c r="B274" s="159" t="s">
        <v>102</v>
      </c>
      <c r="C274" s="173" t="s">
        <v>103</v>
      </c>
      <c r="D274" s="160"/>
      <c r="E274" s="161"/>
      <c r="F274" s="162"/>
      <c r="G274" s="162">
        <f>SUMIF(AG275:AG291,"&lt;&gt;NOR",G275:G291)</f>
        <v>0</v>
      </c>
      <c r="H274" s="162"/>
      <c r="I274" s="162">
        <f>SUM(I275:I291)</f>
        <v>0</v>
      </c>
      <c r="J274" s="162"/>
      <c r="K274" s="162">
        <f>SUM(K275:K291)</f>
        <v>162204.71999999997</v>
      </c>
      <c r="L274" s="162"/>
      <c r="M274" s="162">
        <f>SUM(M275:M291)</f>
        <v>0</v>
      </c>
      <c r="N274" s="162"/>
      <c r="O274" s="162">
        <f>SUM(O275:O291)</f>
        <v>0</v>
      </c>
      <c r="P274" s="162"/>
      <c r="Q274" s="162">
        <f>SUM(Q275:Q291)</f>
        <v>0</v>
      </c>
      <c r="R274" s="162"/>
      <c r="S274" s="162"/>
      <c r="T274" s="163"/>
      <c r="U274" s="157"/>
      <c r="V274" s="157">
        <f>SUM(V275:V291)</f>
        <v>121.78</v>
      </c>
      <c r="W274" s="157"/>
      <c r="X274" s="157"/>
      <c r="AG274" t="s">
        <v>137</v>
      </c>
    </row>
    <row r="275" spans="1:60" outlineLevel="1" x14ac:dyDescent="0.2">
      <c r="A275" s="164">
        <v>71</v>
      </c>
      <c r="B275" s="165" t="s">
        <v>441</v>
      </c>
      <c r="C275" s="174" t="s">
        <v>442</v>
      </c>
      <c r="D275" s="166" t="s">
        <v>272</v>
      </c>
      <c r="E275" s="167">
        <v>248.52619999999999</v>
      </c>
      <c r="F275" s="168"/>
      <c r="G275" s="169">
        <f>ROUND(E275*F275,2)</f>
        <v>0</v>
      </c>
      <c r="H275" s="168">
        <v>0</v>
      </c>
      <c r="I275" s="169">
        <f>ROUND(E275*H275,2)</f>
        <v>0</v>
      </c>
      <c r="J275" s="168">
        <v>225</v>
      </c>
      <c r="K275" s="169">
        <f>ROUND(E275*J275,2)</f>
        <v>55918.400000000001</v>
      </c>
      <c r="L275" s="169">
        <v>21</v>
      </c>
      <c r="M275" s="169">
        <f>G275*(1+L275/100)</f>
        <v>0</v>
      </c>
      <c r="N275" s="169">
        <v>0</v>
      </c>
      <c r="O275" s="169">
        <f>ROUND(E275*N275,2)</f>
        <v>0</v>
      </c>
      <c r="P275" s="169">
        <v>0</v>
      </c>
      <c r="Q275" s="169">
        <f>ROUND(E275*P275,2)</f>
        <v>0</v>
      </c>
      <c r="R275" s="169" t="s">
        <v>443</v>
      </c>
      <c r="S275" s="169" t="s">
        <v>141</v>
      </c>
      <c r="T275" s="170" t="s">
        <v>207</v>
      </c>
      <c r="U275" s="156">
        <v>0.49</v>
      </c>
      <c r="V275" s="156">
        <f>ROUND(E275*U275,2)</f>
        <v>121.78</v>
      </c>
      <c r="W275" s="156"/>
      <c r="X275" s="156" t="s">
        <v>444</v>
      </c>
      <c r="Y275" s="147"/>
      <c r="Z275" s="147"/>
      <c r="AA275" s="147"/>
      <c r="AB275" s="147"/>
      <c r="AC275" s="147"/>
      <c r="AD275" s="147"/>
      <c r="AE275" s="147"/>
      <c r="AF275" s="147"/>
      <c r="AG275" s="147" t="s">
        <v>445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37" t="s">
        <v>446</v>
      </c>
      <c r="D276" s="238"/>
      <c r="E276" s="238"/>
      <c r="F276" s="238"/>
      <c r="G276" s="238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146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39"/>
      <c r="D277" s="240"/>
      <c r="E277" s="240"/>
      <c r="F277" s="240"/>
      <c r="G277" s="240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147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64">
        <v>72</v>
      </c>
      <c r="B278" s="165" t="s">
        <v>447</v>
      </c>
      <c r="C278" s="174" t="s">
        <v>448</v>
      </c>
      <c r="D278" s="166" t="s">
        <v>272</v>
      </c>
      <c r="E278" s="167">
        <v>3479.3667999999998</v>
      </c>
      <c r="F278" s="168"/>
      <c r="G278" s="169">
        <f>ROUND(E278*F278,2)</f>
        <v>0</v>
      </c>
      <c r="H278" s="168">
        <v>0</v>
      </c>
      <c r="I278" s="169">
        <f>ROUND(E278*H278,2)</f>
        <v>0</v>
      </c>
      <c r="J278" s="168">
        <v>15.7</v>
      </c>
      <c r="K278" s="169">
        <f>ROUND(E278*J278,2)</f>
        <v>54626.06</v>
      </c>
      <c r="L278" s="169">
        <v>21</v>
      </c>
      <c r="M278" s="169">
        <f>G278*(1+L278/100)</f>
        <v>0</v>
      </c>
      <c r="N278" s="169">
        <v>0</v>
      </c>
      <c r="O278" s="169">
        <f>ROUND(E278*N278,2)</f>
        <v>0</v>
      </c>
      <c r="P278" s="169">
        <v>0</v>
      </c>
      <c r="Q278" s="169">
        <f>ROUND(E278*P278,2)</f>
        <v>0</v>
      </c>
      <c r="R278" s="169" t="s">
        <v>443</v>
      </c>
      <c r="S278" s="169" t="s">
        <v>141</v>
      </c>
      <c r="T278" s="170" t="s">
        <v>207</v>
      </c>
      <c r="U278" s="156">
        <v>0</v>
      </c>
      <c r="V278" s="156">
        <f>ROUND(E278*U278,2)</f>
        <v>0</v>
      </c>
      <c r="W278" s="156"/>
      <c r="X278" s="156" t="s">
        <v>444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445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48"/>
      <c r="D279" s="249"/>
      <c r="E279" s="249"/>
      <c r="F279" s="249"/>
      <c r="G279" s="249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147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64">
        <v>73</v>
      </c>
      <c r="B280" s="165" t="s">
        <v>449</v>
      </c>
      <c r="C280" s="174" t="s">
        <v>450</v>
      </c>
      <c r="D280" s="166" t="s">
        <v>272</v>
      </c>
      <c r="E280" s="167">
        <v>53.24</v>
      </c>
      <c r="F280" s="168"/>
      <c r="G280" s="169">
        <f>ROUND(E280*F280,2)</f>
        <v>0</v>
      </c>
      <c r="H280" s="168">
        <v>0</v>
      </c>
      <c r="I280" s="169">
        <f>ROUND(E280*H280,2)</f>
        <v>0</v>
      </c>
      <c r="J280" s="168">
        <v>300</v>
      </c>
      <c r="K280" s="169">
        <f>ROUND(E280*J280,2)</f>
        <v>15972</v>
      </c>
      <c r="L280" s="169">
        <v>21</v>
      </c>
      <c r="M280" s="169">
        <f>G280*(1+L280/100)</f>
        <v>0</v>
      </c>
      <c r="N280" s="169">
        <v>0</v>
      </c>
      <c r="O280" s="169">
        <f>ROUND(E280*N280,2)</f>
        <v>0</v>
      </c>
      <c r="P280" s="169">
        <v>0</v>
      </c>
      <c r="Q280" s="169">
        <f>ROUND(E280*P280,2)</f>
        <v>0</v>
      </c>
      <c r="R280" s="169" t="s">
        <v>443</v>
      </c>
      <c r="S280" s="169" t="s">
        <v>141</v>
      </c>
      <c r="T280" s="170" t="s">
        <v>207</v>
      </c>
      <c r="U280" s="156">
        <v>0</v>
      </c>
      <c r="V280" s="156">
        <f>ROUND(E280*U280,2)</f>
        <v>0</v>
      </c>
      <c r="W280" s="156"/>
      <c r="X280" s="156" t="s">
        <v>208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209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0" t="s">
        <v>560</v>
      </c>
      <c r="D281" s="178"/>
      <c r="E281" s="179">
        <v>53.24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211</v>
      </c>
      <c r="AH281" s="147">
        <v>7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39"/>
      <c r="D282" s="240"/>
      <c r="E282" s="240"/>
      <c r="F282" s="240"/>
      <c r="G282" s="240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147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64">
        <v>74</v>
      </c>
      <c r="B283" s="165" t="s">
        <v>452</v>
      </c>
      <c r="C283" s="174" t="s">
        <v>453</v>
      </c>
      <c r="D283" s="166" t="s">
        <v>272</v>
      </c>
      <c r="E283" s="167">
        <v>143.11000000000001</v>
      </c>
      <c r="F283" s="168"/>
      <c r="G283" s="169">
        <f>ROUND(E283*F283,2)</f>
        <v>0</v>
      </c>
      <c r="H283" s="168">
        <v>0</v>
      </c>
      <c r="I283" s="169">
        <f>ROUND(E283*H283,2)</f>
        <v>0</v>
      </c>
      <c r="J283" s="168">
        <v>140</v>
      </c>
      <c r="K283" s="169">
        <f>ROUND(E283*J283,2)</f>
        <v>20035.400000000001</v>
      </c>
      <c r="L283" s="169">
        <v>21</v>
      </c>
      <c r="M283" s="169">
        <f>G283*(1+L283/100)</f>
        <v>0</v>
      </c>
      <c r="N283" s="169">
        <v>0</v>
      </c>
      <c r="O283" s="169">
        <f>ROUND(E283*N283,2)</f>
        <v>0</v>
      </c>
      <c r="P283" s="169">
        <v>0</v>
      </c>
      <c r="Q283" s="169">
        <f>ROUND(E283*P283,2)</f>
        <v>0</v>
      </c>
      <c r="R283" s="169" t="s">
        <v>232</v>
      </c>
      <c r="S283" s="169" t="s">
        <v>141</v>
      </c>
      <c r="T283" s="170" t="s">
        <v>207</v>
      </c>
      <c r="U283" s="156">
        <v>0</v>
      </c>
      <c r="V283" s="156">
        <f>ROUND(E283*U283,2)</f>
        <v>0</v>
      </c>
      <c r="W283" s="156"/>
      <c r="X283" s="156" t="s">
        <v>208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209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0" t="s">
        <v>561</v>
      </c>
      <c r="D284" s="178"/>
      <c r="E284" s="179">
        <v>83.05</v>
      </c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211</v>
      </c>
      <c r="AH284" s="147">
        <v>7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0" t="s">
        <v>562</v>
      </c>
      <c r="D285" s="178"/>
      <c r="E285" s="179">
        <v>60.06</v>
      </c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211</v>
      </c>
      <c r="AH285" s="147">
        <v>7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39"/>
      <c r="D286" s="240"/>
      <c r="E286" s="240"/>
      <c r="F286" s="240"/>
      <c r="G286" s="240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147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64">
        <v>75</v>
      </c>
      <c r="B287" s="165" t="s">
        <v>456</v>
      </c>
      <c r="C287" s="174" t="s">
        <v>457</v>
      </c>
      <c r="D287" s="166" t="s">
        <v>272</v>
      </c>
      <c r="E287" s="167">
        <v>52.176200000000001</v>
      </c>
      <c r="F287" s="168"/>
      <c r="G287" s="169">
        <f>ROUND(E287*F287,2)</f>
        <v>0</v>
      </c>
      <c r="H287" s="168">
        <v>0</v>
      </c>
      <c r="I287" s="169">
        <f>ROUND(E287*H287,2)</f>
        <v>0</v>
      </c>
      <c r="J287" s="168">
        <v>300</v>
      </c>
      <c r="K287" s="169">
        <f>ROUND(E287*J287,2)</f>
        <v>15652.86</v>
      </c>
      <c r="L287" s="169">
        <v>21</v>
      </c>
      <c r="M287" s="169">
        <f>G287*(1+L287/100)</f>
        <v>0</v>
      </c>
      <c r="N287" s="169">
        <v>0</v>
      </c>
      <c r="O287" s="169">
        <f>ROUND(E287*N287,2)</f>
        <v>0</v>
      </c>
      <c r="P287" s="169">
        <v>0</v>
      </c>
      <c r="Q287" s="169">
        <f>ROUND(E287*P287,2)</f>
        <v>0</v>
      </c>
      <c r="R287" s="169" t="s">
        <v>443</v>
      </c>
      <c r="S287" s="169" t="s">
        <v>458</v>
      </c>
      <c r="T287" s="170" t="s">
        <v>458</v>
      </c>
      <c r="U287" s="156">
        <v>0</v>
      </c>
      <c r="V287" s="156">
        <f>ROUND(E287*U287,2)</f>
        <v>0</v>
      </c>
      <c r="W287" s="156"/>
      <c r="X287" s="156" t="s">
        <v>208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209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0" t="s">
        <v>563</v>
      </c>
      <c r="D288" s="178"/>
      <c r="E288" s="179">
        <v>46.17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211</v>
      </c>
      <c r="AH288" s="147">
        <v>7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0" t="s">
        <v>564</v>
      </c>
      <c r="D289" s="178"/>
      <c r="E289" s="179">
        <v>6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211</v>
      </c>
      <c r="AH289" s="147">
        <v>7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0" t="s">
        <v>565</v>
      </c>
      <c r="D290" s="178"/>
      <c r="E290" s="179">
        <v>6.1999999999999998E-3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211</v>
      </c>
      <c r="AH290" s="147">
        <v>7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39"/>
      <c r="D291" s="240"/>
      <c r="E291" s="240"/>
      <c r="F291" s="240"/>
      <c r="G291" s="240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147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">
      <c r="A292" s="3"/>
      <c r="B292" s="4"/>
      <c r="C292" s="175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AE292">
        <v>15</v>
      </c>
      <c r="AF292">
        <v>21</v>
      </c>
      <c r="AG292" t="s">
        <v>123</v>
      </c>
    </row>
    <row r="293" spans="1:60" x14ac:dyDescent="0.2">
      <c r="A293" s="150"/>
      <c r="B293" s="151" t="s">
        <v>29</v>
      </c>
      <c r="C293" s="176"/>
      <c r="D293" s="152"/>
      <c r="E293" s="153"/>
      <c r="F293" s="153"/>
      <c r="G293" s="172">
        <f>G8+G128+G153+G167+G172+G220+G235+G263+G267+G274</f>
        <v>0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AE293">
        <f>SUMIF(L7:L291,AE292,G7:G291)</f>
        <v>0</v>
      </c>
      <c r="AF293">
        <f>SUMIF(L7:L291,AF292,G7:G291)</f>
        <v>0</v>
      </c>
      <c r="AG293" t="s">
        <v>172</v>
      </c>
    </row>
    <row r="294" spans="1:60" x14ac:dyDescent="0.2">
      <c r="C294" s="177"/>
      <c r="D294" s="10"/>
      <c r="AG294" t="s">
        <v>173</v>
      </c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2xln4Bl6zcZNMVfkVhS2FRTfFjy4zMmCD/e+zAihzPb/S8XiOG0mIsA1MY5JQuS9htZnfwRIJz6IfhWfd8WTA==" saltValue="Dl16PNLFa6rhcjtD6BoMUw==" spinCount="100000" sheet="1"/>
  <mergeCells count="120">
    <mergeCell ref="C17:G17"/>
    <mergeCell ref="C19:G19"/>
    <mergeCell ref="C21:G21"/>
    <mergeCell ref="C24:G24"/>
    <mergeCell ref="C26:G26"/>
    <mergeCell ref="C28:G28"/>
    <mergeCell ref="A1:G1"/>
    <mergeCell ref="C2:G2"/>
    <mergeCell ref="C3:G3"/>
    <mergeCell ref="C4:G4"/>
    <mergeCell ref="C11:G11"/>
    <mergeCell ref="C14:G14"/>
    <mergeCell ref="C42:G42"/>
    <mergeCell ref="C44:G44"/>
    <mergeCell ref="C46:G46"/>
    <mergeCell ref="C49:G49"/>
    <mergeCell ref="C51:G51"/>
    <mergeCell ref="C53:G53"/>
    <mergeCell ref="C30:G30"/>
    <mergeCell ref="C32:G32"/>
    <mergeCell ref="C34:G34"/>
    <mergeCell ref="C36:G36"/>
    <mergeCell ref="C38:G38"/>
    <mergeCell ref="C40:G40"/>
    <mergeCell ref="C68:G68"/>
    <mergeCell ref="C72:G72"/>
    <mergeCell ref="C74:G74"/>
    <mergeCell ref="C77:G77"/>
    <mergeCell ref="C80:G80"/>
    <mergeCell ref="C83:G83"/>
    <mergeCell ref="C55:G55"/>
    <mergeCell ref="C58:G58"/>
    <mergeCell ref="C60:G60"/>
    <mergeCell ref="C62:G62"/>
    <mergeCell ref="C64:G64"/>
    <mergeCell ref="C66:G66"/>
    <mergeCell ref="C99:G99"/>
    <mergeCell ref="C101:G101"/>
    <mergeCell ref="C103:G103"/>
    <mergeCell ref="C105:G105"/>
    <mergeCell ref="C107:G107"/>
    <mergeCell ref="C109:G109"/>
    <mergeCell ref="C85:G85"/>
    <mergeCell ref="C88:G88"/>
    <mergeCell ref="C90:G90"/>
    <mergeCell ref="C92:G92"/>
    <mergeCell ref="C95:G95"/>
    <mergeCell ref="C97:G97"/>
    <mergeCell ref="C131:G131"/>
    <mergeCell ref="C133:G133"/>
    <mergeCell ref="C135:G135"/>
    <mergeCell ref="C137:G137"/>
    <mergeCell ref="C139:G139"/>
    <mergeCell ref="C141:G141"/>
    <mergeCell ref="C114:G114"/>
    <mergeCell ref="C116:G116"/>
    <mergeCell ref="C118:G118"/>
    <mergeCell ref="C121:G121"/>
    <mergeCell ref="C124:G124"/>
    <mergeCell ref="C127:G127"/>
    <mergeCell ref="C161:G161"/>
    <mergeCell ref="C162:G162"/>
    <mergeCell ref="C164:G164"/>
    <mergeCell ref="C166:G166"/>
    <mergeCell ref="C169:G169"/>
    <mergeCell ref="C171:G171"/>
    <mergeCell ref="C143:G143"/>
    <mergeCell ref="C146:G146"/>
    <mergeCell ref="C149:G149"/>
    <mergeCell ref="C152:G152"/>
    <mergeCell ref="C156:G156"/>
    <mergeCell ref="C159:G159"/>
    <mergeCell ref="C190:G190"/>
    <mergeCell ref="C192:G192"/>
    <mergeCell ref="C195:G195"/>
    <mergeCell ref="C198:G198"/>
    <mergeCell ref="C203:G203"/>
    <mergeCell ref="C206:G206"/>
    <mergeCell ref="C174:G174"/>
    <mergeCell ref="C176:G176"/>
    <mergeCell ref="C179:G179"/>
    <mergeCell ref="C181:G181"/>
    <mergeCell ref="C184:G184"/>
    <mergeCell ref="C187:G187"/>
    <mergeCell ref="C224:G224"/>
    <mergeCell ref="C227:G227"/>
    <mergeCell ref="C229:G229"/>
    <mergeCell ref="C231:G231"/>
    <mergeCell ref="C233:G233"/>
    <mergeCell ref="C234:G234"/>
    <mergeCell ref="C209:G209"/>
    <mergeCell ref="C211:G211"/>
    <mergeCell ref="C213:G213"/>
    <mergeCell ref="C216:G216"/>
    <mergeCell ref="C219:G219"/>
    <mergeCell ref="C222:G222"/>
    <mergeCell ref="C250:G250"/>
    <mergeCell ref="C252:G252"/>
    <mergeCell ref="C254:G254"/>
    <mergeCell ref="C256:G256"/>
    <mergeCell ref="C258:G258"/>
    <mergeCell ref="C260:G260"/>
    <mergeCell ref="C237:G237"/>
    <mergeCell ref="C239:G239"/>
    <mergeCell ref="C241:G241"/>
    <mergeCell ref="C243:G243"/>
    <mergeCell ref="C246:G246"/>
    <mergeCell ref="C248:G248"/>
    <mergeCell ref="C276:G276"/>
    <mergeCell ref="C277:G277"/>
    <mergeCell ref="C279:G279"/>
    <mergeCell ref="C282:G282"/>
    <mergeCell ref="C286:G286"/>
    <mergeCell ref="C291:G291"/>
    <mergeCell ref="C262:G262"/>
    <mergeCell ref="C265:G265"/>
    <mergeCell ref="C266:G266"/>
    <mergeCell ref="C270:G270"/>
    <mergeCell ref="C272:G272"/>
    <mergeCell ref="C273:G273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28" activePane="bottomLeft" state="frozen"/>
      <selection pane="bottomLeft" activeCell="F148" sqref="F148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202</v>
      </c>
      <c r="B1" s="241"/>
      <c r="C1" s="241"/>
      <c r="D1" s="241"/>
      <c r="E1" s="241"/>
      <c r="F1" s="241"/>
      <c r="G1" s="241"/>
      <c r="AG1" t="s">
        <v>108</v>
      </c>
    </row>
    <row r="2" spans="1:60" ht="25.15" customHeight="1" x14ac:dyDescent="0.2">
      <c r="A2" s="139" t="s">
        <v>7</v>
      </c>
      <c r="B2" s="48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5.15" customHeight="1" x14ac:dyDescent="0.2">
      <c r="A3" s="139" t="s">
        <v>8</v>
      </c>
      <c r="B3" s="48" t="s">
        <v>67</v>
      </c>
      <c r="C3" s="242" t="s">
        <v>68</v>
      </c>
      <c r="D3" s="243"/>
      <c r="E3" s="243"/>
      <c r="F3" s="243"/>
      <c r="G3" s="244"/>
      <c r="AC3" s="121" t="s">
        <v>109</v>
      </c>
      <c r="AG3" t="s">
        <v>113</v>
      </c>
    </row>
    <row r="4" spans="1:60" ht="25.15" customHeight="1" x14ac:dyDescent="0.2">
      <c r="A4" s="140" t="s">
        <v>9</v>
      </c>
      <c r="B4" s="141" t="s">
        <v>58</v>
      </c>
      <c r="C4" s="245" t="s">
        <v>845</v>
      </c>
      <c r="D4" s="246"/>
      <c r="E4" s="246"/>
      <c r="F4" s="246"/>
      <c r="G4" s="247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136</v>
      </c>
      <c r="B8" s="159" t="s">
        <v>58</v>
      </c>
      <c r="C8" s="173" t="s">
        <v>76</v>
      </c>
      <c r="D8" s="160"/>
      <c r="E8" s="161"/>
      <c r="F8" s="162"/>
      <c r="G8" s="162">
        <f>SUMIF(AG9:AG53,"&lt;&gt;NOR",G9:G53)</f>
        <v>0</v>
      </c>
      <c r="H8" s="162"/>
      <c r="I8" s="162">
        <f>SUM(I9:I53)</f>
        <v>6207.76</v>
      </c>
      <c r="J8" s="162"/>
      <c r="K8" s="162">
        <f>SUM(K9:K53)</f>
        <v>72981.040000000008</v>
      </c>
      <c r="L8" s="162"/>
      <c r="M8" s="162">
        <f>SUM(M9:M53)</f>
        <v>0</v>
      </c>
      <c r="N8" s="162"/>
      <c r="O8" s="162">
        <f>SUM(O9:O53)</f>
        <v>10.479999999999999</v>
      </c>
      <c r="P8" s="162"/>
      <c r="Q8" s="162">
        <f>SUM(Q9:Q53)</f>
        <v>0</v>
      </c>
      <c r="R8" s="162"/>
      <c r="S8" s="162"/>
      <c r="T8" s="163"/>
      <c r="U8" s="157"/>
      <c r="V8" s="157">
        <f>SUM(V9:V53)</f>
        <v>90.4</v>
      </c>
      <c r="W8" s="157"/>
      <c r="X8" s="157"/>
      <c r="AG8" t="s">
        <v>137</v>
      </c>
    </row>
    <row r="9" spans="1:60" ht="22.5" outlineLevel="1" x14ac:dyDescent="0.2">
      <c r="A9" s="164">
        <v>1</v>
      </c>
      <c r="B9" s="165" t="s">
        <v>235</v>
      </c>
      <c r="C9" s="174" t="s">
        <v>236</v>
      </c>
      <c r="D9" s="166" t="s">
        <v>231</v>
      </c>
      <c r="E9" s="167">
        <v>28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189.5</v>
      </c>
      <c r="K9" s="169">
        <f>ROUND(E9*J9,2)</f>
        <v>5306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232</v>
      </c>
      <c r="S9" s="169" t="s">
        <v>141</v>
      </c>
      <c r="T9" s="170" t="s">
        <v>207</v>
      </c>
      <c r="U9" s="156">
        <v>0.36799999999999999</v>
      </c>
      <c r="V9" s="156">
        <f>ROUND(E9*U9,2)</f>
        <v>10.3</v>
      </c>
      <c r="W9" s="156"/>
      <c r="X9" s="156" t="s">
        <v>208</v>
      </c>
      <c r="Y9" s="147"/>
      <c r="Z9" s="147"/>
      <c r="AA9" s="147"/>
      <c r="AB9" s="147"/>
      <c r="AC9" s="147"/>
      <c r="AD9" s="147"/>
      <c r="AE9" s="147"/>
      <c r="AF9" s="147"/>
      <c r="AG9" s="147" t="s">
        <v>209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 t="s">
        <v>237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0" t="s">
        <v>566</v>
      </c>
      <c r="D11" s="178"/>
      <c r="E11" s="179">
        <v>28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39"/>
      <c r="D12" s="240"/>
      <c r="E12" s="240"/>
      <c r="F12" s="240"/>
      <c r="G12" s="24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4">
        <v>2</v>
      </c>
      <c r="B13" s="165" t="s">
        <v>239</v>
      </c>
      <c r="C13" s="174" t="s">
        <v>240</v>
      </c>
      <c r="D13" s="166" t="s">
        <v>231</v>
      </c>
      <c r="E13" s="167">
        <v>28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37.700000000000003</v>
      </c>
      <c r="K13" s="169">
        <f>ROUND(E13*J13,2)</f>
        <v>1055.5999999999999</v>
      </c>
      <c r="L13" s="169">
        <v>21</v>
      </c>
      <c r="M13" s="169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69" t="s">
        <v>232</v>
      </c>
      <c r="S13" s="169" t="s">
        <v>141</v>
      </c>
      <c r="T13" s="170" t="s">
        <v>207</v>
      </c>
      <c r="U13" s="156">
        <v>5.8000000000000003E-2</v>
      </c>
      <c r="V13" s="156">
        <f>ROUND(E13*U13,2)</f>
        <v>1.62</v>
      </c>
      <c r="W13" s="156"/>
      <c r="X13" s="156" t="s">
        <v>208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 t="s">
        <v>237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0" t="s">
        <v>567</v>
      </c>
      <c r="D15" s="178"/>
      <c r="E15" s="179">
        <v>28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39"/>
      <c r="D16" s="240"/>
      <c r="E16" s="240"/>
      <c r="F16" s="240"/>
      <c r="G16" s="240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147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4">
        <v>3</v>
      </c>
      <c r="B17" s="165" t="s">
        <v>568</v>
      </c>
      <c r="C17" s="174" t="s">
        <v>569</v>
      </c>
      <c r="D17" s="166" t="s">
        <v>231</v>
      </c>
      <c r="E17" s="167">
        <v>28</v>
      </c>
      <c r="F17" s="168"/>
      <c r="G17" s="169">
        <f>ROUND(E17*F17,2)</f>
        <v>0</v>
      </c>
      <c r="H17" s="168">
        <v>0</v>
      </c>
      <c r="I17" s="169">
        <f>ROUND(E17*H17,2)</f>
        <v>0</v>
      </c>
      <c r="J17" s="168">
        <v>392.5</v>
      </c>
      <c r="K17" s="169">
        <f>ROUND(E17*J17,2)</f>
        <v>10990</v>
      </c>
      <c r="L17" s="169">
        <v>21</v>
      </c>
      <c r="M17" s="169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69" t="s">
        <v>232</v>
      </c>
      <c r="S17" s="169" t="s">
        <v>141</v>
      </c>
      <c r="T17" s="170" t="s">
        <v>207</v>
      </c>
      <c r="U17" s="156">
        <v>0.626</v>
      </c>
      <c r="V17" s="156">
        <f>ROUND(E17*U17,2)</f>
        <v>17.53</v>
      </c>
      <c r="W17" s="156"/>
      <c r="X17" s="156" t="s">
        <v>208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209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2" t="s">
        <v>237</v>
      </c>
      <c r="D18" s="253"/>
      <c r="E18" s="253"/>
      <c r="F18" s="253"/>
      <c r="G18" s="253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223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0" t="s">
        <v>566</v>
      </c>
      <c r="D19" s="178"/>
      <c r="E19" s="179">
        <v>28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211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39"/>
      <c r="D20" s="240"/>
      <c r="E20" s="240"/>
      <c r="F20" s="240"/>
      <c r="G20" s="24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147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4">
        <v>4</v>
      </c>
      <c r="B21" s="165" t="s">
        <v>570</v>
      </c>
      <c r="C21" s="174" t="s">
        <v>571</v>
      </c>
      <c r="D21" s="166" t="s">
        <v>231</v>
      </c>
      <c r="E21" s="167">
        <v>28</v>
      </c>
      <c r="F21" s="168"/>
      <c r="G21" s="169">
        <f>ROUND(E21*F21,2)</f>
        <v>0</v>
      </c>
      <c r="H21" s="168">
        <v>0</v>
      </c>
      <c r="I21" s="169">
        <f>ROUND(E21*H21,2)</f>
        <v>0</v>
      </c>
      <c r="J21" s="168">
        <v>42.7</v>
      </c>
      <c r="K21" s="169">
        <f>ROUND(E21*J21,2)</f>
        <v>1195.5999999999999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 t="s">
        <v>232</v>
      </c>
      <c r="S21" s="169" t="s">
        <v>141</v>
      </c>
      <c r="T21" s="170" t="s">
        <v>207</v>
      </c>
      <c r="U21" s="156">
        <v>0.08</v>
      </c>
      <c r="V21" s="156">
        <f>ROUND(E21*U21,2)</f>
        <v>2.2400000000000002</v>
      </c>
      <c r="W21" s="156"/>
      <c r="X21" s="156" t="s">
        <v>208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209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2" t="s">
        <v>237</v>
      </c>
      <c r="D22" s="253"/>
      <c r="E22" s="253"/>
      <c r="F22" s="253"/>
      <c r="G22" s="253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0" t="s">
        <v>572</v>
      </c>
      <c r="D23" s="178"/>
      <c r="E23" s="179">
        <v>28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211</v>
      </c>
      <c r="AH23" s="147">
        <v>5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39"/>
      <c r="D24" s="240"/>
      <c r="E24" s="240"/>
      <c r="F24" s="240"/>
      <c r="G24" s="24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147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4">
        <v>5</v>
      </c>
      <c r="B25" s="165" t="s">
        <v>573</v>
      </c>
      <c r="C25" s="174" t="s">
        <v>574</v>
      </c>
      <c r="D25" s="166" t="s">
        <v>205</v>
      </c>
      <c r="E25" s="167">
        <v>52</v>
      </c>
      <c r="F25" s="168"/>
      <c r="G25" s="169">
        <f>ROUND(E25*F25,2)</f>
        <v>0</v>
      </c>
      <c r="H25" s="168">
        <v>14.98</v>
      </c>
      <c r="I25" s="169">
        <f>ROUND(E25*H25,2)</f>
        <v>778.96</v>
      </c>
      <c r="J25" s="168">
        <v>81.62</v>
      </c>
      <c r="K25" s="169">
        <f>ROUND(E25*J25,2)</f>
        <v>4244.24</v>
      </c>
      <c r="L25" s="169">
        <v>21</v>
      </c>
      <c r="M25" s="169">
        <f>G25*(1+L25/100)</f>
        <v>0</v>
      </c>
      <c r="N25" s="169">
        <v>6.9999999999999999E-4</v>
      </c>
      <c r="O25" s="169">
        <f>ROUND(E25*N25,2)</f>
        <v>0.04</v>
      </c>
      <c r="P25" s="169">
        <v>0</v>
      </c>
      <c r="Q25" s="169">
        <f>ROUND(E25*P25,2)</f>
        <v>0</v>
      </c>
      <c r="R25" s="169" t="s">
        <v>232</v>
      </c>
      <c r="S25" s="169" t="s">
        <v>141</v>
      </c>
      <c r="T25" s="170" t="s">
        <v>207</v>
      </c>
      <c r="U25" s="156">
        <v>0.16</v>
      </c>
      <c r="V25" s="156">
        <f>ROUND(E25*U25,2)</f>
        <v>8.32</v>
      </c>
      <c r="W25" s="156"/>
      <c r="X25" s="156" t="s">
        <v>208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209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0" t="s">
        <v>575</v>
      </c>
      <c r="D26" s="178"/>
      <c r="E26" s="179">
        <v>52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211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39"/>
      <c r="D27" s="240"/>
      <c r="E27" s="240"/>
      <c r="F27" s="240"/>
      <c r="G27" s="240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147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4">
        <v>6</v>
      </c>
      <c r="B28" s="165" t="s">
        <v>576</v>
      </c>
      <c r="C28" s="174" t="s">
        <v>577</v>
      </c>
      <c r="D28" s="166" t="s">
        <v>205</v>
      </c>
      <c r="E28" s="167">
        <v>52</v>
      </c>
      <c r="F28" s="168"/>
      <c r="G28" s="169">
        <f>ROUND(E28*F28,2)</f>
        <v>0</v>
      </c>
      <c r="H28" s="168">
        <v>0</v>
      </c>
      <c r="I28" s="169">
        <f>ROUND(E28*H28,2)</f>
        <v>0</v>
      </c>
      <c r="J28" s="168">
        <v>129</v>
      </c>
      <c r="K28" s="169">
        <f>ROUND(E28*J28,2)</f>
        <v>6708</v>
      </c>
      <c r="L28" s="169">
        <v>21</v>
      </c>
      <c r="M28" s="169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69" t="s">
        <v>232</v>
      </c>
      <c r="S28" s="169" t="s">
        <v>141</v>
      </c>
      <c r="T28" s="170" t="s">
        <v>207</v>
      </c>
      <c r="U28" s="156">
        <v>0.32700000000000001</v>
      </c>
      <c r="V28" s="156">
        <f>ROUND(E28*U28,2)</f>
        <v>17</v>
      </c>
      <c r="W28" s="156"/>
      <c r="X28" s="156" t="s">
        <v>208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209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 t="s">
        <v>578</v>
      </c>
      <c r="D29" s="253"/>
      <c r="E29" s="253"/>
      <c r="F29" s="253"/>
      <c r="G29" s="253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223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0" t="s">
        <v>579</v>
      </c>
      <c r="D30" s="178"/>
      <c r="E30" s="179">
        <v>52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211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39"/>
      <c r="D31" s="240"/>
      <c r="E31" s="240"/>
      <c r="F31" s="240"/>
      <c r="G31" s="240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147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4">
        <v>7</v>
      </c>
      <c r="B32" s="165" t="s">
        <v>280</v>
      </c>
      <c r="C32" s="174" t="s">
        <v>281</v>
      </c>
      <c r="D32" s="166" t="s">
        <v>231</v>
      </c>
      <c r="E32" s="167">
        <v>5.8</v>
      </c>
      <c r="F32" s="168"/>
      <c r="G32" s="169">
        <f>ROUND(E32*F32,2)</f>
        <v>0</v>
      </c>
      <c r="H32" s="168">
        <v>0</v>
      </c>
      <c r="I32" s="169">
        <f>ROUND(E32*H32,2)</f>
        <v>0</v>
      </c>
      <c r="J32" s="168">
        <v>856</v>
      </c>
      <c r="K32" s="169">
        <f>ROUND(E32*J32,2)</f>
        <v>4964.8</v>
      </c>
      <c r="L32" s="169">
        <v>21</v>
      </c>
      <c r="M32" s="169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69" t="s">
        <v>232</v>
      </c>
      <c r="S32" s="169" t="s">
        <v>141</v>
      </c>
      <c r="T32" s="170" t="s">
        <v>207</v>
      </c>
      <c r="U32" s="156">
        <v>2.1949999999999998</v>
      </c>
      <c r="V32" s="156">
        <f>ROUND(E32*U32,2)</f>
        <v>12.73</v>
      </c>
      <c r="W32" s="156"/>
      <c r="X32" s="156" t="s">
        <v>208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209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252" t="s">
        <v>282</v>
      </c>
      <c r="D33" s="253"/>
      <c r="E33" s="253"/>
      <c r="F33" s="253"/>
      <c r="G33" s="253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223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1" t="str">
        <f>C33</f>
        <v>sypaninou z vhodných hornin tř. 1 - 4 nebo materiálem, uloženým ve vzdálenosti do 30 m od vnějšího kraje objektu, pro jakoukoliv míru zhutnění,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0" t="s">
        <v>580</v>
      </c>
      <c r="D34" s="178"/>
      <c r="E34" s="179">
        <v>5.8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39"/>
      <c r="D35" s="240"/>
      <c r="E35" s="240"/>
      <c r="F35" s="240"/>
      <c r="G35" s="240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147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8</v>
      </c>
      <c r="B36" s="165" t="s">
        <v>581</v>
      </c>
      <c r="C36" s="174" t="s">
        <v>582</v>
      </c>
      <c r="D36" s="166" t="s">
        <v>272</v>
      </c>
      <c r="E36" s="167">
        <v>10.44</v>
      </c>
      <c r="F36" s="168"/>
      <c r="G36" s="169">
        <f>ROUND(E36*F36,2)</f>
        <v>0</v>
      </c>
      <c r="H36" s="168">
        <v>520</v>
      </c>
      <c r="I36" s="169">
        <f>ROUND(E36*H36,2)</f>
        <v>5428.8</v>
      </c>
      <c r="J36" s="168">
        <v>0</v>
      </c>
      <c r="K36" s="169">
        <f>ROUND(E36*J36,2)</f>
        <v>0</v>
      </c>
      <c r="L36" s="169">
        <v>21</v>
      </c>
      <c r="M36" s="169">
        <f>G36*(1+L36/100)</f>
        <v>0</v>
      </c>
      <c r="N36" s="169">
        <v>1</v>
      </c>
      <c r="O36" s="169">
        <f>ROUND(E36*N36,2)</f>
        <v>10.44</v>
      </c>
      <c r="P36" s="169">
        <v>0</v>
      </c>
      <c r="Q36" s="169">
        <f>ROUND(E36*P36,2)</f>
        <v>0</v>
      </c>
      <c r="R36" s="169" t="s">
        <v>273</v>
      </c>
      <c r="S36" s="169" t="s">
        <v>141</v>
      </c>
      <c r="T36" s="170" t="s">
        <v>207</v>
      </c>
      <c r="U36" s="156">
        <v>0</v>
      </c>
      <c r="V36" s="156">
        <f>ROUND(E36*U36,2)</f>
        <v>0</v>
      </c>
      <c r="W36" s="156"/>
      <c r="X36" s="156" t="s">
        <v>274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275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0" t="s">
        <v>583</v>
      </c>
      <c r="D37" s="178"/>
      <c r="E37" s="179">
        <v>10.44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211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39"/>
      <c r="D38" s="240"/>
      <c r="E38" s="240"/>
      <c r="F38" s="240"/>
      <c r="G38" s="240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4">
        <v>9</v>
      </c>
      <c r="B39" s="165" t="s">
        <v>262</v>
      </c>
      <c r="C39" s="174" t="s">
        <v>263</v>
      </c>
      <c r="D39" s="166" t="s">
        <v>231</v>
      </c>
      <c r="E39" s="167">
        <v>56</v>
      </c>
      <c r="F39" s="168"/>
      <c r="G39" s="169">
        <f>ROUND(E39*F39,2)</f>
        <v>0</v>
      </c>
      <c r="H39" s="168">
        <v>0</v>
      </c>
      <c r="I39" s="169">
        <f>ROUND(E39*H39,2)</f>
        <v>0</v>
      </c>
      <c r="J39" s="168">
        <v>127</v>
      </c>
      <c r="K39" s="169">
        <f>ROUND(E39*J39,2)</f>
        <v>7112</v>
      </c>
      <c r="L39" s="169">
        <v>21</v>
      </c>
      <c r="M39" s="169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69" t="s">
        <v>232</v>
      </c>
      <c r="S39" s="169" t="s">
        <v>141</v>
      </c>
      <c r="T39" s="170" t="s">
        <v>207</v>
      </c>
      <c r="U39" s="156">
        <v>0.35</v>
      </c>
      <c r="V39" s="156">
        <f>ROUND(E39*U39,2)</f>
        <v>19.600000000000001</v>
      </c>
      <c r="W39" s="156"/>
      <c r="X39" s="156" t="s">
        <v>208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209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2" t="s">
        <v>264</v>
      </c>
      <c r="D40" s="253"/>
      <c r="E40" s="253"/>
      <c r="F40" s="253"/>
      <c r="G40" s="253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223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1" t="str">
        <f>C40</f>
        <v>bez naložení do dopravní nádoby, ale s vyprázdněním dopravní nádoby na hromadu nebo na dopravní prostředek,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0" t="s">
        <v>567</v>
      </c>
      <c r="D41" s="178"/>
      <c r="E41" s="179">
        <v>28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211</v>
      </c>
      <c r="AH41" s="147">
        <v>5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0" t="s">
        <v>572</v>
      </c>
      <c r="D42" s="178"/>
      <c r="E42" s="179">
        <v>28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211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39"/>
      <c r="D43" s="240"/>
      <c r="E43" s="240"/>
      <c r="F43" s="240"/>
      <c r="G43" s="240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147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64">
        <v>10</v>
      </c>
      <c r="B44" s="165" t="s">
        <v>309</v>
      </c>
      <c r="C44" s="174" t="s">
        <v>310</v>
      </c>
      <c r="D44" s="166" t="s">
        <v>231</v>
      </c>
      <c r="E44" s="167">
        <v>56</v>
      </c>
      <c r="F44" s="168"/>
      <c r="G44" s="169">
        <f>ROUND(E44*F44,2)</f>
        <v>0</v>
      </c>
      <c r="H44" s="168">
        <v>0</v>
      </c>
      <c r="I44" s="169">
        <f>ROUND(E44*H44,2)</f>
        <v>0</v>
      </c>
      <c r="J44" s="168">
        <v>264.5</v>
      </c>
      <c r="K44" s="169">
        <f>ROUND(E44*J44,2)</f>
        <v>14812</v>
      </c>
      <c r="L44" s="169">
        <v>21</v>
      </c>
      <c r="M44" s="169">
        <f>G44*(1+L44/100)</f>
        <v>0</v>
      </c>
      <c r="N44" s="169">
        <v>0</v>
      </c>
      <c r="O44" s="169">
        <f>ROUND(E44*N44,2)</f>
        <v>0</v>
      </c>
      <c r="P44" s="169">
        <v>0</v>
      </c>
      <c r="Q44" s="169">
        <f>ROUND(E44*P44,2)</f>
        <v>0</v>
      </c>
      <c r="R44" s="169" t="s">
        <v>232</v>
      </c>
      <c r="S44" s="169" t="s">
        <v>141</v>
      </c>
      <c r="T44" s="170" t="s">
        <v>207</v>
      </c>
      <c r="U44" s="156">
        <v>0.01</v>
      </c>
      <c r="V44" s="156">
        <f>ROUND(E44*U44,2)</f>
        <v>0.56000000000000005</v>
      </c>
      <c r="W44" s="156"/>
      <c r="X44" s="156" t="s">
        <v>208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209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2" t="s">
        <v>307</v>
      </c>
      <c r="D45" s="253"/>
      <c r="E45" s="253"/>
      <c r="F45" s="253"/>
      <c r="G45" s="253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223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0" t="s">
        <v>584</v>
      </c>
      <c r="D46" s="178"/>
      <c r="E46" s="179">
        <v>56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39"/>
      <c r="D47" s="240"/>
      <c r="E47" s="240"/>
      <c r="F47" s="240"/>
      <c r="G47" s="240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147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64">
        <v>11</v>
      </c>
      <c r="B48" s="165" t="s">
        <v>319</v>
      </c>
      <c r="C48" s="174" t="s">
        <v>320</v>
      </c>
      <c r="D48" s="166" t="s">
        <v>231</v>
      </c>
      <c r="E48" s="167">
        <v>56</v>
      </c>
      <c r="F48" s="168"/>
      <c r="G48" s="169">
        <f>ROUND(E48*F48,2)</f>
        <v>0</v>
      </c>
      <c r="H48" s="168">
        <v>0</v>
      </c>
      <c r="I48" s="169">
        <f>ROUND(E48*H48,2)</f>
        <v>0</v>
      </c>
      <c r="J48" s="168">
        <v>16.3</v>
      </c>
      <c r="K48" s="169">
        <f>ROUND(E48*J48,2)</f>
        <v>912.8</v>
      </c>
      <c r="L48" s="169">
        <v>21</v>
      </c>
      <c r="M48" s="169">
        <f>G48*(1+L48/100)</f>
        <v>0</v>
      </c>
      <c r="N48" s="169">
        <v>0</v>
      </c>
      <c r="O48" s="169">
        <f>ROUND(E48*N48,2)</f>
        <v>0</v>
      </c>
      <c r="P48" s="169">
        <v>0</v>
      </c>
      <c r="Q48" s="169">
        <f>ROUND(E48*P48,2)</f>
        <v>0</v>
      </c>
      <c r="R48" s="169" t="s">
        <v>232</v>
      </c>
      <c r="S48" s="169" t="s">
        <v>141</v>
      </c>
      <c r="T48" s="170" t="s">
        <v>207</v>
      </c>
      <c r="U48" s="156">
        <v>8.9999999999999993E-3</v>
      </c>
      <c r="V48" s="156">
        <f>ROUND(E48*U48,2)</f>
        <v>0.5</v>
      </c>
      <c r="W48" s="156"/>
      <c r="X48" s="156" t="s">
        <v>208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209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0" t="s">
        <v>584</v>
      </c>
      <c r="D49" s="178"/>
      <c r="E49" s="179">
        <v>56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211</v>
      </c>
      <c r="AH49" s="147">
        <v>5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39"/>
      <c r="D50" s="240"/>
      <c r="E50" s="240"/>
      <c r="F50" s="240"/>
      <c r="G50" s="240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147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4">
        <v>12</v>
      </c>
      <c r="B51" s="165" t="s">
        <v>322</v>
      </c>
      <c r="C51" s="174" t="s">
        <v>323</v>
      </c>
      <c r="D51" s="166" t="s">
        <v>231</v>
      </c>
      <c r="E51" s="167">
        <v>56</v>
      </c>
      <c r="F51" s="168"/>
      <c r="G51" s="169">
        <f>ROUND(E51*F51,2)</f>
        <v>0</v>
      </c>
      <c r="H51" s="168">
        <v>0</v>
      </c>
      <c r="I51" s="169">
        <f>ROUND(E51*H51,2)</f>
        <v>0</v>
      </c>
      <c r="J51" s="168">
        <v>280</v>
      </c>
      <c r="K51" s="169">
        <f>ROUND(E51*J51,2)</f>
        <v>15680</v>
      </c>
      <c r="L51" s="169">
        <v>21</v>
      </c>
      <c r="M51" s="169">
        <f>G51*(1+L51/100)</f>
        <v>0</v>
      </c>
      <c r="N51" s="169">
        <v>0</v>
      </c>
      <c r="O51" s="169">
        <f>ROUND(E51*N51,2)</f>
        <v>0</v>
      </c>
      <c r="P51" s="169">
        <v>0</v>
      </c>
      <c r="Q51" s="169">
        <f>ROUND(E51*P51,2)</f>
        <v>0</v>
      </c>
      <c r="R51" s="169" t="s">
        <v>232</v>
      </c>
      <c r="S51" s="169" t="s">
        <v>141</v>
      </c>
      <c r="T51" s="170" t="s">
        <v>207</v>
      </c>
      <c r="U51" s="156">
        <v>0</v>
      </c>
      <c r="V51" s="156">
        <f>ROUND(E51*U51,2)</f>
        <v>0</v>
      </c>
      <c r="W51" s="156"/>
      <c r="X51" s="156" t="s">
        <v>208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209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0" t="s">
        <v>584</v>
      </c>
      <c r="D52" s="178"/>
      <c r="E52" s="179">
        <v>56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39"/>
      <c r="D53" s="240"/>
      <c r="E53" s="240"/>
      <c r="F53" s="240"/>
      <c r="G53" s="240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147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58" t="s">
        <v>136</v>
      </c>
      <c r="B54" s="159" t="s">
        <v>60</v>
      </c>
      <c r="C54" s="173" t="s">
        <v>77</v>
      </c>
      <c r="D54" s="160"/>
      <c r="E54" s="161"/>
      <c r="F54" s="162"/>
      <c r="G54" s="162">
        <f>SUMIF(AG55:AG69,"&lt;&gt;NOR",G55:G69)</f>
        <v>0</v>
      </c>
      <c r="H54" s="162"/>
      <c r="I54" s="162">
        <f>SUM(I55:I69)</f>
        <v>10859.52</v>
      </c>
      <c r="J54" s="162"/>
      <c r="K54" s="162">
        <f>SUM(K55:K69)</f>
        <v>4912.5</v>
      </c>
      <c r="L54" s="162"/>
      <c r="M54" s="162">
        <f>SUM(M55:M69)</f>
        <v>0</v>
      </c>
      <c r="N54" s="162"/>
      <c r="O54" s="162">
        <f>SUM(O55:O69)</f>
        <v>13.27</v>
      </c>
      <c r="P54" s="162"/>
      <c r="Q54" s="162">
        <f>SUM(Q55:Q69)</f>
        <v>0</v>
      </c>
      <c r="R54" s="162"/>
      <c r="S54" s="162"/>
      <c r="T54" s="163"/>
      <c r="U54" s="157"/>
      <c r="V54" s="157">
        <f>SUM(V55:V69)</f>
        <v>10.18</v>
      </c>
      <c r="W54" s="157"/>
      <c r="X54" s="157"/>
      <c r="AG54" t="s">
        <v>137</v>
      </c>
    </row>
    <row r="55" spans="1:60" ht="22.5" outlineLevel="1" x14ac:dyDescent="0.2">
      <c r="A55" s="164">
        <v>13</v>
      </c>
      <c r="B55" s="165" t="s">
        <v>324</v>
      </c>
      <c r="C55" s="174" t="s">
        <v>325</v>
      </c>
      <c r="D55" s="166" t="s">
        <v>205</v>
      </c>
      <c r="E55" s="167">
        <v>24.387499999999999</v>
      </c>
      <c r="F55" s="168"/>
      <c r="G55" s="169">
        <f>ROUND(E55*F55,2)</f>
        <v>0</v>
      </c>
      <c r="H55" s="168">
        <v>0</v>
      </c>
      <c r="I55" s="169">
        <f>ROUND(E55*H55,2)</f>
        <v>0</v>
      </c>
      <c r="J55" s="168">
        <v>91.1</v>
      </c>
      <c r="K55" s="169">
        <f>ROUND(E55*J55,2)</f>
        <v>2221.6999999999998</v>
      </c>
      <c r="L55" s="169">
        <v>21</v>
      </c>
      <c r="M55" s="169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69" t="s">
        <v>232</v>
      </c>
      <c r="S55" s="169" t="s">
        <v>141</v>
      </c>
      <c r="T55" s="170" t="s">
        <v>207</v>
      </c>
      <c r="U55" s="156">
        <v>0.15</v>
      </c>
      <c r="V55" s="156">
        <f>ROUND(E55*U55,2)</f>
        <v>3.66</v>
      </c>
      <c r="W55" s="156"/>
      <c r="X55" s="156" t="s">
        <v>208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2" t="s">
        <v>326</v>
      </c>
      <c r="D56" s="253"/>
      <c r="E56" s="253"/>
      <c r="F56" s="253"/>
      <c r="G56" s="253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223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1" t="str">
        <f>C56</f>
        <v>z rostlé horniny tř.1 - 4 pod násypy z hornin soudržných do 92% PS a hornin nesoudržných sypkých relativní ulehlosti I(d) do 0,8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0" t="s">
        <v>585</v>
      </c>
      <c r="D57" s="178"/>
      <c r="E57" s="179">
        <v>24.387499999999999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211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39"/>
      <c r="D58" s="240"/>
      <c r="E58" s="240"/>
      <c r="F58" s="240"/>
      <c r="G58" s="240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147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4">
        <v>14</v>
      </c>
      <c r="B59" s="165" t="s">
        <v>328</v>
      </c>
      <c r="C59" s="174" t="s">
        <v>329</v>
      </c>
      <c r="D59" s="166" t="s">
        <v>221</v>
      </c>
      <c r="E59" s="167">
        <v>28</v>
      </c>
      <c r="F59" s="168"/>
      <c r="G59" s="169">
        <f>ROUND(E59*F59,2)</f>
        <v>0</v>
      </c>
      <c r="H59" s="168">
        <v>87.46</v>
      </c>
      <c r="I59" s="169">
        <f>ROUND(E59*H59,2)</f>
        <v>2448.88</v>
      </c>
      <c r="J59" s="168">
        <v>68.040000000000006</v>
      </c>
      <c r="K59" s="169">
        <f>ROUND(E59*J59,2)</f>
        <v>1905.12</v>
      </c>
      <c r="L59" s="169">
        <v>21</v>
      </c>
      <c r="M59" s="169">
        <f>G59*(1+L59/100)</f>
        <v>0</v>
      </c>
      <c r="N59" s="169">
        <v>0.22106999999999999</v>
      </c>
      <c r="O59" s="169">
        <f>ROUND(E59*N59,2)</f>
        <v>6.19</v>
      </c>
      <c r="P59" s="169">
        <v>0</v>
      </c>
      <c r="Q59" s="169">
        <f>ROUND(E59*P59,2)</f>
        <v>0</v>
      </c>
      <c r="R59" s="169" t="s">
        <v>330</v>
      </c>
      <c r="S59" s="169" t="s">
        <v>141</v>
      </c>
      <c r="T59" s="170" t="s">
        <v>207</v>
      </c>
      <c r="U59" s="156">
        <v>0.185</v>
      </c>
      <c r="V59" s="156">
        <f>ROUND(E59*U59,2)</f>
        <v>5.18</v>
      </c>
      <c r="W59" s="156"/>
      <c r="X59" s="156" t="s">
        <v>208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2" t="s">
        <v>331</v>
      </c>
      <c r="D60" s="253"/>
      <c r="E60" s="253"/>
      <c r="F60" s="253"/>
      <c r="G60" s="253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223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71" t="str">
        <f>C60</f>
        <v>se zřízením štěrkopískového lože pod trubky a s jejich obsypem v průměrném celkovém množství do 0,15 m3/m,</v>
      </c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0" t="s">
        <v>586</v>
      </c>
      <c r="D61" s="178"/>
      <c r="E61" s="179">
        <v>28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211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39"/>
      <c r="D62" s="240"/>
      <c r="E62" s="240"/>
      <c r="F62" s="240"/>
      <c r="G62" s="240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147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4">
        <v>15</v>
      </c>
      <c r="B63" s="165" t="s">
        <v>333</v>
      </c>
      <c r="C63" s="174" t="s">
        <v>334</v>
      </c>
      <c r="D63" s="166" t="s">
        <v>221</v>
      </c>
      <c r="E63" s="167">
        <v>30.8</v>
      </c>
      <c r="F63" s="168"/>
      <c r="G63" s="169">
        <f>ROUND(E63*F63,2)</f>
        <v>0</v>
      </c>
      <c r="H63" s="168">
        <v>50.4</v>
      </c>
      <c r="I63" s="169">
        <f>ROUND(E63*H63,2)</f>
        <v>1552.32</v>
      </c>
      <c r="J63" s="168">
        <v>0</v>
      </c>
      <c r="K63" s="169">
        <f>ROUND(E63*J63,2)</f>
        <v>0</v>
      </c>
      <c r="L63" s="169">
        <v>21</v>
      </c>
      <c r="M63" s="169">
        <f>G63*(1+L63/100)</f>
        <v>0</v>
      </c>
      <c r="N63" s="169">
        <v>4.8000000000000001E-4</v>
      </c>
      <c r="O63" s="169">
        <f>ROUND(E63*N63,2)</f>
        <v>0.01</v>
      </c>
      <c r="P63" s="169">
        <v>0</v>
      </c>
      <c r="Q63" s="169">
        <f>ROUND(E63*P63,2)</f>
        <v>0</v>
      </c>
      <c r="R63" s="169" t="s">
        <v>273</v>
      </c>
      <c r="S63" s="169" t="s">
        <v>141</v>
      </c>
      <c r="T63" s="170" t="s">
        <v>207</v>
      </c>
      <c r="U63" s="156">
        <v>0</v>
      </c>
      <c r="V63" s="156">
        <f>ROUND(E63*U63,2)</f>
        <v>0</v>
      </c>
      <c r="W63" s="156"/>
      <c r="X63" s="156" t="s">
        <v>274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275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0" t="s">
        <v>587</v>
      </c>
      <c r="D64" s="178"/>
      <c r="E64" s="179">
        <v>30.8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211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39"/>
      <c r="D65" s="240"/>
      <c r="E65" s="240"/>
      <c r="F65" s="240"/>
      <c r="G65" s="240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147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4">
        <v>16</v>
      </c>
      <c r="B66" s="165" t="s">
        <v>498</v>
      </c>
      <c r="C66" s="174" t="s">
        <v>499</v>
      </c>
      <c r="D66" s="166" t="s">
        <v>231</v>
      </c>
      <c r="E66" s="167">
        <v>2.8</v>
      </c>
      <c r="F66" s="168"/>
      <c r="G66" s="169">
        <f>ROUND(E66*F66,2)</f>
        <v>0</v>
      </c>
      <c r="H66" s="168">
        <v>2449.4</v>
      </c>
      <c r="I66" s="169">
        <f>ROUND(E66*H66,2)</f>
        <v>6858.32</v>
      </c>
      <c r="J66" s="168">
        <v>280.60000000000002</v>
      </c>
      <c r="K66" s="169">
        <f>ROUND(E66*J66,2)</f>
        <v>785.68</v>
      </c>
      <c r="L66" s="169">
        <v>21</v>
      </c>
      <c r="M66" s="169">
        <f>G66*(1+L66/100)</f>
        <v>0</v>
      </c>
      <c r="N66" s="169">
        <v>2.5249999999999999</v>
      </c>
      <c r="O66" s="169">
        <f>ROUND(E66*N66,2)</f>
        <v>7.07</v>
      </c>
      <c r="P66" s="169">
        <v>0</v>
      </c>
      <c r="Q66" s="169">
        <f>ROUND(E66*P66,2)</f>
        <v>0</v>
      </c>
      <c r="R66" s="169" t="s">
        <v>497</v>
      </c>
      <c r="S66" s="169" t="s">
        <v>141</v>
      </c>
      <c r="T66" s="170" t="s">
        <v>207</v>
      </c>
      <c r="U66" s="156">
        <v>0.47699999999999998</v>
      </c>
      <c r="V66" s="156">
        <f>ROUND(E66*U66,2)</f>
        <v>1.34</v>
      </c>
      <c r="W66" s="156"/>
      <c r="X66" s="156" t="s">
        <v>208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209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2" t="s">
        <v>500</v>
      </c>
      <c r="D67" s="253"/>
      <c r="E67" s="253"/>
      <c r="F67" s="253"/>
      <c r="G67" s="253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223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0" t="s">
        <v>588</v>
      </c>
      <c r="D68" s="178"/>
      <c r="E68" s="179">
        <v>2.8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211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39"/>
      <c r="D69" s="240"/>
      <c r="E69" s="240"/>
      <c r="F69" s="240"/>
      <c r="G69" s="240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147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x14ac:dyDescent="0.2">
      <c r="A70" s="158" t="s">
        <v>136</v>
      </c>
      <c r="B70" s="159" t="s">
        <v>78</v>
      </c>
      <c r="C70" s="173" t="s">
        <v>79</v>
      </c>
      <c r="D70" s="160"/>
      <c r="E70" s="161"/>
      <c r="F70" s="162"/>
      <c r="G70" s="162">
        <f>SUMIF(AG71:AG92,"&lt;&gt;NOR",G71:G92)</f>
        <v>0</v>
      </c>
      <c r="H70" s="162"/>
      <c r="I70" s="162">
        <f>SUM(I71:I92)</f>
        <v>178556.15</v>
      </c>
      <c r="J70" s="162"/>
      <c r="K70" s="162">
        <f>SUM(K71:K92)</f>
        <v>181205.81999999998</v>
      </c>
      <c r="L70" s="162"/>
      <c r="M70" s="162">
        <f>SUM(M71:M92)</f>
        <v>0</v>
      </c>
      <c r="N70" s="162"/>
      <c r="O70" s="162">
        <f>SUM(O71:O92)</f>
        <v>141.03000000000003</v>
      </c>
      <c r="P70" s="162"/>
      <c r="Q70" s="162">
        <f>SUM(Q71:Q92)</f>
        <v>0</v>
      </c>
      <c r="R70" s="162"/>
      <c r="S70" s="162"/>
      <c r="T70" s="163"/>
      <c r="U70" s="157"/>
      <c r="V70" s="157">
        <f>SUM(V71:V92)</f>
        <v>325.39999999999998</v>
      </c>
      <c r="W70" s="157"/>
      <c r="X70" s="157"/>
      <c r="AG70" t="s">
        <v>137</v>
      </c>
    </row>
    <row r="71" spans="1:60" outlineLevel="1" x14ac:dyDescent="0.2">
      <c r="A71" s="164">
        <v>17</v>
      </c>
      <c r="B71" s="165" t="s">
        <v>589</v>
      </c>
      <c r="C71" s="174" t="s">
        <v>590</v>
      </c>
      <c r="D71" s="166" t="s">
        <v>231</v>
      </c>
      <c r="E71" s="167">
        <v>22.6</v>
      </c>
      <c r="F71" s="168"/>
      <c r="G71" s="169">
        <f>ROUND(E71*F71,2)</f>
        <v>0</v>
      </c>
      <c r="H71" s="168">
        <v>2972.32</v>
      </c>
      <c r="I71" s="169">
        <f>ROUND(E71*H71,2)</f>
        <v>67174.429999999993</v>
      </c>
      <c r="J71" s="168">
        <v>182.68</v>
      </c>
      <c r="K71" s="169">
        <f>ROUND(E71*J71,2)</f>
        <v>4128.57</v>
      </c>
      <c r="L71" s="169">
        <v>21</v>
      </c>
      <c r="M71" s="169">
        <f>G71*(1+L71/100)</f>
        <v>0</v>
      </c>
      <c r="N71" s="169">
        <v>2.5249999999999999</v>
      </c>
      <c r="O71" s="169">
        <f>ROUND(E71*N71,2)</f>
        <v>57.07</v>
      </c>
      <c r="P71" s="169">
        <v>0</v>
      </c>
      <c r="Q71" s="169">
        <f>ROUND(E71*P71,2)</f>
        <v>0</v>
      </c>
      <c r="R71" s="169" t="s">
        <v>591</v>
      </c>
      <c r="S71" s="169" t="s">
        <v>141</v>
      </c>
      <c r="T71" s="170" t="s">
        <v>207</v>
      </c>
      <c r="U71" s="156">
        <v>0.46</v>
      </c>
      <c r="V71" s="156">
        <f>ROUND(E71*U71,2)</f>
        <v>10.4</v>
      </c>
      <c r="W71" s="156"/>
      <c r="X71" s="156" t="s">
        <v>208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0" t="s">
        <v>592</v>
      </c>
      <c r="D72" s="178"/>
      <c r="E72" s="179">
        <v>22.6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211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39"/>
      <c r="D73" s="240"/>
      <c r="E73" s="240"/>
      <c r="F73" s="240"/>
      <c r="G73" s="240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147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4">
        <v>18</v>
      </c>
      <c r="B74" s="165" t="s">
        <v>593</v>
      </c>
      <c r="C74" s="174" t="s">
        <v>594</v>
      </c>
      <c r="D74" s="166" t="s">
        <v>205</v>
      </c>
      <c r="E74" s="167">
        <v>136.196</v>
      </c>
      <c r="F74" s="168"/>
      <c r="G74" s="169">
        <f>ROUND(E74*F74,2)</f>
        <v>0</v>
      </c>
      <c r="H74" s="168">
        <v>280.23</v>
      </c>
      <c r="I74" s="169">
        <f>ROUND(E74*H74,2)</f>
        <v>38166.21</v>
      </c>
      <c r="J74" s="168">
        <v>594.77</v>
      </c>
      <c r="K74" s="169">
        <f>ROUND(E74*J74,2)</f>
        <v>81005.289999999994</v>
      </c>
      <c r="L74" s="169">
        <v>21</v>
      </c>
      <c r="M74" s="169">
        <f>G74*(1+L74/100)</f>
        <v>0</v>
      </c>
      <c r="N74" s="169">
        <v>3.8240000000000003E-2</v>
      </c>
      <c r="O74" s="169">
        <f>ROUND(E74*N74,2)</f>
        <v>5.21</v>
      </c>
      <c r="P74" s="169">
        <v>0</v>
      </c>
      <c r="Q74" s="169">
        <f>ROUND(E74*P74,2)</f>
        <v>0</v>
      </c>
      <c r="R74" s="169" t="s">
        <v>520</v>
      </c>
      <c r="S74" s="169" t="s">
        <v>141</v>
      </c>
      <c r="T74" s="170" t="s">
        <v>207</v>
      </c>
      <c r="U74" s="156">
        <v>0.93</v>
      </c>
      <c r="V74" s="156">
        <f>ROUND(E74*U74,2)</f>
        <v>126.66</v>
      </c>
      <c r="W74" s="156"/>
      <c r="X74" s="156" t="s">
        <v>208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209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0" t="s">
        <v>595</v>
      </c>
      <c r="D75" s="178"/>
      <c r="E75" s="179">
        <v>32.045999999999999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211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54"/>
      <c r="B76" s="155"/>
      <c r="C76" s="180" t="s">
        <v>596</v>
      </c>
      <c r="D76" s="178"/>
      <c r="E76" s="179">
        <v>98.532499999999999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0" t="s">
        <v>597</v>
      </c>
      <c r="D77" s="178"/>
      <c r="E77" s="179">
        <v>5.6174999999999997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211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39"/>
      <c r="D78" s="240"/>
      <c r="E78" s="240"/>
      <c r="F78" s="240"/>
      <c r="G78" s="240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147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4">
        <v>19</v>
      </c>
      <c r="B79" s="165" t="s">
        <v>598</v>
      </c>
      <c r="C79" s="174" t="s">
        <v>599</v>
      </c>
      <c r="D79" s="166" t="s">
        <v>205</v>
      </c>
      <c r="E79" s="167">
        <v>136.196</v>
      </c>
      <c r="F79" s="168"/>
      <c r="G79" s="169">
        <f>ROUND(E79*F79,2)</f>
        <v>0</v>
      </c>
      <c r="H79" s="168">
        <v>0</v>
      </c>
      <c r="I79" s="169">
        <f>ROUND(E79*H79,2)</f>
        <v>0</v>
      </c>
      <c r="J79" s="168">
        <v>283</v>
      </c>
      <c r="K79" s="169">
        <f>ROUND(E79*J79,2)</f>
        <v>38543.47</v>
      </c>
      <c r="L79" s="169">
        <v>21</v>
      </c>
      <c r="M79" s="169">
        <f>G79*(1+L79/100)</f>
        <v>0</v>
      </c>
      <c r="N79" s="169">
        <v>0</v>
      </c>
      <c r="O79" s="169">
        <f>ROUND(E79*N79,2)</f>
        <v>0</v>
      </c>
      <c r="P79" s="169">
        <v>0</v>
      </c>
      <c r="Q79" s="169">
        <f>ROUND(E79*P79,2)</f>
        <v>0</v>
      </c>
      <c r="R79" s="169" t="s">
        <v>520</v>
      </c>
      <c r="S79" s="169" t="s">
        <v>141</v>
      </c>
      <c r="T79" s="170" t="s">
        <v>207</v>
      </c>
      <c r="U79" s="156">
        <v>0.52600000000000002</v>
      </c>
      <c r="V79" s="156">
        <f>ROUND(E79*U79,2)</f>
        <v>71.64</v>
      </c>
      <c r="W79" s="156"/>
      <c r="X79" s="156" t="s">
        <v>208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209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0" t="s">
        <v>600</v>
      </c>
      <c r="D80" s="178"/>
      <c r="E80" s="179">
        <v>136.196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211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39"/>
      <c r="D81" s="240"/>
      <c r="E81" s="240"/>
      <c r="F81" s="240"/>
      <c r="G81" s="240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147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4">
        <v>20</v>
      </c>
      <c r="B82" s="165" t="s">
        <v>601</v>
      </c>
      <c r="C82" s="174" t="s">
        <v>602</v>
      </c>
      <c r="D82" s="166" t="s">
        <v>272</v>
      </c>
      <c r="E82" s="167">
        <v>0.79710000000000003</v>
      </c>
      <c r="F82" s="168"/>
      <c r="G82" s="169">
        <f>ROUND(E82*F82,2)</f>
        <v>0</v>
      </c>
      <c r="H82" s="168">
        <v>25683.16</v>
      </c>
      <c r="I82" s="169">
        <f>ROUND(E82*H82,2)</f>
        <v>20472.05</v>
      </c>
      <c r="J82" s="168">
        <v>27326.84</v>
      </c>
      <c r="K82" s="169">
        <f>ROUND(E82*J82,2)</f>
        <v>21782.22</v>
      </c>
      <c r="L82" s="169">
        <v>21</v>
      </c>
      <c r="M82" s="169">
        <f>G82*(1+L82/100)</f>
        <v>0</v>
      </c>
      <c r="N82" s="169">
        <v>1.01701</v>
      </c>
      <c r="O82" s="169">
        <f>ROUND(E82*N82,2)</f>
        <v>0.81</v>
      </c>
      <c r="P82" s="169">
        <v>0</v>
      </c>
      <c r="Q82" s="169">
        <f>ROUND(E82*P82,2)</f>
        <v>0</v>
      </c>
      <c r="R82" s="169" t="s">
        <v>520</v>
      </c>
      <c r="S82" s="169" t="s">
        <v>141</v>
      </c>
      <c r="T82" s="170" t="s">
        <v>207</v>
      </c>
      <c r="U82" s="156">
        <v>56.345999999999997</v>
      </c>
      <c r="V82" s="156">
        <f>ROUND(E82*U82,2)</f>
        <v>44.91</v>
      </c>
      <c r="W82" s="156"/>
      <c r="X82" s="156" t="s">
        <v>208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209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0" t="s">
        <v>603</v>
      </c>
      <c r="D83" s="178"/>
      <c r="E83" s="179">
        <v>0.79710000000000003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211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39"/>
      <c r="D84" s="240"/>
      <c r="E84" s="240"/>
      <c r="F84" s="240"/>
      <c r="G84" s="240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147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4">
        <v>21</v>
      </c>
      <c r="B85" s="165" t="s">
        <v>604</v>
      </c>
      <c r="C85" s="174" t="s">
        <v>605</v>
      </c>
      <c r="D85" s="166" t="s">
        <v>272</v>
      </c>
      <c r="E85" s="167">
        <v>1.1204000000000001</v>
      </c>
      <c r="F85" s="168"/>
      <c r="G85" s="169">
        <f>ROUND(E85*F85,2)</f>
        <v>0</v>
      </c>
      <c r="H85" s="168">
        <v>24114.98</v>
      </c>
      <c r="I85" s="169">
        <f>ROUND(E85*H85,2)</f>
        <v>27018.42</v>
      </c>
      <c r="J85" s="168">
        <v>8225.02</v>
      </c>
      <c r="K85" s="169">
        <f>ROUND(E85*J85,2)</f>
        <v>9215.31</v>
      </c>
      <c r="L85" s="169">
        <v>21</v>
      </c>
      <c r="M85" s="169">
        <f>G85*(1+L85/100)</f>
        <v>0</v>
      </c>
      <c r="N85" s="169">
        <v>1.0531299999999999</v>
      </c>
      <c r="O85" s="169">
        <f>ROUND(E85*N85,2)</f>
        <v>1.18</v>
      </c>
      <c r="P85" s="169">
        <v>0</v>
      </c>
      <c r="Q85" s="169">
        <f>ROUND(E85*P85,2)</f>
        <v>0</v>
      </c>
      <c r="R85" s="169" t="s">
        <v>520</v>
      </c>
      <c r="S85" s="169" t="s">
        <v>141</v>
      </c>
      <c r="T85" s="170" t="s">
        <v>207</v>
      </c>
      <c r="U85" s="156">
        <v>16.86</v>
      </c>
      <c r="V85" s="156">
        <f>ROUND(E85*U85,2)</f>
        <v>18.89</v>
      </c>
      <c r="W85" s="156"/>
      <c r="X85" s="156" t="s">
        <v>208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209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0" t="s">
        <v>606</v>
      </c>
      <c r="D86" s="178"/>
      <c r="E86" s="179">
        <v>0.98050000000000004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211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0" t="s">
        <v>607</v>
      </c>
      <c r="D87" s="178"/>
      <c r="E87" s="179">
        <v>0.1399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211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39"/>
      <c r="D88" s="240"/>
      <c r="E88" s="240"/>
      <c r="F88" s="240"/>
      <c r="G88" s="240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147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4">
        <v>22</v>
      </c>
      <c r="B89" s="165" t="s">
        <v>608</v>
      </c>
      <c r="C89" s="174" t="s">
        <v>609</v>
      </c>
      <c r="D89" s="166" t="s">
        <v>231</v>
      </c>
      <c r="E89" s="167">
        <v>46</v>
      </c>
      <c r="F89" s="168"/>
      <c r="G89" s="169">
        <f>ROUND(E89*F89,2)</f>
        <v>0</v>
      </c>
      <c r="H89" s="168">
        <v>559.24</v>
      </c>
      <c r="I89" s="169">
        <f>ROUND(E89*H89,2)</f>
        <v>25725.040000000001</v>
      </c>
      <c r="J89" s="168">
        <v>576.76</v>
      </c>
      <c r="K89" s="169">
        <f>ROUND(E89*J89,2)</f>
        <v>26530.959999999999</v>
      </c>
      <c r="L89" s="169">
        <v>21</v>
      </c>
      <c r="M89" s="169">
        <f>G89*(1+L89/100)</f>
        <v>0</v>
      </c>
      <c r="N89" s="169">
        <v>1.66875</v>
      </c>
      <c r="O89" s="169">
        <f>ROUND(E89*N89,2)</f>
        <v>76.760000000000005</v>
      </c>
      <c r="P89" s="169">
        <v>0</v>
      </c>
      <c r="Q89" s="169">
        <f>ROUND(E89*P89,2)</f>
        <v>0</v>
      </c>
      <c r="R89" s="169" t="s">
        <v>520</v>
      </c>
      <c r="S89" s="169" t="s">
        <v>141</v>
      </c>
      <c r="T89" s="170" t="s">
        <v>207</v>
      </c>
      <c r="U89" s="156">
        <v>1.1499999999999999</v>
      </c>
      <c r="V89" s="156">
        <f>ROUND(E89*U89,2)</f>
        <v>52.9</v>
      </c>
      <c r="W89" s="156"/>
      <c r="X89" s="156" t="s">
        <v>208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209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2" t="s">
        <v>610</v>
      </c>
      <c r="D90" s="253"/>
      <c r="E90" s="253"/>
      <c r="F90" s="253"/>
      <c r="G90" s="253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223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0" t="s">
        <v>611</v>
      </c>
      <c r="D91" s="178"/>
      <c r="E91" s="179">
        <v>46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211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39"/>
      <c r="D92" s="240"/>
      <c r="E92" s="240"/>
      <c r="F92" s="240"/>
      <c r="G92" s="240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147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58" t="s">
        <v>136</v>
      </c>
      <c r="B93" s="159" t="s">
        <v>80</v>
      </c>
      <c r="C93" s="173" t="s">
        <v>81</v>
      </c>
      <c r="D93" s="160"/>
      <c r="E93" s="161"/>
      <c r="F93" s="162"/>
      <c r="G93" s="162">
        <f>SUMIF(AG94:AG109,"&lt;&gt;NOR",G94:G109)</f>
        <v>0</v>
      </c>
      <c r="H93" s="162"/>
      <c r="I93" s="162">
        <f>SUM(I94:I109)</f>
        <v>10559.25</v>
      </c>
      <c r="J93" s="162"/>
      <c r="K93" s="162">
        <f>SUM(K94:K109)</f>
        <v>6485.93</v>
      </c>
      <c r="L93" s="162"/>
      <c r="M93" s="162">
        <f>SUM(M94:M109)</f>
        <v>0</v>
      </c>
      <c r="N93" s="162"/>
      <c r="O93" s="162">
        <f>SUM(O94:O109)</f>
        <v>5.8500000000000005</v>
      </c>
      <c r="P93" s="162"/>
      <c r="Q93" s="162">
        <f>SUM(Q94:Q109)</f>
        <v>0</v>
      </c>
      <c r="R93" s="162"/>
      <c r="S93" s="162"/>
      <c r="T93" s="163"/>
      <c r="U93" s="157"/>
      <c r="V93" s="157">
        <f>SUM(V94:V109)</f>
        <v>14.36</v>
      </c>
      <c r="W93" s="157"/>
      <c r="X93" s="157"/>
      <c r="AG93" t="s">
        <v>137</v>
      </c>
    </row>
    <row r="94" spans="1:60" ht="22.5" outlineLevel="1" x14ac:dyDescent="0.2">
      <c r="A94" s="164">
        <v>23</v>
      </c>
      <c r="B94" s="165" t="s">
        <v>612</v>
      </c>
      <c r="C94" s="174" t="s">
        <v>613</v>
      </c>
      <c r="D94" s="166" t="s">
        <v>231</v>
      </c>
      <c r="E94" s="167">
        <v>2.2369500000000002</v>
      </c>
      <c r="F94" s="168"/>
      <c r="G94" s="169">
        <f>ROUND(E94*F94,2)</f>
        <v>0</v>
      </c>
      <c r="H94" s="168">
        <v>2681.12</v>
      </c>
      <c r="I94" s="169">
        <f>ROUND(E94*H94,2)</f>
        <v>5997.53</v>
      </c>
      <c r="J94" s="168">
        <v>1718.88</v>
      </c>
      <c r="K94" s="169">
        <f>ROUND(E94*J94,2)</f>
        <v>3845.05</v>
      </c>
      <c r="L94" s="169">
        <v>21</v>
      </c>
      <c r="M94" s="169">
        <f>G94*(1+L94/100)</f>
        <v>0</v>
      </c>
      <c r="N94" s="169">
        <v>2.52508</v>
      </c>
      <c r="O94" s="169">
        <f>ROUND(E94*N94,2)</f>
        <v>5.65</v>
      </c>
      <c r="P94" s="169">
        <v>0</v>
      </c>
      <c r="Q94" s="169">
        <f>ROUND(E94*P94,2)</f>
        <v>0</v>
      </c>
      <c r="R94" s="169" t="s">
        <v>497</v>
      </c>
      <c r="S94" s="169" t="s">
        <v>141</v>
      </c>
      <c r="T94" s="170" t="s">
        <v>207</v>
      </c>
      <c r="U94" s="156">
        <v>3.7694999999999999</v>
      </c>
      <c r="V94" s="156">
        <f>ROUND(E94*U94,2)</f>
        <v>8.43</v>
      </c>
      <c r="W94" s="156"/>
      <c r="X94" s="156" t="s">
        <v>208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209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0" t="s">
        <v>614</v>
      </c>
      <c r="D95" s="178"/>
      <c r="E95" s="179">
        <v>2.2369500000000002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211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39"/>
      <c r="D96" s="240"/>
      <c r="E96" s="240"/>
      <c r="F96" s="240"/>
      <c r="G96" s="240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147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4">
        <v>24</v>
      </c>
      <c r="B97" s="165" t="s">
        <v>615</v>
      </c>
      <c r="C97" s="174" t="s">
        <v>616</v>
      </c>
      <c r="D97" s="166" t="s">
        <v>272</v>
      </c>
      <c r="E97" s="167">
        <v>0.1399</v>
      </c>
      <c r="F97" s="168"/>
      <c r="G97" s="169">
        <f>ROUND(E97*F97,2)</f>
        <v>0</v>
      </c>
      <c r="H97" s="168">
        <v>25017.14</v>
      </c>
      <c r="I97" s="169">
        <f>ROUND(E97*H97,2)</f>
        <v>3499.9</v>
      </c>
      <c r="J97" s="168">
        <v>10602.86</v>
      </c>
      <c r="K97" s="169">
        <f>ROUND(E97*J97,2)</f>
        <v>1483.34</v>
      </c>
      <c r="L97" s="169">
        <v>21</v>
      </c>
      <c r="M97" s="169">
        <f>G97*(1+L97/100)</f>
        <v>0</v>
      </c>
      <c r="N97" s="169">
        <v>1.05738</v>
      </c>
      <c r="O97" s="169">
        <f>ROUND(E97*N97,2)</f>
        <v>0.15</v>
      </c>
      <c r="P97" s="169">
        <v>0</v>
      </c>
      <c r="Q97" s="169">
        <f>ROUND(E97*P97,2)</f>
        <v>0</v>
      </c>
      <c r="R97" s="169" t="s">
        <v>497</v>
      </c>
      <c r="S97" s="169" t="s">
        <v>141</v>
      </c>
      <c r="T97" s="170" t="s">
        <v>207</v>
      </c>
      <c r="U97" s="156">
        <v>22.816500000000001</v>
      </c>
      <c r="V97" s="156">
        <f>ROUND(E97*U97,2)</f>
        <v>3.19</v>
      </c>
      <c r="W97" s="156"/>
      <c r="X97" s="156" t="s">
        <v>208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209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2" t="s">
        <v>617</v>
      </c>
      <c r="D98" s="253"/>
      <c r="E98" s="253"/>
      <c r="F98" s="253"/>
      <c r="G98" s="253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223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0" t="s">
        <v>607</v>
      </c>
      <c r="D99" s="178"/>
      <c r="E99" s="179">
        <v>0.1399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211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39"/>
      <c r="D100" s="240"/>
      <c r="E100" s="240"/>
      <c r="F100" s="240"/>
      <c r="G100" s="240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4">
        <v>25</v>
      </c>
      <c r="B101" s="165" t="s">
        <v>618</v>
      </c>
      <c r="C101" s="174" t="s">
        <v>619</v>
      </c>
      <c r="D101" s="166" t="s">
        <v>205</v>
      </c>
      <c r="E101" s="167">
        <v>1.04</v>
      </c>
      <c r="F101" s="168"/>
      <c r="G101" s="169">
        <f>ROUND(E101*F101,2)</f>
        <v>0</v>
      </c>
      <c r="H101" s="168">
        <v>1020.98</v>
      </c>
      <c r="I101" s="169">
        <f>ROUND(E101*H101,2)</f>
        <v>1061.82</v>
      </c>
      <c r="J101" s="168">
        <v>961.02</v>
      </c>
      <c r="K101" s="169">
        <f>ROUND(E101*J101,2)</f>
        <v>999.46</v>
      </c>
      <c r="L101" s="169">
        <v>21</v>
      </c>
      <c r="M101" s="169">
        <f>G101*(1+L101/100)</f>
        <v>0</v>
      </c>
      <c r="N101" s="169">
        <v>4.5969999999999997E-2</v>
      </c>
      <c r="O101" s="169">
        <f>ROUND(E101*N101,2)</f>
        <v>0.05</v>
      </c>
      <c r="P101" s="169">
        <v>0</v>
      </c>
      <c r="Q101" s="169">
        <f>ROUND(E101*P101,2)</f>
        <v>0</v>
      </c>
      <c r="R101" s="169" t="s">
        <v>497</v>
      </c>
      <c r="S101" s="169" t="s">
        <v>141</v>
      </c>
      <c r="T101" s="170" t="s">
        <v>207</v>
      </c>
      <c r="U101" s="156">
        <v>2.2999999999999998</v>
      </c>
      <c r="V101" s="156">
        <f>ROUND(E101*U101,2)</f>
        <v>2.39</v>
      </c>
      <c r="W101" s="156"/>
      <c r="X101" s="156" t="s">
        <v>208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2" t="s">
        <v>620</v>
      </c>
      <c r="D102" s="253"/>
      <c r="E102" s="253"/>
      <c r="F102" s="253"/>
      <c r="G102" s="253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223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0" t="s">
        <v>621</v>
      </c>
      <c r="D103" s="251"/>
      <c r="E103" s="251"/>
      <c r="F103" s="251"/>
      <c r="G103" s="251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0" t="s">
        <v>622</v>
      </c>
      <c r="D104" s="178"/>
      <c r="E104" s="179">
        <v>1.04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211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39"/>
      <c r="D105" s="240"/>
      <c r="E105" s="240"/>
      <c r="F105" s="240"/>
      <c r="G105" s="240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147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4">
        <v>26</v>
      </c>
      <c r="B106" s="165" t="s">
        <v>623</v>
      </c>
      <c r="C106" s="174" t="s">
        <v>624</v>
      </c>
      <c r="D106" s="166" t="s">
        <v>205</v>
      </c>
      <c r="E106" s="167">
        <v>1.04</v>
      </c>
      <c r="F106" s="168"/>
      <c r="G106" s="169">
        <f>ROUND(E106*F106,2)</f>
        <v>0</v>
      </c>
      <c r="H106" s="168">
        <v>0</v>
      </c>
      <c r="I106" s="169">
        <f>ROUND(E106*H106,2)</f>
        <v>0</v>
      </c>
      <c r="J106" s="168">
        <v>152</v>
      </c>
      <c r="K106" s="169">
        <f>ROUND(E106*J106,2)</f>
        <v>158.08000000000001</v>
      </c>
      <c r="L106" s="169">
        <v>21</v>
      </c>
      <c r="M106" s="169">
        <f>G106*(1+L106/100)</f>
        <v>0</v>
      </c>
      <c r="N106" s="169">
        <v>0</v>
      </c>
      <c r="O106" s="169">
        <f>ROUND(E106*N106,2)</f>
        <v>0</v>
      </c>
      <c r="P106" s="169">
        <v>0</v>
      </c>
      <c r="Q106" s="169">
        <f>ROUND(E106*P106,2)</f>
        <v>0</v>
      </c>
      <c r="R106" s="169" t="s">
        <v>497</v>
      </c>
      <c r="S106" s="169" t="s">
        <v>141</v>
      </c>
      <c r="T106" s="170" t="s">
        <v>207</v>
      </c>
      <c r="U106" s="156">
        <v>0.33800000000000002</v>
      </c>
      <c r="V106" s="156">
        <f>ROUND(E106*U106,2)</f>
        <v>0.35</v>
      </c>
      <c r="W106" s="156"/>
      <c r="X106" s="156" t="s">
        <v>208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2" t="s">
        <v>620</v>
      </c>
      <c r="D107" s="253"/>
      <c r="E107" s="253"/>
      <c r="F107" s="253"/>
      <c r="G107" s="253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0" t="s">
        <v>625</v>
      </c>
      <c r="D108" s="178"/>
      <c r="E108" s="179">
        <v>1.04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211</v>
      </c>
      <c r="AH108" s="147">
        <v>5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39"/>
      <c r="D109" s="240"/>
      <c r="E109" s="240"/>
      <c r="F109" s="240"/>
      <c r="G109" s="240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147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58" t="s">
        <v>136</v>
      </c>
      <c r="B110" s="159" t="s">
        <v>84</v>
      </c>
      <c r="C110" s="173" t="s">
        <v>85</v>
      </c>
      <c r="D110" s="160"/>
      <c r="E110" s="161"/>
      <c r="F110" s="162"/>
      <c r="G110" s="162">
        <f>SUMIF(AG111:AG113,"&lt;&gt;NOR",G111:G113)</f>
        <v>0</v>
      </c>
      <c r="H110" s="162"/>
      <c r="I110" s="162">
        <f>SUM(I111:I113)</f>
        <v>10948.56</v>
      </c>
      <c r="J110" s="162"/>
      <c r="K110" s="162">
        <f>SUM(K111:K113)</f>
        <v>3506.44</v>
      </c>
      <c r="L110" s="162"/>
      <c r="M110" s="162">
        <f>SUM(M111:M113)</f>
        <v>0</v>
      </c>
      <c r="N110" s="162"/>
      <c r="O110" s="162">
        <f>SUM(O111:O113)</f>
        <v>7.84</v>
      </c>
      <c r="P110" s="162"/>
      <c r="Q110" s="162">
        <f>SUM(Q111:Q113)</f>
        <v>0</v>
      </c>
      <c r="R110" s="162"/>
      <c r="S110" s="162"/>
      <c r="T110" s="163"/>
      <c r="U110" s="157"/>
      <c r="V110" s="157">
        <f>SUM(V111:V113)</f>
        <v>9</v>
      </c>
      <c r="W110" s="157"/>
      <c r="X110" s="157"/>
      <c r="AG110" t="s">
        <v>137</v>
      </c>
    </row>
    <row r="111" spans="1:60" ht="22.5" outlineLevel="1" x14ac:dyDescent="0.2">
      <c r="A111" s="164">
        <v>27</v>
      </c>
      <c r="B111" s="165" t="s">
        <v>626</v>
      </c>
      <c r="C111" s="174" t="s">
        <v>627</v>
      </c>
      <c r="D111" s="166" t="s">
        <v>231</v>
      </c>
      <c r="E111" s="167">
        <v>4.9000000000000004</v>
      </c>
      <c r="F111" s="168"/>
      <c r="G111" s="169">
        <f>ROUND(E111*F111,2)</f>
        <v>0</v>
      </c>
      <c r="H111" s="168">
        <v>2234.4</v>
      </c>
      <c r="I111" s="169">
        <f>ROUND(E111*H111,2)</f>
        <v>10948.56</v>
      </c>
      <c r="J111" s="168">
        <v>715.6</v>
      </c>
      <c r="K111" s="169">
        <f>ROUND(E111*J111,2)</f>
        <v>3506.44</v>
      </c>
      <c r="L111" s="169">
        <v>21</v>
      </c>
      <c r="M111" s="169">
        <f>G111*(1+L111/100)</f>
        <v>0</v>
      </c>
      <c r="N111" s="169">
        <v>1.6</v>
      </c>
      <c r="O111" s="169">
        <f>ROUND(E111*N111,2)</f>
        <v>7.84</v>
      </c>
      <c r="P111" s="169">
        <v>0</v>
      </c>
      <c r="Q111" s="169">
        <f>ROUND(E111*P111,2)</f>
        <v>0</v>
      </c>
      <c r="R111" s="169" t="s">
        <v>497</v>
      </c>
      <c r="S111" s="169" t="s">
        <v>141</v>
      </c>
      <c r="T111" s="170" t="s">
        <v>207</v>
      </c>
      <c r="U111" s="156">
        <v>1.8360000000000001</v>
      </c>
      <c r="V111" s="156">
        <f>ROUND(E111*U111,2)</f>
        <v>9</v>
      </c>
      <c r="W111" s="156"/>
      <c r="X111" s="156" t="s">
        <v>208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209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2" t="s">
        <v>628</v>
      </c>
      <c r="D112" s="253"/>
      <c r="E112" s="253"/>
      <c r="F112" s="253"/>
      <c r="G112" s="253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71" t="str">
        <f>C112</f>
        <v>pod mazaniny a dlažby, popř. na plochých střechách, vodorovný nebo ve spádu, s udusáním a urovnáním povrchu,</v>
      </c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39"/>
      <c r="D113" s="240"/>
      <c r="E113" s="240"/>
      <c r="F113" s="240"/>
      <c r="G113" s="240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">
      <c r="A114" s="158" t="s">
        <v>136</v>
      </c>
      <c r="B114" s="159" t="s">
        <v>92</v>
      </c>
      <c r="C114" s="173" t="s">
        <v>93</v>
      </c>
      <c r="D114" s="160"/>
      <c r="E114" s="161"/>
      <c r="F114" s="162"/>
      <c r="G114" s="162">
        <f>SUMIF(AG115:AG118,"&lt;&gt;NOR",G115:G118)</f>
        <v>0</v>
      </c>
      <c r="H114" s="162"/>
      <c r="I114" s="162">
        <f>SUM(I115:I118)</f>
        <v>449.23</v>
      </c>
      <c r="J114" s="162"/>
      <c r="K114" s="162">
        <f>SUM(K115:K118)</f>
        <v>23263.279999999999</v>
      </c>
      <c r="L114" s="162"/>
      <c r="M114" s="162">
        <f>SUM(M115:M118)</f>
        <v>0</v>
      </c>
      <c r="N114" s="162"/>
      <c r="O114" s="162">
        <f>SUM(O115:O118)</f>
        <v>0.02</v>
      </c>
      <c r="P114" s="162"/>
      <c r="Q114" s="162">
        <f>SUM(Q115:Q118)</f>
        <v>43.75</v>
      </c>
      <c r="R114" s="162"/>
      <c r="S114" s="162"/>
      <c r="T114" s="163"/>
      <c r="U114" s="157"/>
      <c r="V114" s="157">
        <f>SUM(V115:V118)</f>
        <v>45.59</v>
      </c>
      <c r="W114" s="157"/>
      <c r="X114" s="157"/>
      <c r="AG114" t="s">
        <v>137</v>
      </c>
    </row>
    <row r="115" spans="1:60" ht="22.5" outlineLevel="1" x14ac:dyDescent="0.2">
      <c r="A115" s="164">
        <v>28</v>
      </c>
      <c r="B115" s="165" t="s">
        <v>629</v>
      </c>
      <c r="C115" s="174" t="s">
        <v>630</v>
      </c>
      <c r="D115" s="166" t="s">
        <v>231</v>
      </c>
      <c r="E115" s="167">
        <v>17.5</v>
      </c>
      <c r="F115" s="168"/>
      <c r="G115" s="169">
        <f>ROUND(E115*F115,2)</f>
        <v>0</v>
      </c>
      <c r="H115" s="168">
        <v>25.67</v>
      </c>
      <c r="I115" s="169">
        <f>ROUND(E115*H115,2)</f>
        <v>449.23</v>
      </c>
      <c r="J115" s="168">
        <v>1329.33</v>
      </c>
      <c r="K115" s="169">
        <f>ROUND(E115*J115,2)</f>
        <v>23263.279999999999</v>
      </c>
      <c r="L115" s="169">
        <v>21</v>
      </c>
      <c r="M115" s="169">
        <f>G115*(1+L115/100)</f>
        <v>0</v>
      </c>
      <c r="N115" s="169">
        <v>1.1199999999999999E-3</v>
      </c>
      <c r="O115" s="169">
        <f>ROUND(E115*N115,2)</f>
        <v>0.02</v>
      </c>
      <c r="P115" s="169">
        <v>2.5</v>
      </c>
      <c r="Q115" s="169">
        <f>ROUND(E115*P115,2)</f>
        <v>43.75</v>
      </c>
      <c r="R115" s="169" t="s">
        <v>443</v>
      </c>
      <c r="S115" s="169" t="s">
        <v>141</v>
      </c>
      <c r="T115" s="170" t="s">
        <v>207</v>
      </c>
      <c r="U115" s="156">
        <v>2.605</v>
      </c>
      <c r="V115" s="156">
        <f>ROUND(E115*U115,2)</f>
        <v>45.59</v>
      </c>
      <c r="W115" s="156"/>
      <c r="X115" s="156" t="s">
        <v>208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209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54"/>
      <c r="B116" s="155"/>
      <c r="C116" s="252" t="s">
        <v>631</v>
      </c>
      <c r="D116" s="253"/>
      <c r="E116" s="253"/>
      <c r="F116" s="253"/>
      <c r="G116" s="253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1" t="str">
        <f>C116</f>
        <v>nebo vybourání otvorů průřezové plochy přes 4 m2 ve zdivu nadzákladovém, včetně pomocného lešení o výšce podlahy do 1900 mm a pro zatížení do 1,5 kPa  (150 kg/m2),</v>
      </c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0" t="s">
        <v>632</v>
      </c>
      <c r="D117" s="178"/>
      <c r="E117" s="179">
        <v>17.5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211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39"/>
      <c r="D118" s="240"/>
      <c r="E118" s="240"/>
      <c r="F118" s="240"/>
      <c r="G118" s="240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147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58" t="s">
        <v>136</v>
      </c>
      <c r="B119" s="159" t="s">
        <v>94</v>
      </c>
      <c r="C119" s="173" t="s">
        <v>95</v>
      </c>
      <c r="D119" s="160"/>
      <c r="E119" s="161"/>
      <c r="F119" s="162"/>
      <c r="G119" s="162">
        <f>SUMIF(AG120:AG123,"&lt;&gt;NOR",G120:G123)</f>
        <v>0</v>
      </c>
      <c r="H119" s="162"/>
      <c r="I119" s="162">
        <f>SUM(I120:I123)</f>
        <v>0</v>
      </c>
      <c r="J119" s="162"/>
      <c r="K119" s="162">
        <f>SUM(K120:K123)</f>
        <v>99057.05</v>
      </c>
      <c r="L119" s="162"/>
      <c r="M119" s="162">
        <f>SUM(M120:M123)</f>
        <v>0</v>
      </c>
      <c r="N119" s="162"/>
      <c r="O119" s="162">
        <f>SUM(O120:O123)</f>
        <v>0</v>
      </c>
      <c r="P119" s="162"/>
      <c r="Q119" s="162">
        <f>SUM(Q120:Q123)</f>
        <v>0</v>
      </c>
      <c r="R119" s="162"/>
      <c r="S119" s="162"/>
      <c r="T119" s="163"/>
      <c r="U119" s="157"/>
      <c r="V119" s="157">
        <f>SUM(V120:V123)</f>
        <v>178.66</v>
      </c>
      <c r="W119" s="157"/>
      <c r="X119" s="157"/>
      <c r="AG119" t="s">
        <v>137</v>
      </c>
    </row>
    <row r="120" spans="1:60" ht="22.5" outlineLevel="1" x14ac:dyDescent="0.2">
      <c r="A120" s="164">
        <v>29</v>
      </c>
      <c r="B120" s="165" t="s">
        <v>633</v>
      </c>
      <c r="C120" s="174" t="s">
        <v>634</v>
      </c>
      <c r="D120" s="166" t="s">
        <v>272</v>
      </c>
      <c r="E120" s="167">
        <v>178.48117999999999</v>
      </c>
      <c r="F120" s="168"/>
      <c r="G120" s="169">
        <f>ROUND(E120*F120,2)</f>
        <v>0</v>
      </c>
      <c r="H120" s="168">
        <v>0</v>
      </c>
      <c r="I120" s="169">
        <f>ROUND(E120*H120,2)</f>
        <v>0</v>
      </c>
      <c r="J120" s="168">
        <v>555</v>
      </c>
      <c r="K120" s="169">
        <f>ROUND(E120*J120,2)</f>
        <v>99057.05</v>
      </c>
      <c r="L120" s="169">
        <v>21</v>
      </c>
      <c r="M120" s="169">
        <f>G120*(1+L120/100)</f>
        <v>0</v>
      </c>
      <c r="N120" s="169">
        <v>0</v>
      </c>
      <c r="O120" s="169">
        <f>ROUND(E120*N120,2)</f>
        <v>0</v>
      </c>
      <c r="P120" s="169">
        <v>0</v>
      </c>
      <c r="Q120" s="169">
        <f>ROUND(E120*P120,2)</f>
        <v>0</v>
      </c>
      <c r="R120" s="169" t="s">
        <v>520</v>
      </c>
      <c r="S120" s="169" t="s">
        <v>141</v>
      </c>
      <c r="T120" s="170" t="s">
        <v>207</v>
      </c>
      <c r="U120" s="156">
        <v>1.0009999999999999</v>
      </c>
      <c r="V120" s="156">
        <f>ROUND(E120*U120,2)</f>
        <v>178.66</v>
      </c>
      <c r="W120" s="156"/>
      <c r="X120" s="156" t="s">
        <v>438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439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54"/>
      <c r="B121" s="155"/>
      <c r="C121" s="252" t="s">
        <v>635</v>
      </c>
      <c r="D121" s="253"/>
      <c r="E121" s="253"/>
      <c r="F121" s="253"/>
      <c r="G121" s="253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223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71" t="str">
        <f>C121</f>
        <v>na novostavbách a změnách objektů pro oplocení (815 2 JKSo), objekty zvláštní pro chov živočichů (815 3 JKSO), objekty pozemní různé (815 9 JKSO)</v>
      </c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54" t="s">
        <v>636</v>
      </c>
      <c r="D122" s="255"/>
      <c r="E122" s="255"/>
      <c r="F122" s="255"/>
      <c r="G122" s="255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223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71" t="str">
        <f>C122</f>
        <v>se svislou nosnou konstrukcí monolitickou betonovou tyčovou nebo plošnou ( KMCH 2 a 3 - JKSO šesté místo)</v>
      </c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39"/>
      <c r="D123" s="240"/>
      <c r="E123" s="240"/>
      <c r="F123" s="240"/>
      <c r="G123" s="240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147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58" t="s">
        <v>136</v>
      </c>
      <c r="B124" s="159" t="s">
        <v>96</v>
      </c>
      <c r="C124" s="173" t="s">
        <v>97</v>
      </c>
      <c r="D124" s="160"/>
      <c r="E124" s="161"/>
      <c r="F124" s="162"/>
      <c r="G124" s="162">
        <f>SUMIF(AG125:AG134,"&lt;&gt;NOR",G125:G134)</f>
        <v>0</v>
      </c>
      <c r="H124" s="162"/>
      <c r="I124" s="162">
        <f>SUM(I125:I134)</f>
        <v>10328.68</v>
      </c>
      <c r="J124" s="162"/>
      <c r="K124" s="162">
        <f>SUM(K125:K134)</f>
        <v>8752.2800000000007</v>
      </c>
      <c r="L124" s="162"/>
      <c r="M124" s="162">
        <f>SUM(M125:M134)</f>
        <v>0</v>
      </c>
      <c r="N124" s="162"/>
      <c r="O124" s="162">
        <f>SUM(O125:O134)</f>
        <v>0.24</v>
      </c>
      <c r="P124" s="162"/>
      <c r="Q124" s="162">
        <f>SUM(Q125:Q134)</f>
        <v>0</v>
      </c>
      <c r="R124" s="162"/>
      <c r="S124" s="162"/>
      <c r="T124" s="163"/>
      <c r="U124" s="157"/>
      <c r="V124" s="157">
        <f>SUM(V125:V134)</f>
        <v>17.93</v>
      </c>
      <c r="W124" s="157"/>
      <c r="X124" s="157"/>
      <c r="AG124" t="s">
        <v>137</v>
      </c>
    </row>
    <row r="125" spans="1:60" ht="33.75" outlineLevel="1" x14ac:dyDescent="0.2">
      <c r="A125" s="164">
        <v>30</v>
      </c>
      <c r="B125" s="165" t="s">
        <v>637</v>
      </c>
      <c r="C125" s="174" t="s">
        <v>638</v>
      </c>
      <c r="D125" s="166" t="s">
        <v>205</v>
      </c>
      <c r="E125" s="167">
        <v>136.84</v>
      </c>
      <c r="F125" s="168"/>
      <c r="G125" s="169">
        <f>ROUND(E125*F125,2)</f>
        <v>0</v>
      </c>
      <c r="H125" s="168">
        <v>24.94</v>
      </c>
      <c r="I125" s="169">
        <f>ROUND(E125*H125,2)</f>
        <v>3412.79</v>
      </c>
      <c r="J125" s="168">
        <v>21.36</v>
      </c>
      <c r="K125" s="169">
        <f>ROUND(E125*J125,2)</f>
        <v>2922.9</v>
      </c>
      <c r="L125" s="169">
        <v>21</v>
      </c>
      <c r="M125" s="169">
        <f>G125*(1+L125/100)</f>
        <v>0</v>
      </c>
      <c r="N125" s="169">
        <v>6.4000000000000005E-4</v>
      </c>
      <c r="O125" s="169">
        <f>ROUND(E125*N125,2)</f>
        <v>0.09</v>
      </c>
      <c r="P125" s="169">
        <v>0</v>
      </c>
      <c r="Q125" s="169">
        <f>ROUND(E125*P125,2)</f>
        <v>0</v>
      </c>
      <c r="R125" s="169" t="s">
        <v>639</v>
      </c>
      <c r="S125" s="169" t="s">
        <v>141</v>
      </c>
      <c r="T125" s="170" t="s">
        <v>207</v>
      </c>
      <c r="U125" s="156">
        <v>4.9000000000000002E-2</v>
      </c>
      <c r="V125" s="156">
        <f>ROUND(E125*U125,2)</f>
        <v>6.71</v>
      </c>
      <c r="W125" s="156"/>
      <c r="X125" s="156" t="s">
        <v>208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209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0" t="s">
        <v>640</v>
      </c>
      <c r="D126" s="178"/>
      <c r="E126" s="179">
        <v>39.42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211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0" t="s">
        <v>641</v>
      </c>
      <c r="D127" s="178"/>
      <c r="E127" s="179">
        <v>97.42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211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39"/>
      <c r="D128" s="240"/>
      <c r="E128" s="240"/>
      <c r="F128" s="240"/>
      <c r="G128" s="240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1" x14ac:dyDescent="0.2">
      <c r="A129" s="164">
        <v>31</v>
      </c>
      <c r="B129" s="165" t="s">
        <v>642</v>
      </c>
      <c r="C129" s="174" t="s">
        <v>643</v>
      </c>
      <c r="D129" s="166" t="s">
        <v>205</v>
      </c>
      <c r="E129" s="167">
        <v>136.84</v>
      </c>
      <c r="F129" s="168"/>
      <c r="G129" s="169">
        <f>ROUND(E129*F129,2)</f>
        <v>0</v>
      </c>
      <c r="H129" s="168">
        <v>50.54</v>
      </c>
      <c r="I129" s="169">
        <f>ROUND(E129*H129,2)</f>
        <v>6915.89</v>
      </c>
      <c r="J129" s="168">
        <v>37.56</v>
      </c>
      <c r="K129" s="169">
        <f>ROUND(E129*J129,2)</f>
        <v>5139.71</v>
      </c>
      <c r="L129" s="169">
        <v>21</v>
      </c>
      <c r="M129" s="169">
        <f>G129*(1+L129/100)</f>
        <v>0</v>
      </c>
      <c r="N129" s="169">
        <v>1.09E-3</v>
      </c>
      <c r="O129" s="169">
        <f>ROUND(E129*N129,2)</f>
        <v>0.15</v>
      </c>
      <c r="P129" s="169">
        <v>0</v>
      </c>
      <c r="Q129" s="169">
        <f>ROUND(E129*P129,2)</f>
        <v>0</v>
      </c>
      <c r="R129" s="169" t="s">
        <v>639</v>
      </c>
      <c r="S129" s="169" t="s">
        <v>141</v>
      </c>
      <c r="T129" s="170" t="s">
        <v>207</v>
      </c>
      <c r="U129" s="156">
        <v>8.2000000000000003E-2</v>
      </c>
      <c r="V129" s="156">
        <f>ROUND(E129*U129,2)</f>
        <v>11.22</v>
      </c>
      <c r="W129" s="156"/>
      <c r="X129" s="156" t="s">
        <v>208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209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0" t="s">
        <v>644</v>
      </c>
      <c r="D130" s="178"/>
      <c r="E130" s="179">
        <v>136.84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211</v>
      </c>
      <c r="AH130" s="147">
        <v>5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39"/>
      <c r="D131" s="240"/>
      <c r="E131" s="240"/>
      <c r="F131" s="240"/>
      <c r="G131" s="240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147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4">
        <v>32</v>
      </c>
      <c r="B132" s="165" t="s">
        <v>645</v>
      </c>
      <c r="C132" s="174" t="s">
        <v>646</v>
      </c>
      <c r="D132" s="166" t="s">
        <v>0</v>
      </c>
      <c r="E132" s="167">
        <v>183.91290000000001</v>
      </c>
      <c r="F132" s="168"/>
      <c r="G132" s="169">
        <f>ROUND(E132*F132,2)</f>
        <v>0</v>
      </c>
      <c r="H132" s="168">
        <v>0</v>
      </c>
      <c r="I132" s="169">
        <f>ROUND(E132*H132,2)</f>
        <v>0</v>
      </c>
      <c r="J132" s="168">
        <v>3.75</v>
      </c>
      <c r="K132" s="169">
        <f>ROUND(E132*J132,2)</f>
        <v>689.67</v>
      </c>
      <c r="L132" s="169">
        <v>21</v>
      </c>
      <c r="M132" s="169">
        <f>G132*(1+L132/100)</f>
        <v>0</v>
      </c>
      <c r="N132" s="169">
        <v>0</v>
      </c>
      <c r="O132" s="169">
        <f>ROUND(E132*N132,2)</f>
        <v>0</v>
      </c>
      <c r="P132" s="169">
        <v>0</v>
      </c>
      <c r="Q132" s="169">
        <f>ROUND(E132*P132,2)</f>
        <v>0</v>
      </c>
      <c r="R132" s="169" t="s">
        <v>639</v>
      </c>
      <c r="S132" s="169" t="s">
        <v>141</v>
      </c>
      <c r="T132" s="170" t="s">
        <v>207</v>
      </c>
      <c r="U132" s="156">
        <v>0</v>
      </c>
      <c r="V132" s="156">
        <f>ROUND(E132*U132,2)</f>
        <v>0</v>
      </c>
      <c r="W132" s="156"/>
      <c r="X132" s="156" t="s">
        <v>438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439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2" t="s">
        <v>647</v>
      </c>
      <c r="D133" s="253"/>
      <c r="E133" s="253"/>
      <c r="F133" s="253"/>
      <c r="G133" s="253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39"/>
      <c r="D134" s="240"/>
      <c r="E134" s="240"/>
      <c r="F134" s="240"/>
      <c r="G134" s="240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147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58" t="s">
        <v>136</v>
      </c>
      <c r="B135" s="159" t="s">
        <v>100</v>
      </c>
      <c r="C135" s="173" t="s">
        <v>101</v>
      </c>
      <c r="D135" s="160"/>
      <c r="E135" s="161"/>
      <c r="F135" s="162"/>
      <c r="G135" s="162">
        <f>SUMIF(AG136:AG139,"&lt;&gt;NOR",G136:G139)</f>
        <v>0</v>
      </c>
      <c r="H135" s="162"/>
      <c r="I135" s="162">
        <f>SUM(I136:I139)</f>
        <v>1326.35</v>
      </c>
      <c r="J135" s="162"/>
      <c r="K135" s="162">
        <f>SUM(K136:K139)</f>
        <v>1173.6199999999999</v>
      </c>
      <c r="L135" s="162"/>
      <c r="M135" s="162">
        <f>SUM(M136:M139)</f>
        <v>0</v>
      </c>
      <c r="N135" s="162"/>
      <c r="O135" s="162">
        <f>SUM(O136:O139)</f>
        <v>0</v>
      </c>
      <c r="P135" s="162"/>
      <c r="Q135" s="162">
        <f>SUM(Q136:Q139)</f>
        <v>0</v>
      </c>
      <c r="R135" s="162"/>
      <c r="S135" s="162"/>
      <c r="T135" s="163"/>
      <c r="U135" s="157"/>
      <c r="V135" s="157">
        <f>SUM(V136:V139)</f>
        <v>2.41</v>
      </c>
      <c r="W135" s="157"/>
      <c r="X135" s="157"/>
      <c r="AG135" t="s">
        <v>137</v>
      </c>
    </row>
    <row r="136" spans="1:60" ht="22.5" outlineLevel="1" x14ac:dyDescent="0.2">
      <c r="A136" s="164">
        <v>33</v>
      </c>
      <c r="B136" s="165" t="s">
        <v>648</v>
      </c>
      <c r="C136" s="174" t="s">
        <v>649</v>
      </c>
      <c r="D136" s="166" t="s">
        <v>205</v>
      </c>
      <c r="E136" s="167">
        <v>26.795000000000002</v>
      </c>
      <c r="F136" s="168"/>
      <c r="G136" s="169">
        <f>ROUND(E136*F136,2)</f>
        <v>0</v>
      </c>
      <c r="H136" s="168">
        <v>49.5</v>
      </c>
      <c r="I136" s="169">
        <f>ROUND(E136*H136,2)</f>
        <v>1326.35</v>
      </c>
      <c r="J136" s="168">
        <v>43.8</v>
      </c>
      <c r="K136" s="169">
        <f>ROUND(E136*J136,2)</f>
        <v>1173.6199999999999</v>
      </c>
      <c r="L136" s="169">
        <v>21</v>
      </c>
      <c r="M136" s="169">
        <f>G136*(1+L136/100)</f>
        <v>0</v>
      </c>
      <c r="N136" s="169">
        <v>1.1E-4</v>
      </c>
      <c r="O136" s="169">
        <f>ROUND(E136*N136,2)</f>
        <v>0</v>
      </c>
      <c r="P136" s="169">
        <v>0</v>
      </c>
      <c r="Q136" s="169">
        <f>ROUND(E136*P136,2)</f>
        <v>0</v>
      </c>
      <c r="R136" s="169" t="s">
        <v>650</v>
      </c>
      <c r="S136" s="169" t="s">
        <v>141</v>
      </c>
      <c r="T136" s="170" t="s">
        <v>207</v>
      </c>
      <c r="U136" s="156">
        <v>0.09</v>
      </c>
      <c r="V136" s="156">
        <f>ROUND(E136*U136,2)</f>
        <v>2.41</v>
      </c>
      <c r="W136" s="156"/>
      <c r="X136" s="156" t="s">
        <v>208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209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0" t="s">
        <v>651</v>
      </c>
      <c r="D137" s="178"/>
      <c r="E137" s="179">
        <v>23.045000000000002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211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0" t="s">
        <v>652</v>
      </c>
      <c r="D138" s="178"/>
      <c r="E138" s="179">
        <v>3.75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211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39"/>
      <c r="D139" s="240"/>
      <c r="E139" s="240"/>
      <c r="F139" s="240"/>
      <c r="G139" s="240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147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58" t="s">
        <v>136</v>
      </c>
      <c r="B140" s="159" t="s">
        <v>102</v>
      </c>
      <c r="C140" s="173" t="s">
        <v>103</v>
      </c>
      <c r="D140" s="160"/>
      <c r="E140" s="161"/>
      <c r="F140" s="162"/>
      <c r="G140" s="162">
        <f>SUMIF(AG141:AG147,"&lt;&gt;NOR",G141:G147)</f>
        <v>0</v>
      </c>
      <c r="H140" s="162"/>
      <c r="I140" s="162">
        <f>SUM(I141:I147)</f>
        <v>0</v>
      </c>
      <c r="J140" s="162"/>
      <c r="K140" s="162">
        <f>SUM(K141:K147)</f>
        <v>32585</v>
      </c>
      <c r="L140" s="162"/>
      <c r="M140" s="162">
        <f>SUM(M141:M147)</f>
        <v>0</v>
      </c>
      <c r="N140" s="162"/>
      <c r="O140" s="162">
        <f>SUM(O141:O147)</f>
        <v>0</v>
      </c>
      <c r="P140" s="162"/>
      <c r="Q140" s="162">
        <f>SUM(Q141:Q147)</f>
        <v>0</v>
      </c>
      <c r="R140" s="162"/>
      <c r="S140" s="162"/>
      <c r="T140" s="163"/>
      <c r="U140" s="157"/>
      <c r="V140" s="157">
        <f>SUM(V141:V147)</f>
        <v>21.44</v>
      </c>
      <c r="W140" s="157"/>
      <c r="X140" s="157"/>
      <c r="AG140" t="s">
        <v>137</v>
      </c>
    </row>
    <row r="141" spans="1:60" outlineLevel="1" x14ac:dyDescent="0.2">
      <c r="A141" s="164">
        <v>34</v>
      </c>
      <c r="B141" s="165" t="s">
        <v>441</v>
      </c>
      <c r="C141" s="174" t="s">
        <v>442</v>
      </c>
      <c r="D141" s="166" t="s">
        <v>272</v>
      </c>
      <c r="E141" s="167">
        <v>43.75</v>
      </c>
      <c r="F141" s="168"/>
      <c r="G141" s="169">
        <f>ROUND(E141*F141,2)</f>
        <v>0</v>
      </c>
      <c r="H141" s="168">
        <v>0</v>
      </c>
      <c r="I141" s="169">
        <f>ROUND(E141*H141,2)</f>
        <v>0</v>
      </c>
      <c r="J141" s="168">
        <v>225</v>
      </c>
      <c r="K141" s="169">
        <f>ROUND(E141*J141,2)</f>
        <v>9843.75</v>
      </c>
      <c r="L141" s="169">
        <v>21</v>
      </c>
      <c r="M141" s="169">
        <f>G141*(1+L141/100)</f>
        <v>0</v>
      </c>
      <c r="N141" s="169">
        <v>0</v>
      </c>
      <c r="O141" s="169">
        <f>ROUND(E141*N141,2)</f>
        <v>0</v>
      </c>
      <c r="P141" s="169">
        <v>0</v>
      </c>
      <c r="Q141" s="169">
        <f>ROUND(E141*P141,2)</f>
        <v>0</v>
      </c>
      <c r="R141" s="169" t="s">
        <v>443</v>
      </c>
      <c r="S141" s="169" t="s">
        <v>141</v>
      </c>
      <c r="T141" s="170" t="s">
        <v>207</v>
      </c>
      <c r="U141" s="156">
        <v>0.49</v>
      </c>
      <c r="V141" s="156">
        <f>ROUND(E141*U141,2)</f>
        <v>21.44</v>
      </c>
      <c r="W141" s="156"/>
      <c r="X141" s="156" t="s">
        <v>444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445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37" t="s">
        <v>446</v>
      </c>
      <c r="D142" s="238"/>
      <c r="E142" s="238"/>
      <c r="F142" s="238"/>
      <c r="G142" s="238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39"/>
      <c r="D143" s="240"/>
      <c r="E143" s="240"/>
      <c r="F143" s="240"/>
      <c r="G143" s="240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64">
        <v>35</v>
      </c>
      <c r="B144" s="165" t="s">
        <v>447</v>
      </c>
      <c r="C144" s="174" t="s">
        <v>448</v>
      </c>
      <c r="D144" s="166" t="s">
        <v>272</v>
      </c>
      <c r="E144" s="167">
        <v>612.5</v>
      </c>
      <c r="F144" s="168"/>
      <c r="G144" s="169">
        <f>ROUND(E144*F144,2)</f>
        <v>0</v>
      </c>
      <c r="H144" s="168">
        <v>0</v>
      </c>
      <c r="I144" s="169">
        <f>ROUND(E144*H144,2)</f>
        <v>0</v>
      </c>
      <c r="J144" s="168">
        <v>15.7</v>
      </c>
      <c r="K144" s="169">
        <f>ROUND(E144*J144,2)</f>
        <v>9616.25</v>
      </c>
      <c r="L144" s="169">
        <v>21</v>
      </c>
      <c r="M144" s="169">
        <f>G144*(1+L144/100)</f>
        <v>0</v>
      </c>
      <c r="N144" s="169">
        <v>0</v>
      </c>
      <c r="O144" s="169">
        <f>ROUND(E144*N144,2)</f>
        <v>0</v>
      </c>
      <c r="P144" s="169">
        <v>0</v>
      </c>
      <c r="Q144" s="169">
        <f>ROUND(E144*P144,2)</f>
        <v>0</v>
      </c>
      <c r="R144" s="169" t="s">
        <v>443</v>
      </c>
      <c r="S144" s="169" t="s">
        <v>141</v>
      </c>
      <c r="T144" s="170" t="s">
        <v>207</v>
      </c>
      <c r="U144" s="156">
        <v>0</v>
      </c>
      <c r="V144" s="156">
        <f>ROUND(E144*U144,2)</f>
        <v>0</v>
      </c>
      <c r="W144" s="156"/>
      <c r="X144" s="156" t="s">
        <v>444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445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8"/>
      <c r="D145" s="249"/>
      <c r="E145" s="249"/>
      <c r="F145" s="249"/>
      <c r="G145" s="249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147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4">
        <v>36</v>
      </c>
      <c r="B146" s="165" t="s">
        <v>456</v>
      </c>
      <c r="C146" s="174" t="s">
        <v>457</v>
      </c>
      <c r="D146" s="166" t="s">
        <v>272</v>
      </c>
      <c r="E146" s="167">
        <v>43.75</v>
      </c>
      <c r="F146" s="168"/>
      <c r="G146" s="169">
        <f>ROUND(E146*F146,2)</f>
        <v>0</v>
      </c>
      <c r="H146" s="168">
        <v>0</v>
      </c>
      <c r="I146" s="169">
        <f>ROUND(E146*H146,2)</f>
        <v>0</v>
      </c>
      <c r="J146" s="168">
        <v>300</v>
      </c>
      <c r="K146" s="169">
        <f>ROUND(E146*J146,2)</f>
        <v>13125</v>
      </c>
      <c r="L146" s="169">
        <v>21</v>
      </c>
      <c r="M146" s="169">
        <f>G146*(1+L146/100)</f>
        <v>0</v>
      </c>
      <c r="N146" s="169">
        <v>0</v>
      </c>
      <c r="O146" s="169">
        <f>ROUND(E146*N146,2)</f>
        <v>0</v>
      </c>
      <c r="P146" s="169">
        <v>0</v>
      </c>
      <c r="Q146" s="169">
        <f>ROUND(E146*P146,2)</f>
        <v>0</v>
      </c>
      <c r="R146" s="169" t="s">
        <v>443</v>
      </c>
      <c r="S146" s="169" t="s">
        <v>458</v>
      </c>
      <c r="T146" s="170" t="s">
        <v>458</v>
      </c>
      <c r="U146" s="156">
        <v>0</v>
      </c>
      <c r="V146" s="156">
        <f>ROUND(E146*U146,2)</f>
        <v>0</v>
      </c>
      <c r="W146" s="156"/>
      <c r="X146" s="156" t="s">
        <v>444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445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8"/>
      <c r="D147" s="249"/>
      <c r="E147" s="249"/>
      <c r="F147" s="249"/>
      <c r="G147" s="249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3"/>
      <c r="B148" s="4"/>
      <c r="C148" s="175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AE148">
        <v>15</v>
      </c>
      <c r="AF148">
        <v>21</v>
      </c>
      <c r="AG148" t="s">
        <v>123</v>
      </c>
    </row>
    <row r="149" spans="1:60" x14ac:dyDescent="0.2">
      <c r="A149" s="150"/>
      <c r="B149" s="151" t="s">
        <v>29</v>
      </c>
      <c r="C149" s="176"/>
      <c r="D149" s="152"/>
      <c r="E149" s="153"/>
      <c r="F149" s="153"/>
      <c r="G149" s="172">
        <f>G8+G54+G70+G93+G110+G114+G119+G124+G135+G140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AE149">
        <f>SUMIF(L7:L147,AE148,G7:G147)</f>
        <v>0</v>
      </c>
      <c r="AF149">
        <f>SUMIF(L7:L147,AF148,G7:G147)</f>
        <v>0</v>
      </c>
      <c r="AG149" t="s">
        <v>172</v>
      </c>
    </row>
    <row r="150" spans="1:60" x14ac:dyDescent="0.2">
      <c r="C150" s="177"/>
      <c r="D150" s="10"/>
      <c r="AG150" t="s">
        <v>173</v>
      </c>
    </row>
    <row r="151" spans="1:60" x14ac:dyDescent="0.2">
      <c r="D151" s="10"/>
    </row>
    <row r="152" spans="1:60" x14ac:dyDescent="0.2">
      <c r="D152" s="10"/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ng6ANjB+1iZXEFN4TTtXJx6DhtbjpEzwBNbBw2TRuH8uD5WPPDi/ECipQ+XyTHH2fs8XWhqgs0yjs6vTiGPyw==" saltValue="CRxcNUv8cwhbDOOCwLEYFQ==" spinCount="100000" sheet="1" objects="1" scenarios="1"/>
  <mergeCells count="62">
    <mergeCell ref="C12:G12"/>
    <mergeCell ref="A1:G1"/>
    <mergeCell ref="C2:G2"/>
    <mergeCell ref="C3:G3"/>
    <mergeCell ref="C4:G4"/>
    <mergeCell ref="C10:G10"/>
    <mergeCell ref="C38:G38"/>
    <mergeCell ref="C14:G14"/>
    <mergeCell ref="C16:G16"/>
    <mergeCell ref="C18:G18"/>
    <mergeCell ref="C20:G20"/>
    <mergeCell ref="C22:G22"/>
    <mergeCell ref="C24:G24"/>
    <mergeCell ref="C27:G27"/>
    <mergeCell ref="C29:G29"/>
    <mergeCell ref="C31:G31"/>
    <mergeCell ref="C33:G33"/>
    <mergeCell ref="C35:G35"/>
    <mergeCell ref="C67:G67"/>
    <mergeCell ref="C40:G40"/>
    <mergeCell ref="C43:G43"/>
    <mergeCell ref="C45:G45"/>
    <mergeCell ref="C47:G47"/>
    <mergeCell ref="C50:G50"/>
    <mergeCell ref="C53:G53"/>
    <mergeCell ref="C56:G56"/>
    <mergeCell ref="C58:G58"/>
    <mergeCell ref="C60:G60"/>
    <mergeCell ref="C62:G62"/>
    <mergeCell ref="C65:G65"/>
    <mergeCell ref="C102:G102"/>
    <mergeCell ref="C69:G69"/>
    <mergeCell ref="C73:G73"/>
    <mergeCell ref="C78:G78"/>
    <mergeCell ref="C81:G81"/>
    <mergeCell ref="C84:G84"/>
    <mergeCell ref="C88:G88"/>
    <mergeCell ref="C90:G90"/>
    <mergeCell ref="C92:G92"/>
    <mergeCell ref="C96:G96"/>
    <mergeCell ref="C98:G98"/>
    <mergeCell ref="C100:G100"/>
    <mergeCell ref="C128:G128"/>
    <mergeCell ref="C103:G103"/>
    <mergeCell ref="C105:G105"/>
    <mergeCell ref="C107:G107"/>
    <mergeCell ref="C109:G109"/>
    <mergeCell ref="C112:G112"/>
    <mergeCell ref="C113:G113"/>
    <mergeCell ref="C116:G116"/>
    <mergeCell ref="C118:G118"/>
    <mergeCell ref="C121:G121"/>
    <mergeCell ref="C122:G122"/>
    <mergeCell ref="C123:G123"/>
    <mergeCell ref="C145:G145"/>
    <mergeCell ref="C147:G147"/>
    <mergeCell ref="C131:G131"/>
    <mergeCell ref="C133:G133"/>
    <mergeCell ref="C134:G134"/>
    <mergeCell ref="C139:G139"/>
    <mergeCell ref="C142:G142"/>
    <mergeCell ref="C143:G143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77" activePane="bottomLeft" state="frozen"/>
      <selection pane="bottomLeft" activeCell="F296" sqref="F296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63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1" t="s">
        <v>202</v>
      </c>
      <c r="B1" s="241"/>
      <c r="C1" s="241"/>
      <c r="D1" s="241"/>
      <c r="E1" s="241"/>
      <c r="F1" s="241"/>
      <c r="G1" s="241"/>
      <c r="AG1" t="s">
        <v>108</v>
      </c>
    </row>
    <row r="2" spans="1:60" ht="25.15" customHeight="1" x14ac:dyDescent="0.2">
      <c r="A2" s="139" t="s">
        <v>7</v>
      </c>
      <c r="B2" s="48" t="s">
        <v>43</v>
      </c>
      <c r="C2" s="242" t="s">
        <v>44</v>
      </c>
      <c r="D2" s="243"/>
      <c r="E2" s="243"/>
      <c r="F2" s="243"/>
      <c r="G2" s="244"/>
      <c r="AG2" t="s">
        <v>109</v>
      </c>
    </row>
    <row r="3" spans="1:60" ht="25.15" customHeight="1" x14ac:dyDescent="0.2">
      <c r="A3" s="139" t="s">
        <v>8</v>
      </c>
      <c r="B3" s="48" t="s">
        <v>69</v>
      </c>
      <c r="C3" s="242" t="s">
        <v>70</v>
      </c>
      <c r="D3" s="243"/>
      <c r="E3" s="243"/>
      <c r="F3" s="243"/>
      <c r="G3" s="244"/>
      <c r="AC3" s="121" t="s">
        <v>109</v>
      </c>
      <c r="AG3" t="s">
        <v>113</v>
      </c>
    </row>
    <row r="4" spans="1:60" ht="25.15" customHeight="1" x14ac:dyDescent="0.2">
      <c r="A4" s="140" t="s">
        <v>9</v>
      </c>
      <c r="B4" s="141" t="s">
        <v>58</v>
      </c>
      <c r="C4" s="245" t="s">
        <v>71</v>
      </c>
      <c r="D4" s="246"/>
      <c r="E4" s="246"/>
      <c r="F4" s="246"/>
      <c r="G4" s="247"/>
      <c r="AG4" t="s">
        <v>114</v>
      </c>
    </row>
    <row r="5" spans="1:60" x14ac:dyDescent="0.2">
      <c r="D5" s="10"/>
    </row>
    <row r="6" spans="1:60" ht="38.25" x14ac:dyDescent="0.2">
      <c r="A6" s="143" t="s">
        <v>115</v>
      </c>
      <c r="B6" s="145" t="s">
        <v>116</v>
      </c>
      <c r="C6" s="145" t="s">
        <v>117</v>
      </c>
      <c r="D6" s="144" t="s">
        <v>118</v>
      </c>
      <c r="E6" s="143" t="s">
        <v>119</v>
      </c>
      <c r="F6" s="142" t="s">
        <v>120</v>
      </c>
      <c r="G6" s="143" t="s">
        <v>29</v>
      </c>
      <c r="H6" s="146" t="s">
        <v>30</v>
      </c>
      <c r="I6" s="146" t="s">
        <v>121</v>
      </c>
      <c r="J6" s="146" t="s">
        <v>31</v>
      </c>
      <c r="K6" s="146" t="s">
        <v>122</v>
      </c>
      <c r="L6" s="146" t="s">
        <v>123</v>
      </c>
      <c r="M6" s="146" t="s">
        <v>124</v>
      </c>
      <c r="N6" s="146" t="s">
        <v>125</v>
      </c>
      <c r="O6" s="146" t="s">
        <v>126</v>
      </c>
      <c r="P6" s="146" t="s">
        <v>127</v>
      </c>
      <c r="Q6" s="146" t="s">
        <v>128</v>
      </c>
      <c r="R6" s="146" t="s">
        <v>129</v>
      </c>
      <c r="S6" s="146" t="s">
        <v>130</v>
      </c>
      <c r="T6" s="146" t="s">
        <v>131</v>
      </c>
      <c r="U6" s="146" t="s">
        <v>132</v>
      </c>
      <c r="V6" s="146" t="s">
        <v>133</v>
      </c>
      <c r="W6" s="146" t="s">
        <v>134</v>
      </c>
      <c r="X6" s="146" t="s">
        <v>135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8" t="s">
        <v>136</v>
      </c>
      <c r="B8" s="159" t="s">
        <v>58</v>
      </c>
      <c r="C8" s="173" t="s">
        <v>76</v>
      </c>
      <c r="D8" s="160"/>
      <c r="E8" s="161"/>
      <c r="F8" s="162"/>
      <c r="G8" s="162">
        <f>SUMIF(AG9:AG81,"&lt;&gt;NOR",G9:G81)</f>
        <v>0</v>
      </c>
      <c r="H8" s="162"/>
      <c r="I8" s="162">
        <f>SUM(I9:I81)</f>
        <v>71230.009999999995</v>
      </c>
      <c r="J8" s="162"/>
      <c r="K8" s="162">
        <f>SUM(K9:K81)</f>
        <v>439491.74</v>
      </c>
      <c r="L8" s="162"/>
      <c r="M8" s="162">
        <f>SUM(M9:M81)</f>
        <v>0</v>
      </c>
      <c r="N8" s="162"/>
      <c r="O8" s="162">
        <f>SUM(O9:O81)</f>
        <v>229.48</v>
      </c>
      <c r="P8" s="162"/>
      <c r="Q8" s="162">
        <f>SUM(Q9:Q81)</f>
        <v>12.18</v>
      </c>
      <c r="R8" s="162"/>
      <c r="S8" s="162"/>
      <c r="T8" s="163"/>
      <c r="U8" s="157"/>
      <c r="V8" s="157">
        <f>SUM(V9:V81)</f>
        <v>606.12000000000012</v>
      </c>
      <c r="W8" s="157"/>
      <c r="X8" s="157"/>
      <c r="AG8" t="s">
        <v>137</v>
      </c>
    </row>
    <row r="9" spans="1:60" outlineLevel="1" x14ac:dyDescent="0.2">
      <c r="A9" s="164">
        <v>1</v>
      </c>
      <c r="B9" s="165" t="s">
        <v>653</v>
      </c>
      <c r="C9" s="174" t="s">
        <v>654</v>
      </c>
      <c r="D9" s="166" t="s">
        <v>231</v>
      </c>
      <c r="E9" s="167">
        <v>3.4</v>
      </c>
      <c r="F9" s="168"/>
      <c r="G9" s="169">
        <f>ROUND(E9*F9,2)</f>
        <v>0</v>
      </c>
      <c r="H9" s="168">
        <v>0</v>
      </c>
      <c r="I9" s="169">
        <f>ROUND(E9*H9,2)</f>
        <v>0</v>
      </c>
      <c r="J9" s="168">
        <v>74.7</v>
      </c>
      <c r="K9" s="169">
        <f>ROUND(E9*J9,2)</f>
        <v>253.98</v>
      </c>
      <c r="L9" s="169">
        <v>21</v>
      </c>
      <c r="M9" s="169">
        <f>G9*(1+L9/100)</f>
        <v>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 t="s">
        <v>232</v>
      </c>
      <c r="S9" s="169" t="s">
        <v>141</v>
      </c>
      <c r="T9" s="170" t="s">
        <v>207</v>
      </c>
      <c r="U9" s="156">
        <v>9.7000000000000003E-2</v>
      </c>
      <c r="V9" s="156">
        <f>ROUND(E9*U9,2)</f>
        <v>0.33</v>
      </c>
      <c r="W9" s="156"/>
      <c r="X9" s="156" t="s">
        <v>208</v>
      </c>
      <c r="Y9" s="147"/>
      <c r="Z9" s="147"/>
      <c r="AA9" s="147"/>
      <c r="AB9" s="147"/>
      <c r="AC9" s="147"/>
      <c r="AD9" s="147"/>
      <c r="AE9" s="147"/>
      <c r="AF9" s="147"/>
      <c r="AG9" s="147" t="s">
        <v>209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2" t="s">
        <v>233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223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1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0" t="s">
        <v>655</v>
      </c>
      <c r="D11" s="178"/>
      <c r="E11" s="179">
        <v>3.4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211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39"/>
      <c r="D12" s="240"/>
      <c r="E12" s="240"/>
      <c r="F12" s="240"/>
      <c r="G12" s="24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4">
        <v>2</v>
      </c>
      <c r="B13" s="165" t="s">
        <v>656</v>
      </c>
      <c r="C13" s="174" t="s">
        <v>657</v>
      </c>
      <c r="D13" s="166" t="s">
        <v>231</v>
      </c>
      <c r="E13" s="167">
        <v>152.1</v>
      </c>
      <c r="F13" s="168"/>
      <c r="G13" s="169">
        <f>ROUND(E13*F13,2)</f>
        <v>0</v>
      </c>
      <c r="H13" s="168">
        <v>0</v>
      </c>
      <c r="I13" s="169">
        <f>ROUND(E13*H13,2)</f>
        <v>0</v>
      </c>
      <c r="J13" s="168">
        <v>159</v>
      </c>
      <c r="K13" s="169">
        <f>ROUND(E13*J13,2)</f>
        <v>24183.9</v>
      </c>
      <c r="L13" s="169">
        <v>21</v>
      </c>
      <c r="M13" s="169">
        <f>G13*(1+L13/100)</f>
        <v>0</v>
      </c>
      <c r="N13" s="169">
        <v>0</v>
      </c>
      <c r="O13" s="169">
        <f>ROUND(E13*N13,2)</f>
        <v>0</v>
      </c>
      <c r="P13" s="169">
        <v>0</v>
      </c>
      <c r="Q13" s="169">
        <f>ROUND(E13*P13,2)</f>
        <v>0</v>
      </c>
      <c r="R13" s="169" t="s">
        <v>232</v>
      </c>
      <c r="S13" s="169" t="s">
        <v>141</v>
      </c>
      <c r="T13" s="170" t="s">
        <v>207</v>
      </c>
      <c r="U13" s="156">
        <v>0.16</v>
      </c>
      <c r="V13" s="156">
        <f>ROUND(E13*U13,2)</f>
        <v>24.34</v>
      </c>
      <c r="W13" s="156"/>
      <c r="X13" s="156" t="s">
        <v>208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209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54"/>
      <c r="B14" s="155"/>
      <c r="C14" s="252" t="s">
        <v>658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223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1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0" t="s">
        <v>659</v>
      </c>
      <c r="D15" s="178"/>
      <c r="E15" s="179">
        <v>25.65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211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0" t="s">
        <v>660</v>
      </c>
      <c r="D16" s="178"/>
      <c r="E16" s="179">
        <v>70.55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211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0" t="s">
        <v>661</v>
      </c>
      <c r="D17" s="178"/>
      <c r="E17" s="179">
        <v>55.9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211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39"/>
      <c r="D18" s="240"/>
      <c r="E18" s="240"/>
      <c r="F18" s="240"/>
      <c r="G18" s="240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147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4">
        <v>3</v>
      </c>
      <c r="B19" s="165" t="s">
        <v>662</v>
      </c>
      <c r="C19" s="174" t="s">
        <v>663</v>
      </c>
      <c r="D19" s="166" t="s">
        <v>231</v>
      </c>
      <c r="E19" s="167">
        <v>152.1</v>
      </c>
      <c r="F19" s="168"/>
      <c r="G19" s="169">
        <f>ROUND(E19*F19,2)</f>
        <v>0</v>
      </c>
      <c r="H19" s="168">
        <v>0</v>
      </c>
      <c r="I19" s="169">
        <f>ROUND(E19*H19,2)</f>
        <v>0</v>
      </c>
      <c r="J19" s="168">
        <v>36.700000000000003</v>
      </c>
      <c r="K19" s="169">
        <f>ROUND(E19*J19,2)</f>
        <v>5582.07</v>
      </c>
      <c r="L19" s="169">
        <v>21</v>
      </c>
      <c r="M19" s="169">
        <f>G19*(1+L19/100)</f>
        <v>0</v>
      </c>
      <c r="N19" s="169">
        <v>0</v>
      </c>
      <c r="O19" s="169">
        <f>ROUND(E19*N19,2)</f>
        <v>0</v>
      </c>
      <c r="P19" s="169">
        <v>0</v>
      </c>
      <c r="Q19" s="169">
        <f>ROUND(E19*P19,2)</f>
        <v>0</v>
      </c>
      <c r="R19" s="169" t="s">
        <v>232</v>
      </c>
      <c r="S19" s="169" t="s">
        <v>141</v>
      </c>
      <c r="T19" s="170" t="s">
        <v>207</v>
      </c>
      <c r="U19" s="156">
        <v>0.08</v>
      </c>
      <c r="V19" s="156">
        <f>ROUND(E19*U19,2)</f>
        <v>12.17</v>
      </c>
      <c r="W19" s="156"/>
      <c r="X19" s="156" t="s">
        <v>208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3.75" outlineLevel="1" x14ac:dyDescent="0.2">
      <c r="A20" s="154"/>
      <c r="B20" s="155"/>
      <c r="C20" s="252" t="s">
        <v>658</v>
      </c>
      <c r="D20" s="253"/>
      <c r="E20" s="253"/>
      <c r="F20" s="253"/>
      <c r="G20" s="253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223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1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0" t="s">
        <v>664</v>
      </c>
      <c r="D21" s="178"/>
      <c r="E21" s="179">
        <v>152.1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211</v>
      </c>
      <c r="AH21" s="147">
        <v>5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39"/>
      <c r="D22" s="240"/>
      <c r="E22" s="240"/>
      <c r="F22" s="240"/>
      <c r="G22" s="240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4">
        <v>4</v>
      </c>
      <c r="B23" s="165" t="s">
        <v>665</v>
      </c>
      <c r="C23" s="174" t="s">
        <v>666</v>
      </c>
      <c r="D23" s="166" t="s">
        <v>231</v>
      </c>
      <c r="E23" s="167">
        <v>152.1</v>
      </c>
      <c r="F23" s="168"/>
      <c r="G23" s="169">
        <f>ROUND(E23*F23,2)</f>
        <v>0</v>
      </c>
      <c r="H23" s="168">
        <v>0</v>
      </c>
      <c r="I23" s="169">
        <f>ROUND(E23*H23,2)</f>
        <v>0</v>
      </c>
      <c r="J23" s="168">
        <v>345</v>
      </c>
      <c r="K23" s="169">
        <f>ROUND(E23*J23,2)</f>
        <v>52474.5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 t="s">
        <v>232</v>
      </c>
      <c r="S23" s="169" t="s">
        <v>141</v>
      </c>
      <c r="T23" s="170" t="s">
        <v>207</v>
      </c>
      <c r="U23" s="156">
        <v>0.3</v>
      </c>
      <c r="V23" s="156">
        <f>ROUND(E23*U23,2)</f>
        <v>45.63</v>
      </c>
      <c r="W23" s="156"/>
      <c r="X23" s="156" t="s">
        <v>208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54"/>
      <c r="B24" s="155"/>
      <c r="C24" s="252" t="s">
        <v>658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223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1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0" t="s">
        <v>664</v>
      </c>
      <c r="D25" s="178"/>
      <c r="E25" s="179">
        <v>152.1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211</v>
      </c>
      <c r="AH25" s="147">
        <v>5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39"/>
      <c r="D26" s="240"/>
      <c r="E26" s="240"/>
      <c r="F26" s="240"/>
      <c r="G26" s="240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147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4">
        <v>5</v>
      </c>
      <c r="B27" s="165" t="s">
        <v>259</v>
      </c>
      <c r="C27" s="174" t="s">
        <v>260</v>
      </c>
      <c r="D27" s="166" t="s">
        <v>231</v>
      </c>
      <c r="E27" s="167">
        <v>152.1</v>
      </c>
      <c r="F27" s="168"/>
      <c r="G27" s="169">
        <f>ROUND(E27*F27,2)</f>
        <v>0</v>
      </c>
      <c r="H27" s="168">
        <v>0</v>
      </c>
      <c r="I27" s="169">
        <f>ROUND(E27*H27,2)</f>
        <v>0</v>
      </c>
      <c r="J27" s="168">
        <v>259</v>
      </c>
      <c r="K27" s="169">
        <f>ROUND(E27*J27,2)</f>
        <v>39393.9</v>
      </c>
      <c r="L27" s="169">
        <v>21</v>
      </c>
      <c r="M27" s="169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69" t="s">
        <v>232</v>
      </c>
      <c r="S27" s="169" t="s">
        <v>141</v>
      </c>
      <c r="T27" s="170" t="s">
        <v>207</v>
      </c>
      <c r="U27" s="156">
        <v>0.6</v>
      </c>
      <c r="V27" s="156">
        <f>ROUND(E27*U27,2)</f>
        <v>91.26</v>
      </c>
      <c r="W27" s="156"/>
      <c r="X27" s="156" t="s">
        <v>208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209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52" t="s">
        <v>251</v>
      </c>
      <c r="D28" s="253"/>
      <c r="E28" s="253"/>
      <c r="F28" s="253"/>
      <c r="G28" s="253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1" t="str">
        <f>C28</f>
        <v>zapažených i nezapažených s urovnáním dna do předepsaného profilu a spádu, s přehozením výkopku na přilehlém terénu na vzdálenost do 3 m od podélné osy rýhy nebo s naložením výkopku na dopravní prostředek.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0" t="s">
        <v>667</v>
      </c>
      <c r="D29" s="178"/>
      <c r="E29" s="179">
        <v>152.1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211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39"/>
      <c r="D30" s="240"/>
      <c r="E30" s="240"/>
      <c r="F30" s="240"/>
      <c r="G30" s="240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4">
        <v>6</v>
      </c>
      <c r="B31" s="165" t="s">
        <v>262</v>
      </c>
      <c r="C31" s="174" t="s">
        <v>263</v>
      </c>
      <c r="D31" s="166" t="s">
        <v>231</v>
      </c>
      <c r="E31" s="167">
        <v>304.2</v>
      </c>
      <c r="F31" s="168"/>
      <c r="G31" s="169">
        <f>ROUND(E31*F31,2)</f>
        <v>0</v>
      </c>
      <c r="H31" s="168">
        <v>0</v>
      </c>
      <c r="I31" s="169">
        <f>ROUND(E31*H31,2)</f>
        <v>0</v>
      </c>
      <c r="J31" s="168">
        <v>127</v>
      </c>
      <c r="K31" s="169">
        <f>ROUND(E31*J31,2)</f>
        <v>38633.4</v>
      </c>
      <c r="L31" s="169">
        <v>21</v>
      </c>
      <c r="M31" s="169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69" t="s">
        <v>232</v>
      </c>
      <c r="S31" s="169" t="s">
        <v>141</v>
      </c>
      <c r="T31" s="170" t="s">
        <v>207</v>
      </c>
      <c r="U31" s="156">
        <v>0.34499999999999997</v>
      </c>
      <c r="V31" s="156">
        <f>ROUND(E31*U31,2)</f>
        <v>104.95</v>
      </c>
      <c r="W31" s="156"/>
      <c r="X31" s="156" t="s">
        <v>208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 t="s">
        <v>264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223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1" t="str">
        <f>C32</f>
        <v>bez naložení do dopravní nádoby, ale s vyprázdněním dopravní nádoby na hromadu nebo na dopravní prostředek,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0" t="s">
        <v>664</v>
      </c>
      <c r="D33" s="178"/>
      <c r="E33" s="179">
        <v>152.1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211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0" t="s">
        <v>667</v>
      </c>
      <c r="D34" s="178"/>
      <c r="E34" s="179">
        <v>152.1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211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39"/>
      <c r="D35" s="240"/>
      <c r="E35" s="240"/>
      <c r="F35" s="240"/>
      <c r="G35" s="240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147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4">
        <v>7</v>
      </c>
      <c r="B36" s="165" t="s">
        <v>477</v>
      </c>
      <c r="C36" s="174" t="s">
        <v>478</v>
      </c>
      <c r="D36" s="166" t="s">
        <v>231</v>
      </c>
      <c r="E36" s="167">
        <v>7.2</v>
      </c>
      <c r="F36" s="168"/>
      <c r="G36" s="169">
        <f>ROUND(E36*F36,2)</f>
        <v>0</v>
      </c>
      <c r="H36" s="168">
        <v>0</v>
      </c>
      <c r="I36" s="169">
        <f>ROUND(E36*H36,2)</f>
        <v>0</v>
      </c>
      <c r="J36" s="168">
        <v>1262</v>
      </c>
      <c r="K36" s="169">
        <f>ROUND(E36*J36,2)</f>
        <v>9086.4</v>
      </c>
      <c r="L36" s="169">
        <v>21</v>
      </c>
      <c r="M36" s="169">
        <f>G36*(1+L36/100)</f>
        <v>0</v>
      </c>
      <c r="N36" s="169">
        <v>0</v>
      </c>
      <c r="O36" s="169">
        <f>ROUND(E36*N36,2)</f>
        <v>0</v>
      </c>
      <c r="P36" s="169">
        <v>0</v>
      </c>
      <c r="Q36" s="169">
        <f>ROUND(E36*P36,2)</f>
        <v>0</v>
      </c>
      <c r="R36" s="169" t="s">
        <v>232</v>
      </c>
      <c r="S36" s="169" t="s">
        <v>141</v>
      </c>
      <c r="T36" s="170" t="s">
        <v>207</v>
      </c>
      <c r="U36" s="156">
        <v>3.5329999999999999</v>
      </c>
      <c r="V36" s="156">
        <f>ROUND(E36*U36,2)</f>
        <v>25.44</v>
      </c>
      <c r="W36" s="156"/>
      <c r="X36" s="156" t="s">
        <v>208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209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 t="s">
        <v>479</v>
      </c>
      <c r="D37" s="253"/>
      <c r="E37" s="253"/>
      <c r="F37" s="253"/>
      <c r="G37" s="253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223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0" t="s">
        <v>668</v>
      </c>
      <c r="D38" s="178"/>
      <c r="E38" s="179">
        <v>7.2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211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39"/>
      <c r="D39" s="240"/>
      <c r="E39" s="240"/>
      <c r="F39" s="240"/>
      <c r="G39" s="240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147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64">
        <v>8</v>
      </c>
      <c r="B40" s="165" t="s">
        <v>669</v>
      </c>
      <c r="C40" s="174" t="s">
        <v>670</v>
      </c>
      <c r="D40" s="166" t="s">
        <v>231</v>
      </c>
      <c r="E40" s="167">
        <v>137.14410000000001</v>
      </c>
      <c r="F40" s="168"/>
      <c r="G40" s="169">
        <f>ROUND(E40*F40,2)</f>
        <v>0</v>
      </c>
      <c r="H40" s="168">
        <v>0</v>
      </c>
      <c r="I40" s="169">
        <f>ROUND(E40*H40,2)</f>
        <v>0</v>
      </c>
      <c r="J40" s="168">
        <v>122.5</v>
      </c>
      <c r="K40" s="169">
        <f>ROUND(E40*J40,2)</f>
        <v>16800.150000000001</v>
      </c>
      <c r="L40" s="169">
        <v>21</v>
      </c>
      <c r="M40" s="169">
        <f>G40*(1+L40/100)</f>
        <v>0</v>
      </c>
      <c r="N40" s="169">
        <v>0</v>
      </c>
      <c r="O40" s="169">
        <f>ROUND(E40*N40,2)</f>
        <v>0</v>
      </c>
      <c r="P40" s="169">
        <v>0</v>
      </c>
      <c r="Q40" s="169">
        <f>ROUND(E40*P40,2)</f>
        <v>0</v>
      </c>
      <c r="R40" s="169" t="s">
        <v>232</v>
      </c>
      <c r="S40" s="169" t="s">
        <v>141</v>
      </c>
      <c r="T40" s="170" t="s">
        <v>207</v>
      </c>
      <c r="U40" s="156">
        <v>0.20200000000000001</v>
      </c>
      <c r="V40" s="156">
        <f>ROUND(E40*U40,2)</f>
        <v>27.7</v>
      </c>
      <c r="W40" s="156"/>
      <c r="X40" s="156" t="s">
        <v>208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209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2" t="s">
        <v>671</v>
      </c>
      <c r="D41" s="253"/>
      <c r="E41" s="253"/>
      <c r="F41" s="253"/>
      <c r="G41" s="253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223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0" t="s">
        <v>672</v>
      </c>
      <c r="D42" s="251"/>
      <c r="E42" s="251"/>
      <c r="F42" s="251"/>
      <c r="G42" s="251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146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0" t="s">
        <v>667</v>
      </c>
      <c r="D43" s="178"/>
      <c r="E43" s="179">
        <v>152.1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211</v>
      </c>
      <c r="AH43" s="147">
        <v>5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0" t="s">
        <v>664</v>
      </c>
      <c r="D44" s="178"/>
      <c r="E44" s="179">
        <v>152.1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211</v>
      </c>
      <c r="AH44" s="147">
        <v>5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0" t="s">
        <v>673</v>
      </c>
      <c r="D45" s="178"/>
      <c r="E45" s="179">
        <v>7.2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211</v>
      </c>
      <c r="AH45" s="147">
        <v>5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0" t="s">
        <v>674</v>
      </c>
      <c r="D46" s="178"/>
      <c r="E46" s="179">
        <v>-134.98589999999999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211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0" t="s">
        <v>675</v>
      </c>
      <c r="D47" s="178"/>
      <c r="E47" s="179">
        <v>-39.270000000000003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211</v>
      </c>
      <c r="AH47" s="147">
        <v>5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39"/>
      <c r="D48" s="240"/>
      <c r="E48" s="240"/>
      <c r="F48" s="240"/>
      <c r="G48" s="240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147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4">
        <v>9</v>
      </c>
      <c r="B49" s="165" t="s">
        <v>676</v>
      </c>
      <c r="C49" s="174" t="s">
        <v>677</v>
      </c>
      <c r="D49" s="166" t="s">
        <v>231</v>
      </c>
      <c r="E49" s="167">
        <v>134.98589999999999</v>
      </c>
      <c r="F49" s="168"/>
      <c r="G49" s="169">
        <f>ROUND(E49*F49,2)</f>
        <v>0</v>
      </c>
      <c r="H49" s="168">
        <v>527.37</v>
      </c>
      <c r="I49" s="169">
        <f>ROUND(E49*H49,2)</f>
        <v>71187.509999999995</v>
      </c>
      <c r="J49" s="168">
        <v>583.63</v>
      </c>
      <c r="K49" s="169">
        <f>ROUND(E49*J49,2)</f>
        <v>78781.820000000007</v>
      </c>
      <c r="L49" s="169">
        <v>21</v>
      </c>
      <c r="M49" s="169">
        <f>G49*(1+L49/100)</f>
        <v>0</v>
      </c>
      <c r="N49" s="169">
        <v>1.7</v>
      </c>
      <c r="O49" s="169">
        <f>ROUND(E49*N49,2)</f>
        <v>229.48</v>
      </c>
      <c r="P49" s="169">
        <v>0</v>
      </c>
      <c r="Q49" s="169">
        <f>ROUND(E49*P49,2)</f>
        <v>0</v>
      </c>
      <c r="R49" s="169" t="s">
        <v>232</v>
      </c>
      <c r="S49" s="169" t="s">
        <v>141</v>
      </c>
      <c r="T49" s="170" t="s">
        <v>207</v>
      </c>
      <c r="U49" s="156">
        <v>1.587</v>
      </c>
      <c r="V49" s="156">
        <f>ROUND(E49*U49,2)</f>
        <v>214.22</v>
      </c>
      <c r="W49" s="156"/>
      <c r="X49" s="156" t="s">
        <v>208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209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252" t="s">
        <v>267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223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1" t="str">
        <f>C50</f>
        <v>sypaninou z vhodných hornin tř. 1 - 4 nebo materiálem připraveným podél výkopu ve vzdálenosti do 3 m od jeho kraje, pro jakoukoliv hloubku výkopu a jakoukoliv míru zhutnění,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0" t="s">
        <v>678</v>
      </c>
      <c r="D51" s="178"/>
      <c r="E51" s="179">
        <v>31.017600000000002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211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0" t="s">
        <v>679</v>
      </c>
      <c r="D52" s="178"/>
      <c r="E52" s="179">
        <v>58.228499999999997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211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0" t="s">
        <v>680</v>
      </c>
      <c r="D53" s="178"/>
      <c r="E53" s="179">
        <v>43.579799999999999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211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0" t="s">
        <v>681</v>
      </c>
      <c r="D54" s="178"/>
      <c r="E54" s="179">
        <v>2.16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211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39"/>
      <c r="D55" s="240"/>
      <c r="E55" s="240"/>
      <c r="F55" s="240"/>
      <c r="G55" s="240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147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4">
        <v>10</v>
      </c>
      <c r="B56" s="165" t="s">
        <v>309</v>
      </c>
      <c r="C56" s="174" t="s">
        <v>310</v>
      </c>
      <c r="D56" s="166" t="s">
        <v>231</v>
      </c>
      <c r="E56" s="167">
        <v>174.2559</v>
      </c>
      <c r="F56" s="168"/>
      <c r="G56" s="169">
        <f>ROUND(E56*F56,2)</f>
        <v>0</v>
      </c>
      <c r="H56" s="168">
        <v>0</v>
      </c>
      <c r="I56" s="169">
        <f>ROUND(E56*H56,2)</f>
        <v>0</v>
      </c>
      <c r="J56" s="168">
        <v>264.5</v>
      </c>
      <c r="K56" s="169">
        <f>ROUND(E56*J56,2)</f>
        <v>46090.69</v>
      </c>
      <c r="L56" s="169">
        <v>21</v>
      </c>
      <c r="M56" s="169">
        <f>G56*(1+L56/100)</f>
        <v>0</v>
      </c>
      <c r="N56" s="169">
        <v>0</v>
      </c>
      <c r="O56" s="169">
        <f>ROUND(E56*N56,2)</f>
        <v>0</v>
      </c>
      <c r="P56" s="169">
        <v>0</v>
      </c>
      <c r="Q56" s="169">
        <f>ROUND(E56*P56,2)</f>
        <v>0</v>
      </c>
      <c r="R56" s="169" t="s">
        <v>232</v>
      </c>
      <c r="S56" s="169" t="s">
        <v>141</v>
      </c>
      <c r="T56" s="170" t="s">
        <v>207</v>
      </c>
      <c r="U56" s="156">
        <v>0.01</v>
      </c>
      <c r="V56" s="156">
        <f>ROUND(E56*U56,2)</f>
        <v>1.74</v>
      </c>
      <c r="W56" s="156"/>
      <c r="X56" s="156" t="s">
        <v>208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2" t="s">
        <v>307</v>
      </c>
      <c r="D57" s="253"/>
      <c r="E57" s="253"/>
      <c r="F57" s="253"/>
      <c r="G57" s="253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223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0" t="s">
        <v>682</v>
      </c>
      <c r="D58" s="178"/>
      <c r="E58" s="179">
        <v>134.98589999999999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211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0" t="s">
        <v>683</v>
      </c>
      <c r="D59" s="178"/>
      <c r="E59" s="179">
        <v>39.270000000000003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211</v>
      </c>
      <c r="AH59" s="147">
        <v>5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39"/>
      <c r="D60" s="240"/>
      <c r="E60" s="240"/>
      <c r="F60" s="240"/>
      <c r="G60" s="240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147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33.75" outlineLevel="1" x14ac:dyDescent="0.2">
      <c r="A61" s="164">
        <v>11</v>
      </c>
      <c r="B61" s="165" t="s">
        <v>313</v>
      </c>
      <c r="C61" s="174" t="s">
        <v>314</v>
      </c>
      <c r="D61" s="166" t="s">
        <v>231</v>
      </c>
      <c r="E61" s="167">
        <v>871.27949999999998</v>
      </c>
      <c r="F61" s="168"/>
      <c r="G61" s="169">
        <f>ROUND(E61*F61,2)</f>
        <v>0</v>
      </c>
      <c r="H61" s="168">
        <v>0</v>
      </c>
      <c r="I61" s="169">
        <f>ROUND(E61*H61,2)</f>
        <v>0</v>
      </c>
      <c r="J61" s="168">
        <v>20.8</v>
      </c>
      <c r="K61" s="169">
        <f>ROUND(E61*J61,2)</f>
        <v>18122.61</v>
      </c>
      <c r="L61" s="169">
        <v>21</v>
      </c>
      <c r="M61" s="169">
        <f>G61*(1+L61/100)</f>
        <v>0</v>
      </c>
      <c r="N61" s="169">
        <v>0</v>
      </c>
      <c r="O61" s="169">
        <f>ROUND(E61*N61,2)</f>
        <v>0</v>
      </c>
      <c r="P61" s="169">
        <v>0</v>
      </c>
      <c r="Q61" s="169">
        <f>ROUND(E61*P61,2)</f>
        <v>0</v>
      </c>
      <c r="R61" s="169" t="s">
        <v>232</v>
      </c>
      <c r="S61" s="169" t="s">
        <v>141</v>
      </c>
      <c r="T61" s="170" t="s">
        <v>207</v>
      </c>
      <c r="U61" s="156">
        <v>0</v>
      </c>
      <c r="V61" s="156">
        <f>ROUND(E61*U61,2)</f>
        <v>0</v>
      </c>
      <c r="W61" s="156"/>
      <c r="X61" s="156" t="s">
        <v>208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 t="s">
        <v>307</v>
      </c>
      <c r="D62" s="253"/>
      <c r="E62" s="253"/>
      <c r="F62" s="253"/>
      <c r="G62" s="253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223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0" t="s">
        <v>684</v>
      </c>
      <c r="D63" s="178"/>
      <c r="E63" s="179">
        <v>871.27949999999998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211</v>
      </c>
      <c r="AH63" s="147">
        <v>5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39"/>
      <c r="D64" s="240"/>
      <c r="E64" s="240"/>
      <c r="F64" s="240"/>
      <c r="G64" s="240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147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64">
        <v>12</v>
      </c>
      <c r="B65" s="165" t="s">
        <v>319</v>
      </c>
      <c r="C65" s="174" t="s">
        <v>320</v>
      </c>
      <c r="D65" s="166" t="s">
        <v>231</v>
      </c>
      <c r="E65" s="167">
        <v>174.2559</v>
      </c>
      <c r="F65" s="168"/>
      <c r="G65" s="169">
        <f>ROUND(E65*F65,2)</f>
        <v>0</v>
      </c>
      <c r="H65" s="168">
        <v>0</v>
      </c>
      <c r="I65" s="169">
        <f>ROUND(E65*H65,2)</f>
        <v>0</v>
      </c>
      <c r="J65" s="168">
        <v>16.3</v>
      </c>
      <c r="K65" s="169">
        <f>ROUND(E65*J65,2)</f>
        <v>2840.37</v>
      </c>
      <c r="L65" s="169">
        <v>21</v>
      </c>
      <c r="M65" s="169">
        <f>G65*(1+L65/100)</f>
        <v>0</v>
      </c>
      <c r="N65" s="169">
        <v>0</v>
      </c>
      <c r="O65" s="169">
        <f>ROUND(E65*N65,2)</f>
        <v>0</v>
      </c>
      <c r="P65" s="169">
        <v>0</v>
      </c>
      <c r="Q65" s="169">
        <f>ROUND(E65*P65,2)</f>
        <v>0</v>
      </c>
      <c r="R65" s="169" t="s">
        <v>232</v>
      </c>
      <c r="S65" s="169" t="s">
        <v>141</v>
      </c>
      <c r="T65" s="170" t="s">
        <v>207</v>
      </c>
      <c r="U65" s="156">
        <v>8.9999999999999993E-3</v>
      </c>
      <c r="V65" s="156">
        <f>ROUND(E65*U65,2)</f>
        <v>1.57</v>
      </c>
      <c r="W65" s="156"/>
      <c r="X65" s="156" t="s">
        <v>208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209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0" t="s">
        <v>685</v>
      </c>
      <c r="D66" s="178"/>
      <c r="E66" s="179">
        <v>174.2559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211</v>
      </c>
      <c r="AH66" s="147">
        <v>5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39"/>
      <c r="D67" s="240"/>
      <c r="E67" s="240"/>
      <c r="F67" s="240"/>
      <c r="G67" s="240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147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64">
        <v>13</v>
      </c>
      <c r="B68" s="165" t="s">
        <v>322</v>
      </c>
      <c r="C68" s="174" t="s">
        <v>323</v>
      </c>
      <c r="D68" s="166" t="s">
        <v>231</v>
      </c>
      <c r="E68" s="167">
        <v>174.2559</v>
      </c>
      <c r="F68" s="168"/>
      <c r="G68" s="169">
        <f>ROUND(E68*F68,2)</f>
        <v>0</v>
      </c>
      <c r="H68" s="168">
        <v>0</v>
      </c>
      <c r="I68" s="169">
        <f>ROUND(E68*H68,2)</f>
        <v>0</v>
      </c>
      <c r="J68" s="168">
        <v>280</v>
      </c>
      <c r="K68" s="169">
        <f>ROUND(E68*J68,2)</f>
        <v>48791.65</v>
      </c>
      <c r="L68" s="169">
        <v>21</v>
      </c>
      <c r="M68" s="169">
        <f>G68*(1+L68/100)</f>
        <v>0</v>
      </c>
      <c r="N68" s="169">
        <v>0</v>
      </c>
      <c r="O68" s="169">
        <f>ROUND(E68*N68,2)</f>
        <v>0</v>
      </c>
      <c r="P68" s="169">
        <v>0</v>
      </c>
      <c r="Q68" s="169">
        <f>ROUND(E68*P68,2)</f>
        <v>0</v>
      </c>
      <c r="R68" s="169" t="s">
        <v>232</v>
      </c>
      <c r="S68" s="169" t="s">
        <v>141</v>
      </c>
      <c r="T68" s="170" t="s">
        <v>207</v>
      </c>
      <c r="U68" s="156">
        <v>0</v>
      </c>
      <c r="V68" s="156">
        <f>ROUND(E68*U68,2)</f>
        <v>0</v>
      </c>
      <c r="W68" s="156"/>
      <c r="X68" s="156" t="s">
        <v>208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209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0" t="s">
        <v>686</v>
      </c>
      <c r="D69" s="178"/>
      <c r="E69" s="179">
        <v>174.2559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211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39"/>
      <c r="D70" s="240"/>
      <c r="E70" s="240"/>
      <c r="F70" s="240"/>
      <c r="G70" s="240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147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4">
        <v>14</v>
      </c>
      <c r="B71" s="165" t="s">
        <v>687</v>
      </c>
      <c r="C71" s="174" t="s">
        <v>688</v>
      </c>
      <c r="D71" s="166" t="s">
        <v>205</v>
      </c>
      <c r="E71" s="167">
        <v>17</v>
      </c>
      <c r="F71" s="168"/>
      <c r="G71" s="169">
        <f>ROUND(E71*F71,2)</f>
        <v>0</v>
      </c>
      <c r="H71" s="168">
        <v>0</v>
      </c>
      <c r="I71" s="169">
        <f>ROUND(E71*H71,2)</f>
        <v>0</v>
      </c>
      <c r="J71" s="168">
        <v>93.4</v>
      </c>
      <c r="K71" s="169">
        <f>ROUND(E71*J71,2)</f>
        <v>1587.8</v>
      </c>
      <c r="L71" s="169">
        <v>21</v>
      </c>
      <c r="M71" s="169">
        <f>G71*(1+L71/100)</f>
        <v>0</v>
      </c>
      <c r="N71" s="169">
        <v>0</v>
      </c>
      <c r="O71" s="169">
        <f>ROUND(E71*N71,2)</f>
        <v>0</v>
      </c>
      <c r="P71" s="169">
        <v>0</v>
      </c>
      <c r="Q71" s="169">
        <f>ROUND(E71*P71,2)</f>
        <v>0</v>
      </c>
      <c r="R71" s="169" t="s">
        <v>232</v>
      </c>
      <c r="S71" s="169" t="s">
        <v>141</v>
      </c>
      <c r="T71" s="170" t="s">
        <v>207</v>
      </c>
      <c r="U71" s="156">
        <v>0.254</v>
      </c>
      <c r="V71" s="156">
        <f>ROUND(E71*U71,2)</f>
        <v>4.32</v>
      </c>
      <c r="W71" s="156"/>
      <c r="X71" s="156" t="s">
        <v>208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54"/>
      <c r="B72" s="155"/>
      <c r="C72" s="252" t="s">
        <v>689</v>
      </c>
      <c r="D72" s="253"/>
      <c r="E72" s="253"/>
      <c r="F72" s="253"/>
      <c r="G72" s="253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223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1" t="str">
        <f>C72</f>
        <v>s případným nutným přemístěním hromad nebo dočasných skládek na místo potřeby ze vzdálenosti do 30 m, v rovině nebo ve svahu do 1 : 5,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0" t="s">
        <v>690</v>
      </c>
      <c r="D73" s="178"/>
      <c r="E73" s="179">
        <v>17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211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39"/>
      <c r="D74" s="240"/>
      <c r="E74" s="240"/>
      <c r="F74" s="240"/>
      <c r="G74" s="240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147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4">
        <v>15</v>
      </c>
      <c r="B75" s="165" t="s">
        <v>691</v>
      </c>
      <c r="C75" s="174" t="s">
        <v>692</v>
      </c>
      <c r="D75" s="166" t="s">
        <v>205</v>
      </c>
      <c r="E75" s="167">
        <v>17</v>
      </c>
      <c r="F75" s="168"/>
      <c r="G75" s="169">
        <f>ROUND(E75*F75,2)</f>
        <v>0</v>
      </c>
      <c r="H75" s="168">
        <v>2.5</v>
      </c>
      <c r="I75" s="169">
        <f>ROUND(E75*H75,2)</f>
        <v>42.5</v>
      </c>
      <c r="J75" s="168">
        <v>20.5</v>
      </c>
      <c r="K75" s="169">
        <f>ROUND(E75*J75,2)</f>
        <v>348.5</v>
      </c>
      <c r="L75" s="169">
        <v>21</v>
      </c>
      <c r="M75" s="169">
        <f>G75*(1+L75/100)</f>
        <v>0</v>
      </c>
      <c r="N75" s="169">
        <v>2.0000000000000002E-5</v>
      </c>
      <c r="O75" s="169">
        <f>ROUND(E75*N75,2)</f>
        <v>0</v>
      </c>
      <c r="P75" s="169">
        <v>0</v>
      </c>
      <c r="Q75" s="169">
        <f>ROUND(E75*P75,2)</f>
        <v>0</v>
      </c>
      <c r="R75" s="169"/>
      <c r="S75" s="169" t="s">
        <v>141</v>
      </c>
      <c r="T75" s="170" t="s">
        <v>207</v>
      </c>
      <c r="U75" s="156">
        <v>0.05</v>
      </c>
      <c r="V75" s="156">
        <f>ROUND(E75*U75,2)</f>
        <v>0.85</v>
      </c>
      <c r="W75" s="156"/>
      <c r="X75" s="156" t="s">
        <v>208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209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0" t="s">
        <v>693</v>
      </c>
      <c r="D76" s="178"/>
      <c r="E76" s="179">
        <v>17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211</v>
      </c>
      <c r="AH76" s="147">
        <v>5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39"/>
      <c r="D77" s="240"/>
      <c r="E77" s="240"/>
      <c r="F77" s="240"/>
      <c r="G77" s="240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147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64">
        <v>16</v>
      </c>
      <c r="B78" s="165" t="s">
        <v>694</v>
      </c>
      <c r="C78" s="174" t="s">
        <v>695</v>
      </c>
      <c r="D78" s="166" t="s">
        <v>221</v>
      </c>
      <c r="E78" s="167">
        <v>120</v>
      </c>
      <c r="F78" s="168"/>
      <c r="G78" s="169">
        <f>ROUND(E78*F78,2)</f>
        <v>0</v>
      </c>
      <c r="H78" s="168">
        <v>0</v>
      </c>
      <c r="I78" s="169">
        <f>ROUND(E78*H78,2)</f>
        <v>0</v>
      </c>
      <c r="J78" s="168">
        <v>471</v>
      </c>
      <c r="K78" s="169">
        <f>ROUND(E78*J78,2)</f>
        <v>56520</v>
      </c>
      <c r="L78" s="169">
        <v>21</v>
      </c>
      <c r="M78" s="169">
        <f>G78*(1+L78/100)</f>
        <v>0</v>
      </c>
      <c r="N78" s="169">
        <v>0</v>
      </c>
      <c r="O78" s="169">
        <f>ROUND(E78*N78,2)</f>
        <v>0</v>
      </c>
      <c r="P78" s="169">
        <v>0.10150000000000001</v>
      </c>
      <c r="Q78" s="169">
        <f>ROUND(E78*P78,2)</f>
        <v>12.18</v>
      </c>
      <c r="R78" s="169" t="s">
        <v>330</v>
      </c>
      <c r="S78" s="169" t="s">
        <v>141</v>
      </c>
      <c r="T78" s="170" t="s">
        <v>207</v>
      </c>
      <c r="U78" s="156">
        <v>0.43</v>
      </c>
      <c r="V78" s="156">
        <f>ROUND(E78*U78,2)</f>
        <v>51.6</v>
      </c>
      <c r="W78" s="156"/>
      <c r="X78" s="156" t="s">
        <v>208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209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2" t="s">
        <v>696</v>
      </c>
      <c r="D79" s="253"/>
      <c r="E79" s="253"/>
      <c r="F79" s="253"/>
      <c r="G79" s="253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223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0" t="s">
        <v>697</v>
      </c>
      <c r="D80" s="178"/>
      <c r="E80" s="179">
        <v>120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211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39"/>
      <c r="D81" s="240"/>
      <c r="E81" s="240"/>
      <c r="F81" s="240"/>
      <c r="G81" s="240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147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58" t="s">
        <v>136</v>
      </c>
      <c r="B82" s="159" t="s">
        <v>80</v>
      </c>
      <c r="C82" s="173" t="s">
        <v>81</v>
      </c>
      <c r="D82" s="160"/>
      <c r="E82" s="161"/>
      <c r="F82" s="162"/>
      <c r="G82" s="162">
        <f>SUMIF(AG83:AG91,"&lt;&gt;NOR",G83:G91)</f>
        <v>0</v>
      </c>
      <c r="H82" s="162"/>
      <c r="I82" s="162">
        <f>SUM(I83:I91)</f>
        <v>30951.35</v>
      </c>
      <c r="J82" s="162"/>
      <c r="K82" s="162">
        <f>SUM(K83:K91)</f>
        <v>28682.31</v>
      </c>
      <c r="L82" s="162"/>
      <c r="M82" s="162">
        <f>SUM(M83:M91)</f>
        <v>0</v>
      </c>
      <c r="N82" s="162"/>
      <c r="O82" s="162">
        <f>SUM(O83:O91)</f>
        <v>80.06</v>
      </c>
      <c r="P82" s="162"/>
      <c r="Q82" s="162">
        <f>SUM(Q83:Q91)</f>
        <v>0</v>
      </c>
      <c r="R82" s="162"/>
      <c r="S82" s="162"/>
      <c r="T82" s="163"/>
      <c r="U82" s="157"/>
      <c r="V82" s="157">
        <f>SUM(V83:V91)</f>
        <v>76.290000000000006</v>
      </c>
      <c r="W82" s="157"/>
      <c r="X82" s="157"/>
      <c r="AG82" t="s">
        <v>137</v>
      </c>
    </row>
    <row r="83" spans="1:60" outlineLevel="1" x14ac:dyDescent="0.2">
      <c r="A83" s="164">
        <v>17</v>
      </c>
      <c r="B83" s="165" t="s">
        <v>336</v>
      </c>
      <c r="C83" s="174" t="s">
        <v>337</v>
      </c>
      <c r="D83" s="166" t="s">
        <v>231</v>
      </c>
      <c r="E83" s="167">
        <v>39.270000000000003</v>
      </c>
      <c r="F83" s="168"/>
      <c r="G83" s="169">
        <f>ROUND(E83*F83,2)</f>
        <v>0</v>
      </c>
      <c r="H83" s="168">
        <v>634.65</v>
      </c>
      <c r="I83" s="169">
        <f>ROUND(E83*H83,2)</f>
        <v>24922.71</v>
      </c>
      <c r="J83" s="168">
        <v>623.35</v>
      </c>
      <c r="K83" s="169">
        <f>ROUND(E83*J83,2)</f>
        <v>24478.95</v>
      </c>
      <c r="L83" s="169">
        <v>21</v>
      </c>
      <c r="M83" s="169">
        <f>G83*(1+L83/100)</f>
        <v>0</v>
      </c>
      <c r="N83" s="169">
        <v>1.8907700000000001</v>
      </c>
      <c r="O83" s="169">
        <f>ROUND(E83*N83,2)</f>
        <v>74.25</v>
      </c>
      <c r="P83" s="169">
        <v>0</v>
      </c>
      <c r="Q83" s="169">
        <f>ROUND(E83*P83,2)</f>
        <v>0</v>
      </c>
      <c r="R83" s="169" t="s">
        <v>330</v>
      </c>
      <c r="S83" s="169" t="s">
        <v>141</v>
      </c>
      <c r="T83" s="170" t="s">
        <v>207</v>
      </c>
      <c r="U83" s="156">
        <v>1.7</v>
      </c>
      <c r="V83" s="156">
        <f>ROUND(E83*U83,2)</f>
        <v>66.760000000000005</v>
      </c>
      <c r="W83" s="156"/>
      <c r="X83" s="156" t="s">
        <v>208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209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2" t="s">
        <v>338</v>
      </c>
      <c r="D84" s="253"/>
      <c r="E84" s="253"/>
      <c r="F84" s="253"/>
      <c r="G84" s="253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223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0" t="s">
        <v>698</v>
      </c>
      <c r="D85" s="178"/>
      <c r="E85" s="179">
        <v>38.549999999999997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211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0" t="s">
        <v>699</v>
      </c>
      <c r="D86" s="178"/>
      <c r="E86" s="179">
        <v>0.72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211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39"/>
      <c r="D87" s="240"/>
      <c r="E87" s="240"/>
      <c r="F87" s="240"/>
      <c r="G87" s="240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147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64">
        <v>18</v>
      </c>
      <c r="B88" s="165" t="s">
        <v>700</v>
      </c>
      <c r="C88" s="174" t="s">
        <v>701</v>
      </c>
      <c r="D88" s="166" t="s">
        <v>205</v>
      </c>
      <c r="E88" s="167">
        <v>8</v>
      </c>
      <c r="F88" s="168"/>
      <c r="G88" s="169">
        <f>ROUND(E88*F88,2)</f>
        <v>0</v>
      </c>
      <c r="H88" s="168">
        <v>753.58</v>
      </c>
      <c r="I88" s="169">
        <f>ROUND(E88*H88,2)</f>
        <v>6028.64</v>
      </c>
      <c r="J88" s="168">
        <v>525.41999999999996</v>
      </c>
      <c r="K88" s="169">
        <f>ROUND(E88*J88,2)</f>
        <v>4203.3599999999997</v>
      </c>
      <c r="L88" s="169">
        <v>21</v>
      </c>
      <c r="M88" s="169">
        <f>G88*(1+L88/100)</f>
        <v>0</v>
      </c>
      <c r="N88" s="169">
        <v>0.72618000000000005</v>
      </c>
      <c r="O88" s="169">
        <f>ROUND(E88*N88,2)</f>
        <v>5.81</v>
      </c>
      <c r="P88" s="169">
        <v>0</v>
      </c>
      <c r="Q88" s="169">
        <f>ROUND(E88*P88,2)</f>
        <v>0</v>
      </c>
      <c r="R88" s="169" t="s">
        <v>591</v>
      </c>
      <c r="S88" s="169" t="s">
        <v>141</v>
      </c>
      <c r="T88" s="170" t="s">
        <v>207</v>
      </c>
      <c r="U88" s="156">
        <v>1.1910000000000001</v>
      </c>
      <c r="V88" s="156">
        <f>ROUND(E88*U88,2)</f>
        <v>9.5299999999999994</v>
      </c>
      <c r="W88" s="156"/>
      <c r="X88" s="156" t="s">
        <v>208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209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2" t="s">
        <v>702</v>
      </c>
      <c r="D89" s="253"/>
      <c r="E89" s="253"/>
      <c r="F89" s="253"/>
      <c r="G89" s="253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223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0" t="s">
        <v>703</v>
      </c>
      <c r="D90" s="178"/>
      <c r="E90" s="179">
        <v>8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211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39"/>
      <c r="D91" s="240"/>
      <c r="E91" s="240"/>
      <c r="F91" s="240"/>
      <c r="G91" s="240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147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58" t="s">
        <v>136</v>
      </c>
      <c r="B92" s="159" t="s">
        <v>86</v>
      </c>
      <c r="C92" s="173" t="s">
        <v>87</v>
      </c>
      <c r="D92" s="160"/>
      <c r="E92" s="161"/>
      <c r="F92" s="162"/>
      <c r="G92" s="162">
        <f>SUMIF(AG93:AG272,"&lt;&gt;NOR",G93:G272)</f>
        <v>0</v>
      </c>
      <c r="H92" s="162"/>
      <c r="I92" s="162">
        <f>SUM(I93:I272)</f>
        <v>489261.11</v>
      </c>
      <c r="J92" s="162"/>
      <c r="K92" s="162">
        <f>SUM(K93:K272)</f>
        <v>122369.61999999998</v>
      </c>
      <c r="L92" s="162"/>
      <c r="M92" s="162">
        <f>SUM(M93:M272)</f>
        <v>0</v>
      </c>
      <c r="N92" s="162"/>
      <c r="O92" s="162">
        <f>SUM(O93:O272)</f>
        <v>36.86</v>
      </c>
      <c r="P92" s="162"/>
      <c r="Q92" s="162">
        <f>SUM(Q93:Q272)</f>
        <v>0</v>
      </c>
      <c r="R92" s="162"/>
      <c r="S92" s="162"/>
      <c r="T92" s="163"/>
      <c r="U92" s="157"/>
      <c r="V92" s="157">
        <f>SUM(V93:V272)</f>
        <v>230.33000000000004</v>
      </c>
      <c r="W92" s="157"/>
      <c r="X92" s="157"/>
      <c r="AG92" t="s">
        <v>137</v>
      </c>
    </row>
    <row r="93" spans="1:60" outlineLevel="1" x14ac:dyDescent="0.2">
      <c r="A93" s="164">
        <v>19</v>
      </c>
      <c r="B93" s="165" t="s">
        <v>381</v>
      </c>
      <c r="C93" s="174" t="s">
        <v>382</v>
      </c>
      <c r="D93" s="166" t="s">
        <v>221</v>
      </c>
      <c r="E93" s="167">
        <v>8</v>
      </c>
      <c r="F93" s="168"/>
      <c r="G93" s="169">
        <f>ROUND(E93*F93,2)</f>
        <v>0</v>
      </c>
      <c r="H93" s="168">
        <v>0.13</v>
      </c>
      <c r="I93" s="169">
        <f>ROUND(E93*H93,2)</f>
        <v>1.04</v>
      </c>
      <c r="J93" s="168">
        <v>29.77</v>
      </c>
      <c r="K93" s="169">
        <f>ROUND(E93*J93,2)</f>
        <v>238.16</v>
      </c>
      <c r="L93" s="169">
        <v>21</v>
      </c>
      <c r="M93" s="169">
        <f>G93*(1+L93/100)</f>
        <v>0</v>
      </c>
      <c r="N93" s="169">
        <v>0</v>
      </c>
      <c r="O93" s="169">
        <f>ROUND(E93*N93,2)</f>
        <v>0</v>
      </c>
      <c r="P93" s="169">
        <v>0</v>
      </c>
      <c r="Q93" s="169">
        <f>ROUND(E93*P93,2)</f>
        <v>0</v>
      </c>
      <c r="R93" s="169" t="s">
        <v>330</v>
      </c>
      <c r="S93" s="169" t="s">
        <v>141</v>
      </c>
      <c r="T93" s="170" t="s">
        <v>207</v>
      </c>
      <c r="U93" s="156">
        <v>7.0000000000000007E-2</v>
      </c>
      <c r="V93" s="156">
        <f>ROUND(E93*U93,2)</f>
        <v>0.56000000000000005</v>
      </c>
      <c r="W93" s="156"/>
      <c r="X93" s="156" t="s">
        <v>208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209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2" t="s">
        <v>383</v>
      </c>
      <c r="D94" s="253"/>
      <c r="E94" s="253"/>
      <c r="F94" s="253"/>
      <c r="G94" s="253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223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0" t="s">
        <v>703</v>
      </c>
      <c r="D95" s="178"/>
      <c r="E95" s="179">
        <v>8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211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39"/>
      <c r="D96" s="240"/>
      <c r="E96" s="240"/>
      <c r="F96" s="240"/>
      <c r="G96" s="240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147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4">
        <v>20</v>
      </c>
      <c r="B97" s="165" t="s">
        <v>704</v>
      </c>
      <c r="C97" s="174" t="s">
        <v>705</v>
      </c>
      <c r="D97" s="166" t="s">
        <v>221</v>
      </c>
      <c r="E97" s="167">
        <v>93</v>
      </c>
      <c r="F97" s="168"/>
      <c r="G97" s="169">
        <f>ROUND(E97*F97,2)</f>
        <v>0</v>
      </c>
      <c r="H97" s="168">
        <v>0.17</v>
      </c>
      <c r="I97" s="169">
        <f>ROUND(E97*H97,2)</f>
        <v>15.81</v>
      </c>
      <c r="J97" s="168">
        <v>36.130000000000003</v>
      </c>
      <c r="K97" s="169">
        <f>ROUND(E97*J97,2)</f>
        <v>3360.09</v>
      </c>
      <c r="L97" s="169">
        <v>21</v>
      </c>
      <c r="M97" s="169">
        <f>G97*(1+L97/100)</f>
        <v>0</v>
      </c>
      <c r="N97" s="169">
        <v>1.0000000000000001E-5</v>
      </c>
      <c r="O97" s="169">
        <f>ROUND(E97*N97,2)</f>
        <v>0</v>
      </c>
      <c r="P97" s="169">
        <v>0</v>
      </c>
      <c r="Q97" s="169">
        <f>ROUND(E97*P97,2)</f>
        <v>0</v>
      </c>
      <c r="R97" s="169" t="s">
        <v>330</v>
      </c>
      <c r="S97" s="169" t="s">
        <v>141</v>
      </c>
      <c r="T97" s="170" t="s">
        <v>207</v>
      </c>
      <c r="U97" s="156">
        <v>0.08</v>
      </c>
      <c r="V97" s="156">
        <f>ROUND(E97*U97,2)</f>
        <v>7.44</v>
      </c>
      <c r="W97" s="156"/>
      <c r="X97" s="156" t="s">
        <v>208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209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2" t="s">
        <v>383</v>
      </c>
      <c r="D98" s="253"/>
      <c r="E98" s="253"/>
      <c r="F98" s="253"/>
      <c r="G98" s="253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223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0" t="s">
        <v>706</v>
      </c>
      <c r="D99" s="178"/>
      <c r="E99" s="179">
        <v>93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211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39"/>
      <c r="D100" s="240"/>
      <c r="E100" s="240"/>
      <c r="F100" s="240"/>
      <c r="G100" s="240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4">
        <v>21</v>
      </c>
      <c r="B101" s="165" t="s">
        <v>707</v>
      </c>
      <c r="C101" s="174" t="s">
        <v>708</v>
      </c>
      <c r="D101" s="166" t="s">
        <v>387</v>
      </c>
      <c r="E101" s="167">
        <v>17.05</v>
      </c>
      <c r="F101" s="168"/>
      <c r="G101" s="169">
        <f>ROUND(E101*F101,2)</f>
        <v>0</v>
      </c>
      <c r="H101" s="168">
        <v>2065</v>
      </c>
      <c r="I101" s="169">
        <f>ROUND(E101*H101,2)</f>
        <v>35208.25</v>
      </c>
      <c r="J101" s="168">
        <v>0</v>
      </c>
      <c r="K101" s="169">
        <f>ROUND(E101*J101,2)</f>
        <v>0</v>
      </c>
      <c r="L101" s="169">
        <v>21</v>
      </c>
      <c r="M101" s="169">
        <f>G101*(1+L101/100)</f>
        <v>0</v>
      </c>
      <c r="N101" s="169">
        <v>1.38E-2</v>
      </c>
      <c r="O101" s="169">
        <f>ROUND(E101*N101,2)</f>
        <v>0.24</v>
      </c>
      <c r="P101" s="169">
        <v>0</v>
      </c>
      <c r="Q101" s="169">
        <f>ROUND(E101*P101,2)</f>
        <v>0</v>
      </c>
      <c r="R101" s="169" t="s">
        <v>273</v>
      </c>
      <c r="S101" s="169" t="s">
        <v>141</v>
      </c>
      <c r="T101" s="170" t="s">
        <v>207</v>
      </c>
      <c r="U101" s="156">
        <v>0</v>
      </c>
      <c r="V101" s="156">
        <f>ROUND(E101*U101,2)</f>
        <v>0</v>
      </c>
      <c r="W101" s="156"/>
      <c r="X101" s="156" t="s">
        <v>274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275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0" t="s">
        <v>709</v>
      </c>
      <c r="D102" s="178"/>
      <c r="E102" s="179">
        <v>17.05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211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39"/>
      <c r="D103" s="240"/>
      <c r="E103" s="240"/>
      <c r="F103" s="240"/>
      <c r="G103" s="240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147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4">
        <v>22</v>
      </c>
      <c r="B104" s="165" t="s">
        <v>710</v>
      </c>
      <c r="C104" s="174" t="s">
        <v>711</v>
      </c>
      <c r="D104" s="166" t="s">
        <v>221</v>
      </c>
      <c r="E104" s="167">
        <v>110</v>
      </c>
      <c r="F104" s="168"/>
      <c r="G104" s="169">
        <f>ROUND(E104*F104,2)</f>
        <v>0</v>
      </c>
      <c r="H104" s="168">
        <v>0.25</v>
      </c>
      <c r="I104" s="169">
        <f>ROUND(E104*H104,2)</f>
        <v>27.5</v>
      </c>
      <c r="J104" s="168">
        <v>46.65</v>
      </c>
      <c r="K104" s="169">
        <f>ROUND(E104*J104,2)</f>
        <v>5131.5</v>
      </c>
      <c r="L104" s="169">
        <v>21</v>
      </c>
      <c r="M104" s="169">
        <f>G104*(1+L104/100)</f>
        <v>0</v>
      </c>
      <c r="N104" s="169">
        <v>1.0000000000000001E-5</v>
      </c>
      <c r="O104" s="169">
        <f>ROUND(E104*N104,2)</f>
        <v>0</v>
      </c>
      <c r="P104" s="169">
        <v>0</v>
      </c>
      <c r="Q104" s="169">
        <f>ROUND(E104*P104,2)</f>
        <v>0</v>
      </c>
      <c r="R104" s="169" t="s">
        <v>330</v>
      </c>
      <c r="S104" s="169" t="s">
        <v>141</v>
      </c>
      <c r="T104" s="170" t="s">
        <v>207</v>
      </c>
      <c r="U104" s="156">
        <v>0.1</v>
      </c>
      <c r="V104" s="156">
        <f>ROUND(E104*U104,2)</f>
        <v>11</v>
      </c>
      <c r="W104" s="156"/>
      <c r="X104" s="156" t="s">
        <v>208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209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52" t="s">
        <v>383</v>
      </c>
      <c r="D105" s="253"/>
      <c r="E105" s="253"/>
      <c r="F105" s="253"/>
      <c r="G105" s="253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223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0" t="s">
        <v>712</v>
      </c>
      <c r="D106" s="178"/>
      <c r="E106" s="179">
        <v>110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211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39"/>
      <c r="D107" s="240"/>
      <c r="E107" s="240"/>
      <c r="F107" s="240"/>
      <c r="G107" s="240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147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64">
        <v>23</v>
      </c>
      <c r="B108" s="165" t="s">
        <v>713</v>
      </c>
      <c r="C108" s="174" t="s">
        <v>714</v>
      </c>
      <c r="D108" s="166" t="s">
        <v>387</v>
      </c>
      <c r="E108" s="167">
        <v>20.16667</v>
      </c>
      <c r="F108" s="168"/>
      <c r="G108" s="169">
        <f>ROUND(E108*F108,2)</f>
        <v>0</v>
      </c>
      <c r="H108" s="168">
        <v>4345</v>
      </c>
      <c r="I108" s="169">
        <f>ROUND(E108*H108,2)</f>
        <v>87624.18</v>
      </c>
      <c r="J108" s="168">
        <v>0</v>
      </c>
      <c r="K108" s="169">
        <f>ROUND(E108*J108,2)</f>
        <v>0</v>
      </c>
      <c r="L108" s="169">
        <v>21</v>
      </c>
      <c r="M108" s="169">
        <f>G108*(1+L108/100)</f>
        <v>0</v>
      </c>
      <c r="N108" s="169">
        <v>3.15E-2</v>
      </c>
      <c r="O108" s="169">
        <f>ROUND(E108*N108,2)</f>
        <v>0.64</v>
      </c>
      <c r="P108" s="169">
        <v>0</v>
      </c>
      <c r="Q108" s="169">
        <f>ROUND(E108*P108,2)</f>
        <v>0</v>
      </c>
      <c r="R108" s="169" t="s">
        <v>273</v>
      </c>
      <c r="S108" s="169" t="s">
        <v>141</v>
      </c>
      <c r="T108" s="170" t="s">
        <v>207</v>
      </c>
      <c r="U108" s="156">
        <v>0</v>
      </c>
      <c r="V108" s="156">
        <f>ROUND(E108*U108,2)</f>
        <v>0</v>
      </c>
      <c r="W108" s="156"/>
      <c r="X108" s="156" t="s">
        <v>274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275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0" t="s">
        <v>715</v>
      </c>
      <c r="D109" s="178"/>
      <c r="E109" s="179">
        <v>20.16667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211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39"/>
      <c r="D110" s="240"/>
      <c r="E110" s="240"/>
      <c r="F110" s="240"/>
      <c r="G110" s="240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147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64">
        <v>24</v>
      </c>
      <c r="B111" s="165" t="s">
        <v>716</v>
      </c>
      <c r="C111" s="174" t="s">
        <v>717</v>
      </c>
      <c r="D111" s="166" t="s">
        <v>221</v>
      </c>
      <c r="E111" s="167">
        <v>54</v>
      </c>
      <c r="F111" s="168"/>
      <c r="G111" s="169">
        <f>ROUND(E111*F111,2)</f>
        <v>0</v>
      </c>
      <c r="H111" s="168">
        <v>0.34</v>
      </c>
      <c r="I111" s="169">
        <f>ROUND(E111*H111,2)</f>
        <v>18.36</v>
      </c>
      <c r="J111" s="168">
        <v>72.56</v>
      </c>
      <c r="K111" s="169">
        <f>ROUND(E111*J111,2)</f>
        <v>3918.24</v>
      </c>
      <c r="L111" s="169">
        <v>21</v>
      </c>
      <c r="M111" s="169">
        <f>G111*(1+L111/100)</f>
        <v>0</v>
      </c>
      <c r="N111" s="169">
        <v>1.0000000000000001E-5</v>
      </c>
      <c r="O111" s="169">
        <f>ROUND(E111*N111,2)</f>
        <v>0</v>
      </c>
      <c r="P111" s="169">
        <v>0</v>
      </c>
      <c r="Q111" s="169">
        <f>ROUND(E111*P111,2)</f>
        <v>0</v>
      </c>
      <c r="R111" s="169" t="s">
        <v>330</v>
      </c>
      <c r="S111" s="169" t="s">
        <v>141</v>
      </c>
      <c r="T111" s="170" t="s">
        <v>207</v>
      </c>
      <c r="U111" s="156">
        <v>0.14499999999999999</v>
      </c>
      <c r="V111" s="156">
        <f>ROUND(E111*U111,2)</f>
        <v>7.83</v>
      </c>
      <c r="W111" s="156"/>
      <c r="X111" s="156" t="s">
        <v>208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209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2" t="s">
        <v>383</v>
      </c>
      <c r="D112" s="253"/>
      <c r="E112" s="253"/>
      <c r="F112" s="253"/>
      <c r="G112" s="253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223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0" t="s">
        <v>718</v>
      </c>
      <c r="D113" s="178"/>
      <c r="E113" s="179">
        <v>54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211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39"/>
      <c r="D114" s="240"/>
      <c r="E114" s="240"/>
      <c r="F114" s="240"/>
      <c r="G114" s="240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147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64">
        <v>25</v>
      </c>
      <c r="B115" s="165" t="s">
        <v>719</v>
      </c>
      <c r="C115" s="174" t="s">
        <v>720</v>
      </c>
      <c r="D115" s="166" t="s">
        <v>387</v>
      </c>
      <c r="E115" s="167">
        <v>9.9</v>
      </c>
      <c r="F115" s="168"/>
      <c r="G115" s="169">
        <f>ROUND(E115*F115,2)</f>
        <v>0</v>
      </c>
      <c r="H115" s="168">
        <v>6700</v>
      </c>
      <c r="I115" s="169">
        <f>ROUND(E115*H115,2)</f>
        <v>66330</v>
      </c>
      <c r="J115" s="168">
        <v>0</v>
      </c>
      <c r="K115" s="169">
        <f>ROUND(E115*J115,2)</f>
        <v>0</v>
      </c>
      <c r="L115" s="169">
        <v>21</v>
      </c>
      <c r="M115" s="169">
        <f>G115*(1+L115/100)</f>
        <v>0</v>
      </c>
      <c r="N115" s="169">
        <v>4.9799999999999997E-2</v>
      </c>
      <c r="O115" s="169">
        <f>ROUND(E115*N115,2)</f>
        <v>0.49</v>
      </c>
      <c r="P115" s="169">
        <v>0</v>
      </c>
      <c r="Q115" s="169">
        <f>ROUND(E115*P115,2)</f>
        <v>0</v>
      </c>
      <c r="R115" s="169" t="s">
        <v>273</v>
      </c>
      <c r="S115" s="169" t="s">
        <v>141</v>
      </c>
      <c r="T115" s="170" t="s">
        <v>207</v>
      </c>
      <c r="U115" s="156">
        <v>0</v>
      </c>
      <c r="V115" s="156">
        <f>ROUND(E115*U115,2)</f>
        <v>0</v>
      </c>
      <c r="W115" s="156"/>
      <c r="X115" s="156" t="s">
        <v>274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275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0" t="s">
        <v>721</v>
      </c>
      <c r="D116" s="178"/>
      <c r="E116" s="179">
        <v>9.9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211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39"/>
      <c r="D117" s="240"/>
      <c r="E117" s="240"/>
      <c r="F117" s="240"/>
      <c r="G117" s="240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147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64">
        <v>26</v>
      </c>
      <c r="B118" s="165" t="s">
        <v>722</v>
      </c>
      <c r="C118" s="174" t="s">
        <v>723</v>
      </c>
      <c r="D118" s="166" t="s">
        <v>221</v>
      </c>
      <c r="E118" s="167">
        <v>93</v>
      </c>
      <c r="F118" s="168"/>
      <c r="G118" s="169">
        <f>ROUND(E118*F118,2)</f>
        <v>0</v>
      </c>
      <c r="H118" s="168">
        <v>1.62</v>
      </c>
      <c r="I118" s="169">
        <f>ROUND(E118*H118,2)</f>
        <v>150.66</v>
      </c>
      <c r="J118" s="168">
        <v>27.98</v>
      </c>
      <c r="K118" s="169">
        <f>ROUND(E118*J118,2)</f>
        <v>2602.14</v>
      </c>
      <c r="L118" s="169">
        <v>21</v>
      </c>
      <c r="M118" s="169">
        <f>G118*(1+L118/100)</f>
        <v>0</v>
      </c>
      <c r="N118" s="169">
        <v>0</v>
      </c>
      <c r="O118" s="169">
        <f>ROUND(E118*N118,2)</f>
        <v>0</v>
      </c>
      <c r="P118" s="169">
        <v>0</v>
      </c>
      <c r="Q118" s="169">
        <f>ROUND(E118*P118,2)</f>
        <v>0</v>
      </c>
      <c r="R118" s="169" t="s">
        <v>330</v>
      </c>
      <c r="S118" s="169" t="s">
        <v>141</v>
      </c>
      <c r="T118" s="170" t="s">
        <v>207</v>
      </c>
      <c r="U118" s="156">
        <v>5.8999999999999997E-2</v>
      </c>
      <c r="V118" s="156">
        <f>ROUND(E118*U118,2)</f>
        <v>5.49</v>
      </c>
      <c r="W118" s="156"/>
      <c r="X118" s="156" t="s">
        <v>208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209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2" t="s">
        <v>724</v>
      </c>
      <c r="D119" s="253"/>
      <c r="E119" s="253"/>
      <c r="F119" s="253"/>
      <c r="G119" s="253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223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0" t="s">
        <v>725</v>
      </c>
      <c r="D120" s="178"/>
      <c r="E120" s="179">
        <v>93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211</v>
      </c>
      <c r="AH120" s="147">
        <v>5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39"/>
      <c r="D121" s="240"/>
      <c r="E121" s="240"/>
      <c r="F121" s="240"/>
      <c r="G121" s="240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147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33.75" outlineLevel="1" x14ac:dyDescent="0.2">
      <c r="A122" s="164">
        <v>27</v>
      </c>
      <c r="B122" s="165" t="s">
        <v>726</v>
      </c>
      <c r="C122" s="174" t="s">
        <v>727</v>
      </c>
      <c r="D122" s="166" t="s">
        <v>728</v>
      </c>
      <c r="E122" s="167">
        <v>1</v>
      </c>
      <c r="F122" s="168"/>
      <c r="G122" s="169">
        <f>ROUND(E122*F122,2)</f>
        <v>0</v>
      </c>
      <c r="H122" s="168">
        <v>342.24</v>
      </c>
      <c r="I122" s="169">
        <f>ROUND(E122*H122,2)</f>
        <v>342.24</v>
      </c>
      <c r="J122" s="168">
        <v>2942.76</v>
      </c>
      <c r="K122" s="169">
        <f>ROUND(E122*J122,2)</f>
        <v>2942.76</v>
      </c>
      <c r="L122" s="169">
        <v>21</v>
      </c>
      <c r="M122" s="169">
        <f>G122*(1+L122/100)</f>
        <v>0</v>
      </c>
      <c r="N122" s="169">
        <v>1.2999999999999999E-4</v>
      </c>
      <c r="O122" s="169">
        <f>ROUND(E122*N122,2)</f>
        <v>0</v>
      </c>
      <c r="P122" s="169">
        <v>0</v>
      </c>
      <c r="Q122" s="169">
        <f>ROUND(E122*P122,2)</f>
        <v>0</v>
      </c>
      <c r="R122" s="169" t="s">
        <v>330</v>
      </c>
      <c r="S122" s="169" t="s">
        <v>141</v>
      </c>
      <c r="T122" s="170" t="s">
        <v>207</v>
      </c>
      <c r="U122" s="156">
        <v>6.2</v>
      </c>
      <c r="V122" s="156">
        <f>ROUND(E122*U122,2)</f>
        <v>6.2</v>
      </c>
      <c r="W122" s="156"/>
      <c r="X122" s="156" t="s">
        <v>208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209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2" t="s">
        <v>724</v>
      </c>
      <c r="D123" s="253"/>
      <c r="E123" s="253"/>
      <c r="F123" s="253"/>
      <c r="G123" s="253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39"/>
      <c r="D124" s="240"/>
      <c r="E124" s="240"/>
      <c r="F124" s="240"/>
      <c r="G124" s="240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147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64">
        <v>28</v>
      </c>
      <c r="B125" s="165" t="s">
        <v>729</v>
      </c>
      <c r="C125" s="174" t="s">
        <v>730</v>
      </c>
      <c r="D125" s="166" t="s">
        <v>221</v>
      </c>
      <c r="E125" s="167">
        <v>110</v>
      </c>
      <c r="F125" s="168"/>
      <c r="G125" s="169">
        <f>ROUND(E125*F125,2)</f>
        <v>0</v>
      </c>
      <c r="H125" s="168">
        <v>3.65</v>
      </c>
      <c r="I125" s="169">
        <f>ROUND(E125*H125,2)</f>
        <v>401.5</v>
      </c>
      <c r="J125" s="168">
        <v>37.549999999999997</v>
      </c>
      <c r="K125" s="169">
        <f>ROUND(E125*J125,2)</f>
        <v>4130.5</v>
      </c>
      <c r="L125" s="169">
        <v>21</v>
      </c>
      <c r="M125" s="169">
        <f>G125*(1+L125/100)</f>
        <v>0</v>
      </c>
      <c r="N125" s="169">
        <v>0</v>
      </c>
      <c r="O125" s="169">
        <f>ROUND(E125*N125,2)</f>
        <v>0</v>
      </c>
      <c r="P125" s="169">
        <v>0</v>
      </c>
      <c r="Q125" s="169">
        <f>ROUND(E125*P125,2)</f>
        <v>0</v>
      </c>
      <c r="R125" s="169" t="s">
        <v>330</v>
      </c>
      <c r="S125" s="169" t="s">
        <v>141</v>
      </c>
      <c r="T125" s="170" t="s">
        <v>207</v>
      </c>
      <c r="U125" s="156">
        <v>7.9000000000000001E-2</v>
      </c>
      <c r="V125" s="156">
        <f>ROUND(E125*U125,2)</f>
        <v>8.69</v>
      </c>
      <c r="W125" s="156"/>
      <c r="X125" s="156" t="s">
        <v>208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209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52" t="s">
        <v>724</v>
      </c>
      <c r="D126" s="253"/>
      <c r="E126" s="253"/>
      <c r="F126" s="253"/>
      <c r="G126" s="253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223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0" t="s">
        <v>731</v>
      </c>
      <c r="D127" s="178"/>
      <c r="E127" s="179">
        <v>110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211</v>
      </c>
      <c r="AH127" s="147">
        <v>5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39"/>
      <c r="D128" s="240"/>
      <c r="E128" s="240"/>
      <c r="F128" s="240"/>
      <c r="G128" s="240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1" x14ac:dyDescent="0.2">
      <c r="A129" s="164">
        <v>29</v>
      </c>
      <c r="B129" s="165" t="s">
        <v>732</v>
      </c>
      <c r="C129" s="174" t="s">
        <v>733</v>
      </c>
      <c r="D129" s="166" t="s">
        <v>728</v>
      </c>
      <c r="E129" s="167">
        <v>1</v>
      </c>
      <c r="F129" s="168"/>
      <c r="G129" s="169">
        <f>ROUND(E129*F129,2)</f>
        <v>0</v>
      </c>
      <c r="H129" s="168">
        <v>365.17</v>
      </c>
      <c r="I129" s="169">
        <f>ROUND(E129*H129,2)</f>
        <v>365.17</v>
      </c>
      <c r="J129" s="168">
        <v>3369.83</v>
      </c>
      <c r="K129" s="169">
        <f>ROUND(E129*J129,2)</f>
        <v>3369.83</v>
      </c>
      <c r="L129" s="169">
        <v>21</v>
      </c>
      <c r="M129" s="169">
        <f>G129*(1+L129/100)</f>
        <v>0</v>
      </c>
      <c r="N129" s="169">
        <v>1.7000000000000001E-4</v>
      </c>
      <c r="O129" s="169">
        <f>ROUND(E129*N129,2)</f>
        <v>0</v>
      </c>
      <c r="P129" s="169">
        <v>0</v>
      </c>
      <c r="Q129" s="169">
        <f>ROUND(E129*P129,2)</f>
        <v>0</v>
      </c>
      <c r="R129" s="169" t="s">
        <v>330</v>
      </c>
      <c r="S129" s="169" t="s">
        <v>141</v>
      </c>
      <c r="T129" s="170" t="s">
        <v>207</v>
      </c>
      <c r="U129" s="156">
        <v>7.1</v>
      </c>
      <c r="V129" s="156">
        <f>ROUND(E129*U129,2)</f>
        <v>7.1</v>
      </c>
      <c r="W129" s="156"/>
      <c r="X129" s="156" t="s">
        <v>208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209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2" t="s">
        <v>724</v>
      </c>
      <c r="D130" s="253"/>
      <c r="E130" s="253"/>
      <c r="F130" s="253"/>
      <c r="G130" s="253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39"/>
      <c r="D131" s="240"/>
      <c r="E131" s="240"/>
      <c r="F131" s="240"/>
      <c r="G131" s="240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147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64">
        <v>30</v>
      </c>
      <c r="B132" s="165" t="s">
        <v>734</v>
      </c>
      <c r="C132" s="174" t="s">
        <v>735</v>
      </c>
      <c r="D132" s="166" t="s">
        <v>221</v>
      </c>
      <c r="E132" s="167">
        <v>54</v>
      </c>
      <c r="F132" s="168"/>
      <c r="G132" s="169">
        <f>ROUND(E132*F132,2)</f>
        <v>0</v>
      </c>
      <c r="H132" s="168">
        <v>6.48</v>
      </c>
      <c r="I132" s="169">
        <f>ROUND(E132*H132,2)</f>
        <v>349.92</v>
      </c>
      <c r="J132" s="168">
        <v>43.72</v>
      </c>
      <c r="K132" s="169">
        <f>ROUND(E132*J132,2)</f>
        <v>2360.88</v>
      </c>
      <c r="L132" s="169">
        <v>21</v>
      </c>
      <c r="M132" s="169">
        <f>G132*(1+L132/100)</f>
        <v>0</v>
      </c>
      <c r="N132" s="169">
        <v>0</v>
      </c>
      <c r="O132" s="169">
        <f>ROUND(E132*N132,2)</f>
        <v>0</v>
      </c>
      <c r="P132" s="169">
        <v>0</v>
      </c>
      <c r="Q132" s="169">
        <f>ROUND(E132*P132,2)</f>
        <v>0</v>
      </c>
      <c r="R132" s="169" t="s">
        <v>330</v>
      </c>
      <c r="S132" s="169" t="s">
        <v>141</v>
      </c>
      <c r="T132" s="170" t="s">
        <v>207</v>
      </c>
      <c r="U132" s="156">
        <v>9.1999999999999998E-2</v>
      </c>
      <c r="V132" s="156">
        <f>ROUND(E132*U132,2)</f>
        <v>4.97</v>
      </c>
      <c r="W132" s="156"/>
      <c r="X132" s="156" t="s">
        <v>208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209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2" t="s">
        <v>724</v>
      </c>
      <c r="D133" s="253"/>
      <c r="E133" s="253"/>
      <c r="F133" s="253"/>
      <c r="G133" s="253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223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0" t="s">
        <v>736</v>
      </c>
      <c r="D134" s="178"/>
      <c r="E134" s="179">
        <v>54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211</v>
      </c>
      <c r="AH134" s="147">
        <v>5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39"/>
      <c r="D135" s="240"/>
      <c r="E135" s="240"/>
      <c r="F135" s="240"/>
      <c r="G135" s="240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147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33.75" outlineLevel="1" x14ac:dyDescent="0.2">
      <c r="A136" s="164">
        <v>31</v>
      </c>
      <c r="B136" s="165" t="s">
        <v>737</v>
      </c>
      <c r="C136" s="174" t="s">
        <v>738</v>
      </c>
      <c r="D136" s="166" t="s">
        <v>728</v>
      </c>
      <c r="E136" s="167">
        <v>1</v>
      </c>
      <c r="F136" s="168"/>
      <c r="G136" s="169">
        <f>ROUND(E136*F136,2)</f>
        <v>0</v>
      </c>
      <c r="H136" s="168">
        <v>616.62</v>
      </c>
      <c r="I136" s="169">
        <f>ROUND(E136*H136,2)</f>
        <v>616.62</v>
      </c>
      <c r="J136" s="168">
        <v>4133.38</v>
      </c>
      <c r="K136" s="169">
        <f>ROUND(E136*J136,2)</f>
        <v>4133.38</v>
      </c>
      <c r="L136" s="169">
        <v>21</v>
      </c>
      <c r="M136" s="169">
        <f>G136*(1+L136/100)</f>
        <v>0</v>
      </c>
      <c r="N136" s="169">
        <v>2.5000000000000001E-4</v>
      </c>
      <c r="O136" s="169">
        <f>ROUND(E136*N136,2)</f>
        <v>0</v>
      </c>
      <c r="P136" s="169">
        <v>0</v>
      </c>
      <c r="Q136" s="169">
        <f>ROUND(E136*P136,2)</f>
        <v>0</v>
      </c>
      <c r="R136" s="169" t="s">
        <v>330</v>
      </c>
      <c r="S136" s="169" t="s">
        <v>141</v>
      </c>
      <c r="T136" s="170" t="s">
        <v>207</v>
      </c>
      <c r="U136" s="156">
        <v>8.6999999999999993</v>
      </c>
      <c r="V136" s="156">
        <f>ROUND(E136*U136,2)</f>
        <v>8.6999999999999993</v>
      </c>
      <c r="W136" s="156"/>
      <c r="X136" s="156" t="s">
        <v>208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209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2" t="s">
        <v>724</v>
      </c>
      <c r="D137" s="253"/>
      <c r="E137" s="253"/>
      <c r="F137" s="253"/>
      <c r="G137" s="253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223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39"/>
      <c r="D138" s="240"/>
      <c r="E138" s="240"/>
      <c r="F138" s="240"/>
      <c r="G138" s="240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147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3.75" outlineLevel="1" x14ac:dyDescent="0.2">
      <c r="A139" s="164">
        <v>32</v>
      </c>
      <c r="B139" s="165" t="s">
        <v>739</v>
      </c>
      <c r="C139" s="174" t="s">
        <v>740</v>
      </c>
      <c r="D139" s="166" t="s">
        <v>387</v>
      </c>
      <c r="E139" s="167">
        <v>1</v>
      </c>
      <c r="F139" s="168"/>
      <c r="G139" s="169">
        <f>ROUND(E139*F139,2)</f>
        <v>0</v>
      </c>
      <c r="H139" s="168">
        <v>3409.37</v>
      </c>
      <c r="I139" s="169">
        <f>ROUND(E139*H139,2)</f>
        <v>3409.37</v>
      </c>
      <c r="J139" s="168">
        <v>10440.629999999999</v>
      </c>
      <c r="K139" s="169">
        <f>ROUND(E139*J139,2)</f>
        <v>10440.629999999999</v>
      </c>
      <c r="L139" s="169">
        <v>21</v>
      </c>
      <c r="M139" s="169">
        <f>G139*(1+L139/100)</f>
        <v>0</v>
      </c>
      <c r="N139" s="169">
        <v>2.2089799999999999</v>
      </c>
      <c r="O139" s="169">
        <f>ROUND(E139*N139,2)</f>
        <v>2.21</v>
      </c>
      <c r="P139" s="169">
        <v>0</v>
      </c>
      <c r="Q139" s="169">
        <f>ROUND(E139*P139,2)</f>
        <v>0</v>
      </c>
      <c r="R139" s="169" t="s">
        <v>330</v>
      </c>
      <c r="S139" s="169" t="s">
        <v>141</v>
      </c>
      <c r="T139" s="170" t="s">
        <v>207</v>
      </c>
      <c r="U139" s="156">
        <v>21.292000000000002</v>
      </c>
      <c r="V139" s="156">
        <f>ROUND(E139*U139,2)</f>
        <v>21.29</v>
      </c>
      <c r="W139" s="156"/>
      <c r="X139" s="156" t="s">
        <v>208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209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2" t="s">
        <v>741</v>
      </c>
      <c r="D140" s="253"/>
      <c r="E140" s="253"/>
      <c r="F140" s="253"/>
      <c r="G140" s="253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0" t="s">
        <v>742</v>
      </c>
      <c r="D141" s="178"/>
      <c r="E141" s="179">
        <v>1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211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39"/>
      <c r="D142" s="240"/>
      <c r="E142" s="240"/>
      <c r="F142" s="240"/>
      <c r="G142" s="240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147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33.75" outlineLevel="1" x14ac:dyDescent="0.2">
      <c r="A143" s="164">
        <v>33</v>
      </c>
      <c r="B143" s="165" t="s">
        <v>743</v>
      </c>
      <c r="C143" s="174" t="s">
        <v>744</v>
      </c>
      <c r="D143" s="166" t="s">
        <v>387</v>
      </c>
      <c r="E143" s="167">
        <v>4</v>
      </c>
      <c r="F143" s="168"/>
      <c r="G143" s="169">
        <f>ROUND(E143*F143,2)</f>
        <v>0</v>
      </c>
      <c r="H143" s="168">
        <v>3702.67</v>
      </c>
      <c r="I143" s="169">
        <f>ROUND(E143*H143,2)</f>
        <v>14810.68</v>
      </c>
      <c r="J143" s="168">
        <v>11417.33</v>
      </c>
      <c r="K143" s="169">
        <f>ROUND(E143*J143,2)</f>
        <v>45669.32</v>
      </c>
      <c r="L143" s="169">
        <v>21</v>
      </c>
      <c r="M143" s="169">
        <f>G143*(1+L143/100)</f>
        <v>0</v>
      </c>
      <c r="N143" s="169">
        <v>2.3528500000000001</v>
      </c>
      <c r="O143" s="169">
        <f>ROUND(E143*N143,2)</f>
        <v>9.41</v>
      </c>
      <c r="P143" s="169">
        <v>0</v>
      </c>
      <c r="Q143" s="169">
        <f>ROUND(E143*P143,2)</f>
        <v>0</v>
      </c>
      <c r="R143" s="169" t="s">
        <v>330</v>
      </c>
      <c r="S143" s="169" t="s">
        <v>141</v>
      </c>
      <c r="T143" s="170" t="s">
        <v>207</v>
      </c>
      <c r="U143" s="156">
        <v>23.395</v>
      </c>
      <c r="V143" s="156">
        <f>ROUND(E143*U143,2)</f>
        <v>93.58</v>
      </c>
      <c r="W143" s="156"/>
      <c r="X143" s="156" t="s">
        <v>208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209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52" t="s">
        <v>741</v>
      </c>
      <c r="D144" s="253"/>
      <c r="E144" s="253"/>
      <c r="F144" s="253"/>
      <c r="G144" s="253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223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0" t="s">
        <v>745</v>
      </c>
      <c r="D145" s="178"/>
      <c r="E145" s="179">
        <v>4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211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39"/>
      <c r="D146" s="240"/>
      <c r="E146" s="240"/>
      <c r="F146" s="240"/>
      <c r="G146" s="240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147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4">
        <v>34</v>
      </c>
      <c r="B147" s="165" t="s">
        <v>746</v>
      </c>
      <c r="C147" s="174" t="s">
        <v>747</v>
      </c>
      <c r="D147" s="166" t="s">
        <v>387</v>
      </c>
      <c r="E147" s="167">
        <v>1</v>
      </c>
      <c r="F147" s="168"/>
      <c r="G147" s="169">
        <f>ROUND(E147*F147,2)</f>
        <v>0</v>
      </c>
      <c r="H147" s="168">
        <v>2923.23</v>
      </c>
      <c r="I147" s="169">
        <f>ROUND(E147*H147,2)</f>
        <v>2923.23</v>
      </c>
      <c r="J147" s="168">
        <v>8706.77</v>
      </c>
      <c r="K147" s="169">
        <f>ROUND(E147*J147,2)</f>
        <v>8706.77</v>
      </c>
      <c r="L147" s="169">
        <v>21</v>
      </c>
      <c r="M147" s="169">
        <f>G147*(1+L147/100)</f>
        <v>0</v>
      </c>
      <c r="N147" s="169">
        <v>2.3918699999999999</v>
      </c>
      <c r="O147" s="169">
        <f>ROUND(E147*N147,2)</f>
        <v>2.39</v>
      </c>
      <c r="P147" s="169">
        <v>0</v>
      </c>
      <c r="Q147" s="169">
        <f>ROUND(E147*P147,2)</f>
        <v>0</v>
      </c>
      <c r="R147" s="169" t="s">
        <v>330</v>
      </c>
      <c r="S147" s="169" t="s">
        <v>141</v>
      </c>
      <c r="T147" s="170" t="s">
        <v>207</v>
      </c>
      <c r="U147" s="156">
        <v>13.506</v>
      </c>
      <c r="V147" s="156">
        <f>ROUND(E147*U147,2)</f>
        <v>13.51</v>
      </c>
      <c r="W147" s="156"/>
      <c r="X147" s="156" t="s">
        <v>208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209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52" t="s">
        <v>748</v>
      </c>
      <c r="D148" s="253"/>
      <c r="E148" s="253"/>
      <c r="F148" s="253"/>
      <c r="G148" s="253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223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50" t="s">
        <v>749</v>
      </c>
      <c r="D149" s="251"/>
      <c r="E149" s="251"/>
      <c r="F149" s="251"/>
      <c r="G149" s="251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0" t="s">
        <v>742</v>
      </c>
      <c r="D150" s="178"/>
      <c r="E150" s="179">
        <v>1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211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39"/>
      <c r="D151" s="240"/>
      <c r="E151" s="240"/>
      <c r="F151" s="240"/>
      <c r="G151" s="240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147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64">
        <v>35</v>
      </c>
      <c r="B152" s="165" t="s">
        <v>750</v>
      </c>
      <c r="C152" s="174" t="s">
        <v>751</v>
      </c>
      <c r="D152" s="166" t="s">
        <v>387</v>
      </c>
      <c r="E152" s="167">
        <v>5</v>
      </c>
      <c r="F152" s="168"/>
      <c r="G152" s="169">
        <f>ROUND(E152*F152,2)</f>
        <v>0</v>
      </c>
      <c r="H152" s="168">
        <v>9430</v>
      </c>
      <c r="I152" s="169">
        <f>ROUND(E152*H152,2)</f>
        <v>47150</v>
      </c>
      <c r="J152" s="168">
        <v>0</v>
      </c>
      <c r="K152" s="169">
        <f>ROUND(E152*J152,2)</f>
        <v>0</v>
      </c>
      <c r="L152" s="169">
        <v>21</v>
      </c>
      <c r="M152" s="169">
        <f>G152*(1+L152/100)</f>
        <v>0</v>
      </c>
      <c r="N152" s="169">
        <v>1.6</v>
      </c>
      <c r="O152" s="169">
        <f>ROUND(E152*N152,2)</f>
        <v>8</v>
      </c>
      <c r="P152" s="169">
        <v>0</v>
      </c>
      <c r="Q152" s="169">
        <f>ROUND(E152*P152,2)</f>
        <v>0</v>
      </c>
      <c r="R152" s="169" t="s">
        <v>273</v>
      </c>
      <c r="S152" s="169" t="s">
        <v>141</v>
      </c>
      <c r="T152" s="170" t="s">
        <v>207</v>
      </c>
      <c r="U152" s="156">
        <v>0</v>
      </c>
      <c r="V152" s="156">
        <f>ROUND(E152*U152,2)</f>
        <v>0</v>
      </c>
      <c r="W152" s="156"/>
      <c r="X152" s="156" t="s">
        <v>274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275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0" t="s">
        <v>752</v>
      </c>
      <c r="D153" s="178"/>
      <c r="E153" s="179">
        <v>5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211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39"/>
      <c r="D154" s="240"/>
      <c r="E154" s="240"/>
      <c r="F154" s="240"/>
      <c r="G154" s="240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147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64">
        <v>36</v>
      </c>
      <c r="B155" s="165" t="s">
        <v>753</v>
      </c>
      <c r="C155" s="174" t="s">
        <v>754</v>
      </c>
      <c r="D155" s="166" t="s">
        <v>387</v>
      </c>
      <c r="E155" s="167">
        <v>2</v>
      </c>
      <c r="F155" s="168"/>
      <c r="G155" s="169">
        <f>ROUND(E155*F155,2)</f>
        <v>0</v>
      </c>
      <c r="H155" s="168">
        <v>1376</v>
      </c>
      <c r="I155" s="169">
        <f>ROUND(E155*H155,2)</f>
        <v>2752</v>
      </c>
      <c r="J155" s="168">
        <v>0</v>
      </c>
      <c r="K155" s="169">
        <f>ROUND(E155*J155,2)</f>
        <v>0</v>
      </c>
      <c r="L155" s="169">
        <v>21</v>
      </c>
      <c r="M155" s="169">
        <f>G155*(1+L155/100)</f>
        <v>0</v>
      </c>
      <c r="N155" s="169">
        <v>0.25</v>
      </c>
      <c r="O155" s="169">
        <f>ROUND(E155*N155,2)</f>
        <v>0.5</v>
      </c>
      <c r="P155" s="169">
        <v>0</v>
      </c>
      <c r="Q155" s="169">
        <f>ROUND(E155*P155,2)</f>
        <v>0</v>
      </c>
      <c r="R155" s="169" t="s">
        <v>273</v>
      </c>
      <c r="S155" s="169" t="s">
        <v>141</v>
      </c>
      <c r="T155" s="170" t="s">
        <v>207</v>
      </c>
      <c r="U155" s="156">
        <v>0</v>
      </c>
      <c r="V155" s="156">
        <f>ROUND(E155*U155,2)</f>
        <v>0</v>
      </c>
      <c r="W155" s="156"/>
      <c r="X155" s="156" t="s">
        <v>274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275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0" t="s">
        <v>755</v>
      </c>
      <c r="D156" s="178"/>
      <c r="E156" s="179">
        <v>2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211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39"/>
      <c r="D157" s="240"/>
      <c r="E157" s="240"/>
      <c r="F157" s="240"/>
      <c r="G157" s="240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147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64">
        <v>37</v>
      </c>
      <c r="B158" s="165" t="s">
        <v>756</v>
      </c>
      <c r="C158" s="174" t="s">
        <v>757</v>
      </c>
      <c r="D158" s="166" t="s">
        <v>387</v>
      </c>
      <c r="E158" s="167">
        <v>1</v>
      </c>
      <c r="F158" s="168"/>
      <c r="G158" s="169">
        <f>ROUND(E158*F158,2)</f>
        <v>0</v>
      </c>
      <c r="H158" s="168">
        <v>2610</v>
      </c>
      <c r="I158" s="169">
        <f>ROUND(E158*H158,2)</f>
        <v>2610</v>
      </c>
      <c r="J158" s="168">
        <v>0</v>
      </c>
      <c r="K158" s="169">
        <f>ROUND(E158*J158,2)</f>
        <v>0</v>
      </c>
      <c r="L158" s="169">
        <v>21</v>
      </c>
      <c r="M158" s="169">
        <f>G158*(1+L158/100)</f>
        <v>0</v>
      </c>
      <c r="N158" s="169">
        <v>0.58499999999999996</v>
      </c>
      <c r="O158" s="169">
        <f>ROUND(E158*N158,2)</f>
        <v>0.59</v>
      </c>
      <c r="P158" s="169">
        <v>0</v>
      </c>
      <c r="Q158" s="169">
        <f>ROUND(E158*P158,2)</f>
        <v>0</v>
      </c>
      <c r="R158" s="169" t="s">
        <v>273</v>
      </c>
      <c r="S158" s="169" t="s">
        <v>141</v>
      </c>
      <c r="T158" s="170" t="s">
        <v>207</v>
      </c>
      <c r="U158" s="156">
        <v>0</v>
      </c>
      <c r="V158" s="156">
        <f>ROUND(E158*U158,2)</f>
        <v>0</v>
      </c>
      <c r="W158" s="156"/>
      <c r="X158" s="156" t="s">
        <v>274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275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0" t="s">
        <v>742</v>
      </c>
      <c r="D159" s="178"/>
      <c r="E159" s="179">
        <v>1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211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39"/>
      <c r="D160" s="240"/>
      <c r="E160" s="240"/>
      <c r="F160" s="240"/>
      <c r="G160" s="240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147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64">
        <v>38</v>
      </c>
      <c r="B161" s="165" t="s">
        <v>758</v>
      </c>
      <c r="C161" s="174" t="s">
        <v>759</v>
      </c>
      <c r="D161" s="166" t="s">
        <v>387</v>
      </c>
      <c r="E161" s="167">
        <v>5</v>
      </c>
      <c r="F161" s="168"/>
      <c r="G161" s="169">
        <f>ROUND(E161*F161,2)</f>
        <v>0</v>
      </c>
      <c r="H161" s="168">
        <v>4000</v>
      </c>
      <c r="I161" s="169">
        <f>ROUND(E161*H161,2)</f>
        <v>20000</v>
      </c>
      <c r="J161" s="168">
        <v>0</v>
      </c>
      <c r="K161" s="169">
        <f>ROUND(E161*J161,2)</f>
        <v>0</v>
      </c>
      <c r="L161" s="169">
        <v>21</v>
      </c>
      <c r="M161" s="169">
        <f>G161*(1+L161/100)</f>
        <v>0</v>
      </c>
      <c r="N161" s="169">
        <v>0.39300000000000002</v>
      </c>
      <c r="O161" s="169">
        <f>ROUND(E161*N161,2)</f>
        <v>1.97</v>
      </c>
      <c r="P161" s="169">
        <v>0</v>
      </c>
      <c r="Q161" s="169">
        <f>ROUND(E161*P161,2)</f>
        <v>0</v>
      </c>
      <c r="R161" s="169"/>
      <c r="S161" s="169" t="s">
        <v>191</v>
      </c>
      <c r="T161" s="170" t="s">
        <v>207</v>
      </c>
      <c r="U161" s="156">
        <v>0</v>
      </c>
      <c r="V161" s="156">
        <f>ROUND(E161*U161,2)</f>
        <v>0</v>
      </c>
      <c r="W161" s="156"/>
      <c r="X161" s="156" t="s">
        <v>274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275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0" t="s">
        <v>752</v>
      </c>
      <c r="D162" s="178"/>
      <c r="E162" s="179">
        <v>5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211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39"/>
      <c r="D163" s="240"/>
      <c r="E163" s="240"/>
      <c r="F163" s="240"/>
      <c r="G163" s="240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147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64">
        <v>39</v>
      </c>
      <c r="B164" s="165" t="s">
        <v>760</v>
      </c>
      <c r="C164" s="174" t="s">
        <v>761</v>
      </c>
      <c r="D164" s="166" t="s">
        <v>387</v>
      </c>
      <c r="E164" s="167">
        <v>2</v>
      </c>
      <c r="F164" s="168"/>
      <c r="G164" s="169">
        <f>ROUND(E164*F164,2)</f>
        <v>0</v>
      </c>
      <c r="H164" s="168">
        <v>188</v>
      </c>
      <c r="I164" s="169">
        <f>ROUND(E164*H164,2)</f>
        <v>376</v>
      </c>
      <c r="J164" s="168">
        <v>0</v>
      </c>
      <c r="K164" s="169">
        <f>ROUND(E164*J164,2)</f>
        <v>0</v>
      </c>
      <c r="L164" s="169">
        <v>21</v>
      </c>
      <c r="M164" s="169">
        <f>G164*(1+L164/100)</f>
        <v>0</v>
      </c>
      <c r="N164" s="169">
        <v>2.8000000000000001E-2</v>
      </c>
      <c r="O164" s="169">
        <f>ROUND(E164*N164,2)</f>
        <v>0.06</v>
      </c>
      <c r="P164" s="169">
        <v>0</v>
      </c>
      <c r="Q164" s="169">
        <f>ROUND(E164*P164,2)</f>
        <v>0</v>
      </c>
      <c r="R164" s="169" t="s">
        <v>273</v>
      </c>
      <c r="S164" s="169" t="s">
        <v>141</v>
      </c>
      <c r="T164" s="170" t="s">
        <v>207</v>
      </c>
      <c r="U164" s="156">
        <v>0</v>
      </c>
      <c r="V164" s="156">
        <f>ROUND(E164*U164,2)</f>
        <v>0</v>
      </c>
      <c r="W164" s="156"/>
      <c r="X164" s="156" t="s">
        <v>274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275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0" t="s">
        <v>755</v>
      </c>
      <c r="D165" s="178"/>
      <c r="E165" s="179">
        <v>2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211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39"/>
      <c r="D166" s="240"/>
      <c r="E166" s="240"/>
      <c r="F166" s="240"/>
      <c r="G166" s="240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147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64">
        <v>40</v>
      </c>
      <c r="B167" s="165" t="s">
        <v>762</v>
      </c>
      <c r="C167" s="174" t="s">
        <v>763</v>
      </c>
      <c r="D167" s="166" t="s">
        <v>387</v>
      </c>
      <c r="E167" s="167">
        <v>2</v>
      </c>
      <c r="F167" s="168"/>
      <c r="G167" s="169">
        <f>ROUND(E167*F167,2)</f>
        <v>0</v>
      </c>
      <c r="H167" s="168">
        <v>218.5</v>
      </c>
      <c r="I167" s="169">
        <f>ROUND(E167*H167,2)</f>
        <v>437</v>
      </c>
      <c r="J167" s="168">
        <v>0</v>
      </c>
      <c r="K167" s="169">
        <f>ROUND(E167*J167,2)</f>
        <v>0</v>
      </c>
      <c r="L167" s="169">
        <v>21</v>
      </c>
      <c r="M167" s="169">
        <f>G167*(1+L167/100)</f>
        <v>0</v>
      </c>
      <c r="N167" s="169">
        <v>0.04</v>
      </c>
      <c r="O167" s="169">
        <f>ROUND(E167*N167,2)</f>
        <v>0.08</v>
      </c>
      <c r="P167" s="169">
        <v>0</v>
      </c>
      <c r="Q167" s="169">
        <f>ROUND(E167*P167,2)</f>
        <v>0</v>
      </c>
      <c r="R167" s="169" t="s">
        <v>273</v>
      </c>
      <c r="S167" s="169" t="s">
        <v>141</v>
      </c>
      <c r="T167" s="170" t="s">
        <v>207</v>
      </c>
      <c r="U167" s="156">
        <v>0</v>
      </c>
      <c r="V167" s="156">
        <f>ROUND(E167*U167,2)</f>
        <v>0</v>
      </c>
      <c r="W167" s="156"/>
      <c r="X167" s="156" t="s">
        <v>274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275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0" t="s">
        <v>755</v>
      </c>
      <c r="D168" s="178"/>
      <c r="E168" s="179">
        <v>2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211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39"/>
      <c r="D169" s="240"/>
      <c r="E169" s="240"/>
      <c r="F169" s="240"/>
      <c r="G169" s="240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147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64">
        <v>41</v>
      </c>
      <c r="B170" s="165" t="s">
        <v>764</v>
      </c>
      <c r="C170" s="174" t="s">
        <v>765</v>
      </c>
      <c r="D170" s="166" t="s">
        <v>387</v>
      </c>
      <c r="E170" s="167">
        <v>1</v>
      </c>
      <c r="F170" s="168"/>
      <c r="G170" s="169">
        <f>ROUND(E170*F170,2)</f>
        <v>0</v>
      </c>
      <c r="H170" s="168">
        <v>250</v>
      </c>
      <c r="I170" s="169">
        <f>ROUND(E170*H170,2)</f>
        <v>250</v>
      </c>
      <c r="J170" s="168">
        <v>0</v>
      </c>
      <c r="K170" s="169">
        <f>ROUND(E170*J170,2)</f>
        <v>0</v>
      </c>
      <c r="L170" s="169">
        <v>21</v>
      </c>
      <c r="M170" s="169">
        <f>G170*(1+L170/100)</f>
        <v>0</v>
      </c>
      <c r="N170" s="169">
        <v>5.3999999999999999E-2</v>
      </c>
      <c r="O170" s="169">
        <f>ROUND(E170*N170,2)</f>
        <v>0.05</v>
      </c>
      <c r="P170" s="169">
        <v>0</v>
      </c>
      <c r="Q170" s="169">
        <f>ROUND(E170*P170,2)</f>
        <v>0</v>
      </c>
      <c r="R170" s="169" t="s">
        <v>273</v>
      </c>
      <c r="S170" s="169" t="s">
        <v>141</v>
      </c>
      <c r="T170" s="170" t="s">
        <v>207</v>
      </c>
      <c r="U170" s="156">
        <v>0</v>
      </c>
      <c r="V170" s="156">
        <f>ROUND(E170*U170,2)</f>
        <v>0</v>
      </c>
      <c r="W170" s="156"/>
      <c r="X170" s="156" t="s">
        <v>274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275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0" t="s">
        <v>742</v>
      </c>
      <c r="D171" s="178"/>
      <c r="E171" s="179">
        <v>1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211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39"/>
      <c r="D172" s="240"/>
      <c r="E172" s="240"/>
      <c r="F172" s="240"/>
      <c r="G172" s="240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4">
        <v>42</v>
      </c>
      <c r="B173" s="165" t="s">
        <v>766</v>
      </c>
      <c r="C173" s="174" t="s">
        <v>767</v>
      </c>
      <c r="D173" s="166" t="s">
        <v>387</v>
      </c>
      <c r="E173" s="167">
        <v>6</v>
      </c>
      <c r="F173" s="168"/>
      <c r="G173" s="169">
        <f>ROUND(E173*F173,2)</f>
        <v>0</v>
      </c>
      <c r="H173" s="168">
        <v>11.04</v>
      </c>
      <c r="I173" s="169">
        <f>ROUND(E173*H173,2)</f>
        <v>66.239999999999995</v>
      </c>
      <c r="J173" s="168">
        <v>548.96</v>
      </c>
      <c r="K173" s="169">
        <f>ROUND(E173*J173,2)</f>
        <v>3293.76</v>
      </c>
      <c r="L173" s="169">
        <v>21</v>
      </c>
      <c r="M173" s="169">
        <f>G173*(1+L173/100)</f>
        <v>0</v>
      </c>
      <c r="N173" s="169">
        <v>9.3600000000000003E-3</v>
      </c>
      <c r="O173" s="169">
        <f>ROUND(E173*N173,2)</f>
        <v>0.06</v>
      </c>
      <c r="P173" s="169">
        <v>0</v>
      </c>
      <c r="Q173" s="169">
        <f>ROUND(E173*P173,2)</f>
        <v>0</v>
      </c>
      <c r="R173" s="169"/>
      <c r="S173" s="169" t="s">
        <v>141</v>
      </c>
      <c r="T173" s="170" t="s">
        <v>207</v>
      </c>
      <c r="U173" s="156">
        <v>1.18</v>
      </c>
      <c r="V173" s="156">
        <f>ROUND(E173*U173,2)</f>
        <v>7.08</v>
      </c>
      <c r="W173" s="156"/>
      <c r="X173" s="156" t="s">
        <v>208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209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0" t="s">
        <v>768</v>
      </c>
      <c r="D174" s="178"/>
      <c r="E174" s="179">
        <v>6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211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39"/>
      <c r="D175" s="240"/>
      <c r="E175" s="240"/>
      <c r="F175" s="240"/>
      <c r="G175" s="240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147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64">
        <v>43</v>
      </c>
      <c r="B176" s="165" t="s">
        <v>769</v>
      </c>
      <c r="C176" s="174" t="s">
        <v>770</v>
      </c>
      <c r="D176" s="166" t="s">
        <v>387</v>
      </c>
      <c r="E176" s="167">
        <v>6</v>
      </c>
      <c r="F176" s="168"/>
      <c r="G176" s="169">
        <f>ROUND(E176*F176,2)</f>
        <v>0</v>
      </c>
      <c r="H176" s="168">
        <v>3635</v>
      </c>
      <c r="I176" s="169">
        <f>ROUND(E176*H176,2)</f>
        <v>21810</v>
      </c>
      <c r="J176" s="168">
        <v>0</v>
      </c>
      <c r="K176" s="169">
        <f>ROUND(E176*J176,2)</f>
        <v>0</v>
      </c>
      <c r="L176" s="169">
        <v>21</v>
      </c>
      <c r="M176" s="169">
        <f>G176*(1+L176/100)</f>
        <v>0</v>
      </c>
      <c r="N176" s="169">
        <v>0.158</v>
      </c>
      <c r="O176" s="169">
        <f>ROUND(E176*N176,2)</f>
        <v>0.95</v>
      </c>
      <c r="P176" s="169">
        <v>0</v>
      </c>
      <c r="Q176" s="169">
        <f>ROUND(E176*P176,2)</f>
        <v>0</v>
      </c>
      <c r="R176" s="169" t="s">
        <v>273</v>
      </c>
      <c r="S176" s="169" t="s">
        <v>141</v>
      </c>
      <c r="T176" s="170" t="s">
        <v>207</v>
      </c>
      <c r="U176" s="156">
        <v>0</v>
      </c>
      <c r="V176" s="156">
        <f>ROUND(E176*U176,2)</f>
        <v>0</v>
      </c>
      <c r="W176" s="156"/>
      <c r="X176" s="156" t="s">
        <v>274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275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0" t="s">
        <v>768</v>
      </c>
      <c r="D177" s="178"/>
      <c r="E177" s="179">
        <v>6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211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39"/>
      <c r="D178" s="240"/>
      <c r="E178" s="240"/>
      <c r="F178" s="240"/>
      <c r="G178" s="240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147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4">
        <v>44</v>
      </c>
      <c r="B179" s="165" t="s">
        <v>771</v>
      </c>
      <c r="C179" s="174" t="s">
        <v>772</v>
      </c>
      <c r="D179" s="166" t="s">
        <v>221</v>
      </c>
      <c r="E179" s="167">
        <v>265</v>
      </c>
      <c r="F179" s="168"/>
      <c r="G179" s="169">
        <f>ROUND(E179*F179,2)</f>
        <v>0</v>
      </c>
      <c r="H179" s="168">
        <v>3.9</v>
      </c>
      <c r="I179" s="169">
        <f>ROUND(E179*H179,2)</f>
        <v>1033.5</v>
      </c>
      <c r="J179" s="168">
        <v>9.6</v>
      </c>
      <c r="K179" s="169">
        <f>ROUND(E179*J179,2)</f>
        <v>2544</v>
      </c>
      <c r="L179" s="169">
        <v>21</v>
      </c>
      <c r="M179" s="169">
        <f>G179*(1+L179/100)</f>
        <v>0</v>
      </c>
      <c r="N179" s="169">
        <v>0</v>
      </c>
      <c r="O179" s="169">
        <f>ROUND(E179*N179,2)</f>
        <v>0</v>
      </c>
      <c r="P179" s="169">
        <v>0</v>
      </c>
      <c r="Q179" s="169">
        <f>ROUND(E179*P179,2)</f>
        <v>0</v>
      </c>
      <c r="R179" s="169" t="s">
        <v>330</v>
      </c>
      <c r="S179" s="169" t="s">
        <v>141</v>
      </c>
      <c r="T179" s="170" t="s">
        <v>207</v>
      </c>
      <c r="U179" s="156">
        <v>2.5999999999999999E-2</v>
      </c>
      <c r="V179" s="156">
        <f>ROUND(E179*U179,2)</f>
        <v>6.89</v>
      </c>
      <c r="W179" s="156"/>
      <c r="X179" s="156" t="s">
        <v>208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209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0" t="s">
        <v>773</v>
      </c>
      <c r="D180" s="178"/>
      <c r="E180" s="179">
        <v>265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211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39"/>
      <c r="D181" s="240"/>
      <c r="E181" s="240"/>
      <c r="F181" s="240"/>
      <c r="G181" s="240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147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64">
        <v>45</v>
      </c>
      <c r="B182" s="165" t="s">
        <v>774</v>
      </c>
      <c r="C182" s="174" t="s">
        <v>775</v>
      </c>
      <c r="D182" s="166" t="s">
        <v>776</v>
      </c>
      <c r="E182" s="167">
        <v>7</v>
      </c>
      <c r="F182" s="168"/>
      <c r="G182" s="169">
        <f>ROUND(E182*F182,2)</f>
        <v>0</v>
      </c>
      <c r="H182" s="168">
        <v>0</v>
      </c>
      <c r="I182" s="169">
        <f>ROUND(E182*H182,2)</f>
        <v>0</v>
      </c>
      <c r="J182" s="168">
        <v>1000</v>
      </c>
      <c r="K182" s="169">
        <f>ROUND(E182*J182,2)</f>
        <v>7000</v>
      </c>
      <c r="L182" s="169">
        <v>21</v>
      </c>
      <c r="M182" s="169">
        <f>G182*(1+L182/100)</f>
        <v>0</v>
      </c>
      <c r="N182" s="169">
        <v>0</v>
      </c>
      <c r="O182" s="169">
        <f>ROUND(E182*N182,2)</f>
        <v>0</v>
      </c>
      <c r="P182" s="169">
        <v>0</v>
      </c>
      <c r="Q182" s="169">
        <f>ROUND(E182*P182,2)</f>
        <v>0</v>
      </c>
      <c r="R182" s="169"/>
      <c r="S182" s="169" t="s">
        <v>191</v>
      </c>
      <c r="T182" s="170" t="s">
        <v>142</v>
      </c>
      <c r="U182" s="156">
        <v>0</v>
      </c>
      <c r="V182" s="156">
        <f>ROUND(E182*U182,2)</f>
        <v>0</v>
      </c>
      <c r="W182" s="156"/>
      <c r="X182" s="156" t="s">
        <v>208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209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0" t="s">
        <v>777</v>
      </c>
      <c r="D183" s="178"/>
      <c r="E183" s="179">
        <v>7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211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39"/>
      <c r="D184" s="240"/>
      <c r="E184" s="240"/>
      <c r="F184" s="240"/>
      <c r="G184" s="240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147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64">
        <v>46</v>
      </c>
      <c r="B185" s="165" t="s">
        <v>778</v>
      </c>
      <c r="C185" s="174" t="s">
        <v>779</v>
      </c>
      <c r="D185" s="166" t="s">
        <v>776</v>
      </c>
      <c r="E185" s="167">
        <v>1</v>
      </c>
      <c r="F185" s="168"/>
      <c r="G185" s="169">
        <f>ROUND(E185*F185,2)</f>
        <v>0</v>
      </c>
      <c r="H185" s="168">
        <v>0</v>
      </c>
      <c r="I185" s="169">
        <f>ROUND(E185*H185,2)</f>
        <v>0</v>
      </c>
      <c r="J185" s="168">
        <v>1200</v>
      </c>
      <c r="K185" s="169">
        <f>ROUND(E185*J185,2)</f>
        <v>1200</v>
      </c>
      <c r="L185" s="169">
        <v>21</v>
      </c>
      <c r="M185" s="169">
        <f>G185*(1+L185/100)</f>
        <v>0</v>
      </c>
      <c r="N185" s="169">
        <v>0</v>
      </c>
      <c r="O185" s="169">
        <f>ROUND(E185*N185,2)</f>
        <v>0</v>
      </c>
      <c r="P185" s="169">
        <v>0</v>
      </c>
      <c r="Q185" s="169">
        <f>ROUND(E185*P185,2)</f>
        <v>0</v>
      </c>
      <c r="R185" s="169"/>
      <c r="S185" s="169" t="s">
        <v>191</v>
      </c>
      <c r="T185" s="170" t="s">
        <v>142</v>
      </c>
      <c r="U185" s="156">
        <v>0</v>
      </c>
      <c r="V185" s="156">
        <f>ROUND(E185*U185,2)</f>
        <v>0</v>
      </c>
      <c r="W185" s="156"/>
      <c r="X185" s="156" t="s">
        <v>208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209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0" t="s">
        <v>742</v>
      </c>
      <c r="D186" s="178"/>
      <c r="E186" s="179">
        <v>1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211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39"/>
      <c r="D187" s="240"/>
      <c r="E187" s="240"/>
      <c r="F187" s="240"/>
      <c r="G187" s="240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147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64">
        <v>47</v>
      </c>
      <c r="B188" s="165" t="s">
        <v>780</v>
      </c>
      <c r="C188" s="174" t="s">
        <v>781</v>
      </c>
      <c r="D188" s="166" t="s">
        <v>776</v>
      </c>
      <c r="E188" s="167">
        <v>2</v>
      </c>
      <c r="F188" s="168"/>
      <c r="G188" s="169">
        <f>ROUND(E188*F188,2)</f>
        <v>0</v>
      </c>
      <c r="H188" s="168">
        <v>0</v>
      </c>
      <c r="I188" s="169">
        <f>ROUND(E188*H188,2)</f>
        <v>0</v>
      </c>
      <c r="J188" s="168">
        <v>1500</v>
      </c>
      <c r="K188" s="169">
        <f>ROUND(E188*J188,2)</f>
        <v>3000</v>
      </c>
      <c r="L188" s="169">
        <v>21</v>
      </c>
      <c r="M188" s="169">
        <f>G188*(1+L188/100)</f>
        <v>0</v>
      </c>
      <c r="N188" s="169">
        <v>0</v>
      </c>
      <c r="O188" s="169">
        <f>ROUND(E188*N188,2)</f>
        <v>0</v>
      </c>
      <c r="P188" s="169">
        <v>0</v>
      </c>
      <c r="Q188" s="169">
        <f>ROUND(E188*P188,2)</f>
        <v>0</v>
      </c>
      <c r="R188" s="169"/>
      <c r="S188" s="169" t="s">
        <v>191</v>
      </c>
      <c r="T188" s="170" t="s">
        <v>142</v>
      </c>
      <c r="U188" s="156">
        <v>0</v>
      </c>
      <c r="V188" s="156">
        <f>ROUND(E188*U188,2)</f>
        <v>0</v>
      </c>
      <c r="W188" s="156"/>
      <c r="X188" s="156" t="s">
        <v>208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209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0" t="s">
        <v>755</v>
      </c>
      <c r="D189" s="178"/>
      <c r="E189" s="179">
        <v>2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211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39"/>
      <c r="D190" s="240"/>
      <c r="E190" s="240"/>
      <c r="F190" s="240"/>
      <c r="G190" s="240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147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64">
        <v>48</v>
      </c>
      <c r="B191" s="165" t="s">
        <v>782</v>
      </c>
      <c r="C191" s="174" t="s">
        <v>783</v>
      </c>
      <c r="D191" s="166" t="s">
        <v>387</v>
      </c>
      <c r="E191" s="167">
        <v>1</v>
      </c>
      <c r="F191" s="168"/>
      <c r="G191" s="169">
        <f>ROUND(E191*F191,2)</f>
        <v>0</v>
      </c>
      <c r="H191" s="168">
        <v>0</v>
      </c>
      <c r="I191" s="169">
        <f>ROUND(E191*H191,2)</f>
        <v>0</v>
      </c>
      <c r="J191" s="168">
        <v>266.5</v>
      </c>
      <c r="K191" s="169">
        <f>ROUND(E191*J191,2)</f>
        <v>266.5</v>
      </c>
      <c r="L191" s="169">
        <v>21</v>
      </c>
      <c r="M191" s="169">
        <f>G191*(1+L191/100)</f>
        <v>0</v>
      </c>
      <c r="N191" s="169">
        <v>0</v>
      </c>
      <c r="O191" s="169">
        <f>ROUND(E191*N191,2)</f>
        <v>0</v>
      </c>
      <c r="P191" s="169">
        <v>0</v>
      </c>
      <c r="Q191" s="169">
        <f>ROUND(E191*P191,2)</f>
        <v>0</v>
      </c>
      <c r="R191" s="169" t="s">
        <v>330</v>
      </c>
      <c r="S191" s="169" t="s">
        <v>141</v>
      </c>
      <c r="T191" s="170" t="s">
        <v>207</v>
      </c>
      <c r="U191" s="156">
        <v>0.65</v>
      </c>
      <c r="V191" s="156">
        <f>ROUND(E191*U191,2)</f>
        <v>0.65</v>
      </c>
      <c r="W191" s="156"/>
      <c r="X191" s="156" t="s">
        <v>208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209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0" t="s">
        <v>742</v>
      </c>
      <c r="D192" s="178"/>
      <c r="E192" s="179">
        <v>1</v>
      </c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211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39"/>
      <c r="D193" s="240"/>
      <c r="E193" s="240"/>
      <c r="F193" s="240"/>
      <c r="G193" s="240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147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4">
        <v>49</v>
      </c>
      <c r="B194" s="165" t="s">
        <v>784</v>
      </c>
      <c r="C194" s="174" t="s">
        <v>785</v>
      </c>
      <c r="D194" s="166" t="s">
        <v>387</v>
      </c>
      <c r="E194" s="167">
        <v>1</v>
      </c>
      <c r="F194" s="168"/>
      <c r="G194" s="169">
        <f>ROUND(E194*F194,2)</f>
        <v>0</v>
      </c>
      <c r="H194" s="168">
        <v>1718</v>
      </c>
      <c r="I194" s="169">
        <f>ROUND(E194*H194,2)</f>
        <v>1718</v>
      </c>
      <c r="J194" s="168">
        <v>0</v>
      </c>
      <c r="K194" s="169">
        <f>ROUND(E194*J194,2)</f>
        <v>0</v>
      </c>
      <c r="L194" s="169">
        <v>21</v>
      </c>
      <c r="M194" s="169">
        <f>G194*(1+L194/100)</f>
        <v>0</v>
      </c>
      <c r="N194" s="169">
        <v>1.2E-2</v>
      </c>
      <c r="O194" s="169">
        <f>ROUND(E194*N194,2)</f>
        <v>0.01</v>
      </c>
      <c r="P194" s="169">
        <v>0</v>
      </c>
      <c r="Q194" s="169">
        <f>ROUND(E194*P194,2)</f>
        <v>0</v>
      </c>
      <c r="R194" s="169" t="s">
        <v>273</v>
      </c>
      <c r="S194" s="169" t="s">
        <v>141</v>
      </c>
      <c r="T194" s="170" t="s">
        <v>207</v>
      </c>
      <c r="U194" s="156">
        <v>0</v>
      </c>
      <c r="V194" s="156">
        <f>ROUND(E194*U194,2)</f>
        <v>0</v>
      </c>
      <c r="W194" s="156"/>
      <c r="X194" s="156" t="s">
        <v>274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275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0" t="s">
        <v>742</v>
      </c>
      <c r="D195" s="178"/>
      <c r="E195" s="179">
        <v>1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211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39"/>
      <c r="D196" s="240"/>
      <c r="E196" s="240"/>
      <c r="F196" s="240"/>
      <c r="G196" s="240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147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64">
        <v>50</v>
      </c>
      <c r="B197" s="165" t="s">
        <v>786</v>
      </c>
      <c r="C197" s="174" t="s">
        <v>787</v>
      </c>
      <c r="D197" s="166" t="s">
        <v>387</v>
      </c>
      <c r="E197" s="167">
        <v>1</v>
      </c>
      <c r="F197" s="168"/>
      <c r="G197" s="169">
        <f>ROUND(E197*F197,2)</f>
        <v>0</v>
      </c>
      <c r="H197" s="168">
        <v>5455</v>
      </c>
      <c r="I197" s="169">
        <f>ROUND(E197*H197,2)</f>
        <v>5455</v>
      </c>
      <c r="J197" s="168">
        <v>0</v>
      </c>
      <c r="K197" s="169">
        <f>ROUND(E197*J197,2)</f>
        <v>0</v>
      </c>
      <c r="L197" s="169">
        <v>21</v>
      </c>
      <c r="M197" s="169">
        <f>G197*(1+L197/100)</f>
        <v>0</v>
      </c>
      <c r="N197" s="169">
        <v>2.58E-2</v>
      </c>
      <c r="O197" s="169">
        <f>ROUND(E197*N197,2)</f>
        <v>0.03</v>
      </c>
      <c r="P197" s="169">
        <v>0</v>
      </c>
      <c r="Q197" s="169">
        <f>ROUND(E197*P197,2)</f>
        <v>0</v>
      </c>
      <c r="R197" s="169" t="s">
        <v>273</v>
      </c>
      <c r="S197" s="169" t="s">
        <v>141</v>
      </c>
      <c r="T197" s="170" t="s">
        <v>207</v>
      </c>
      <c r="U197" s="156">
        <v>0</v>
      </c>
      <c r="V197" s="156">
        <f>ROUND(E197*U197,2)</f>
        <v>0</v>
      </c>
      <c r="W197" s="156"/>
      <c r="X197" s="156" t="s">
        <v>274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275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0" t="s">
        <v>742</v>
      </c>
      <c r="D198" s="178"/>
      <c r="E198" s="179">
        <v>1</v>
      </c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211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39"/>
      <c r="D199" s="240"/>
      <c r="E199" s="240"/>
      <c r="F199" s="240"/>
      <c r="G199" s="240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147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64">
        <v>51</v>
      </c>
      <c r="B200" s="165" t="s">
        <v>788</v>
      </c>
      <c r="C200" s="174" t="s">
        <v>789</v>
      </c>
      <c r="D200" s="166" t="s">
        <v>387</v>
      </c>
      <c r="E200" s="167">
        <v>1</v>
      </c>
      <c r="F200" s="168"/>
      <c r="G200" s="169">
        <f>ROUND(E200*F200,2)</f>
        <v>0</v>
      </c>
      <c r="H200" s="168">
        <v>2780</v>
      </c>
      <c r="I200" s="169">
        <f>ROUND(E200*H200,2)</f>
        <v>2780</v>
      </c>
      <c r="J200" s="168">
        <v>0</v>
      </c>
      <c r="K200" s="169">
        <f>ROUND(E200*J200,2)</f>
        <v>0</v>
      </c>
      <c r="L200" s="169">
        <v>21</v>
      </c>
      <c r="M200" s="169">
        <f>G200*(1+L200/100)</f>
        <v>0</v>
      </c>
      <c r="N200" s="169">
        <v>1.2E-2</v>
      </c>
      <c r="O200" s="169">
        <f>ROUND(E200*N200,2)</f>
        <v>0.01</v>
      </c>
      <c r="P200" s="169">
        <v>0</v>
      </c>
      <c r="Q200" s="169">
        <f>ROUND(E200*P200,2)</f>
        <v>0</v>
      </c>
      <c r="R200" s="169"/>
      <c r="S200" s="169" t="s">
        <v>191</v>
      </c>
      <c r="T200" s="170" t="s">
        <v>207</v>
      </c>
      <c r="U200" s="156">
        <v>0</v>
      </c>
      <c r="V200" s="156">
        <f>ROUND(E200*U200,2)</f>
        <v>0</v>
      </c>
      <c r="W200" s="156"/>
      <c r="X200" s="156" t="s">
        <v>274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275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0" t="s">
        <v>742</v>
      </c>
      <c r="D201" s="178"/>
      <c r="E201" s="179">
        <v>1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211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39"/>
      <c r="D202" s="240"/>
      <c r="E202" s="240"/>
      <c r="F202" s="240"/>
      <c r="G202" s="240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147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64">
        <v>52</v>
      </c>
      <c r="B203" s="165" t="s">
        <v>790</v>
      </c>
      <c r="C203" s="174" t="s">
        <v>791</v>
      </c>
      <c r="D203" s="166" t="s">
        <v>387</v>
      </c>
      <c r="E203" s="167">
        <v>1</v>
      </c>
      <c r="F203" s="168"/>
      <c r="G203" s="169">
        <f>ROUND(E203*F203,2)</f>
        <v>0</v>
      </c>
      <c r="H203" s="168">
        <v>2515</v>
      </c>
      <c r="I203" s="169">
        <f>ROUND(E203*H203,2)</f>
        <v>2515</v>
      </c>
      <c r="J203" s="168">
        <v>0</v>
      </c>
      <c r="K203" s="169">
        <f>ROUND(E203*J203,2)</f>
        <v>0</v>
      </c>
      <c r="L203" s="169">
        <v>21</v>
      </c>
      <c r="M203" s="169">
        <f>G203*(1+L203/100)</f>
        <v>0</v>
      </c>
      <c r="N203" s="169">
        <v>2.9000000000000001E-2</v>
      </c>
      <c r="O203" s="169">
        <f>ROUND(E203*N203,2)</f>
        <v>0.03</v>
      </c>
      <c r="P203" s="169">
        <v>0</v>
      </c>
      <c r="Q203" s="169">
        <f>ROUND(E203*P203,2)</f>
        <v>0</v>
      </c>
      <c r="R203" s="169" t="s">
        <v>273</v>
      </c>
      <c r="S203" s="169" t="s">
        <v>141</v>
      </c>
      <c r="T203" s="170" t="s">
        <v>207</v>
      </c>
      <c r="U203" s="156">
        <v>0</v>
      </c>
      <c r="V203" s="156">
        <f>ROUND(E203*U203,2)</f>
        <v>0</v>
      </c>
      <c r="W203" s="156"/>
      <c r="X203" s="156" t="s">
        <v>274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275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0" t="s">
        <v>742</v>
      </c>
      <c r="D204" s="178"/>
      <c r="E204" s="179">
        <v>1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211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39"/>
      <c r="D205" s="240"/>
      <c r="E205" s="240"/>
      <c r="F205" s="240"/>
      <c r="G205" s="240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147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64">
        <v>53</v>
      </c>
      <c r="B206" s="165" t="s">
        <v>792</v>
      </c>
      <c r="C206" s="174" t="s">
        <v>793</v>
      </c>
      <c r="D206" s="166" t="s">
        <v>387</v>
      </c>
      <c r="E206" s="167">
        <v>6</v>
      </c>
      <c r="F206" s="168"/>
      <c r="G206" s="169">
        <f>ROUND(E206*F206,2)</f>
        <v>0</v>
      </c>
      <c r="H206" s="168">
        <v>0</v>
      </c>
      <c r="I206" s="169">
        <f>ROUND(E206*H206,2)</f>
        <v>0</v>
      </c>
      <c r="J206" s="168">
        <v>512</v>
      </c>
      <c r="K206" s="169">
        <f>ROUND(E206*J206,2)</f>
        <v>3072</v>
      </c>
      <c r="L206" s="169">
        <v>21</v>
      </c>
      <c r="M206" s="169">
        <f>G206*(1+L206/100)</f>
        <v>0</v>
      </c>
      <c r="N206" s="169">
        <v>0</v>
      </c>
      <c r="O206" s="169">
        <f>ROUND(E206*N206,2)</f>
        <v>0</v>
      </c>
      <c r="P206" s="169">
        <v>0</v>
      </c>
      <c r="Q206" s="169">
        <f>ROUND(E206*P206,2)</f>
        <v>0</v>
      </c>
      <c r="R206" s="169" t="s">
        <v>330</v>
      </c>
      <c r="S206" s="169" t="s">
        <v>141</v>
      </c>
      <c r="T206" s="170" t="s">
        <v>207</v>
      </c>
      <c r="U206" s="156">
        <v>1.25</v>
      </c>
      <c r="V206" s="156">
        <f>ROUND(E206*U206,2)</f>
        <v>7.5</v>
      </c>
      <c r="W206" s="156"/>
      <c r="X206" s="156" t="s">
        <v>208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209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0" t="s">
        <v>768</v>
      </c>
      <c r="D207" s="178"/>
      <c r="E207" s="179">
        <v>6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211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39"/>
      <c r="D208" s="240"/>
      <c r="E208" s="240"/>
      <c r="F208" s="240"/>
      <c r="G208" s="240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147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4">
        <v>54</v>
      </c>
      <c r="B209" s="165" t="s">
        <v>794</v>
      </c>
      <c r="C209" s="174" t="s">
        <v>795</v>
      </c>
      <c r="D209" s="166" t="s">
        <v>387</v>
      </c>
      <c r="E209" s="167">
        <v>2</v>
      </c>
      <c r="F209" s="168"/>
      <c r="G209" s="169">
        <f>ROUND(E209*F209,2)</f>
        <v>0</v>
      </c>
      <c r="H209" s="168">
        <v>7825</v>
      </c>
      <c r="I209" s="169">
        <f>ROUND(E209*H209,2)</f>
        <v>15650</v>
      </c>
      <c r="J209" s="168">
        <v>0</v>
      </c>
      <c r="K209" s="169">
        <f>ROUND(E209*J209,2)</f>
        <v>0</v>
      </c>
      <c r="L209" s="169">
        <v>21</v>
      </c>
      <c r="M209" s="169">
        <f>G209*(1+L209/100)</f>
        <v>0</v>
      </c>
      <c r="N209" s="169">
        <v>2.87E-2</v>
      </c>
      <c r="O209" s="169">
        <f>ROUND(E209*N209,2)</f>
        <v>0.06</v>
      </c>
      <c r="P209" s="169">
        <v>0</v>
      </c>
      <c r="Q209" s="169">
        <f>ROUND(E209*P209,2)</f>
        <v>0</v>
      </c>
      <c r="R209" s="169"/>
      <c r="S209" s="169" t="s">
        <v>191</v>
      </c>
      <c r="T209" s="170" t="s">
        <v>207</v>
      </c>
      <c r="U209" s="156">
        <v>0</v>
      </c>
      <c r="V209" s="156">
        <f>ROUND(E209*U209,2)</f>
        <v>0</v>
      </c>
      <c r="W209" s="156"/>
      <c r="X209" s="156" t="s">
        <v>274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275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0" t="s">
        <v>755</v>
      </c>
      <c r="D210" s="178"/>
      <c r="E210" s="179">
        <v>2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211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39"/>
      <c r="D211" s="240"/>
      <c r="E211" s="240"/>
      <c r="F211" s="240"/>
      <c r="G211" s="240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147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64">
        <v>55</v>
      </c>
      <c r="B212" s="165" t="s">
        <v>796</v>
      </c>
      <c r="C212" s="174" t="s">
        <v>797</v>
      </c>
      <c r="D212" s="166" t="s">
        <v>387</v>
      </c>
      <c r="E212" s="167">
        <v>1</v>
      </c>
      <c r="F212" s="168"/>
      <c r="G212" s="169">
        <f>ROUND(E212*F212,2)</f>
        <v>0</v>
      </c>
      <c r="H212" s="168">
        <v>6725</v>
      </c>
      <c r="I212" s="169">
        <f>ROUND(E212*H212,2)</f>
        <v>6725</v>
      </c>
      <c r="J212" s="168">
        <v>0</v>
      </c>
      <c r="K212" s="169">
        <f>ROUND(E212*J212,2)</f>
        <v>0</v>
      </c>
      <c r="L212" s="169">
        <v>21</v>
      </c>
      <c r="M212" s="169">
        <f>G212*(1+L212/100)</f>
        <v>0</v>
      </c>
      <c r="N212" s="169">
        <v>2.58E-2</v>
      </c>
      <c r="O212" s="169">
        <f>ROUND(E212*N212,2)</f>
        <v>0.03</v>
      </c>
      <c r="P212" s="169">
        <v>0</v>
      </c>
      <c r="Q212" s="169">
        <f>ROUND(E212*P212,2)</f>
        <v>0</v>
      </c>
      <c r="R212" s="169"/>
      <c r="S212" s="169" t="s">
        <v>191</v>
      </c>
      <c r="T212" s="170" t="s">
        <v>207</v>
      </c>
      <c r="U212" s="156">
        <v>0</v>
      </c>
      <c r="V212" s="156">
        <f>ROUND(E212*U212,2)</f>
        <v>0</v>
      </c>
      <c r="W212" s="156"/>
      <c r="X212" s="156" t="s">
        <v>274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275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0" t="s">
        <v>742</v>
      </c>
      <c r="D213" s="178"/>
      <c r="E213" s="179">
        <v>1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211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39"/>
      <c r="D214" s="240"/>
      <c r="E214" s="240"/>
      <c r="F214" s="240"/>
      <c r="G214" s="240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147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4">
        <v>56</v>
      </c>
      <c r="B215" s="165" t="s">
        <v>798</v>
      </c>
      <c r="C215" s="174" t="s">
        <v>799</v>
      </c>
      <c r="D215" s="166" t="s">
        <v>387</v>
      </c>
      <c r="E215" s="167">
        <v>1</v>
      </c>
      <c r="F215" s="168"/>
      <c r="G215" s="169">
        <f>ROUND(E215*F215,2)</f>
        <v>0</v>
      </c>
      <c r="H215" s="168">
        <v>5555</v>
      </c>
      <c r="I215" s="169">
        <f>ROUND(E215*H215,2)</f>
        <v>5555</v>
      </c>
      <c r="J215" s="168">
        <v>0</v>
      </c>
      <c r="K215" s="169">
        <f>ROUND(E215*J215,2)</f>
        <v>0</v>
      </c>
      <c r="L215" s="169">
        <v>21</v>
      </c>
      <c r="M215" s="169">
        <f>G215*(1+L215/100)</f>
        <v>0</v>
      </c>
      <c r="N215" s="169">
        <v>2.1999999999999999E-2</v>
      </c>
      <c r="O215" s="169">
        <f>ROUND(E215*N215,2)</f>
        <v>0.02</v>
      </c>
      <c r="P215" s="169">
        <v>0</v>
      </c>
      <c r="Q215" s="169">
        <f>ROUND(E215*P215,2)</f>
        <v>0</v>
      </c>
      <c r="R215" s="169" t="s">
        <v>273</v>
      </c>
      <c r="S215" s="169" t="s">
        <v>141</v>
      </c>
      <c r="T215" s="170" t="s">
        <v>207</v>
      </c>
      <c r="U215" s="156">
        <v>0</v>
      </c>
      <c r="V215" s="156">
        <f>ROUND(E215*U215,2)</f>
        <v>0</v>
      </c>
      <c r="W215" s="156"/>
      <c r="X215" s="156" t="s">
        <v>274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275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0" t="s">
        <v>742</v>
      </c>
      <c r="D216" s="178"/>
      <c r="E216" s="179">
        <v>1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211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39"/>
      <c r="D217" s="240"/>
      <c r="E217" s="240"/>
      <c r="F217" s="240"/>
      <c r="G217" s="240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147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1" x14ac:dyDescent="0.2">
      <c r="A218" s="164">
        <v>57</v>
      </c>
      <c r="B218" s="165" t="s">
        <v>800</v>
      </c>
      <c r="C218" s="174" t="s">
        <v>801</v>
      </c>
      <c r="D218" s="166" t="s">
        <v>387</v>
      </c>
      <c r="E218" s="167">
        <v>1</v>
      </c>
      <c r="F218" s="168"/>
      <c r="G218" s="169">
        <f>ROUND(E218*F218,2)</f>
        <v>0</v>
      </c>
      <c r="H218" s="168">
        <v>5135</v>
      </c>
      <c r="I218" s="169">
        <f>ROUND(E218*H218,2)</f>
        <v>5135</v>
      </c>
      <c r="J218" s="168">
        <v>0</v>
      </c>
      <c r="K218" s="169">
        <f>ROUND(E218*J218,2)</f>
        <v>0</v>
      </c>
      <c r="L218" s="169">
        <v>21</v>
      </c>
      <c r="M218" s="169">
        <f>G218*(1+L218/100)</f>
        <v>0</v>
      </c>
      <c r="N218" s="169">
        <v>2.1999999999999999E-2</v>
      </c>
      <c r="O218" s="169">
        <f>ROUND(E218*N218,2)</f>
        <v>0.02</v>
      </c>
      <c r="P218" s="169">
        <v>0</v>
      </c>
      <c r="Q218" s="169">
        <f>ROUND(E218*P218,2)</f>
        <v>0</v>
      </c>
      <c r="R218" s="169" t="s">
        <v>273</v>
      </c>
      <c r="S218" s="169" t="s">
        <v>141</v>
      </c>
      <c r="T218" s="170" t="s">
        <v>207</v>
      </c>
      <c r="U218" s="156">
        <v>0</v>
      </c>
      <c r="V218" s="156">
        <f>ROUND(E218*U218,2)</f>
        <v>0</v>
      </c>
      <c r="W218" s="156"/>
      <c r="X218" s="156" t="s">
        <v>274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275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0" t="s">
        <v>742</v>
      </c>
      <c r="D219" s="178"/>
      <c r="E219" s="179">
        <v>1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211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39"/>
      <c r="D220" s="240"/>
      <c r="E220" s="240"/>
      <c r="F220" s="240"/>
      <c r="G220" s="240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147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64">
        <v>58</v>
      </c>
      <c r="B221" s="165" t="s">
        <v>802</v>
      </c>
      <c r="C221" s="174" t="s">
        <v>803</v>
      </c>
      <c r="D221" s="166" t="s">
        <v>387</v>
      </c>
      <c r="E221" s="167">
        <v>1</v>
      </c>
      <c r="F221" s="168"/>
      <c r="G221" s="169">
        <f>ROUND(E221*F221,2)</f>
        <v>0</v>
      </c>
      <c r="H221" s="168">
        <v>5145</v>
      </c>
      <c r="I221" s="169">
        <f>ROUND(E221*H221,2)</f>
        <v>5145</v>
      </c>
      <c r="J221" s="168">
        <v>0</v>
      </c>
      <c r="K221" s="169">
        <f>ROUND(E221*J221,2)</f>
        <v>0</v>
      </c>
      <c r="L221" s="169">
        <v>21</v>
      </c>
      <c r="M221" s="169">
        <f>G221*(1+L221/100)</f>
        <v>0</v>
      </c>
      <c r="N221" s="169">
        <v>2.1999999999999999E-2</v>
      </c>
      <c r="O221" s="169">
        <f>ROUND(E221*N221,2)</f>
        <v>0.02</v>
      </c>
      <c r="P221" s="169">
        <v>0</v>
      </c>
      <c r="Q221" s="169">
        <f>ROUND(E221*P221,2)</f>
        <v>0</v>
      </c>
      <c r="R221" s="169" t="s">
        <v>273</v>
      </c>
      <c r="S221" s="169" t="s">
        <v>141</v>
      </c>
      <c r="T221" s="170" t="s">
        <v>207</v>
      </c>
      <c r="U221" s="156">
        <v>0</v>
      </c>
      <c r="V221" s="156">
        <f>ROUND(E221*U221,2)</f>
        <v>0</v>
      </c>
      <c r="W221" s="156"/>
      <c r="X221" s="156" t="s">
        <v>274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275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0" t="s">
        <v>742</v>
      </c>
      <c r="D222" s="178"/>
      <c r="E222" s="179">
        <v>1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211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39"/>
      <c r="D223" s="240"/>
      <c r="E223" s="240"/>
      <c r="F223" s="240"/>
      <c r="G223" s="240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147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64">
        <v>59</v>
      </c>
      <c r="B224" s="165" t="s">
        <v>804</v>
      </c>
      <c r="C224" s="174" t="s">
        <v>805</v>
      </c>
      <c r="D224" s="166" t="s">
        <v>387</v>
      </c>
      <c r="E224" s="167">
        <v>6</v>
      </c>
      <c r="F224" s="168"/>
      <c r="G224" s="169">
        <f>ROUND(E224*F224,2)</f>
        <v>0</v>
      </c>
      <c r="H224" s="168">
        <v>1852</v>
      </c>
      <c r="I224" s="169">
        <f>ROUND(E224*H224,2)</f>
        <v>11112</v>
      </c>
      <c r="J224" s="168">
        <v>0</v>
      </c>
      <c r="K224" s="169">
        <f>ROUND(E224*J224,2)</f>
        <v>0</v>
      </c>
      <c r="L224" s="169">
        <v>21</v>
      </c>
      <c r="M224" s="169">
        <f>G224*(1+L224/100)</f>
        <v>0</v>
      </c>
      <c r="N224" s="169">
        <v>1.3100000000000001E-2</v>
      </c>
      <c r="O224" s="169">
        <f>ROUND(E224*N224,2)</f>
        <v>0.08</v>
      </c>
      <c r="P224" s="169">
        <v>0</v>
      </c>
      <c r="Q224" s="169">
        <f>ROUND(E224*P224,2)</f>
        <v>0</v>
      </c>
      <c r="R224" s="169" t="s">
        <v>273</v>
      </c>
      <c r="S224" s="169" t="s">
        <v>141</v>
      </c>
      <c r="T224" s="170" t="s">
        <v>207</v>
      </c>
      <c r="U224" s="156">
        <v>0</v>
      </c>
      <c r="V224" s="156">
        <f>ROUND(E224*U224,2)</f>
        <v>0</v>
      </c>
      <c r="W224" s="156"/>
      <c r="X224" s="156" t="s">
        <v>274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275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0" t="s">
        <v>768</v>
      </c>
      <c r="D225" s="178"/>
      <c r="E225" s="179">
        <v>6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211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39"/>
      <c r="D226" s="240"/>
      <c r="E226" s="240"/>
      <c r="F226" s="240"/>
      <c r="G226" s="240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147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64">
        <v>60</v>
      </c>
      <c r="B227" s="165" t="s">
        <v>806</v>
      </c>
      <c r="C227" s="174" t="s">
        <v>807</v>
      </c>
      <c r="D227" s="166" t="s">
        <v>387</v>
      </c>
      <c r="E227" s="167">
        <v>6</v>
      </c>
      <c r="F227" s="168"/>
      <c r="G227" s="169">
        <f>ROUND(E227*F227,2)</f>
        <v>0</v>
      </c>
      <c r="H227" s="168">
        <v>1821</v>
      </c>
      <c r="I227" s="169">
        <f>ROUND(E227*H227,2)</f>
        <v>10926</v>
      </c>
      <c r="J227" s="168">
        <v>0</v>
      </c>
      <c r="K227" s="169">
        <f>ROUND(E227*J227,2)</f>
        <v>0</v>
      </c>
      <c r="L227" s="169">
        <v>21</v>
      </c>
      <c r="M227" s="169">
        <f>G227*(1+L227/100)</f>
        <v>0</v>
      </c>
      <c r="N227" s="169">
        <v>0.15229999999999999</v>
      </c>
      <c r="O227" s="169">
        <f>ROUND(E227*N227,2)</f>
        <v>0.91</v>
      </c>
      <c r="P227" s="169">
        <v>0</v>
      </c>
      <c r="Q227" s="169">
        <f>ROUND(E227*P227,2)</f>
        <v>0</v>
      </c>
      <c r="R227" s="169" t="s">
        <v>273</v>
      </c>
      <c r="S227" s="169" t="s">
        <v>141</v>
      </c>
      <c r="T227" s="170" t="s">
        <v>207</v>
      </c>
      <c r="U227" s="156">
        <v>0</v>
      </c>
      <c r="V227" s="156">
        <f>ROUND(E227*U227,2)</f>
        <v>0</v>
      </c>
      <c r="W227" s="156"/>
      <c r="X227" s="156" t="s">
        <v>274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275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0" t="s">
        <v>768</v>
      </c>
      <c r="D228" s="178"/>
      <c r="E228" s="179">
        <v>6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211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39"/>
      <c r="D229" s="240"/>
      <c r="E229" s="240"/>
      <c r="F229" s="240"/>
      <c r="G229" s="240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147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64">
        <v>61</v>
      </c>
      <c r="B230" s="165" t="s">
        <v>808</v>
      </c>
      <c r="C230" s="174" t="s">
        <v>809</v>
      </c>
      <c r="D230" s="166" t="s">
        <v>387</v>
      </c>
      <c r="E230" s="167">
        <v>6</v>
      </c>
      <c r="F230" s="168"/>
      <c r="G230" s="169">
        <f>ROUND(E230*F230,2)</f>
        <v>0</v>
      </c>
      <c r="H230" s="168">
        <v>3710</v>
      </c>
      <c r="I230" s="169">
        <f>ROUND(E230*H230,2)</f>
        <v>22260</v>
      </c>
      <c r="J230" s="168">
        <v>0</v>
      </c>
      <c r="K230" s="169">
        <f>ROUND(E230*J230,2)</f>
        <v>0</v>
      </c>
      <c r="L230" s="169">
        <v>21</v>
      </c>
      <c r="M230" s="169">
        <f>G230*(1+L230/100)</f>
        <v>0</v>
      </c>
      <c r="N230" s="169">
        <v>8.7999999999999995E-2</v>
      </c>
      <c r="O230" s="169">
        <f>ROUND(E230*N230,2)</f>
        <v>0.53</v>
      </c>
      <c r="P230" s="169">
        <v>0</v>
      </c>
      <c r="Q230" s="169">
        <f>ROUND(E230*P230,2)</f>
        <v>0</v>
      </c>
      <c r="R230" s="169" t="s">
        <v>273</v>
      </c>
      <c r="S230" s="169" t="s">
        <v>141</v>
      </c>
      <c r="T230" s="170" t="s">
        <v>207</v>
      </c>
      <c r="U230" s="156">
        <v>0</v>
      </c>
      <c r="V230" s="156">
        <f>ROUND(E230*U230,2)</f>
        <v>0</v>
      </c>
      <c r="W230" s="156"/>
      <c r="X230" s="156" t="s">
        <v>274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275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0" t="s">
        <v>768</v>
      </c>
      <c r="D231" s="178"/>
      <c r="E231" s="179">
        <v>6</v>
      </c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211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39"/>
      <c r="D232" s="240"/>
      <c r="E232" s="240"/>
      <c r="F232" s="240"/>
      <c r="G232" s="240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147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64">
        <v>62</v>
      </c>
      <c r="B233" s="165" t="s">
        <v>810</v>
      </c>
      <c r="C233" s="174" t="s">
        <v>811</v>
      </c>
      <c r="D233" s="166" t="s">
        <v>387</v>
      </c>
      <c r="E233" s="167">
        <v>6</v>
      </c>
      <c r="F233" s="168"/>
      <c r="G233" s="169">
        <f>ROUND(E233*F233,2)</f>
        <v>0</v>
      </c>
      <c r="H233" s="168">
        <v>191</v>
      </c>
      <c r="I233" s="169">
        <f>ROUND(E233*H233,2)</f>
        <v>1146</v>
      </c>
      <c r="J233" s="168">
        <v>0</v>
      </c>
      <c r="K233" s="169">
        <f>ROUND(E233*J233,2)</f>
        <v>0</v>
      </c>
      <c r="L233" s="169">
        <v>21</v>
      </c>
      <c r="M233" s="169">
        <f>G233*(1+L233/100)</f>
        <v>0</v>
      </c>
      <c r="N233" s="169">
        <v>2E-3</v>
      </c>
      <c r="O233" s="169">
        <f>ROUND(E233*N233,2)</f>
        <v>0.01</v>
      </c>
      <c r="P233" s="169">
        <v>0</v>
      </c>
      <c r="Q233" s="169">
        <f>ROUND(E233*P233,2)</f>
        <v>0</v>
      </c>
      <c r="R233" s="169" t="s">
        <v>273</v>
      </c>
      <c r="S233" s="169" t="s">
        <v>141</v>
      </c>
      <c r="T233" s="170" t="s">
        <v>207</v>
      </c>
      <c r="U233" s="156">
        <v>0</v>
      </c>
      <c r="V233" s="156">
        <f>ROUND(E233*U233,2)</f>
        <v>0</v>
      </c>
      <c r="W233" s="156"/>
      <c r="X233" s="156" t="s">
        <v>274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275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0" t="s">
        <v>768</v>
      </c>
      <c r="D234" s="178"/>
      <c r="E234" s="179">
        <v>6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211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39"/>
      <c r="D235" s="240"/>
      <c r="E235" s="240"/>
      <c r="F235" s="240"/>
      <c r="G235" s="240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147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64">
        <v>63</v>
      </c>
      <c r="B236" s="165" t="s">
        <v>812</v>
      </c>
      <c r="C236" s="174" t="s">
        <v>813</v>
      </c>
      <c r="D236" s="166" t="s">
        <v>387</v>
      </c>
      <c r="E236" s="167">
        <v>2</v>
      </c>
      <c r="F236" s="168"/>
      <c r="G236" s="169">
        <f>ROUND(E236*F236,2)</f>
        <v>0</v>
      </c>
      <c r="H236" s="168">
        <v>0.91</v>
      </c>
      <c r="I236" s="169">
        <f>ROUND(E236*H236,2)</f>
        <v>1.82</v>
      </c>
      <c r="J236" s="168">
        <v>149.59</v>
      </c>
      <c r="K236" s="169">
        <f>ROUND(E236*J236,2)</f>
        <v>299.18</v>
      </c>
      <c r="L236" s="169">
        <v>21</v>
      </c>
      <c r="M236" s="169">
        <f>G236*(1+L236/100)</f>
        <v>0</v>
      </c>
      <c r="N236" s="169">
        <v>3.0000000000000001E-5</v>
      </c>
      <c r="O236" s="169">
        <f>ROUND(E236*N236,2)</f>
        <v>0</v>
      </c>
      <c r="P236" s="169">
        <v>0</v>
      </c>
      <c r="Q236" s="169">
        <f>ROUND(E236*P236,2)</f>
        <v>0</v>
      </c>
      <c r="R236" s="169" t="s">
        <v>330</v>
      </c>
      <c r="S236" s="169" t="s">
        <v>141</v>
      </c>
      <c r="T236" s="170" t="s">
        <v>207</v>
      </c>
      <c r="U236" s="156">
        <v>0.33</v>
      </c>
      <c r="V236" s="156">
        <f>ROUND(E236*U236,2)</f>
        <v>0.66</v>
      </c>
      <c r="W236" s="156"/>
      <c r="X236" s="156" t="s">
        <v>208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209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52" t="s">
        <v>338</v>
      </c>
      <c r="D237" s="253"/>
      <c r="E237" s="253"/>
      <c r="F237" s="253"/>
      <c r="G237" s="253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223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0" t="s">
        <v>755</v>
      </c>
      <c r="D238" s="178"/>
      <c r="E238" s="179">
        <v>2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211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39"/>
      <c r="D239" s="240"/>
      <c r="E239" s="240"/>
      <c r="F239" s="240"/>
      <c r="G239" s="240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147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64">
        <v>64</v>
      </c>
      <c r="B240" s="165" t="s">
        <v>814</v>
      </c>
      <c r="C240" s="174" t="s">
        <v>815</v>
      </c>
      <c r="D240" s="166" t="s">
        <v>387</v>
      </c>
      <c r="E240" s="167">
        <v>4</v>
      </c>
      <c r="F240" s="168"/>
      <c r="G240" s="169">
        <f>ROUND(E240*F240,2)</f>
        <v>0</v>
      </c>
      <c r="H240" s="168">
        <v>1.42</v>
      </c>
      <c r="I240" s="169">
        <f>ROUND(E240*H240,2)</f>
        <v>5.68</v>
      </c>
      <c r="J240" s="168">
        <v>190.58</v>
      </c>
      <c r="K240" s="169">
        <f>ROUND(E240*J240,2)</f>
        <v>762.32</v>
      </c>
      <c r="L240" s="169">
        <v>21</v>
      </c>
      <c r="M240" s="169">
        <f>G240*(1+L240/100)</f>
        <v>0</v>
      </c>
      <c r="N240" s="169">
        <v>5.0000000000000002E-5</v>
      </c>
      <c r="O240" s="169">
        <f>ROUND(E240*N240,2)</f>
        <v>0</v>
      </c>
      <c r="P240" s="169">
        <v>0</v>
      </c>
      <c r="Q240" s="169">
        <f>ROUND(E240*P240,2)</f>
        <v>0</v>
      </c>
      <c r="R240" s="169" t="s">
        <v>330</v>
      </c>
      <c r="S240" s="169" t="s">
        <v>141</v>
      </c>
      <c r="T240" s="170" t="s">
        <v>207</v>
      </c>
      <c r="U240" s="156">
        <v>0.42</v>
      </c>
      <c r="V240" s="156">
        <f>ROUND(E240*U240,2)</f>
        <v>1.68</v>
      </c>
      <c r="W240" s="156"/>
      <c r="X240" s="156" t="s">
        <v>208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209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2" t="s">
        <v>338</v>
      </c>
      <c r="D241" s="253"/>
      <c r="E241" s="253"/>
      <c r="F241" s="253"/>
      <c r="G241" s="253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223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0" t="s">
        <v>745</v>
      </c>
      <c r="D242" s="178"/>
      <c r="E242" s="179">
        <v>4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211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39"/>
      <c r="D243" s="240"/>
      <c r="E243" s="240"/>
      <c r="F243" s="240"/>
      <c r="G243" s="240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147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64">
        <v>65</v>
      </c>
      <c r="B244" s="165" t="s">
        <v>816</v>
      </c>
      <c r="C244" s="174" t="s">
        <v>817</v>
      </c>
      <c r="D244" s="166" t="s">
        <v>387</v>
      </c>
      <c r="E244" s="167">
        <v>2</v>
      </c>
      <c r="F244" s="168"/>
      <c r="G244" s="169">
        <f>ROUND(E244*F244,2)</f>
        <v>0</v>
      </c>
      <c r="H244" s="168">
        <v>2.12</v>
      </c>
      <c r="I244" s="169">
        <f>ROUND(E244*H244,2)</f>
        <v>4.24</v>
      </c>
      <c r="J244" s="168">
        <v>251.88</v>
      </c>
      <c r="K244" s="169">
        <f>ROUND(E244*J244,2)</f>
        <v>503.76</v>
      </c>
      <c r="L244" s="169">
        <v>21</v>
      </c>
      <c r="M244" s="169">
        <f>G244*(1+L244/100)</f>
        <v>0</v>
      </c>
      <c r="N244" s="169">
        <v>8.0000000000000007E-5</v>
      </c>
      <c r="O244" s="169">
        <f>ROUND(E244*N244,2)</f>
        <v>0</v>
      </c>
      <c r="P244" s="169">
        <v>0</v>
      </c>
      <c r="Q244" s="169">
        <f>ROUND(E244*P244,2)</f>
        <v>0</v>
      </c>
      <c r="R244" s="169" t="s">
        <v>330</v>
      </c>
      <c r="S244" s="169" t="s">
        <v>141</v>
      </c>
      <c r="T244" s="170" t="s">
        <v>207</v>
      </c>
      <c r="U244" s="156">
        <v>0.55500000000000005</v>
      </c>
      <c r="V244" s="156">
        <f>ROUND(E244*U244,2)</f>
        <v>1.1100000000000001</v>
      </c>
      <c r="W244" s="156"/>
      <c r="X244" s="156" t="s">
        <v>208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209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2" t="s">
        <v>338</v>
      </c>
      <c r="D245" s="253"/>
      <c r="E245" s="253"/>
      <c r="F245" s="253"/>
      <c r="G245" s="253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223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0" t="s">
        <v>755</v>
      </c>
      <c r="D246" s="178"/>
      <c r="E246" s="179">
        <v>2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211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39"/>
      <c r="D247" s="240"/>
      <c r="E247" s="240"/>
      <c r="F247" s="240"/>
      <c r="G247" s="240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147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64">
        <v>66</v>
      </c>
      <c r="B248" s="165" t="s">
        <v>818</v>
      </c>
      <c r="C248" s="174" t="s">
        <v>819</v>
      </c>
      <c r="D248" s="166" t="s">
        <v>387</v>
      </c>
      <c r="E248" s="167">
        <v>2</v>
      </c>
      <c r="F248" s="168"/>
      <c r="G248" s="169">
        <f>ROUND(E248*F248,2)</f>
        <v>0</v>
      </c>
      <c r="H248" s="168">
        <v>5660</v>
      </c>
      <c r="I248" s="169">
        <f>ROUND(E248*H248,2)</f>
        <v>11320</v>
      </c>
      <c r="J248" s="168">
        <v>0</v>
      </c>
      <c r="K248" s="169">
        <f>ROUND(E248*J248,2)</f>
        <v>0</v>
      </c>
      <c r="L248" s="169">
        <v>21</v>
      </c>
      <c r="M248" s="169">
        <f>G248*(1+L248/100)</f>
        <v>0</v>
      </c>
      <c r="N248" s="169">
        <v>1.6999999999999999E-3</v>
      </c>
      <c r="O248" s="169">
        <f>ROUND(E248*N248,2)</f>
        <v>0</v>
      </c>
      <c r="P248" s="169">
        <v>0</v>
      </c>
      <c r="Q248" s="169">
        <f>ROUND(E248*P248,2)</f>
        <v>0</v>
      </c>
      <c r="R248" s="169" t="s">
        <v>273</v>
      </c>
      <c r="S248" s="169" t="s">
        <v>141</v>
      </c>
      <c r="T248" s="170" t="s">
        <v>207</v>
      </c>
      <c r="U248" s="156">
        <v>0</v>
      </c>
      <c r="V248" s="156">
        <f>ROUND(E248*U248,2)</f>
        <v>0</v>
      </c>
      <c r="W248" s="156"/>
      <c r="X248" s="156" t="s">
        <v>274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275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0" t="s">
        <v>755</v>
      </c>
      <c r="D249" s="178"/>
      <c r="E249" s="179">
        <v>2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211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39"/>
      <c r="D250" s="240"/>
      <c r="E250" s="240"/>
      <c r="F250" s="240"/>
      <c r="G250" s="240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147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64">
        <v>67</v>
      </c>
      <c r="B251" s="165" t="s">
        <v>820</v>
      </c>
      <c r="C251" s="174" t="s">
        <v>821</v>
      </c>
      <c r="D251" s="166" t="s">
        <v>387</v>
      </c>
      <c r="E251" s="167">
        <v>4</v>
      </c>
      <c r="F251" s="168"/>
      <c r="G251" s="169">
        <f>ROUND(E251*F251,2)</f>
        <v>0</v>
      </c>
      <c r="H251" s="168">
        <v>5455</v>
      </c>
      <c r="I251" s="169">
        <f>ROUND(E251*H251,2)</f>
        <v>21820</v>
      </c>
      <c r="J251" s="168">
        <v>0</v>
      </c>
      <c r="K251" s="169">
        <f>ROUND(E251*J251,2)</f>
        <v>0</v>
      </c>
      <c r="L251" s="169">
        <v>21</v>
      </c>
      <c r="M251" s="169">
        <f>G251*(1+L251/100)</f>
        <v>0</v>
      </c>
      <c r="N251" s="169">
        <v>2.8E-3</v>
      </c>
      <c r="O251" s="169">
        <f>ROUND(E251*N251,2)</f>
        <v>0.01</v>
      </c>
      <c r="P251" s="169">
        <v>0</v>
      </c>
      <c r="Q251" s="169">
        <f>ROUND(E251*P251,2)</f>
        <v>0</v>
      </c>
      <c r="R251" s="169" t="s">
        <v>273</v>
      </c>
      <c r="S251" s="169" t="s">
        <v>141</v>
      </c>
      <c r="T251" s="170" t="s">
        <v>207</v>
      </c>
      <c r="U251" s="156">
        <v>0</v>
      </c>
      <c r="V251" s="156">
        <f>ROUND(E251*U251,2)</f>
        <v>0</v>
      </c>
      <c r="W251" s="156"/>
      <c r="X251" s="156" t="s">
        <v>274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275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0" t="s">
        <v>745</v>
      </c>
      <c r="D252" s="178"/>
      <c r="E252" s="179">
        <v>4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211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39"/>
      <c r="D253" s="240"/>
      <c r="E253" s="240"/>
      <c r="F253" s="240"/>
      <c r="G253" s="240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147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64">
        <v>68</v>
      </c>
      <c r="B254" s="165" t="s">
        <v>822</v>
      </c>
      <c r="C254" s="174" t="s">
        <v>823</v>
      </c>
      <c r="D254" s="166" t="s">
        <v>387</v>
      </c>
      <c r="E254" s="167">
        <v>2</v>
      </c>
      <c r="F254" s="168"/>
      <c r="G254" s="169">
        <f>ROUND(E254*F254,2)</f>
        <v>0</v>
      </c>
      <c r="H254" s="168">
        <v>5870</v>
      </c>
      <c r="I254" s="169">
        <f>ROUND(E254*H254,2)</f>
        <v>11740</v>
      </c>
      <c r="J254" s="168">
        <v>0</v>
      </c>
      <c r="K254" s="169">
        <f>ROUND(E254*J254,2)</f>
        <v>0</v>
      </c>
      <c r="L254" s="169">
        <v>21</v>
      </c>
      <c r="M254" s="169">
        <f>G254*(1+L254/100)</f>
        <v>0</v>
      </c>
      <c r="N254" s="169">
        <v>3.8999999999999998E-3</v>
      </c>
      <c r="O254" s="169">
        <f>ROUND(E254*N254,2)</f>
        <v>0.01</v>
      </c>
      <c r="P254" s="169">
        <v>0</v>
      </c>
      <c r="Q254" s="169">
        <f>ROUND(E254*P254,2)</f>
        <v>0</v>
      </c>
      <c r="R254" s="169" t="s">
        <v>273</v>
      </c>
      <c r="S254" s="169" t="s">
        <v>141</v>
      </c>
      <c r="T254" s="170" t="s">
        <v>207</v>
      </c>
      <c r="U254" s="156">
        <v>0</v>
      </c>
      <c r="V254" s="156">
        <f>ROUND(E254*U254,2)</f>
        <v>0</v>
      </c>
      <c r="W254" s="156"/>
      <c r="X254" s="156" t="s">
        <v>274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275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0" t="s">
        <v>755</v>
      </c>
      <c r="D255" s="178"/>
      <c r="E255" s="179">
        <v>2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211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239"/>
      <c r="D256" s="240"/>
      <c r="E256" s="240"/>
      <c r="F256" s="240"/>
      <c r="G256" s="240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147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64">
        <v>69</v>
      </c>
      <c r="B257" s="165" t="s">
        <v>824</v>
      </c>
      <c r="C257" s="174" t="s">
        <v>825</v>
      </c>
      <c r="D257" s="166" t="s">
        <v>387</v>
      </c>
      <c r="E257" s="167">
        <v>2</v>
      </c>
      <c r="F257" s="168"/>
      <c r="G257" s="169">
        <f>ROUND(E257*F257,2)</f>
        <v>0</v>
      </c>
      <c r="H257" s="168">
        <v>114.05</v>
      </c>
      <c r="I257" s="169">
        <f>ROUND(E257*H257,2)</f>
        <v>228.1</v>
      </c>
      <c r="J257" s="168">
        <v>1711.95</v>
      </c>
      <c r="K257" s="169">
        <f>ROUND(E257*J257,2)</f>
        <v>3423.9</v>
      </c>
      <c r="L257" s="169">
        <v>21</v>
      </c>
      <c r="M257" s="169">
        <f>G257*(1+L257/100)</f>
        <v>0</v>
      </c>
      <c r="N257" s="169">
        <v>0.34089999999999998</v>
      </c>
      <c r="O257" s="169">
        <f>ROUND(E257*N257,2)</f>
        <v>0.68</v>
      </c>
      <c r="P257" s="169">
        <v>0</v>
      </c>
      <c r="Q257" s="169">
        <f>ROUND(E257*P257,2)</f>
        <v>0</v>
      </c>
      <c r="R257" s="169" t="s">
        <v>330</v>
      </c>
      <c r="S257" s="169" t="s">
        <v>141</v>
      </c>
      <c r="T257" s="170" t="s">
        <v>207</v>
      </c>
      <c r="U257" s="156">
        <v>4.1980000000000004</v>
      </c>
      <c r="V257" s="156">
        <f>ROUND(E257*U257,2)</f>
        <v>8.4</v>
      </c>
      <c r="W257" s="156"/>
      <c r="X257" s="156" t="s">
        <v>208</v>
      </c>
      <c r="Y257" s="147"/>
      <c r="Z257" s="147"/>
      <c r="AA257" s="147"/>
      <c r="AB257" s="147"/>
      <c r="AC257" s="147"/>
      <c r="AD257" s="147"/>
      <c r="AE257" s="147"/>
      <c r="AF257" s="147"/>
      <c r="AG257" s="147" t="s">
        <v>209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52" t="s">
        <v>391</v>
      </c>
      <c r="D258" s="253"/>
      <c r="E258" s="253"/>
      <c r="F258" s="253"/>
      <c r="G258" s="253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223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0" t="s">
        <v>755</v>
      </c>
      <c r="D259" s="178"/>
      <c r="E259" s="179">
        <v>2</v>
      </c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211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39"/>
      <c r="D260" s="240"/>
      <c r="E260" s="240"/>
      <c r="F260" s="240"/>
      <c r="G260" s="240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147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64">
        <v>70</v>
      </c>
      <c r="B261" s="165" t="s">
        <v>826</v>
      </c>
      <c r="C261" s="174" t="s">
        <v>827</v>
      </c>
      <c r="D261" s="166" t="s">
        <v>387</v>
      </c>
      <c r="E261" s="167">
        <v>1</v>
      </c>
      <c r="F261" s="168"/>
      <c r="G261" s="169">
        <f>ROUND(E261*F261,2)</f>
        <v>0</v>
      </c>
      <c r="H261" s="168">
        <v>6490</v>
      </c>
      <c r="I261" s="169">
        <f>ROUND(E261*H261,2)</f>
        <v>6490</v>
      </c>
      <c r="J261" s="168">
        <v>0</v>
      </c>
      <c r="K261" s="169">
        <f>ROUND(E261*J261,2)</f>
        <v>0</v>
      </c>
      <c r="L261" s="169">
        <v>21</v>
      </c>
      <c r="M261" s="169">
        <f>G261*(1+L261/100)</f>
        <v>0</v>
      </c>
      <c r="N261" s="169">
        <v>2.2549999999999999</v>
      </c>
      <c r="O261" s="169">
        <f>ROUND(E261*N261,2)</f>
        <v>2.2599999999999998</v>
      </c>
      <c r="P261" s="169">
        <v>0</v>
      </c>
      <c r="Q261" s="169">
        <f>ROUND(E261*P261,2)</f>
        <v>0</v>
      </c>
      <c r="R261" s="169"/>
      <c r="S261" s="169" t="s">
        <v>191</v>
      </c>
      <c r="T261" s="170" t="s">
        <v>142</v>
      </c>
      <c r="U261" s="156">
        <v>0</v>
      </c>
      <c r="V261" s="156">
        <f>ROUND(E261*U261,2)</f>
        <v>0</v>
      </c>
      <c r="W261" s="156"/>
      <c r="X261" s="156" t="s">
        <v>274</v>
      </c>
      <c r="Y261" s="147"/>
      <c r="Z261" s="147"/>
      <c r="AA261" s="147"/>
      <c r="AB261" s="147"/>
      <c r="AC261" s="147"/>
      <c r="AD261" s="147"/>
      <c r="AE261" s="147"/>
      <c r="AF261" s="147"/>
      <c r="AG261" s="147" t="s">
        <v>275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0" t="s">
        <v>742</v>
      </c>
      <c r="D262" s="178"/>
      <c r="E262" s="179">
        <v>1</v>
      </c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211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39"/>
      <c r="D263" s="240"/>
      <c r="E263" s="240"/>
      <c r="F263" s="240"/>
      <c r="G263" s="240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147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64">
        <v>71</v>
      </c>
      <c r="B264" s="165" t="s">
        <v>828</v>
      </c>
      <c r="C264" s="174" t="s">
        <v>829</v>
      </c>
      <c r="D264" s="166" t="s">
        <v>387</v>
      </c>
      <c r="E264" s="167">
        <v>1</v>
      </c>
      <c r="F264" s="168"/>
      <c r="G264" s="169">
        <f>ROUND(E264*F264,2)</f>
        <v>0</v>
      </c>
      <c r="H264" s="168">
        <v>9350</v>
      </c>
      <c r="I264" s="169">
        <f>ROUND(E264*H264,2)</f>
        <v>9350</v>
      </c>
      <c r="J264" s="168">
        <v>0</v>
      </c>
      <c r="K264" s="169">
        <f>ROUND(E264*J264,2)</f>
        <v>0</v>
      </c>
      <c r="L264" s="169">
        <v>21</v>
      </c>
      <c r="M264" s="169">
        <f>G264*(1+L264/100)</f>
        <v>0</v>
      </c>
      <c r="N264" s="169">
        <v>2.2549999999999999</v>
      </c>
      <c r="O264" s="169">
        <f>ROUND(E264*N264,2)</f>
        <v>2.2599999999999998</v>
      </c>
      <c r="P264" s="169">
        <v>0</v>
      </c>
      <c r="Q264" s="169">
        <f>ROUND(E264*P264,2)</f>
        <v>0</v>
      </c>
      <c r="R264" s="169"/>
      <c r="S264" s="169" t="s">
        <v>191</v>
      </c>
      <c r="T264" s="170" t="s">
        <v>142</v>
      </c>
      <c r="U264" s="156">
        <v>0</v>
      </c>
      <c r="V264" s="156">
        <f>ROUND(E264*U264,2)</f>
        <v>0</v>
      </c>
      <c r="W264" s="156"/>
      <c r="X264" s="156" t="s">
        <v>274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275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0" t="s">
        <v>742</v>
      </c>
      <c r="D265" s="178"/>
      <c r="E265" s="179">
        <v>1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211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39"/>
      <c r="D266" s="240"/>
      <c r="E266" s="240"/>
      <c r="F266" s="240"/>
      <c r="G266" s="240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147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4">
        <v>72</v>
      </c>
      <c r="B267" s="165" t="s">
        <v>830</v>
      </c>
      <c r="C267" s="174" t="s">
        <v>831</v>
      </c>
      <c r="D267" s="166" t="s">
        <v>387</v>
      </c>
      <c r="E267" s="167">
        <v>1</v>
      </c>
      <c r="F267" s="168"/>
      <c r="G267" s="169">
        <f>ROUND(E267*F267,2)</f>
        <v>0</v>
      </c>
      <c r="H267" s="168">
        <v>9350</v>
      </c>
      <c r="I267" s="169">
        <f>ROUND(E267*H267,2)</f>
        <v>9350</v>
      </c>
      <c r="J267" s="168">
        <v>0</v>
      </c>
      <c r="K267" s="169">
        <f>ROUND(E267*J267,2)</f>
        <v>0</v>
      </c>
      <c r="L267" s="169">
        <v>21</v>
      </c>
      <c r="M267" s="169">
        <f>G267*(1+L267/100)</f>
        <v>0</v>
      </c>
      <c r="N267" s="169">
        <v>1.1200000000000001</v>
      </c>
      <c r="O267" s="169">
        <f>ROUND(E267*N267,2)</f>
        <v>1.1200000000000001</v>
      </c>
      <c r="P267" s="169">
        <v>0</v>
      </c>
      <c r="Q267" s="169">
        <f>ROUND(E267*P267,2)</f>
        <v>0</v>
      </c>
      <c r="R267" s="169"/>
      <c r="S267" s="169" t="s">
        <v>191</v>
      </c>
      <c r="T267" s="170" t="s">
        <v>142</v>
      </c>
      <c r="U267" s="156">
        <v>0</v>
      </c>
      <c r="V267" s="156">
        <f>ROUND(E267*U267,2)</f>
        <v>0</v>
      </c>
      <c r="W267" s="156"/>
      <c r="X267" s="156" t="s">
        <v>274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275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0" t="s">
        <v>742</v>
      </c>
      <c r="D268" s="178"/>
      <c r="E268" s="179">
        <v>1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211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39"/>
      <c r="D269" s="240"/>
      <c r="E269" s="240"/>
      <c r="F269" s="240"/>
      <c r="G269" s="240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147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64">
        <v>73</v>
      </c>
      <c r="B270" s="165" t="s">
        <v>832</v>
      </c>
      <c r="C270" s="174" t="s">
        <v>833</v>
      </c>
      <c r="D270" s="166" t="s">
        <v>387</v>
      </c>
      <c r="E270" s="167">
        <v>1</v>
      </c>
      <c r="F270" s="168"/>
      <c r="G270" s="169">
        <f>ROUND(E270*F270,2)</f>
        <v>0</v>
      </c>
      <c r="H270" s="168">
        <v>13750</v>
      </c>
      <c r="I270" s="169">
        <f>ROUND(E270*H270,2)</f>
        <v>13750</v>
      </c>
      <c r="J270" s="168">
        <v>0</v>
      </c>
      <c r="K270" s="169">
        <f>ROUND(E270*J270,2)</f>
        <v>0</v>
      </c>
      <c r="L270" s="169">
        <v>21</v>
      </c>
      <c r="M270" s="169">
        <f>G270*(1+L270/100)</f>
        <v>0</v>
      </c>
      <c r="N270" s="169">
        <v>1.1200000000000001</v>
      </c>
      <c r="O270" s="169">
        <f>ROUND(E270*N270,2)</f>
        <v>1.1200000000000001</v>
      </c>
      <c r="P270" s="169">
        <v>0</v>
      </c>
      <c r="Q270" s="169">
        <f>ROUND(E270*P270,2)</f>
        <v>0</v>
      </c>
      <c r="R270" s="169"/>
      <c r="S270" s="169" t="s">
        <v>191</v>
      </c>
      <c r="T270" s="170" t="s">
        <v>142</v>
      </c>
      <c r="U270" s="156">
        <v>0</v>
      </c>
      <c r="V270" s="156">
        <f>ROUND(E270*U270,2)</f>
        <v>0</v>
      </c>
      <c r="W270" s="156"/>
      <c r="X270" s="156" t="s">
        <v>274</v>
      </c>
      <c r="Y270" s="147"/>
      <c r="Z270" s="147"/>
      <c r="AA270" s="147"/>
      <c r="AB270" s="147"/>
      <c r="AC270" s="147"/>
      <c r="AD270" s="147"/>
      <c r="AE270" s="147"/>
      <c r="AF270" s="147"/>
      <c r="AG270" s="147" t="s">
        <v>275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0" t="s">
        <v>742</v>
      </c>
      <c r="D271" s="178"/>
      <c r="E271" s="179">
        <v>1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211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39"/>
      <c r="D272" s="240"/>
      <c r="E272" s="240"/>
      <c r="F272" s="240"/>
      <c r="G272" s="240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147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x14ac:dyDescent="0.2">
      <c r="A273" s="158" t="s">
        <v>136</v>
      </c>
      <c r="B273" s="159" t="s">
        <v>90</v>
      </c>
      <c r="C273" s="173" t="s">
        <v>91</v>
      </c>
      <c r="D273" s="160"/>
      <c r="E273" s="161"/>
      <c r="F273" s="162"/>
      <c r="G273" s="162">
        <f>SUMIF(AG274:AG281,"&lt;&gt;NOR",G274:G281)</f>
        <v>0</v>
      </c>
      <c r="H273" s="162"/>
      <c r="I273" s="162">
        <f>SUM(I274:I281)</f>
        <v>970.3</v>
      </c>
      <c r="J273" s="162"/>
      <c r="K273" s="162">
        <f>SUM(K274:K281)</f>
        <v>210.06</v>
      </c>
      <c r="L273" s="162"/>
      <c r="M273" s="162">
        <f>SUM(M274:M281)</f>
        <v>0</v>
      </c>
      <c r="N273" s="162"/>
      <c r="O273" s="162">
        <f>SUM(O274:O281)</f>
        <v>0.61</v>
      </c>
      <c r="P273" s="162"/>
      <c r="Q273" s="162">
        <f>SUM(Q274:Q281)</f>
        <v>0</v>
      </c>
      <c r="R273" s="162"/>
      <c r="S273" s="162"/>
      <c r="T273" s="163"/>
      <c r="U273" s="157"/>
      <c r="V273" s="157">
        <f>SUM(V274:V281)</f>
        <v>0.5</v>
      </c>
      <c r="W273" s="157"/>
      <c r="X273" s="157"/>
      <c r="AG273" t="s">
        <v>137</v>
      </c>
    </row>
    <row r="274" spans="1:60" ht="22.5" outlineLevel="1" x14ac:dyDescent="0.2">
      <c r="A274" s="164">
        <v>74</v>
      </c>
      <c r="B274" s="165" t="s">
        <v>834</v>
      </c>
      <c r="C274" s="174" t="s">
        <v>835</v>
      </c>
      <c r="D274" s="166" t="s">
        <v>221</v>
      </c>
      <c r="E274" s="167">
        <v>2</v>
      </c>
      <c r="F274" s="168"/>
      <c r="G274" s="169">
        <f>ROUND(E274*F274,2)</f>
        <v>0</v>
      </c>
      <c r="H274" s="168">
        <v>166.97</v>
      </c>
      <c r="I274" s="169">
        <f>ROUND(E274*H274,2)</f>
        <v>333.94</v>
      </c>
      <c r="J274" s="168">
        <v>105.03</v>
      </c>
      <c r="K274" s="169">
        <f>ROUND(E274*J274,2)</f>
        <v>210.06</v>
      </c>
      <c r="L274" s="169">
        <v>21</v>
      </c>
      <c r="M274" s="169">
        <f>G274*(1+L274/100)</f>
        <v>0</v>
      </c>
      <c r="N274" s="169">
        <v>0.18207000000000001</v>
      </c>
      <c r="O274" s="169">
        <f>ROUND(E274*N274,2)</f>
        <v>0.36</v>
      </c>
      <c r="P274" s="169">
        <v>0</v>
      </c>
      <c r="Q274" s="169">
        <f>ROUND(E274*P274,2)</f>
        <v>0</v>
      </c>
      <c r="R274" s="169" t="s">
        <v>206</v>
      </c>
      <c r="S274" s="169" t="s">
        <v>141</v>
      </c>
      <c r="T274" s="170" t="s">
        <v>207</v>
      </c>
      <c r="U274" s="156">
        <v>0.248</v>
      </c>
      <c r="V274" s="156">
        <f>ROUND(E274*U274,2)</f>
        <v>0.5</v>
      </c>
      <c r="W274" s="156"/>
      <c r="X274" s="156" t="s">
        <v>208</v>
      </c>
      <c r="Y274" s="147"/>
      <c r="Z274" s="147"/>
      <c r="AA274" s="147"/>
      <c r="AB274" s="147"/>
      <c r="AC274" s="147"/>
      <c r="AD274" s="147"/>
      <c r="AE274" s="147"/>
      <c r="AF274" s="147"/>
      <c r="AG274" s="147" t="s">
        <v>209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52" t="s">
        <v>836</v>
      </c>
      <c r="D275" s="253"/>
      <c r="E275" s="253"/>
      <c r="F275" s="253"/>
      <c r="G275" s="253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223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50" t="s">
        <v>837</v>
      </c>
      <c r="D276" s="251"/>
      <c r="E276" s="251"/>
      <c r="F276" s="251"/>
      <c r="G276" s="251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146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0" t="s">
        <v>755</v>
      </c>
      <c r="D277" s="178"/>
      <c r="E277" s="179">
        <v>2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211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239"/>
      <c r="D278" s="240"/>
      <c r="E278" s="240"/>
      <c r="F278" s="240"/>
      <c r="G278" s="240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147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64">
        <v>75</v>
      </c>
      <c r="B279" s="165" t="s">
        <v>838</v>
      </c>
      <c r="C279" s="174" t="s">
        <v>839</v>
      </c>
      <c r="D279" s="166" t="s">
        <v>387</v>
      </c>
      <c r="E279" s="167">
        <v>6.3636400000000002</v>
      </c>
      <c r="F279" s="168"/>
      <c r="G279" s="169">
        <f>ROUND(E279*F279,2)</f>
        <v>0</v>
      </c>
      <c r="H279" s="168">
        <v>100</v>
      </c>
      <c r="I279" s="169">
        <f>ROUND(E279*H279,2)</f>
        <v>636.36</v>
      </c>
      <c r="J279" s="168">
        <v>0</v>
      </c>
      <c r="K279" s="169">
        <f>ROUND(E279*J279,2)</f>
        <v>0</v>
      </c>
      <c r="L279" s="169">
        <v>21</v>
      </c>
      <c r="M279" s="169">
        <f>G279*(1+L279/100)</f>
        <v>0</v>
      </c>
      <c r="N279" s="169">
        <v>3.9E-2</v>
      </c>
      <c r="O279" s="169">
        <f>ROUND(E279*N279,2)</f>
        <v>0.25</v>
      </c>
      <c r="P279" s="169">
        <v>0</v>
      </c>
      <c r="Q279" s="169">
        <f>ROUND(E279*P279,2)</f>
        <v>0</v>
      </c>
      <c r="R279" s="169" t="s">
        <v>273</v>
      </c>
      <c r="S279" s="169" t="s">
        <v>141</v>
      </c>
      <c r="T279" s="170" t="s">
        <v>207</v>
      </c>
      <c r="U279" s="156">
        <v>0</v>
      </c>
      <c r="V279" s="156">
        <f>ROUND(E279*U279,2)</f>
        <v>0</v>
      </c>
      <c r="W279" s="156"/>
      <c r="X279" s="156" t="s">
        <v>274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275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0" t="s">
        <v>840</v>
      </c>
      <c r="D280" s="178"/>
      <c r="E280" s="179">
        <v>6.3636400000000002</v>
      </c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211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39"/>
      <c r="D281" s="240"/>
      <c r="E281" s="240"/>
      <c r="F281" s="240"/>
      <c r="G281" s="240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147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x14ac:dyDescent="0.2">
      <c r="A282" s="158" t="s">
        <v>136</v>
      </c>
      <c r="B282" s="159" t="s">
        <v>94</v>
      </c>
      <c r="C282" s="173" t="s">
        <v>95</v>
      </c>
      <c r="D282" s="160"/>
      <c r="E282" s="161"/>
      <c r="F282" s="162"/>
      <c r="G282" s="162">
        <f>SUMIF(AG283:AG286,"&lt;&gt;NOR",G283:G286)</f>
        <v>0</v>
      </c>
      <c r="H282" s="162"/>
      <c r="I282" s="162">
        <f>SUM(I283:I286)</f>
        <v>0</v>
      </c>
      <c r="J282" s="162"/>
      <c r="K282" s="162">
        <f>SUM(K283:K286)</f>
        <v>47884.18</v>
      </c>
      <c r="L282" s="162"/>
      <c r="M282" s="162">
        <f>SUM(M283:M286)</f>
        <v>0</v>
      </c>
      <c r="N282" s="162"/>
      <c r="O282" s="162">
        <f>SUM(O283:O286)</f>
        <v>0</v>
      </c>
      <c r="P282" s="162"/>
      <c r="Q282" s="162">
        <f>SUM(Q283:Q286)</f>
        <v>0</v>
      </c>
      <c r="R282" s="162"/>
      <c r="S282" s="162"/>
      <c r="T282" s="163"/>
      <c r="U282" s="157"/>
      <c r="V282" s="157">
        <f>SUM(V283:V286)</f>
        <v>73.39</v>
      </c>
      <c r="W282" s="157"/>
      <c r="X282" s="157"/>
      <c r="AG282" t="s">
        <v>137</v>
      </c>
    </row>
    <row r="283" spans="1:60" ht="22.5" outlineLevel="1" x14ac:dyDescent="0.2">
      <c r="A283" s="164">
        <v>76</v>
      </c>
      <c r="B283" s="165" t="s">
        <v>841</v>
      </c>
      <c r="C283" s="174" t="s">
        <v>842</v>
      </c>
      <c r="D283" s="166" t="s">
        <v>272</v>
      </c>
      <c r="E283" s="167">
        <v>346.98678000000001</v>
      </c>
      <c r="F283" s="168"/>
      <c r="G283" s="169">
        <f>ROUND(E283*F283,2)</f>
        <v>0</v>
      </c>
      <c r="H283" s="168">
        <v>0</v>
      </c>
      <c r="I283" s="169">
        <f>ROUND(E283*H283,2)</f>
        <v>0</v>
      </c>
      <c r="J283" s="168">
        <v>138</v>
      </c>
      <c r="K283" s="169">
        <f>ROUND(E283*J283,2)</f>
        <v>47884.18</v>
      </c>
      <c r="L283" s="169">
        <v>21</v>
      </c>
      <c r="M283" s="169">
        <f>G283*(1+L283/100)</f>
        <v>0</v>
      </c>
      <c r="N283" s="169">
        <v>0</v>
      </c>
      <c r="O283" s="169">
        <f>ROUND(E283*N283,2)</f>
        <v>0</v>
      </c>
      <c r="P283" s="169">
        <v>0</v>
      </c>
      <c r="Q283" s="169">
        <f>ROUND(E283*P283,2)</f>
        <v>0</v>
      </c>
      <c r="R283" s="169" t="s">
        <v>330</v>
      </c>
      <c r="S283" s="169" t="s">
        <v>141</v>
      </c>
      <c r="T283" s="170" t="s">
        <v>207</v>
      </c>
      <c r="U283" s="156">
        <v>0.21149999999999999</v>
      </c>
      <c r="V283" s="156">
        <f>ROUND(E283*U283,2)</f>
        <v>73.39</v>
      </c>
      <c r="W283" s="156"/>
      <c r="X283" s="156" t="s">
        <v>438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439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52" t="s">
        <v>843</v>
      </c>
      <c r="D284" s="253"/>
      <c r="E284" s="253"/>
      <c r="F284" s="253"/>
      <c r="G284" s="253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223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50" t="s">
        <v>844</v>
      </c>
      <c r="D285" s="251"/>
      <c r="E285" s="251"/>
      <c r="F285" s="251"/>
      <c r="G285" s="251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146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39"/>
      <c r="D286" s="240"/>
      <c r="E286" s="240"/>
      <c r="F286" s="240"/>
      <c r="G286" s="240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147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x14ac:dyDescent="0.2">
      <c r="A287" s="158" t="s">
        <v>136</v>
      </c>
      <c r="B287" s="159" t="s">
        <v>102</v>
      </c>
      <c r="C287" s="173" t="s">
        <v>103</v>
      </c>
      <c r="D287" s="160"/>
      <c r="E287" s="161"/>
      <c r="F287" s="162"/>
      <c r="G287" s="162">
        <f>SUMIF(AG288:AG294,"&lt;&gt;NOR",G288:G294)</f>
        <v>0</v>
      </c>
      <c r="H287" s="162"/>
      <c r="I287" s="162">
        <f>SUM(I288:I294)</f>
        <v>0</v>
      </c>
      <c r="J287" s="162"/>
      <c r="K287" s="162">
        <f>SUM(K288:K294)</f>
        <v>9071.66</v>
      </c>
      <c r="L287" s="162"/>
      <c r="M287" s="162">
        <f>SUM(M288:M294)</f>
        <v>0</v>
      </c>
      <c r="N287" s="162"/>
      <c r="O287" s="162">
        <f>SUM(O288:O294)</f>
        <v>0</v>
      </c>
      <c r="P287" s="162"/>
      <c r="Q287" s="162">
        <f>SUM(Q288:Q294)</f>
        <v>0</v>
      </c>
      <c r="R287" s="162"/>
      <c r="S287" s="162"/>
      <c r="T287" s="163"/>
      <c r="U287" s="157"/>
      <c r="V287" s="157">
        <f>SUM(V288:V294)</f>
        <v>5.97</v>
      </c>
      <c r="W287" s="157"/>
      <c r="X287" s="157"/>
      <c r="AG287" t="s">
        <v>137</v>
      </c>
    </row>
    <row r="288" spans="1:60" outlineLevel="1" x14ac:dyDescent="0.2">
      <c r="A288" s="164">
        <v>77</v>
      </c>
      <c r="B288" s="165" t="s">
        <v>441</v>
      </c>
      <c r="C288" s="174" t="s">
        <v>442</v>
      </c>
      <c r="D288" s="166" t="s">
        <v>272</v>
      </c>
      <c r="E288" s="167">
        <v>12.18</v>
      </c>
      <c r="F288" s="168"/>
      <c r="G288" s="169">
        <f>ROUND(E288*F288,2)</f>
        <v>0</v>
      </c>
      <c r="H288" s="168">
        <v>0</v>
      </c>
      <c r="I288" s="169">
        <f>ROUND(E288*H288,2)</f>
        <v>0</v>
      </c>
      <c r="J288" s="168">
        <v>225</v>
      </c>
      <c r="K288" s="169">
        <f>ROUND(E288*J288,2)</f>
        <v>2740.5</v>
      </c>
      <c r="L288" s="169">
        <v>21</v>
      </c>
      <c r="M288" s="169">
        <f>G288*(1+L288/100)</f>
        <v>0</v>
      </c>
      <c r="N288" s="169">
        <v>0</v>
      </c>
      <c r="O288" s="169">
        <f>ROUND(E288*N288,2)</f>
        <v>0</v>
      </c>
      <c r="P288" s="169">
        <v>0</v>
      </c>
      <c r="Q288" s="169">
        <f>ROUND(E288*P288,2)</f>
        <v>0</v>
      </c>
      <c r="R288" s="169" t="s">
        <v>443</v>
      </c>
      <c r="S288" s="169" t="s">
        <v>141</v>
      </c>
      <c r="T288" s="170" t="s">
        <v>207</v>
      </c>
      <c r="U288" s="156">
        <v>0.49</v>
      </c>
      <c r="V288" s="156">
        <f>ROUND(E288*U288,2)</f>
        <v>5.97</v>
      </c>
      <c r="W288" s="156"/>
      <c r="X288" s="156" t="s">
        <v>444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445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37" t="s">
        <v>446</v>
      </c>
      <c r="D289" s="238"/>
      <c r="E289" s="238"/>
      <c r="F289" s="238"/>
      <c r="G289" s="238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146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239"/>
      <c r="D290" s="240"/>
      <c r="E290" s="240"/>
      <c r="F290" s="240"/>
      <c r="G290" s="240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147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64">
        <v>78</v>
      </c>
      <c r="B291" s="165" t="s">
        <v>447</v>
      </c>
      <c r="C291" s="174" t="s">
        <v>448</v>
      </c>
      <c r="D291" s="166" t="s">
        <v>272</v>
      </c>
      <c r="E291" s="167">
        <v>170.52</v>
      </c>
      <c r="F291" s="168"/>
      <c r="G291" s="169">
        <f>ROUND(E291*F291,2)</f>
        <v>0</v>
      </c>
      <c r="H291" s="168">
        <v>0</v>
      </c>
      <c r="I291" s="169">
        <f>ROUND(E291*H291,2)</f>
        <v>0</v>
      </c>
      <c r="J291" s="168">
        <v>15.7</v>
      </c>
      <c r="K291" s="169">
        <f>ROUND(E291*J291,2)</f>
        <v>2677.16</v>
      </c>
      <c r="L291" s="169">
        <v>21</v>
      </c>
      <c r="M291" s="169">
        <f>G291*(1+L291/100)</f>
        <v>0</v>
      </c>
      <c r="N291" s="169">
        <v>0</v>
      </c>
      <c r="O291" s="169">
        <f>ROUND(E291*N291,2)</f>
        <v>0</v>
      </c>
      <c r="P291" s="169">
        <v>0</v>
      </c>
      <c r="Q291" s="169">
        <f>ROUND(E291*P291,2)</f>
        <v>0</v>
      </c>
      <c r="R291" s="169" t="s">
        <v>443</v>
      </c>
      <c r="S291" s="169" t="s">
        <v>141</v>
      </c>
      <c r="T291" s="170" t="s">
        <v>207</v>
      </c>
      <c r="U291" s="156">
        <v>0</v>
      </c>
      <c r="V291" s="156">
        <f>ROUND(E291*U291,2)</f>
        <v>0</v>
      </c>
      <c r="W291" s="156"/>
      <c r="X291" s="156" t="s">
        <v>444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445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48"/>
      <c r="D292" s="249"/>
      <c r="E292" s="249"/>
      <c r="F292" s="249"/>
      <c r="G292" s="249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147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4">
        <v>79</v>
      </c>
      <c r="B293" s="165" t="s">
        <v>456</v>
      </c>
      <c r="C293" s="174" t="s">
        <v>457</v>
      </c>
      <c r="D293" s="166" t="s">
        <v>272</v>
      </c>
      <c r="E293" s="167">
        <v>12.18</v>
      </c>
      <c r="F293" s="168"/>
      <c r="G293" s="169">
        <f>ROUND(E293*F293,2)</f>
        <v>0</v>
      </c>
      <c r="H293" s="168">
        <v>0</v>
      </c>
      <c r="I293" s="169">
        <f>ROUND(E293*H293,2)</f>
        <v>0</v>
      </c>
      <c r="J293" s="168">
        <v>300</v>
      </c>
      <c r="K293" s="169">
        <f>ROUND(E293*J293,2)</f>
        <v>3654</v>
      </c>
      <c r="L293" s="169">
        <v>21</v>
      </c>
      <c r="M293" s="169">
        <f>G293*(1+L293/100)</f>
        <v>0</v>
      </c>
      <c r="N293" s="169">
        <v>0</v>
      </c>
      <c r="O293" s="169">
        <f>ROUND(E293*N293,2)</f>
        <v>0</v>
      </c>
      <c r="P293" s="169">
        <v>0</v>
      </c>
      <c r="Q293" s="169">
        <f>ROUND(E293*P293,2)</f>
        <v>0</v>
      </c>
      <c r="R293" s="169" t="s">
        <v>443</v>
      </c>
      <c r="S293" s="169" t="s">
        <v>458</v>
      </c>
      <c r="T293" s="170" t="s">
        <v>458</v>
      </c>
      <c r="U293" s="156">
        <v>0</v>
      </c>
      <c r="V293" s="156">
        <f>ROUND(E293*U293,2)</f>
        <v>0</v>
      </c>
      <c r="W293" s="156"/>
      <c r="X293" s="156" t="s">
        <v>444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445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48"/>
      <c r="D294" s="249"/>
      <c r="E294" s="249"/>
      <c r="F294" s="249"/>
      <c r="G294" s="249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147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x14ac:dyDescent="0.2">
      <c r="A295" s="3"/>
      <c r="B295" s="4"/>
      <c r="C295" s="175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AE295">
        <v>15</v>
      </c>
      <c r="AF295">
        <v>21</v>
      </c>
      <c r="AG295" t="s">
        <v>123</v>
      </c>
    </row>
    <row r="296" spans="1:60" x14ac:dyDescent="0.2">
      <c r="A296" s="150"/>
      <c r="B296" s="151" t="s">
        <v>29</v>
      </c>
      <c r="C296" s="176"/>
      <c r="D296" s="152"/>
      <c r="E296" s="153"/>
      <c r="F296" s="153"/>
      <c r="G296" s="172">
        <f>G8+G82+G92+G273+G282+G287</f>
        <v>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AE296">
        <f>SUMIF(L7:L294,AE295,G7:G294)</f>
        <v>0</v>
      </c>
      <c r="AF296">
        <f>SUMIF(L7:L294,AF295,G7:G294)</f>
        <v>0</v>
      </c>
      <c r="AG296" t="s">
        <v>172</v>
      </c>
    </row>
    <row r="297" spans="1:60" x14ac:dyDescent="0.2">
      <c r="C297" s="177"/>
      <c r="D297" s="10"/>
      <c r="AG297" t="s">
        <v>173</v>
      </c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TUgmFOZ7uzNfY/R1WqtB1PFPcLz0E3Od3eKqg5RKs4OG3X8LXaUaHnsqAMUyG7Way1f8RdAaEPa1QmSMnahAQ==" saltValue="LPi1vBZ6KA9n8r50qfdsFA==" spinCount="100000" sheet="1"/>
  <mergeCells count="122">
    <mergeCell ref="C14:G14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2:G12"/>
    <mergeCell ref="C41:G41"/>
    <mergeCell ref="C42:G42"/>
    <mergeCell ref="C48:G48"/>
    <mergeCell ref="C50:G50"/>
    <mergeCell ref="C55:G55"/>
    <mergeCell ref="C57:G57"/>
    <mergeCell ref="C28:G28"/>
    <mergeCell ref="C30:G30"/>
    <mergeCell ref="C32:G32"/>
    <mergeCell ref="C35:G35"/>
    <mergeCell ref="C37:G37"/>
    <mergeCell ref="C39:G39"/>
    <mergeCell ref="C74:G74"/>
    <mergeCell ref="C77:G77"/>
    <mergeCell ref="C79:G79"/>
    <mergeCell ref="C81:G81"/>
    <mergeCell ref="C84:G84"/>
    <mergeCell ref="C87:G87"/>
    <mergeCell ref="C60:G60"/>
    <mergeCell ref="C62:G62"/>
    <mergeCell ref="C64:G64"/>
    <mergeCell ref="C67:G67"/>
    <mergeCell ref="C70:G70"/>
    <mergeCell ref="C72:G72"/>
    <mergeCell ref="C103:G103"/>
    <mergeCell ref="C105:G105"/>
    <mergeCell ref="C107:G107"/>
    <mergeCell ref="C110:G110"/>
    <mergeCell ref="C112:G112"/>
    <mergeCell ref="C114:G114"/>
    <mergeCell ref="C89:G89"/>
    <mergeCell ref="C91:G91"/>
    <mergeCell ref="C94:G94"/>
    <mergeCell ref="C96:G96"/>
    <mergeCell ref="C98:G98"/>
    <mergeCell ref="C100:G100"/>
    <mergeCell ref="C128:G128"/>
    <mergeCell ref="C130:G130"/>
    <mergeCell ref="C131:G131"/>
    <mergeCell ref="C133:G133"/>
    <mergeCell ref="C135:G135"/>
    <mergeCell ref="C137:G137"/>
    <mergeCell ref="C117:G117"/>
    <mergeCell ref="C119:G119"/>
    <mergeCell ref="C121:G121"/>
    <mergeCell ref="C123:G123"/>
    <mergeCell ref="C124:G124"/>
    <mergeCell ref="C126:G126"/>
    <mergeCell ref="C149:G149"/>
    <mergeCell ref="C151:G151"/>
    <mergeCell ref="C154:G154"/>
    <mergeCell ref="C157:G157"/>
    <mergeCell ref="C160:G160"/>
    <mergeCell ref="C163:G163"/>
    <mergeCell ref="C138:G138"/>
    <mergeCell ref="C140:G140"/>
    <mergeCell ref="C142:G142"/>
    <mergeCell ref="C144:G144"/>
    <mergeCell ref="C146:G146"/>
    <mergeCell ref="C148:G148"/>
    <mergeCell ref="C184:G184"/>
    <mergeCell ref="C187:G187"/>
    <mergeCell ref="C190:G190"/>
    <mergeCell ref="C193:G193"/>
    <mergeCell ref="C196:G196"/>
    <mergeCell ref="C199:G199"/>
    <mergeCell ref="C166:G166"/>
    <mergeCell ref="C169:G169"/>
    <mergeCell ref="C172:G172"/>
    <mergeCell ref="C175:G175"/>
    <mergeCell ref="C178:G178"/>
    <mergeCell ref="C181:G181"/>
    <mergeCell ref="C220:G220"/>
    <mergeCell ref="C223:G223"/>
    <mergeCell ref="C226:G226"/>
    <mergeCell ref="C229:G229"/>
    <mergeCell ref="C232:G232"/>
    <mergeCell ref="C235:G235"/>
    <mergeCell ref="C202:G202"/>
    <mergeCell ref="C205:G205"/>
    <mergeCell ref="C208:G208"/>
    <mergeCell ref="C211:G211"/>
    <mergeCell ref="C214:G214"/>
    <mergeCell ref="C217:G217"/>
    <mergeCell ref="C250:G250"/>
    <mergeCell ref="C253:G253"/>
    <mergeCell ref="C256:G256"/>
    <mergeCell ref="C258:G258"/>
    <mergeCell ref="C260:G260"/>
    <mergeCell ref="C263:G263"/>
    <mergeCell ref="C237:G237"/>
    <mergeCell ref="C239:G239"/>
    <mergeCell ref="C241:G241"/>
    <mergeCell ref="C243:G243"/>
    <mergeCell ref="C245:G245"/>
    <mergeCell ref="C247:G247"/>
    <mergeCell ref="C292:G292"/>
    <mergeCell ref="C294:G294"/>
    <mergeCell ref="C281:G281"/>
    <mergeCell ref="C284:G284"/>
    <mergeCell ref="C285:G285"/>
    <mergeCell ref="C286:G286"/>
    <mergeCell ref="C289:G289"/>
    <mergeCell ref="C290:G290"/>
    <mergeCell ref="C266:G266"/>
    <mergeCell ref="C269:G269"/>
    <mergeCell ref="C272:G272"/>
    <mergeCell ref="C275:G275"/>
    <mergeCell ref="C276:G276"/>
    <mergeCell ref="C278:G278"/>
  </mergeCells>
  <pageMargins left="0.59055118110236204" right="0.196850393700787" top="0.78740157499999996" bottom="0.78740157499999996" header="0.3" footer="0.3"/>
  <pageSetup paperSize="9" orientation="landscape" horizontalDpi="0" verticalDpi="0" copies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1 Naklady</vt:lpstr>
      <vt:lpstr>01 2 Naklady</vt:lpstr>
      <vt:lpstr>SO101 1 Pol</vt:lpstr>
      <vt:lpstr>SO101 2 Pol</vt:lpstr>
      <vt:lpstr>SO201 1 Pol</vt:lpstr>
      <vt:lpstr>SO301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Naklady'!Názvy_tisku</vt:lpstr>
      <vt:lpstr>'01 2 Naklady'!Názvy_tisku</vt:lpstr>
      <vt:lpstr>'SO101 1 Pol'!Názvy_tisku</vt:lpstr>
      <vt:lpstr>'SO101 2 Pol'!Názvy_tisku</vt:lpstr>
      <vt:lpstr>'SO201 1 Pol'!Názvy_tisku</vt:lpstr>
      <vt:lpstr>'SO301 1 Pol'!Názvy_tisku</vt:lpstr>
      <vt:lpstr>oadresa</vt:lpstr>
      <vt:lpstr>Stavba!Objednatel</vt:lpstr>
      <vt:lpstr>Stavba!Objekt</vt:lpstr>
      <vt:lpstr>'01 1 Naklady'!Oblast_tisku</vt:lpstr>
      <vt:lpstr>'01 2 Naklady'!Oblast_tisku</vt:lpstr>
      <vt:lpstr>'SO101 1 Pol'!Oblast_tisku</vt:lpstr>
      <vt:lpstr>'SO101 2 Pol'!Oblast_tisku</vt:lpstr>
      <vt:lpstr>'SO201 1 Pol'!Oblast_tisku</vt:lpstr>
      <vt:lpstr>'SO301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Kamas</dc:creator>
  <cp:lastModifiedBy>Gorduličová Janka, Mgr.</cp:lastModifiedBy>
  <cp:lastPrinted>2019-03-19T12:27:02Z</cp:lastPrinted>
  <dcterms:created xsi:type="dcterms:W3CDTF">2009-04-08T07:15:50Z</dcterms:created>
  <dcterms:modified xsi:type="dcterms:W3CDTF">2021-09-06T13:23:27Z</dcterms:modified>
</cp:coreProperties>
</file>