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skovjanovairena\Desktop\veřejné zakázky\1_VZMR\VZMR 2022\VZMR Oprava sociálek v penzionu na J.K.Tyla\"/>
    </mc:Choice>
  </mc:AlternateContent>
  <bookViews>
    <workbookView xWindow="0" yWindow="0" windowWidth="28770" windowHeight="12075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Stavba!$H$41</definedName>
    <definedName name="CenaCelkem">Stavba!$G$30</definedName>
    <definedName name="CenaCelkemBezDPH">Stavba!$G$29</definedName>
    <definedName name="CenaCelkemVypocet" localSheetId="1">Stavba!$I$41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Stavba!$G$25</definedName>
    <definedName name="DPHZakl">Stavba!$G$27</definedName>
    <definedName name="dpsc" localSheetId="1">Stavba!$C$13</definedName>
    <definedName name="IČO" localSheetId="1">Stavba!$I$11</definedName>
    <definedName name="Mena">Stavba!$J$30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Stavba!$B$39</definedName>
    <definedName name="_xlnm.Print_Area" localSheetId="3">'Rozpočet Pol'!$A$1:$U$96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Stavba!$E$24</definedName>
    <definedName name="SazbaDPH1">'[1]Krycí list'!$C$30</definedName>
    <definedName name="SazbaDPH2" localSheetId="1">Stavba!$E$26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Stavba!$B$1:$J$37</definedName>
    <definedName name="ZakladDPHSni">Stavba!$G$24</definedName>
    <definedName name="ZakladDPHSniVypocet" localSheetId="1">Stavba!$F$41</definedName>
    <definedName name="ZakladDPHZakl">Stavba!$G$26</definedName>
    <definedName name="ZakladDPHZaklVypocet" localSheetId="1">Stavba!$G$41</definedName>
    <definedName name="ZaObjednatele">Stavba!$G$35</definedName>
    <definedName name="Zaokrouhleni">Stavba!$G$28</definedName>
    <definedName name="ZaZhotovitele">Stavba!$D$35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22" i="1" l="1"/>
  <c r="G22" i="1"/>
  <c r="E22" i="1"/>
  <c r="I21" i="1"/>
  <c r="G21" i="1"/>
  <c r="E21" i="1"/>
  <c r="H33" i="1" l="1"/>
  <c r="I17" i="1"/>
  <c r="I18" i="1"/>
  <c r="I19" i="1"/>
  <c r="I20" i="1"/>
  <c r="I16" i="1"/>
  <c r="I49" i="1" l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48" i="1"/>
  <c r="G91" i="12"/>
  <c r="G92" i="12"/>
  <c r="G94" i="12"/>
  <c r="G90" i="12"/>
  <c r="G88" i="12"/>
  <c r="G87" i="12"/>
  <c r="G84" i="12"/>
  <c r="G82" i="12"/>
  <c r="G76" i="12"/>
  <c r="G77" i="12"/>
  <c r="G78" i="12"/>
  <c r="G79" i="12"/>
  <c r="G80" i="12"/>
  <c r="G75" i="12"/>
  <c r="G72" i="12"/>
  <c r="G71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54" i="12"/>
  <c r="G48" i="12"/>
  <c r="G49" i="12"/>
  <c r="G50" i="12"/>
  <c r="G51" i="12"/>
  <c r="G52" i="12"/>
  <c r="G47" i="12"/>
  <c r="G44" i="12"/>
  <c r="G45" i="12"/>
  <c r="G43" i="12"/>
  <c r="G39" i="12"/>
  <c r="G37" i="12" l="1"/>
  <c r="G28" i="12"/>
  <c r="G29" i="12"/>
  <c r="G30" i="12"/>
  <c r="G31" i="12"/>
  <c r="G32" i="12"/>
  <c r="G33" i="12"/>
  <c r="G34" i="12"/>
  <c r="G35" i="12"/>
  <c r="G27" i="12"/>
  <c r="G21" i="12"/>
  <c r="G22" i="12"/>
  <c r="G23" i="12"/>
  <c r="G24" i="12"/>
  <c r="G25" i="12"/>
  <c r="G20" i="12"/>
  <c r="G17" i="12"/>
  <c r="G14" i="12"/>
  <c r="G15" i="12"/>
  <c r="G13" i="12"/>
  <c r="G10" i="12"/>
  <c r="G11" i="12"/>
  <c r="G9" i="12"/>
  <c r="G8" i="12" l="1"/>
  <c r="I9" i="12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G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G16" i="12"/>
  <c r="U16" i="12"/>
  <c r="I17" i="12"/>
  <c r="I16" i="12" s="1"/>
  <c r="K17" i="12"/>
  <c r="K16" i="12" s="1"/>
  <c r="M17" i="12"/>
  <c r="M16" i="12" s="1"/>
  <c r="O17" i="12"/>
  <c r="O16" i="12" s="1"/>
  <c r="Q17" i="12"/>
  <c r="Q16" i="12" s="1"/>
  <c r="U17" i="12"/>
  <c r="G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G26" i="12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3" i="12"/>
  <c r="K33" i="12"/>
  <c r="M33" i="12"/>
  <c r="O33" i="12"/>
  <c r="Q33" i="12"/>
  <c r="U33" i="12"/>
  <c r="I34" i="12"/>
  <c r="K34" i="12"/>
  <c r="M34" i="12"/>
  <c r="O34" i="12"/>
  <c r="Q34" i="12"/>
  <c r="U34" i="12"/>
  <c r="I35" i="12"/>
  <c r="K35" i="12"/>
  <c r="M35" i="12"/>
  <c r="O35" i="12"/>
  <c r="Q35" i="12"/>
  <c r="U35" i="12"/>
  <c r="G36" i="12"/>
  <c r="I37" i="12"/>
  <c r="I36" i="12" s="1"/>
  <c r="K37" i="12"/>
  <c r="K36" i="12" s="1"/>
  <c r="M37" i="12"/>
  <c r="M36" i="12" s="1"/>
  <c r="O37" i="12"/>
  <c r="O36" i="12" s="1"/>
  <c r="Q37" i="12"/>
  <c r="Q36" i="12" s="1"/>
  <c r="U37" i="12"/>
  <c r="U36" i="12" s="1"/>
  <c r="G38" i="12"/>
  <c r="I39" i="12"/>
  <c r="I38" i="12" s="1"/>
  <c r="K39" i="12"/>
  <c r="K38" i="12" s="1"/>
  <c r="M39" i="12"/>
  <c r="M38" i="12" s="1"/>
  <c r="O39" i="12"/>
  <c r="O38" i="12" s="1"/>
  <c r="Q39" i="12"/>
  <c r="Q38" i="12" s="1"/>
  <c r="U39" i="12"/>
  <c r="U38" i="12" s="1"/>
  <c r="G42" i="12"/>
  <c r="I43" i="12"/>
  <c r="K43" i="12"/>
  <c r="M43" i="12"/>
  <c r="O43" i="12"/>
  <c r="Q43" i="12"/>
  <c r="U43" i="12"/>
  <c r="I44" i="12"/>
  <c r="K44" i="12"/>
  <c r="M44" i="12"/>
  <c r="O44" i="12"/>
  <c r="Q44" i="12"/>
  <c r="U44" i="12"/>
  <c r="I45" i="12"/>
  <c r="K45" i="12"/>
  <c r="M45" i="12"/>
  <c r="O45" i="12"/>
  <c r="Q45" i="12"/>
  <c r="U45" i="12"/>
  <c r="G46" i="12"/>
  <c r="I47" i="12"/>
  <c r="K47" i="12"/>
  <c r="M47" i="12"/>
  <c r="O47" i="12"/>
  <c r="Q47" i="12"/>
  <c r="U47" i="12"/>
  <c r="I48" i="12"/>
  <c r="K48" i="12"/>
  <c r="M48" i="12"/>
  <c r="O48" i="12"/>
  <c r="Q48" i="12"/>
  <c r="U48" i="12"/>
  <c r="I49" i="12"/>
  <c r="K49" i="12"/>
  <c r="M49" i="12"/>
  <c r="O49" i="12"/>
  <c r="Q49" i="12"/>
  <c r="U49" i="12"/>
  <c r="I50" i="12"/>
  <c r="K50" i="12"/>
  <c r="M50" i="12"/>
  <c r="O50" i="12"/>
  <c r="Q50" i="12"/>
  <c r="U50" i="12"/>
  <c r="I51" i="12"/>
  <c r="K51" i="12"/>
  <c r="M51" i="12"/>
  <c r="O51" i="12"/>
  <c r="Q51" i="12"/>
  <c r="U51" i="12"/>
  <c r="I52" i="12"/>
  <c r="K52" i="12"/>
  <c r="M52" i="12"/>
  <c r="O52" i="12"/>
  <c r="Q52" i="12"/>
  <c r="U52" i="12"/>
  <c r="G53" i="12"/>
  <c r="I54" i="12"/>
  <c r="K54" i="12"/>
  <c r="M54" i="12"/>
  <c r="O54" i="12"/>
  <c r="Q54" i="12"/>
  <c r="U54" i="12"/>
  <c r="I55" i="12"/>
  <c r="K55" i="12"/>
  <c r="M55" i="12"/>
  <c r="O55" i="12"/>
  <c r="Q55" i="12"/>
  <c r="U55" i="12"/>
  <c r="I56" i="12"/>
  <c r="K56" i="12"/>
  <c r="M56" i="12"/>
  <c r="O56" i="12"/>
  <c r="Q56" i="12"/>
  <c r="U56" i="12"/>
  <c r="I57" i="12"/>
  <c r="K57" i="12"/>
  <c r="M57" i="12"/>
  <c r="O57" i="12"/>
  <c r="Q57" i="12"/>
  <c r="U57" i="12"/>
  <c r="I58" i="12"/>
  <c r="K58" i="12"/>
  <c r="M58" i="12"/>
  <c r="O58" i="12"/>
  <c r="Q58" i="12"/>
  <c r="U58" i="12"/>
  <c r="I59" i="12"/>
  <c r="K59" i="12"/>
  <c r="M59" i="12"/>
  <c r="O59" i="12"/>
  <c r="Q59" i="12"/>
  <c r="U59" i="12"/>
  <c r="I60" i="12"/>
  <c r="K60" i="12"/>
  <c r="M60" i="12"/>
  <c r="O60" i="12"/>
  <c r="Q60" i="12"/>
  <c r="U60" i="12"/>
  <c r="I61" i="12"/>
  <c r="K61" i="12"/>
  <c r="M61" i="12"/>
  <c r="O61" i="12"/>
  <c r="Q61" i="12"/>
  <c r="U61" i="12"/>
  <c r="I62" i="12"/>
  <c r="K62" i="12"/>
  <c r="M62" i="12"/>
  <c r="O62" i="12"/>
  <c r="Q62" i="12"/>
  <c r="U62" i="12"/>
  <c r="I63" i="12"/>
  <c r="K63" i="12"/>
  <c r="M63" i="12"/>
  <c r="O63" i="12"/>
  <c r="Q63" i="12"/>
  <c r="U63" i="12"/>
  <c r="I64" i="12"/>
  <c r="K64" i="12"/>
  <c r="M64" i="12"/>
  <c r="O64" i="12"/>
  <c r="Q64" i="12"/>
  <c r="U64" i="12"/>
  <c r="I65" i="12"/>
  <c r="K65" i="12"/>
  <c r="M65" i="12"/>
  <c r="O65" i="12"/>
  <c r="Q65" i="12"/>
  <c r="U65" i="12"/>
  <c r="I66" i="12"/>
  <c r="K66" i="12"/>
  <c r="M66" i="12"/>
  <c r="O66" i="12"/>
  <c r="Q66" i="12"/>
  <c r="U66" i="12"/>
  <c r="I67" i="12"/>
  <c r="K67" i="12"/>
  <c r="M67" i="12"/>
  <c r="O67" i="12"/>
  <c r="Q67" i="12"/>
  <c r="U67" i="12"/>
  <c r="I68" i="12"/>
  <c r="K68" i="12"/>
  <c r="M68" i="12"/>
  <c r="O68" i="12"/>
  <c r="Q68" i="12"/>
  <c r="U68" i="12"/>
  <c r="I69" i="12"/>
  <c r="K69" i="12"/>
  <c r="M69" i="12"/>
  <c r="O69" i="12"/>
  <c r="Q69" i="12"/>
  <c r="U69" i="12"/>
  <c r="G70" i="12"/>
  <c r="I71" i="12"/>
  <c r="K71" i="12"/>
  <c r="K70" i="12" s="1"/>
  <c r="M71" i="12"/>
  <c r="O71" i="12"/>
  <c r="Q71" i="12"/>
  <c r="U71" i="12"/>
  <c r="U70" i="12" s="1"/>
  <c r="I72" i="12"/>
  <c r="K72" i="12"/>
  <c r="M72" i="12"/>
  <c r="O72" i="12"/>
  <c r="O70" i="12" s="1"/>
  <c r="Q72" i="12"/>
  <c r="U72" i="12"/>
  <c r="G74" i="12"/>
  <c r="I75" i="12"/>
  <c r="K75" i="12"/>
  <c r="M75" i="12"/>
  <c r="O75" i="12"/>
  <c r="Q75" i="12"/>
  <c r="U75" i="12"/>
  <c r="I76" i="12"/>
  <c r="K76" i="12"/>
  <c r="M76" i="12"/>
  <c r="O76" i="12"/>
  <c r="Q76" i="12"/>
  <c r="U76" i="12"/>
  <c r="I77" i="12"/>
  <c r="K77" i="12"/>
  <c r="M77" i="12"/>
  <c r="O77" i="12"/>
  <c r="Q77" i="12"/>
  <c r="U77" i="12"/>
  <c r="I78" i="12"/>
  <c r="K78" i="12"/>
  <c r="M78" i="12"/>
  <c r="O78" i="12"/>
  <c r="Q78" i="12"/>
  <c r="U78" i="12"/>
  <c r="I79" i="12"/>
  <c r="K79" i="12"/>
  <c r="M79" i="12"/>
  <c r="O79" i="12"/>
  <c r="Q79" i="12"/>
  <c r="U79" i="12"/>
  <c r="I80" i="12"/>
  <c r="K80" i="12"/>
  <c r="M80" i="12"/>
  <c r="O80" i="12"/>
  <c r="Q80" i="12"/>
  <c r="U80" i="12"/>
  <c r="G81" i="12"/>
  <c r="U81" i="12"/>
  <c r="I82" i="12"/>
  <c r="I81" i="12" s="1"/>
  <c r="K82" i="12"/>
  <c r="K81" i="12" s="1"/>
  <c r="M82" i="12"/>
  <c r="M81" i="12" s="1"/>
  <c r="O82" i="12"/>
  <c r="O81" i="12" s="1"/>
  <c r="Q82" i="12"/>
  <c r="Q81" i="12" s="1"/>
  <c r="U82" i="12"/>
  <c r="G83" i="12"/>
  <c r="I84" i="12"/>
  <c r="I83" i="12" s="1"/>
  <c r="K84" i="12"/>
  <c r="K83" i="12" s="1"/>
  <c r="M84" i="12"/>
  <c r="M83" i="12" s="1"/>
  <c r="O84" i="12"/>
  <c r="O83" i="12" s="1"/>
  <c r="Q84" i="12"/>
  <c r="Q83" i="12" s="1"/>
  <c r="U84" i="12"/>
  <c r="U83" i="12" s="1"/>
  <c r="G86" i="12"/>
  <c r="I87" i="12"/>
  <c r="K87" i="12"/>
  <c r="M87" i="12"/>
  <c r="O87" i="12"/>
  <c r="Q87" i="12"/>
  <c r="U87" i="12"/>
  <c r="U86" i="12" s="1"/>
  <c r="I88" i="12"/>
  <c r="K88" i="12"/>
  <c r="M88" i="12"/>
  <c r="O88" i="12"/>
  <c r="O86" i="12" s="1"/>
  <c r="Q88" i="12"/>
  <c r="U88" i="12"/>
  <c r="G89" i="12"/>
  <c r="I90" i="12"/>
  <c r="K90" i="12"/>
  <c r="M90" i="12"/>
  <c r="O90" i="12"/>
  <c r="Q90" i="12"/>
  <c r="U90" i="12"/>
  <c r="I91" i="12"/>
  <c r="K91" i="12"/>
  <c r="M91" i="12"/>
  <c r="O91" i="12"/>
  <c r="Q91" i="12"/>
  <c r="U91" i="12"/>
  <c r="I92" i="12"/>
  <c r="K92" i="12"/>
  <c r="M92" i="12"/>
  <c r="O92" i="12"/>
  <c r="Q92" i="12"/>
  <c r="U92" i="12"/>
  <c r="I94" i="12"/>
  <c r="K94" i="12"/>
  <c r="M94" i="12"/>
  <c r="O94" i="12"/>
  <c r="Q94" i="12"/>
  <c r="U94" i="12"/>
  <c r="G64" i="1"/>
  <c r="H64" i="1"/>
  <c r="I64" i="1"/>
  <c r="F41" i="1"/>
  <c r="G41" i="1"/>
  <c r="H41" i="1"/>
  <c r="I41" i="1"/>
  <c r="J40" i="1"/>
  <c r="J41" i="1" s="1"/>
  <c r="J29" i="1"/>
  <c r="J27" i="1"/>
  <c r="G39" i="1"/>
  <c r="F39" i="1"/>
  <c r="J24" i="1"/>
  <c r="J25" i="1"/>
  <c r="J26" i="1"/>
  <c r="J28" i="1"/>
  <c r="E25" i="1"/>
  <c r="E27" i="1"/>
  <c r="M12" i="12" l="1"/>
  <c r="O42" i="12"/>
  <c r="Q86" i="12"/>
  <c r="I86" i="12"/>
  <c r="M86" i="12"/>
  <c r="O12" i="12"/>
  <c r="K86" i="12"/>
  <c r="U74" i="12"/>
  <c r="K74" i="12"/>
  <c r="O74" i="12"/>
  <c r="O53" i="12"/>
  <c r="K53" i="12"/>
  <c r="U42" i="12"/>
  <c r="U19" i="12"/>
  <c r="K19" i="12"/>
  <c r="O19" i="12"/>
  <c r="I12" i="12"/>
  <c r="K46" i="12"/>
  <c r="U26" i="12"/>
  <c r="K26" i="12"/>
  <c r="O26" i="12"/>
  <c r="U12" i="12"/>
  <c r="K12" i="12"/>
  <c r="Q8" i="12"/>
  <c r="I8" i="12"/>
  <c r="Q89" i="12"/>
  <c r="I89" i="12"/>
  <c r="M89" i="12"/>
  <c r="Q70" i="12"/>
  <c r="I70" i="12"/>
  <c r="M70" i="12"/>
  <c r="M46" i="12"/>
  <c r="Q46" i="12"/>
  <c r="I46" i="12"/>
  <c r="M26" i="12"/>
  <c r="Q26" i="12"/>
  <c r="I26" i="12"/>
  <c r="O8" i="12"/>
  <c r="U8" i="12"/>
  <c r="K8" i="12"/>
  <c r="U53" i="12"/>
  <c r="K42" i="12"/>
  <c r="Q12" i="12"/>
  <c r="U46" i="12"/>
  <c r="O46" i="12"/>
  <c r="U89" i="12"/>
  <c r="K89" i="12"/>
  <c r="O89" i="12"/>
  <c r="Q74" i="12"/>
  <c r="I74" i="12"/>
  <c r="M74" i="12"/>
  <c r="M53" i="12"/>
  <c r="Q53" i="12"/>
  <c r="I53" i="12"/>
  <c r="M42" i="12"/>
  <c r="Q42" i="12"/>
  <c r="I42" i="12"/>
  <c r="Q19" i="12"/>
  <c r="I19" i="12"/>
  <c r="M19" i="12"/>
  <c r="M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<sst xmlns="http://schemas.openxmlformats.org/spreadsheetml/2006/main" count="492" uniqueCount="263">
  <si>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</si>
  <si>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</si>
  <si>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</si>
  <si>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</si>
  <si>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</si>
  <si>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</si>
  <si>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</si>
  <si>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</si>
  <si>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</si>
  <si>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</si>
  <si>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</si>
  <si>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</si>
  <si>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</si>
  <si>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</si>
  <si>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</si>
  <si>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</si>
  <si>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</si>
  <si>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</si>
  <si>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</si>
  <si>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</si>
  <si>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</si>
  <si>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</si>
  <si>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</si>
  <si>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</si>
  <si>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</si>
  <si>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</si>
  <si>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</si>
  <si>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</si>
  <si>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</si>
  <si>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</si>
  <si>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</si>
  <si>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</si>
  <si>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</si>
  <si>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</si>
  <si>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</si>
  <si>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</si>
  <si>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</si>
  <si>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</si>
  <si>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</si>
  <si>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</si>
  <si>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</si>
  <si>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</si>
  <si>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</si>
  <si>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</si>
  <si>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</si>
  <si>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Koupelny JK Tyla  leden 2022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</si>
  <si>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</si>
  <si>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</si>
  <si>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</si>
  <si>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</si>
  <si>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</si>
  <si>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</si>
  <si>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</si>
  <si>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</si>
  <si>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Upravy povrchů vnitřní</t>
  </si>
  <si>
    <t>63</t>
  </si>
  <si>
    <t>Podlahy a podlahové konstrukce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</si>
  <si>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</si>
  <si>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</si>
  <si>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</si>
  <si>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</si>
  <si>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</si>
  <si>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</si>
  <si>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</si>
  <si>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</si>
  <si>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</si>
  <si>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</si>
  <si>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</si>
  <si>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</si>
  <si>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725</t>
  </si>
  <si>
    <t>Zařizovací předměty</t>
  </si>
  <si>
    <t>735</t>
  </si>
  <si>
    <t>Otopná tělesa</t>
  </si>
  <si>
    <t>766</t>
  </si>
  <si>
    <t>Konstrukce truhlářské</t>
  </si>
  <si>
    <t>771</t>
  </si>
  <si>
    <t>Podlahy z dlaždic a obklady</t>
  </si>
  <si>
    <t>781</t>
  </si>
  <si>
    <t>Obklady keramické</t>
  </si>
  <si>
    <t>M21</t>
  </si>
  <si>
    <t>Elektromontáže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</si>
  <si>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</si>
  <si>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</si>
  <si>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</si>
  <si>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</si>
  <si>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</si>
  <si>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</si>
  <si>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</si>
  <si>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</si>
  <si>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</si>
  <si>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</si>
  <si>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</si>
  <si>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</si>
  <si>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</si>
  <si>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</si>
  <si>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</si>
  <si>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</si>
  <si>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</si>
  <si>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</si>
  <si>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</si>
  <si>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</si>
  <si>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</si>
  <si>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</si>
  <si>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</si>
  <si>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</si>
  <si>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</si>
  <si>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</si>
  <si>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</si>
  <si>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</si>
  <si>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</si>
  <si>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</si>
  <si>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</si>
  <si>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340100011RAB</t>
  </si>
  <si>
    <t>Zazdívka otvorů v příčkách plochy do 1 m2, příčka tloušťky 15 cm</t>
  </si>
  <si>
    <t>m2</t>
  </si>
  <si>
    <t>POL2_0</t>
  </si>
  <si>
    <t>340100011RAA</t>
  </si>
  <si>
    <t>Zazdívka otvorů v příčkách plochy do 1 m2, příčka tloušťky 10 cm</t>
  </si>
  <si>
    <t>319201311R00</t>
  </si>
  <si>
    <t>Vyrovnání povrchu zdiva maltou tl.do 3 cm</t>
  </si>
  <si>
    <t>POL1_0</t>
  </si>
  <si>
    <t>612100030RAA</t>
  </si>
  <si>
    <t>Omítka stěn vnitřní vápenocementová štuková, otlučení a zřizení ze 100 %, malba</t>
  </si>
  <si>
    <t>612471101RAC</t>
  </si>
  <si>
    <t>Omítka stěn vnitřní Cemix , perlinka do tmele, štuk 033,malba, lešení</t>
  </si>
  <si>
    <t>611471101RAC</t>
  </si>
  <si>
    <t>Omítka stropů Cemix vápenná , perlinka do tmele, štuk, malba,pomocné lešení</t>
  </si>
  <si>
    <t>631416211RT1</t>
  </si>
  <si>
    <t>Mazanina betonová PROFI, tloušťka 5 - 8 cm, PROFI Beton, pevnost v tlaku 25 MPa</t>
  </si>
  <si>
    <t>m3</t>
  </si>
  <si>
    <t>11,845*0,08</t>
  </si>
  <si>
    <t>VV</t>
  </si>
  <si>
    <t>962031125R00</t>
  </si>
  <si>
    <t>Bourání příček z cihel pálených děrovan. tl.140 mm</t>
  </si>
  <si>
    <t>962031124R00</t>
  </si>
  <si>
    <t>Bourání příček z cihel pálených děrovan. tl.115 mm</t>
  </si>
  <si>
    <t>965081712RT1</t>
  </si>
  <si>
    <t>Bourání dlažeb keramických tl.10 mm, pl. do 1 m2, ručně, dlaždice keramické</t>
  </si>
  <si>
    <t>968061125R00</t>
  </si>
  <si>
    <t>Vyvěšení dřevěných dveřních křídel pl. do 2 m2</t>
  </si>
  <si>
    <t>kus</t>
  </si>
  <si>
    <t>968072455R00</t>
  </si>
  <si>
    <t>Vybourání kovových dveřních zárubní pl. do 2 m2</t>
  </si>
  <si>
    <t>965042131RT1</t>
  </si>
  <si>
    <t>Bourání mazanin betonových  tl. 10 cm, pl. 4 m2, ručně tl. mazaniny 5 - 8 cm</t>
  </si>
  <si>
    <t>978059511R00</t>
  </si>
  <si>
    <t>Odsekání vnitřních obkladů stěn do 1 m2</t>
  </si>
  <si>
    <t>978059521R00</t>
  </si>
  <si>
    <t>Odsekání vnitřních obkladů stěn do 2 m2</t>
  </si>
  <si>
    <t>971033441R00</t>
  </si>
  <si>
    <t>Vybourání otv. zeď cihel. pl.0,25 m2, tl.30cm, MVC</t>
  </si>
  <si>
    <t>979990102R00</t>
  </si>
  <si>
    <t>Poplat.za sklád.suti-směs bet.a cihel nad 30x30cm</t>
  </si>
  <si>
    <t>t</t>
  </si>
  <si>
    <t>979011211R00</t>
  </si>
  <si>
    <t>Svislá doprava suti a vybour. hmot za 2.NP nošením</t>
  </si>
  <si>
    <t>979081111RT2</t>
  </si>
  <si>
    <t>Odvoz suti a vybour. hmot na skládku do 1 km, kontejnerem 4 t</t>
  </si>
  <si>
    <t>979097011R00</t>
  </si>
  <si>
    <t>Pronájem kontejneru 4 t</t>
  </si>
  <si>
    <t xml:space="preserve">den   </t>
  </si>
  <si>
    <t>979082111R00</t>
  </si>
  <si>
    <t>Vnitrostaveništní doprava suti do 10 m</t>
  </si>
  <si>
    <t>979082121R00</t>
  </si>
  <si>
    <t>Příplatek k vnitrost. dopravě suti za dalších 5 m, 20m</t>
  </si>
  <si>
    <t>999281151R00</t>
  </si>
  <si>
    <t>Přesun hmot pro opravy a údržbu do v. 25 m,nošením</t>
  </si>
  <si>
    <t>711212002RT1</t>
  </si>
  <si>
    <t>Hydroizolační povlak - nátěr nebo stěrka, Aquafin 2K (fa Schömburg),proti vlhkosti, tl. 2mm</t>
  </si>
  <si>
    <t>sprchový kout stěny:(1,105+1,0+1,0+0,3)*2,0</t>
  </si>
  <si>
    <t>podlaha koupelny:(1,105*1,25+2,03*1,8)</t>
  </si>
  <si>
    <t>721171808R00</t>
  </si>
  <si>
    <t>Demontáž potrubí z PVC do D 114 mm</t>
  </si>
  <si>
    <t>m</t>
  </si>
  <si>
    <t>721176115R00</t>
  </si>
  <si>
    <t>Potrubí HT odpadní svislé D 110 x 2,7 mm</t>
  </si>
  <si>
    <t>998721102R00</t>
  </si>
  <si>
    <t>Přesun hmot pro vnitřní kanalizaci, výšky do 12 m</t>
  </si>
  <si>
    <t>722130802R00</t>
  </si>
  <si>
    <t>Demontáž potrubí ocelových závitových DN 40</t>
  </si>
  <si>
    <t>722220861R00</t>
  </si>
  <si>
    <t xml:space="preserve">Demontáž armatur </t>
  </si>
  <si>
    <t>722290823R00</t>
  </si>
  <si>
    <t>Přesun vybouraných hmot - vodovody, H 12 - 24 m</t>
  </si>
  <si>
    <t>722171212R00</t>
  </si>
  <si>
    <t>Potrubí z PEHD, D 25 x 2,3 mm</t>
  </si>
  <si>
    <t>722174213R00</t>
  </si>
  <si>
    <t>montáž potrubí vodovodního</t>
  </si>
  <si>
    <t>722181211RT8</t>
  </si>
  <si>
    <t>Izolace návleková MIRELON PRO tl. stěny 6 mm, vnitřní průměr 25 mm</t>
  </si>
  <si>
    <t>725220831R00</t>
  </si>
  <si>
    <t>Demontáž van litinových rohových</t>
  </si>
  <si>
    <t>soubor</t>
  </si>
  <si>
    <t>725110811R00</t>
  </si>
  <si>
    <t>Demontáž klozetů splachovacích</t>
  </si>
  <si>
    <t>725210821R00</t>
  </si>
  <si>
    <t>Demontáž umyvadel bez výtokových armatur</t>
  </si>
  <si>
    <t>725100001RA0</t>
  </si>
  <si>
    <t>Umyvadlo pro tělesně , baterie, zápachová uzávěrka</t>
  </si>
  <si>
    <t>725100003RA0</t>
  </si>
  <si>
    <t>Geberit včetně obezdění</t>
  </si>
  <si>
    <t>725100006RA0</t>
  </si>
  <si>
    <t>WC závěsné pro tělesně postižené kompletní , připojovací sady na kanalizaci a vodovod,</t>
  </si>
  <si>
    <t>725100005RA0</t>
  </si>
  <si>
    <t>Sprchový box, baterie, zápachová uzávěrka, zástěna dl.1350 mm,bezbariérové provedení</t>
  </si>
  <si>
    <t>725200010RA0</t>
  </si>
  <si>
    <t>Montáž zařizovacích předmětů - klozet</t>
  </si>
  <si>
    <t>725200030RA0</t>
  </si>
  <si>
    <t>Montáž zařizovacích předmětů - umyvadlo</t>
  </si>
  <si>
    <t>725200050RA0</t>
  </si>
  <si>
    <t>Montáž zařizovacích předmětů - sprcha</t>
  </si>
  <si>
    <t>55440402R</t>
  </si>
  <si>
    <t>Madlo dvojité sklápěcí 844 mm leštěná nerez, pro bezbariérové WC</t>
  </si>
  <si>
    <t>soub</t>
  </si>
  <si>
    <t>POL3_0</t>
  </si>
  <si>
    <t>55440411R</t>
  </si>
  <si>
    <t>Úchyt dvojitý sklopný 852 mm leštěná nerez, koupelnový doplněk</t>
  </si>
  <si>
    <t>Úchyt dvojitý do sprchového koutu,  leštěná nerez, sestava pevných madel do sprchy délka cca 200 cm</t>
  </si>
  <si>
    <t>Madlo dvojité  pevné dl.200 cm leštěná nerez, do sprchového koutu</t>
  </si>
  <si>
    <t>55231804R</t>
  </si>
  <si>
    <t>APZ1-950 Podlahový žlab l = 950 mm, s okrajem pro perforovaný rošt</t>
  </si>
  <si>
    <t>55430012R</t>
  </si>
  <si>
    <t>Sedátko sklápěcí s opěrnou nohou 44x45 cm, do sprchového koutu</t>
  </si>
  <si>
    <t>735179110R00</t>
  </si>
  <si>
    <t>Montáž otopných těles koupelnových (žebříků), včetně napojení k stávajícímu topného okruhu</t>
  </si>
  <si>
    <t>735171314R00</t>
  </si>
  <si>
    <t>Topný žebřík  1820.600, kombinovaný na ÚT a elektriku</t>
  </si>
  <si>
    <t>1</t>
  </si>
  <si>
    <t>766670011R00</t>
  </si>
  <si>
    <t>Montáž obložkové zárubně a dřevěného křídla dveří</t>
  </si>
  <si>
    <t>766670021R00</t>
  </si>
  <si>
    <t>Montáž kliky a štítku</t>
  </si>
  <si>
    <t>61169501R</t>
  </si>
  <si>
    <t>Dveře posuvné na stěnu UNO 60-90x197 ERKADO, jednokřídlé, včetně vodicí lišty</t>
  </si>
  <si>
    <t>611815487R</t>
  </si>
  <si>
    <t>Zárubeň obložková pro pojezd.dveře  š. 80 cm/st., CPL buk, hruška, olše, ořech AM, teak</t>
  </si>
  <si>
    <t>766661132R00</t>
  </si>
  <si>
    <t>Montáž dveří do zárubně,otevíravých posuvných</t>
  </si>
  <si>
    <t>766694911R00</t>
  </si>
  <si>
    <t>Úprava dvířek na vestavné skříni na chodbě</t>
  </si>
  <si>
    <t>771950010RA0</t>
  </si>
  <si>
    <t>Odstranění stávající dlažby, zřízení nové, 5,6*1,1</t>
  </si>
  <si>
    <t>781950030RAA</t>
  </si>
  <si>
    <t>Otlučení omítky a zřízení obkladu, včetně dodávky obkladu 22,9*1,1</t>
  </si>
  <si>
    <t>koupelna:(1,105+1,0+0,3+0,8+2,03+1,7+3,03)*2,6</t>
  </si>
  <si>
    <t>210290404R00</t>
  </si>
  <si>
    <t>bourání rozvodů elektro</t>
  </si>
  <si>
    <t>soub.</t>
  </si>
  <si>
    <t>210100050RA0</t>
  </si>
  <si>
    <t>Rozvody nové napojené na stávajíci el.rozvody bytu, nové napojení světel a ventilátorů</t>
  </si>
  <si>
    <t>650101121R00</t>
  </si>
  <si>
    <t>Montáž žárovkového svítidla stropního přisazeného, včetně dodávky svítidla přisazeného LED</t>
  </si>
  <si>
    <t>650101931R00</t>
  </si>
  <si>
    <t>Montáž a dodávka ventilátoru, koupelnový ventilátor přisazený na zeď pr.125mm</t>
  </si>
  <si>
    <t>650031621R00</t>
  </si>
  <si>
    <t>Dodávka amontáž  bytového rozváděče , včetně demontáže původního rozvaděče</t>
  </si>
  <si>
    <t>650106561R00</t>
  </si>
  <si>
    <t>Montáž a dodávka bezdrátového zvonku</t>
  </si>
  <si>
    <t/>
  </si>
  <si>
    <t>END</t>
  </si>
  <si>
    <t>Celkem za 4 bytové jednotky</t>
  </si>
  <si>
    <t>Celkem za 1 bytovou jednotku</t>
  </si>
  <si>
    <t>Koupelna v 1 bytové jednotce JK Tyla  leden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</si>
</sst>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3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/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horizontal="center" vertical="center"/>
    </xf>
    <xf numFmtId="4" fontId="7" fillId="4" borderId="38" xfId="0" applyNumberFormat="1" applyFont="1" applyFill="1" applyBorder="1" applyAlignment="1">
      <alignment horizont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0" borderId="36" xfId="0" applyNumberFormat="1" applyFont="1" applyBorder="1" applyAlignment="1">
      <alignment vertical="center"/>
    </xf>
    <xf numFmtId="4" fontId="7" fillId="0" borderId="26" xfId="0" applyNumberFormat="1" applyFont="1" applyBorder="1" applyAlignment="1">
      <alignment vertical="center"/>
    </xf>
    <xf numFmtId="4" fontId="7" fillId="0" borderId="10" xfId="0" applyNumberFormat="1" applyFont="1" applyBorder="1" applyAlignment="1">
      <alignment vertical="center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18" xfId="0" applyNumberFormat="1" applyFont="1" applyBorder="1" applyAlignment="1">
      <alignment horizontal="left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6" xfId="0" applyNumberFormat="1" applyFont="1" applyBorder="1" applyAlignment="1">
      <alignment vertical="center"/>
    </xf>
    <xf numFmtId="4" fontId="7" fillId="0" borderId="54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26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4" fontId="7" fillId="0" borderId="10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4" t="s">
        <v>39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7"/>
  <sheetViews>
    <sheetView showGridLines="0" topLeftCell="B1" zoomScaleNormal="100" zoomScaleSheetLayoutView="75" workbookViewId="0">
      <selection activeCell="E21" sqref="E21:F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209" t="s">
        <v>42</v>
      </c>
      <c r="C1" s="210"/>
      <c r="D1" s="210"/>
      <c r="E1" s="210"/>
      <c r="F1" s="210"/>
      <c r="G1" s="210"/>
      <c r="H1" s="210"/>
      <c r="I1" s="210"/>
      <c r="J1" s="211"/>
    </row>
    <row r="2" spans="1:15" ht="23.25" customHeight="1" x14ac:dyDescent="0.2">
      <c r="A2" s="4"/>
      <c r="B2" s="79" t="s">
        <v>40</v>
      </c>
      <c r="C2" s="80"/>
      <c r="D2" s="195" t="s">
        <v>45</v>
      </c>
      <c r="E2" s="196"/>
      <c r="F2" s="196"/>
      <c r="G2" s="196"/>
      <c r="H2" s="196"/>
      <c r="I2" s="196"/>
      <c r="J2" s="197"/>
      <c r="O2" s="2"/>
    </row>
    <row r="3" spans="1:15" ht="23.25" hidden="1" customHeight="1" x14ac:dyDescent="0.2">
      <c r="A3" s="4"/>
      <c r="B3" s="81" t="s">
        <v>43</v>
      </c>
      <c r="C3" s="82"/>
      <c r="D3" s="202"/>
      <c r="E3" s="203"/>
      <c r="F3" s="203"/>
      <c r="G3" s="203"/>
      <c r="H3" s="203"/>
      <c r="I3" s="203"/>
      <c r="J3" s="204"/>
    </row>
    <row r="4" spans="1:15" ht="23.25" hidden="1" customHeight="1" x14ac:dyDescent="0.2">
      <c r="A4" s="4"/>
      <c r="B4" s="83" t="s">
        <v>44</v>
      </c>
      <c r="C4" s="84"/>
      <c r="D4" s="85"/>
      <c r="E4" s="85"/>
      <c r="F4" s="86"/>
      <c r="G4" s="87"/>
      <c r="H4" s="86"/>
      <c r="I4" s="87"/>
      <c r="J4" s="88"/>
    </row>
    <row r="5" spans="1:15" ht="24" customHeight="1" x14ac:dyDescent="0.2">
      <c r="A5" s="4"/>
      <c r="B5" s="45" t="s">
        <v>21</v>
      </c>
      <c r="C5" s="5"/>
      <c r="D5" s="89"/>
      <c r="E5" s="25"/>
      <c r="F5" s="25"/>
      <c r="G5" s="25"/>
      <c r="H5" s="27" t="s">
        <v>33</v>
      </c>
      <c r="I5" s="89"/>
      <c r="J5" s="11"/>
    </row>
    <row r="6" spans="1:15" ht="15.75" customHeight="1" x14ac:dyDescent="0.2">
      <c r="A6" s="4"/>
      <c r="B6" s="39"/>
      <c r="C6" s="25"/>
      <c r="D6" s="89"/>
      <c r="E6" s="25"/>
      <c r="F6" s="25"/>
      <c r="G6" s="25"/>
      <c r="H6" s="27" t="s">
        <v>34</v>
      </c>
      <c r="I6" s="89"/>
      <c r="J6" s="11"/>
    </row>
    <row r="7" spans="1:15" ht="15.75" customHeight="1" x14ac:dyDescent="0.2">
      <c r="A7" s="4"/>
      <c r="B7" s="40"/>
      <c r="C7" s="90"/>
      <c r="D7" s="78"/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220"/>
      <c r="E11" s="220"/>
      <c r="F11" s="220"/>
      <c r="G11" s="220"/>
      <c r="H11" s="27" t="s">
        <v>33</v>
      </c>
      <c r="I11" s="89"/>
      <c r="J11" s="11"/>
    </row>
    <row r="12" spans="1:15" ht="15.75" customHeight="1" x14ac:dyDescent="0.2">
      <c r="A12" s="4"/>
      <c r="B12" s="39"/>
      <c r="C12" s="25"/>
      <c r="D12" s="207"/>
      <c r="E12" s="207"/>
      <c r="F12" s="207"/>
      <c r="G12" s="207"/>
      <c r="H12" s="27" t="s">
        <v>34</v>
      </c>
      <c r="I12" s="89"/>
      <c r="J12" s="11"/>
    </row>
    <row r="13" spans="1:15" ht="15.75" customHeight="1" x14ac:dyDescent="0.2">
      <c r="A13" s="4"/>
      <c r="B13" s="40"/>
      <c r="C13" s="90"/>
      <c r="D13" s="208"/>
      <c r="E13" s="208"/>
      <c r="F13" s="208"/>
      <c r="G13" s="208"/>
      <c r="H13" s="28"/>
      <c r="I13" s="32"/>
      <c r="J13" s="49"/>
    </row>
    <row r="14" spans="1:15" ht="24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201" t="s">
        <v>29</v>
      </c>
      <c r="F15" s="201"/>
      <c r="G15" s="205" t="s">
        <v>30</v>
      </c>
      <c r="H15" s="205"/>
      <c r="I15" s="205" t="s">
        <v>28</v>
      </c>
      <c r="J15" s="206"/>
    </row>
    <row r="16" spans="1:15" ht="23.25" customHeight="1" x14ac:dyDescent="0.2">
      <c r="A16" s="137" t="s">
        <v>23</v>
      </c>
      <c r="B16" s="138" t="s">
        <v>23</v>
      </c>
      <c r="C16" s="56"/>
      <c r="D16" s="57"/>
      <c r="E16" s="198">
        <v>0</v>
      </c>
      <c r="F16" s="199"/>
      <c r="G16" s="198">
        <v>0</v>
      </c>
      <c r="H16" s="199"/>
      <c r="I16" s="198">
        <f>E16+G16</f>
        <v>0</v>
      </c>
      <c r="J16" s="200"/>
    </row>
    <row r="17" spans="1:10" ht="23.25" customHeight="1" x14ac:dyDescent="0.2">
      <c r="A17" s="137" t="s">
        <v>24</v>
      </c>
      <c r="B17" s="138" t="s">
        <v>24</v>
      </c>
      <c r="C17" s="56"/>
      <c r="D17" s="57"/>
      <c r="E17" s="198">
        <v>0</v>
      </c>
      <c r="F17" s="199"/>
      <c r="G17" s="198">
        <v>0</v>
      </c>
      <c r="H17" s="199"/>
      <c r="I17" s="198">
        <f t="shared" ref="I17:I20" si="0">E17+G17</f>
        <v>0</v>
      </c>
      <c r="J17" s="200"/>
    </row>
    <row r="18" spans="1:10" ht="23.25" customHeight="1" x14ac:dyDescent="0.2">
      <c r="A18" s="137" t="s">
        <v>25</v>
      </c>
      <c r="B18" s="138" t="s">
        <v>25</v>
      </c>
      <c r="C18" s="56"/>
      <c r="D18" s="57"/>
      <c r="E18" s="198">
        <v>0</v>
      </c>
      <c r="F18" s="199"/>
      <c r="G18" s="198">
        <v>0</v>
      </c>
      <c r="H18" s="199"/>
      <c r="I18" s="198">
        <f t="shared" si="0"/>
        <v>0</v>
      </c>
      <c r="J18" s="200"/>
    </row>
    <row r="19" spans="1:10" ht="23.25" customHeight="1" x14ac:dyDescent="0.2">
      <c r="A19" s="137" t="s">
        <v>83</v>
      </c>
      <c r="B19" s="138" t="s">
        <v>26</v>
      </c>
      <c r="C19" s="56"/>
      <c r="D19" s="57"/>
      <c r="E19" s="198">
        <v>0</v>
      </c>
      <c r="F19" s="199"/>
      <c r="G19" s="198">
        <v>0</v>
      </c>
      <c r="H19" s="199"/>
      <c r="I19" s="198">
        <f t="shared" si="0"/>
        <v>0</v>
      </c>
      <c r="J19" s="200"/>
    </row>
    <row r="20" spans="1:10" ht="23.25" customHeight="1" x14ac:dyDescent="0.2">
      <c r="A20" s="137" t="s">
        <v>84</v>
      </c>
      <c r="B20" s="138" t="s">
        <v>27</v>
      </c>
      <c r="C20" s="56"/>
      <c r="D20" s="57"/>
      <c r="E20" s="198">
        <v>0</v>
      </c>
      <c r="F20" s="199"/>
      <c r="G20" s="198">
        <v>0</v>
      </c>
      <c r="H20" s="199"/>
      <c r="I20" s="198">
        <f t="shared" si="0"/>
        <v>0</v>
      </c>
      <c r="J20" s="200"/>
    </row>
    <row r="21" spans="1:10" ht="23.25" customHeight="1" x14ac:dyDescent="0.2">
      <c r="A21" s="137"/>
      <c r="B21" s="72" t="s">
        <v>261</v>
      </c>
      <c r="C21" s="73"/>
      <c r="D21" s="74"/>
      <c r="E21" s="218">
        <f>SUM(E16:F20)</f>
        <v>0</v>
      </c>
      <c r="F21" s="219"/>
      <c r="G21" s="218">
        <f>SUM(G16:H20)</f>
        <v>0</v>
      </c>
      <c r="H21" s="219"/>
      <c r="I21" s="218">
        <f>SUM(I16:J20)</f>
        <v>0</v>
      </c>
      <c r="J21" s="223"/>
    </row>
    <row r="22" spans="1:10" ht="23.25" customHeight="1" x14ac:dyDescent="0.2">
      <c r="A22" s="4"/>
      <c r="B22" s="72" t="s">
        <v>260</v>
      </c>
      <c r="C22" s="73"/>
      <c r="D22" s="74"/>
      <c r="E22" s="218">
        <f>E21*4</f>
        <v>0</v>
      </c>
      <c r="F22" s="219"/>
      <c r="G22" s="218">
        <f>G21*4</f>
        <v>0</v>
      </c>
      <c r="H22" s="219"/>
      <c r="I22" s="218">
        <f>I21*4</f>
        <v>0</v>
      </c>
      <c r="J22" s="223"/>
    </row>
    <row r="23" spans="1:10" ht="33" customHeight="1" x14ac:dyDescent="0.2">
      <c r="A23" s="4"/>
      <c r="B23" s="63" t="s">
        <v>32</v>
      </c>
      <c r="C23" s="56"/>
      <c r="D23" s="57"/>
      <c r="E23" s="62"/>
      <c r="F23" s="59"/>
      <c r="G23" s="48"/>
      <c r="H23" s="48"/>
      <c r="I23" s="48"/>
      <c r="J23" s="60"/>
    </row>
    <row r="24" spans="1:10" ht="23.25" customHeight="1" x14ac:dyDescent="0.2">
      <c r="A24" s="4"/>
      <c r="B24" s="55" t="s">
        <v>11</v>
      </c>
      <c r="C24" s="56"/>
      <c r="D24" s="57"/>
      <c r="E24" s="58">
        <v>15</v>
      </c>
      <c r="F24" s="59" t="s">
        <v>0</v>
      </c>
      <c r="G24" s="216">
        <v>0</v>
      </c>
      <c r="H24" s="217"/>
      <c r="I24" s="217"/>
      <c r="J24" s="60" t="str">
        <f t="shared" ref="J24:J29" si="1">Mena</f>
        <v>CZK</v>
      </c>
    </row>
    <row r="25" spans="1:10" ht="23.25" customHeight="1" x14ac:dyDescent="0.2">
      <c r="A25" s="4"/>
      <c r="B25" s="55" t="s">
        <v>12</v>
      </c>
      <c r="C25" s="56"/>
      <c r="D25" s="57"/>
      <c r="E25" s="58">
        <f>SazbaDPH1</f>
        <v>15</v>
      </c>
      <c r="F25" s="59" t="s">
        <v>0</v>
      </c>
      <c r="G25" s="221">
        <v>0</v>
      </c>
      <c r="H25" s="222"/>
      <c r="I25" s="222"/>
      <c r="J25" s="60" t="str">
        <f t="shared" si="1"/>
        <v>CZK</v>
      </c>
    </row>
    <row r="26" spans="1:10" ht="23.25" customHeight="1" x14ac:dyDescent="0.2">
      <c r="A26" s="4"/>
      <c r="B26" s="55" t="s">
        <v>13</v>
      </c>
      <c r="C26" s="56"/>
      <c r="D26" s="57"/>
      <c r="E26" s="58">
        <v>21</v>
      </c>
      <c r="F26" s="59" t="s">
        <v>0</v>
      </c>
      <c r="G26" s="216">
        <v>0</v>
      </c>
      <c r="H26" s="217"/>
      <c r="I26" s="217"/>
      <c r="J26" s="60" t="str">
        <f t="shared" si="1"/>
        <v>CZK</v>
      </c>
    </row>
    <row r="27" spans="1:10" ht="23.25" customHeight="1" x14ac:dyDescent="0.2">
      <c r="A27" s="4"/>
      <c r="B27" s="47" t="s">
        <v>14</v>
      </c>
      <c r="C27" s="22"/>
      <c r="D27" s="18"/>
      <c r="E27" s="41">
        <f>SazbaDPH2</f>
        <v>21</v>
      </c>
      <c r="F27" s="42" t="s">
        <v>0</v>
      </c>
      <c r="G27" s="212">
        <v>0</v>
      </c>
      <c r="H27" s="213"/>
      <c r="I27" s="213"/>
      <c r="J27" s="54" t="str">
        <f t="shared" si="1"/>
        <v>CZK</v>
      </c>
    </row>
    <row r="28" spans="1:10" ht="23.25" customHeight="1" thickBot="1" x14ac:dyDescent="0.25">
      <c r="A28" s="4"/>
      <c r="B28" s="46" t="s">
        <v>4</v>
      </c>
      <c r="C28" s="20"/>
      <c r="D28" s="23"/>
      <c r="E28" s="20"/>
      <c r="F28" s="21"/>
      <c r="G28" s="214">
        <v>0.01</v>
      </c>
      <c r="H28" s="214"/>
      <c r="I28" s="214"/>
      <c r="J28" s="61" t="str">
        <f t="shared" si="1"/>
        <v>CZK</v>
      </c>
    </row>
    <row r="29" spans="1:10" ht="27.75" hidden="1" customHeight="1" thickBot="1" x14ac:dyDescent="0.25">
      <c r="A29" s="4"/>
      <c r="B29" s="110" t="s">
        <v>22</v>
      </c>
      <c r="C29" s="111"/>
      <c r="D29" s="111"/>
      <c r="E29" s="112"/>
      <c r="F29" s="113"/>
      <c r="G29" s="215">
        <v>284809.99</v>
      </c>
      <c r="H29" s="236"/>
      <c r="I29" s="236"/>
      <c r="J29" s="114" t="str">
        <f t="shared" si="1"/>
        <v>CZK</v>
      </c>
    </row>
    <row r="30" spans="1:10" ht="27.75" customHeight="1" thickBot="1" x14ac:dyDescent="0.25">
      <c r="A30" s="4"/>
      <c r="B30" s="110" t="s">
        <v>35</v>
      </c>
      <c r="C30" s="115"/>
      <c r="D30" s="115"/>
      <c r="E30" s="115"/>
      <c r="F30" s="115"/>
      <c r="G30" s="215">
        <v>0</v>
      </c>
      <c r="H30" s="215"/>
      <c r="I30" s="215"/>
      <c r="J30" s="116" t="s">
        <v>48</v>
      </c>
    </row>
    <row r="31" spans="1:10" ht="12.75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30" customHeight="1" x14ac:dyDescent="0.2">
      <c r="A32" s="4"/>
      <c r="B32" s="4"/>
      <c r="C32" s="5"/>
      <c r="D32" s="5"/>
      <c r="E32" s="5"/>
      <c r="F32" s="5"/>
      <c r="G32" s="43"/>
      <c r="H32" s="5"/>
      <c r="I32" s="43"/>
      <c r="J32" s="12"/>
    </row>
    <row r="33" spans="1:10" ht="18.75" customHeight="1" x14ac:dyDescent="0.2">
      <c r="A33" s="4"/>
      <c r="B33" s="24"/>
      <c r="C33" s="19" t="s">
        <v>10</v>
      </c>
      <c r="D33" s="37"/>
      <c r="E33" s="37"/>
      <c r="F33" s="19" t="s">
        <v>9</v>
      </c>
      <c r="G33" s="37"/>
      <c r="H33" s="38">
        <f ca="1">TODAY()</f>
        <v>44592</v>
      </c>
      <c r="I33" s="37"/>
      <c r="J33" s="12"/>
    </row>
    <row r="34" spans="1:10" ht="47.25" customHeight="1" x14ac:dyDescent="0.2">
      <c r="A34" s="4"/>
      <c r="B34" s="4"/>
      <c r="C34" s="5"/>
      <c r="D34" s="5"/>
      <c r="E34" s="5"/>
      <c r="F34" s="5"/>
      <c r="G34" s="43"/>
      <c r="H34" s="5"/>
      <c r="I34" s="43"/>
      <c r="J34" s="12"/>
    </row>
    <row r="35" spans="1:10" s="35" customFormat="1" ht="18.75" customHeight="1" x14ac:dyDescent="0.2">
      <c r="A35" s="29"/>
      <c r="B35" s="29"/>
      <c r="C35" s="30"/>
      <c r="D35" s="234"/>
      <c r="E35" s="234"/>
      <c r="F35" s="30"/>
      <c r="G35" s="234"/>
      <c r="H35" s="234"/>
      <c r="I35" s="234"/>
      <c r="J35" s="36"/>
    </row>
    <row r="36" spans="1:10" ht="12.75" customHeight="1" x14ac:dyDescent="0.2">
      <c r="A36" s="4"/>
      <c r="B36" s="4"/>
      <c r="C36" s="5"/>
      <c r="D36" s="235" t="s">
        <v>2</v>
      </c>
      <c r="E36" s="235"/>
      <c r="F36" s="5"/>
      <c r="G36" s="43"/>
      <c r="H36" s="13" t="s">
        <v>3</v>
      </c>
      <c r="I36" s="43"/>
      <c r="J36" s="12"/>
    </row>
    <row r="37" spans="1:10" ht="13.5" customHeight="1" thickBot="1" x14ac:dyDescent="0.25">
      <c r="A37" s="14"/>
      <c r="B37" s="14"/>
      <c r="C37" s="15"/>
      <c r="D37" s="15"/>
      <c r="E37" s="15"/>
      <c r="F37" s="15"/>
      <c r="G37" s="16"/>
      <c r="H37" s="15"/>
      <c r="I37" s="16"/>
      <c r="J37" s="17"/>
    </row>
    <row r="38" spans="1:10" ht="27" hidden="1" customHeight="1" x14ac:dyDescent="0.25">
      <c r="B38" s="75" t="s">
        <v>15</v>
      </c>
      <c r="C38" s="3"/>
      <c r="D38" s="3"/>
      <c r="E38" s="3"/>
      <c r="F38" s="102"/>
      <c r="G38" s="102"/>
      <c r="H38" s="102"/>
      <c r="I38" s="102"/>
      <c r="J38" s="3"/>
    </row>
    <row r="39" spans="1:10" ht="25.5" hidden="1" customHeight="1" x14ac:dyDescent="0.2">
      <c r="A39" s="94" t="s">
        <v>37</v>
      </c>
      <c r="B39" s="96" t="s">
        <v>16</v>
      </c>
      <c r="C39" s="97" t="s">
        <v>5</v>
      </c>
      <c r="D39" s="98"/>
      <c r="E39" s="98"/>
      <c r="F39" s="103" t="str">
        <f>B24</f>
        <v>Základ pro sníženou DPH</v>
      </c>
      <c r="G39" s="103" t="str">
        <f>B26</f>
        <v>Základ pro základní DPH</v>
      </c>
      <c r="H39" s="104" t="s">
        <v>17</v>
      </c>
      <c r="I39" s="104" t="s">
        <v>1</v>
      </c>
      <c r="J39" s="99" t="s">
        <v>0</v>
      </c>
    </row>
    <row r="40" spans="1:10" ht="25.5" hidden="1" customHeight="1" x14ac:dyDescent="0.2">
      <c r="A40" s="94">
        <v>1</v>
      </c>
      <c r="B40" s="100" t="s">
        <v>46</v>
      </c>
      <c r="C40" s="224" t="s">
        <v>45</v>
      </c>
      <c r="D40" s="225"/>
      <c r="E40" s="225"/>
      <c r="F40" s="105">
        <v>0</v>
      </c>
      <c r="G40" s="106">
        <v>284809.99</v>
      </c>
      <c r="H40" s="107">
        <v>59810</v>
      </c>
      <c r="I40" s="107">
        <v>344619.99</v>
      </c>
      <c r="J40" s="101">
        <f>IF(CenaCelkemVypocet=0,"",I40/CenaCelkemVypocet*100)</f>
        <v>100</v>
      </c>
    </row>
    <row r="41" spans="1:10" ht="25.5" hidden="1" customHeight="1" x14ac:dyDescent="0.2">
      <c r="A41" s="94"/>
      <c r="B41" s="226" t="s">
        <v>47</v>
      </c>
      <c r="C41" s="227"/>
      <c r="D41" s="227"/>
      <c r="E41" s="228"/>
      <c r="F41" s="108">
        <f>SUMIF(A40:A40,"=1",F40:F40)</f>
        <v>0</v>
      </c>
      <c r="G41" s="109">
        <f>SUMIF(A40:A40,"=1",G40:G40)</f>
        <v>284809.99</v>
      </c>
      <c r="H41" s="109">
        <f>SUMIF(A40:A40,"=1",H40:H40)</f>
        <v>59810</v>
      </c>
      <c r="I41" s="109">
        <f>SUMIF(A40:A40,"=1",I40:I40)</f>
        <v>344619.99</v>
      </c>
      <c r="J41" s="95">
        <f>SUMIF(A40:A40,"=1",J40:J40)</f>
        <v>100</v>
      </c>
    </row>
    <row r="45" spans="1:10" ht="15.75" x14ac:dyDescent="0.25">
      <c r="B45" s="117" t="s">
        <v>49</v>
      </c>
    </row>
    <row r="47" spans="1:10" ht="25.5" customHeight="1" x14ac:dyDescent="0.2">
      <c r="A47" s="118"/>
      <c r="B47" s="122" t="s">
        <v>16</v>
      </c>
      <c r="C47" s="122" t="s">
        <v>5</v>
      </c>
      <c r="D47" s="123"/>
      <c r="E47" s="123"/>
      <c r="F47" s="126" t="s">
        <v>50</v>
      </c>
      <c r="G47" s="126" t="s">
        <v>29</v>
      </c>
      <c r="H47" s="126" t="s">
        <v>30</v>
      </c>
      <c r="I47" s="229" t="s">
        <v>28</v>
      </c>
      <c r="J47" s="229"/>
    </row>
    <row r="48" spans="1:10" ht="25.5" customHeight="1" x14ac:dyDescent="0.2">
      <c r="A48" s="119"/>
      <c r="B48" s="129" t="s">
        <v>51</v>
      </c>
      <c r="C48" s="232" t="s">
        <v>52</v>
      </c>
      <c r="D48" s="233"/>
      <c r="E48" s="233"/>
      <c r="F48" s="133" t="s">
        <v>23</v>
      </c>
      <c r="G48" s="130">
        <v>0</v>
      </c>
      <c r="H48" s="191">
        <v>0</v>
      </c>
      <c r="I48" s="230">
        <f>G48+H48</f>
        <v>0</v>
      </c>
      <c r="J48" s="231"/>
    </row>
    <row r="49" spans="1:10" ht="25.5" customHeight="1" x14ac:dyDescent="0.2">
      <c r="A49" s="119"/>
      <c r="B49" s="121" t="s">
        <v>53</v>
      </c>
      <c r="C49" s="239" t="s">
        <v>54</v>
      </c>
      <c r="D49" s="240"/>
      <c r="E49" s="240"/>
      <c r="F49" s="134" t="s">
        <v>23</v>
      </c>
      <c r="G49" s="127">
        <v>0</v>
      </c>
      <c r="H49" s="192">
        <v>0</v>
      </c>
      <c r="I49" s="237">
        <f t="shared" ref="I49:I63" si="2">G49+H49</f>
        <v>0</v>
      </c>
      <c r="J49" s="238"/>
    </row>
    <row r="50" spans="1:10" ht="25.5" customHeight="1" x14ac:dyDescent="0.2">
      <c r="A50" s="119"/>
      <c r="B50" s="121" t="s">
        <v>55</v>
      </c>
      <c r="C50" s="239" t="s">
        <v>56</v>
      </c>
      <c r="D50" s="240"/>
      <c r="E50" s="240"/>
      <c r="F50" s="134" t="s">
        <v>23</v>
      </c>
      <c r="G50" s="127">
        <v>0</v>
      </c>
      <c r="H50" s="192">
        <v>0</v>
      </c>
      <c r="I50" s="237">
        <f t="shared" si="2"/>
        <v>0</v>
      </c>
      <c r="J50" s="238"/>
    </row>
    <row r="51" spans="1:10" ht="25.5" customHeight="1" x14ac:dyDescent="0.2">
      <c r="A51" s="119"/>
      <c r="B51" s="121" t="s">
        <v>57</v>
      </c>
      <c r="C51" s="239" t="s">
        <v>58</v>
      </c>
      <c r="D51" s="240"/>
      <c r="E51" s="240"/>
      <c r="F51" s="134" t="s">
        <v>23</v>
      </c>
      <c r="G51" s="127">
        <v>0</v>
      </c>
      <c r="H51" s="192">
        <v>0</v>
      </c>
      <c r="I51" s="237">
        <f t="shared" si="2"/>
        <v>0</v>
      </c>
      <c r="J51" s="238"/>
    </row>
    <row r="52" spans="1:10" ht="25.5" customHeight="1" x14ac:dyDescent="0.2">
      <c r="A52" s="119"/>
      <c r="B52" s="121" t="s">
        <v>59</v>
      </c>
      <c r="C52" s="239" t="s">
        <v>60</v>
      </c>
      <c r="D52" s="240"/>
      <c r="E52" s="240"/>
      <c r="F52" s="134" t="s">
        <v>23</v>
      </c>
      <c r="G52" s="127">
        <v>0</v>
      </c>
      <c r="H52" s="192">
        <v>0</v>
      </c>
      <c r="I52" s="237">
        <f t="shared" si="2"/>
        <v>0</v>
      </c>
      <c r="J52" s="238"/>
    </row>
    <row r="53" spans="1:10" ht="25.5" customHeight="1" x14ac:dyDescent="0.2">
      <c r="A53" s="119"/>
      <c r="B53" s="121" t="s">
        <v>61</v>
      </c>
      <c r="C53" s="239" t="s">
        <v>62</v>
      </c>
      <c r="D53" s="240"/>
      <c r="E53" s="240"/>
      <c r="F53" s="134" t="s">
        <v>23</v>
      </c>
      <c r="G53" s="127">
        <v>0</v>
      </c>
      <c r="H53" s="192">
        <v>0</v>
      </c>
      <c r="I53" s="237">
        <f t="shared" si="2"/>
        <v>0</v>
      </c>
      <c r="J53" s="238"/>
    </row>
    <row r="54" spans="1:10" ht="25.5" customHeight="1" x14ac:dyDescent="0.2">
      <c r="A54" s="119"/>
      <c r="B54" s="121" t="s">
        <v>63</v>
      </c>
      <c r="C54" s="239" t="s">
        <v>64</v>
      </c>
      <c r="D54" s="240"/>
      <c r="E54" s="240"/>
      <c r="F54" s="134" t="s">
        <v>24</v>
      </c>
      <c r="G54" s="127">
        <v>0</v>
      </c>
      <c r="H54" s="192">
        <v>0</v>
      </c>
      <c r="I54" s="237">
        <f t="shared" si="2"/>
        <v>0</v>
      </c>
      <c r="J54" s="238"/>
    </row>
    <row r="55" spans="1:10" ht="25.5" customHeight="1" x14ac:dyDescent="0.2">
      <c r="A55" s="119"/>
      <c r="B55" s="121" t="s">
        <v>65</v>
      </c>
      <c r="C55" s="239" t="s">
        <v>66</v>
      </c>
      <c r="D55" s="240"/>
      <c r="E55" s="240"/>
      <c r="F55" s="134" t="s">
        <v>24</v>
      </c>
      <c r="G55" s="127">
        <v>0</v>
      </c>
      <c r="H55" s="192">
        <v>0</v>
      </c>
      <c r="I55" s="237">
        <f t="shared" si="2"/>
        <v>0</v>
      </c>
      <c r="J55" s="238"/>
    </row>
    <row r="56" spans="1:10" ht="25.5" customHeight="1" x14ac:dyDescent="0.2">
      <c r="A56" s="119"/>
      <c r="B56" s="121" t="s">
        <v>67</v>
      </c>
      <c r="C56" s="239" t="s">
        <v>68</v>
      </c>
      <c r="D56" s="240"/>
      <c r="E56" s="240"/>
      <c r="F56" s="134" t="s">
        <v>24</v>
      </c>
      <c r="G56" s="127">
        <v>0</v>
      </c>
      <c r="H56" s="192">
        <v>0</v>
      </c>
      <c r="I56" s="237">
        <f t="shared" si="2"/>
        <v>0</v>
      </c>
      <c r="J56" s="238"/>
    </row>
    <row r="57" spans="1:10" ht="25.5" customHeight="1" x14ac:dyDescent="0.2">
      <c r="A57" s="119"/>
      <c r="B57" s="121" t="s">
        <v>69</v>
      </c>
      <c r="C57" s="239" t="s">
        <v>70</v>
      </c>
      <c r="D57" s="240"/>
      <c r="E57" s="240"/>
      <c r="F57" s="134" t="s">
        <v>24</v>
      </c>
      <c r="G57" s="127">
        <v>0</v>
      </c>
      <c r="H57" s="192">
        <v>0</v>
      </c>
      <c r="I57" s="237">
        <f t="shared" si="2"/>
        <v>0</v>
      </c>
      <c r="J57" s="238"/>
    </row>
    <row r="58" spans="1:10" ht="25.5" customHeight="1" x14ac:dyDescent="0.2">
      <c r="A58" s="119"/>
      <c r="B58" s="121" t="s">
        <v>71</v>
      </c>
      <c r="C58" s="239" t="s">
        <v>72</v>
      </c>
      <c r="D58" s="240"/>
      <c r="E58" s="240"/>
      <c r="F58" s="134" t="s">
        <v>24</v>
      </c>
      <c r="G58" s="127">
        <v>0</v>
      </c>
      <c r="H58" s="192">
        <v>0</v>
      </c>
      <c r="I58" s="237">
        <f t="shared" si="2"/>
        <v>0</v>
      </c>
      <c r="J58" s="238"/>
    </row>
    <row r="59" spans="1:10" ht="25.5" customHeight="1" x14ac:dyDescent="0.2">
      <c r="A59" s="119"/>
      <c r="B59" s="121" t="s">
        <v>73</v>
      </c>
      <c r="C59" s="239" t="s">
        <v>74</v>
      </c>
      <c r="D59" s="240"/>
      <c r="E59" s="240"/>
      <c r="F59" s="134" t="s">
        <v>24</v>
      </c>
      <c r="G59" s="127">
        <v>0</v>
      </c>
      <c r="H59" s="192">
        <v>0</v>
      </c>
      <c r="I59" s="237">
        <f t="shared" si="2"/>
        <v>0</v>
      </c>
      <c r="J59" s="238"/>
    </row>
    <row r="60" spans="1:10" ht="25.5" customHeight="1" x14ac:dyDescent="0.2">
      <c r="A60" s="119"/>
      <c r="B60" s="121" t="s">
        <v>75</v>
      </c>
      <c r="C60" s="239" t="s">
        <v>76</v>
      </c>
      <c r="D60" s="240"/>
      <c r="E60" s="240"/>
      <c r="F60" s="134" t="s">
        <v>24</v>
      </c>
      <c r="G60" s="127">
        <v>0</v>
      </c>
      <c r="H60" s="192">
        <v>0</v>
      </c>
      <c r="I60" s="237">
        <f t="shared" si="2"/>
        <v>0</v>
      </c>
      <c r="J60" s="238"/>
    </row>
    <row r="61" spans="1:10" ht="25.5" customHeight="1" x14ac:dyDescent="0.2">
      <c r="A61" s="119"/>
      <c r="B61" s="121" t="s">
        <v>77</v>
      </c>
      <c r="C61" s="239" t="s">
        <v>78</v>
      </c>
      <c r="D61" s="240"/>
      <c r="E61" s="240"/>
      <c r="F61" s="134" t="s">
        <v>24</v>
      </c>
      <c r="G61" s="127">
        <v>0</v>
      </c>
      <c r="H61" s="192">
        <v>0</v>
      </c>
      <c r="I61" s="237">
        <f t="shared" si="2"/>
        <v>0</v>
      </c>
      <c r="J61" s="238"/>
    </row>
    <row r="62" spans="1:10" ht="25.5" customHeight="1" x14ac:dyDescent="0.2">
      <c r="A62" s="119"/>
      <c r="B62" s="121" t="s">
        <v>79</v>
      </c>
      <c r="C62" s="239" t="s">
        <v>80</v>
      </c>
      <c r="D62" s="240"/>
      <c r="E62" s="240"/>
      <c r="F62" s="134" t="s">
        <v>25</v>
      </c>
      <c r="G62" s="127">
        <v>0</v>
      </c>
      <c r="H62" s="192">
        <v>0</v>
      </c>
      <c r="I62" s="237">
        <f t="shared" si="2"/>
        <v>0</v>
      </c>
      <c r="J62" s="238"/>
    </row>
    <row r="63" spans="1:10" ht="25.5" customHeight="1" x14ac:dyDescent="0.2">
      <c r="A63" s="119"/>
      <c r="B63" s="131" t="s">
        <v>81</v>
      </c>
      <c r="C63" s="244" t="s">
        <v>82</v>
      </c>
      <c r="D63" s="245"/>
      <c r="E63" s="245"/>
      <c r="F63" s="135" t="s">
        <v>25</v>
      </c>
      <c r="G63" s="132">
        <v>0</v>
      </c>
      <c r="H63" s="193">
        <v>0</v>
      </c>
      <c r="I63" s="242">
        <f t="shared" si="2"/>
        <v>0</v>
      </c>
      <c r="J63" s="243"/>
    </row>
    <row r="64" spans="1:10" ht="25.5" customHeight="1" x14ac:dyDescent="0.2">
      <c r="A64" s="120"/>
      <c r="B64" s="124" t="s">
        <v>1</v>
      </c>
      <c r="C64" s="124"/>
      <c r="D64" s="125"/>
      <c r="E64" s="125"/>
      <c r="F64" s="136"/>
      <c r="G64" s="128">
        <f>SUM(G48:G63)</f>
        <v>0</v>
      </c>
      <c r="H64" s="128">
        <f>SUM(H48:H63)</f>
        <v>0</v>
      </c>
      <c r="I64" s="241">
        <f>SUM(I48:I63)</f>
        <v>0</v>
      </c>
      <c r="J64" s="241"/>
    </row>
    <row r="65" spans="6:10" x14ac:dyDescent="0.2">
      <c r="F65" s="92"/>
      <c r="G65" s="93"/>
      <c r="H65" s="92"/>
      <c r="I65" s="93"/>
      <c r="J65" s="93"/>
    </row>
    <row r="66" spans="6:10" x14ac:dyDescent="0.2">
      <c r="F66" s="92"/>
      <c r="G66" s="93"/>
      <c r="H66" s="92"/>
      <c r="I66" s="93"/>
      <c r="J66" s="93"/>
    </row>
    <row r="67" spans="6:10" x14ac:dyDescent="0.2">
      <c r="F67" s="92"/>
      <c r="G67" s="93"/>
      <c r="H67" s="92"/>
      <c r="I67" s="93"/>
      <c r="J67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6">
    <mergeCell ref="I64:J64"/>
    <mergeCell ref="I61:J61"/>
    <mergeCell ref="C61:E61"/>
    <mergeCell ref="I62:J62"/>
    <mergeCell ref="C62:E62"/>
    <mergeCell ref="I63:J63"/>
    <mergeCell ref="C63:E63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D35:E35"/>
    <mergeCell ref="D36:E36"/>
    <mergeCell ref="G19:H19"/>
    <mergeCell ref="G20:H20"/>
    <mergeCell ref="G35:I35"/>
    <mergeCell ref="G29:I29"/>
    <mergeCell ref="E21:F21"/>
    <mergeCell ref="G21:H21"/>
    <mergeCell ref="I21:J21"/>
    <mergeCell ref="C40:E40"/>
    <mergeCell ref="B41:E41"/>
    <mergeCell ref="I47:J47"/>
    <mergeCell ref="I48:J48"/>
    <mergeCell ref="C48:E48"/>
    <mergeCell ref="B1:J1"/>
    <mergeCell ref="G27:I27"/>
    <mergeCell ref="G28:I28"/>
    <mergeCell ref="G30:I30"/>
    <mergeCell ref="G26:I26"/>
    <mergeCell ref="I16:J16"/>
    <mergeCell ref="I19:J19"/>
    <mergeCell ref="E22:F22"/>
    <mergeCell ref="G22:H22"/>
    <mergeCell ref="D11:G11"/>
    <mergeCell ref="G25:I25"/>
    <mergeCell ref="G24:I24"/>
    <mergeCell ref="E19:F19"/>
    <mergeCell ref="E20:F20"/>
    <mergeCell ref="I20:J20"/>
    <mergeCell ref="I22:J22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7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7" t="s">
        <v>41</v>
      </c>
      <c r="B2" s="76"/>
      <c r="C2" s="248"/>
      <c r="D2" s="248"/>
      <c r="E2" s="248"/>
      <c r="F2" s="248"/>
      <c r="G2" s="249"/>
    </row>
    <row r="3" spans="1:7" ht="24.95" hidden="1" customHeight="1" x14ac:dyDescent="0.2">
      <c r="A3" s="77" t="s">
        <v>7</v>
      </c>
      <c r="B3" s="76"/>
      <c r="C3" s="248"/>
      <c r="D3" s="248"/>
      <c r="E3" s="248"/>
      <c r="F3" s="248"/>
      <c r="G3" s="249"/>
    </row>
    <row r="4" spans="1:7" ht="24.95" hidden="1" customHeight="1" x14ac:dyDescent="0.2">
      <c r="A4" s="77" t="s">
        <v>8</v>
      </c>
      <c r="B4" s="76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6"/>
  <sheetViews>
    <sheetView tabSelected="1" workbookViewId="0">
      <selection activeCell="C2" sqref="C2:G2"/>
    </sheetView>
  </sheetViews>
  <sheetFormatPr defaultRowHeight="12.75" outlineLevelRow="1" x14ac:dyDescent="0.2"/>
  <cols>
    <col min="1" max="1" width="4.28515625" customWidth="1"/>
    <col min="2" max="2" width="14.42578125" style="91" customWidth="1"/>
    <col min="3" max="3" width="38.28515625" style="91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12" max="13" width="0" hidden="1" customWidth="1"/>
    <col min="18" max="19" width="0" hidden="1" customWidth="1"/>
    <col min="29" max="39" width="0" hidden="1" customWidth="1"/>
  </cols>
  <sheetData>
    <row r="1" spans="1:60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AE1" t="s">
        <v>86</v>
      </c>
    </row>
    <row r="2" spans="1:60" ht="25.15" customHeight="1" x14ac:dyDescent="0.2">
      <c r="A2" s="141" t="s">
        <v>85</v>
      </c>
      <c r="B2" s="139"/>
      <c r="C2" s="251" t="s">
        <v>262</v>
      </c>
      <c r="D2" s="252"/>
      <c r="E2" s="252"/>
      <c r="F2" s="252"/>
      <c r="G2" s="253"/>
      <c r="AE2" t="s">
        <v>87</v>
      </c>
    </row>
    <row r="3" spans="1:60" ht="25.15" hidden="1" customHeight="1" x14ac:dyDescent="0.2">
      <c r="A3" s="142" t="s">
        <v>7</v>
      </c>
      <c r="B3" s="140"/>
      <c r="C3" s="254"/>
      <c r="D3" s="255"/>
      <c r="E3" s="255"/>
      <c r="F3" s="255"/>
      <c r="G3" s="256"/>
      <c r="AE3" t="s">
        <v>88</v>
      </c>
    </row>
    <row r="4" spans="1:60" ht="25.15" hidden="1" customHeight="1" x14ac:dyDescent="0.2">
      <c r="A4" s="142" t="s">
        <v>8</v>
      </c>
      <c r="B4" s="140"/>
      <c r="C4" s="254"/>
      <c r="D4" s="255"/>
      <c r="E4" s="255"/>
      <c r="F4" s="255"/>
      <c r="G4" s="256"/>
      <c r="AE4" t="s">
        <v>89</v>
      </c>
    </row>
    <row r="5" spans="1:60" hidden="1" x14ac:dyDescent="0.2">
      <c r="A5" s="143" t="s">
        <v>90</v>
      </c>
      <c r="B5" s="144"/>
      <c r="C5" s="145"/>
      <c r="D5" s="146"/>
      <c r="E5" s="146"/>
      <c r="F5" s="146"/>
      <c r="G5" s="147"/>
      <c r="AE5" t="s">
        <v>91</v>
      </c>
    </row>
    <row r="7" spans="1:60" ht="38.25" x14ac:dyDescent="0.2">
      <c r="A7" s="152" t="s">
        <v>92</v>
      </c>
      <c r="B7" s="153" t="s">
        <v>93</v>
      </c>
      <c r="C7" s="153" t="s">
        <v>94</v>
      </c>
      <c r="D7" s="152" t="s">
        <v>95</v>
      </c>
      <c r="E7" s="152" t="s">
        <v>96</v>
      </c>
      <c r="F7" s="148" t="s">
        <v>97</v>
      </c>
      <c r="G7" s="170" t="s">
        <v>28</v>
      </c>
      <c r="H7" s="171" t="s">
        <v>29</v>
      </c>
      <c r="I7" s="171" t="s">
        <v>98</v>
      </c>
      <c r="J7" s="171" t="s">
        <v>30</v>
      </c>
      <c r="K7" s="171" t="s">
        <v>99</v>
      </c>
      <c r="L7" s="171" t="s">
        <v>100</v>
      </c>
      <c r="M7" s="171" t="s">
        <v>101</v>
      </c>
      <c r="N7" s="171" t="s">
        <v>102</v>
      </c>
      <c r="O7" s="171" t="s">
        <v>103</v>
      </c>
      <c r="P7" s="171" t="s">
        <v>104</v>
      </c>
      <c r="Q7" s="171" t="s">
        <v>105</v>
      </c>
      <c r="R7" s="171" t="s">
        <v>106</v>
      </c>
      <c r="S7" s="171" t="s">
        <v>107</v>
      </c>
      <c r="T7" s="171" t="s">
        <v>108</v>
      </c>
      <c r="U7" s="155" t="s">
        <v>109</v>
      </c>
    </row>
    <row r="8" spans="1:60" x14ac:dyDescent="0.2">
      <c r="A8" s="172" t="s">
        <v>110</v>
      </c>
      <c r="B8" s="173" t="s">
        <v>51</v>
      </c>
      <c r="C8" s="174" t="s">
        <v>52</v>
      </c>
      <c r="D8" s="175"/>
      <c r="E8" s="176"/>
      <c r="F8" s="177"/>
      <c r="G8" s="177">
        <f>SUMIF(AE9:AE11,"&lt;&gt;NOR",G9:G11)</f>
        <v>0</v>
      </c>
      <c r="H8" s="177"/>
      <c r="I8" s="177">
        <f>SUM(I9:I11)</f>
        <v>0</v>
      </c>
      <c r="J8" s="177"/>
      <c r="K8" s="177">
        <f>SUM(K9:K11)</f>
        <v>0</v>
      </c>
      <c r="L8" s="177"/>
      <c r="M8" s="177">
        <f>SUM(M9:M11)</f>
        <v>0</v>
      </c>
      <c r="N8" s="154"/>
      <c r="O8" s="154">
        <f>SUM(O9:O11)</f>
        <v>2.2356699999999998</v>
      </c>
      <c r="P8" s="154"/>
      <c r="Q8" s="154">
        <f>SUM(Q9:Q11)</f>
        <v>0</v>
      </c>
      <c r="R8" s="154"/>
      <c r="S8" s="154"/>
      <c r="T8" s="172"/>
      <c r="U8" s="154">
        <f>SUM(U9:U11)</f>
        <v>20.56</v>
      </c>
      <c r="AE8" t="s">
        <v>111</v>
      </c>
    </row>
    <row r="9" spans="1:60" ht="22.5" outlineLevel="1" x14ac:dyDescent="0.2">
      <c r="A9" s="150">
        <v>1</v>
      </c>
      <c r="B9" s="156" t="s">
        <v>112</v>
      </c>
      <c r="C9" s="185" t="s">
        <v>113</v>
      </c>
      <c r="D9" s="158" t="s">
        <v>114</v>
      </c>
      <c r="E9" s="165">
        <v>2.5</v>
      </c>
      <c r="F9" s="168">
        <v>0</v>
      </c>
      <c r="G9" s="168">
        <f>E9*F9</f>
        <v>0</v>
      </c>
      <c r="H9" s="168">
        <v>0</v>
      </c>
      <c r="I9" s="168">
        <f>ROUND(E9*H9,2)</f>
        <v>0</v>
      </c>
      <c r="J9" s="168">
        <v>0</v>
      </c>
      <c r="K9" s="168">
        <f>ROUND(E9*J9,2)</f>
        <v>0</v>
      </c>
      <c r="L9" s="168">
        <v>21</v>
      </c>
      <c r="M9" s="168">
        <f>G9*(1+L9/100)</f>
        <v>0</v>
      </c>
      <c r="N9" s="159">
        <v>0.26640000000000003</v>
      </c>
      <c r="O9" s="159">
        <f>ROUND(E9*N9,5)</f>
        <v>0.66600000000000004</v>
      </c>
      <c r="P9" s="159">
        <v>0</v>
      </c>
      <c r="Q9" s="159">
        <f>ROUND(E9*P9,5)</f>
        <v>0</v>
      </c>
      <c r="R9" s="159"/>
      <c r="S9" s="159"/>
      <c r="T9" s="160">
        <v>1.7075100000000001</v>
      </c>
      <c r="U9" s="159">
        <f>ROUND(E9*T9,2)</f>
        <v>4.2699999999999996</v>
      </c>
      <c r="V9" s="149"/>
      <c r="W9" s="149"/>
      <c r="X9" s="149"/>
      <c r="Y9" s="149"/>
      <c r="Z9" s="149"/>
      <c r="AA9" s="149"/>
      <c r="AB9" s="149"/>
      <c r="AC9" s="149"/>
      <c r="AD9" s="149"/>
      <c r="AE9" s="149" t="s">
        <v>115</v>
      </c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  <c r="BH9" s="149"/>
    </row>
    <row r="10" spans="1:60" ht="22.5" outlineLevel="1" x14ac:dyDescent="0.2">
      <c r="A10" s="150">
        <v>2</v>
      </c>
      <c r="B10" s="156" t="s">
        <v>116</v>
      </c>
      <c r="C10" s="185" t="s">
        <v>117</v>
      </c>
      <c r="D10" s="158" t="s">
        <v>114</v>
      </c>
      <c r="E10" s="165">
        <v>4.5999999999999996</v>
      </c>
      <c r="F10" s="168">
        <v>0</v>
      </c>
      <c r="G10" s="168">
        <f t="shared" ref="G10:G11" si="0">E10*F10</f>
        <v>0</v>
      </c>
      <c r="H10" s="168">
        <v>0</v>
      </c>
      <c r="I10" s="168">
        <f>ROUND(E10*H10,2)</f>
        <v>0</v>
      </c>
      <c r="J10" s="168">
        <v>0</v>
      </c>
      <c r="K10" s="168">
        <f>ROUND(E10*J10,2)</f>
        <v>0</v>
      </c>
      <c r="L10" s="168">
        <v>21</v>
      </c>
      <c r="M10" s="168">
        <f>G10*(1+L10/100)</f>
        <v>0</v>
      </c>
      <c r="N10" s="159">
        <v>0.12906000000000001</v>
      </c>
      <c r="O10" s="159">
        <f>ROUND(E10*N10,5)</f>
        <v>0.59367999999999999</v>
      </c>
      <c r="P10" s="159">
        <v>0</v>
      </c>
      <c r="Q10" s="159">
        <f>ROUND(E10*P10,5)</f>
        <v>0</v>
      </c>
      <c r="R10" s="159"/>
      <c r="S10" s="159"/>
      <c r="T10" s="160">
        <v>1.23359</v>
      </c>
      <c r="U10" s="159">
        <f>ROUND(E10*T10,2)</f>
        <v>5.67</v>
      </c>
      <c r="V10" s="149"/>
      <c r="W10" s="149"/>
      <c r="X10" s="149"/>
      <c r="Y10" s="149"/>
      <c r="Z10" s="149"/>
      <c r="AA10" s="149"/>
      <c r="AB10" s="149"/>
      <c r="AC10" s="149"/>
      <c r="AD10" s="149"/>
      <c r="AE10" s="149" t="s">
        <v>115</v>
      </c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  <c r="BH10" s="149"/>
    </row>
    <row r="11" spans="1:60" outlineLevel="1" x14ac:dyDescent="0.2">
      <c r="A11" s="150">
        <v>3</v>
      </c>
      <c r="B11" s="156" t="s">
        <v>118</v>
      </c>
      <c r="C11" s="185" t="s">
        <v>119</v>
      </c>
      <c r="D11" s="158" t="s">
        <v>114</v>
      </c>
      <c r="E11" s="165">
        <v>25.908999999999999</v>
      </c>
      <c r="F11" s="168">
        <v>0</v>
      </c>
      <c r="G11" s="168">
        <f t="shared" si="0"/>
        <v>0</v>
      </c>
      <c r="H11" s="168">
        <v>0</v>
      </c>
      <c r="I11" s="168">
        <f>ROUND(E11*H11,2)</f>
        <v>0</v>
      </c>
      <c r="J11" s="168">
        <v>0</v>
      </c>
      <c r="K11" s="168">
        <f>ROUND(E11*J11,2)</f>
        <v>0</v>
      </c>
      <c r="L11" s="168">
        <v>21</v>
      </c>
      <c r="M11" s="168">
        <f>G11*(1+L11/100)</f>
        <v>0</v>
      </c>
      <c r="N11" s="159">
        <v>3.7670000000000002E-2</v>
      </c>
      <c r="O11" s="159">
        <f>ROUND(E11*N11,5)</f>
        <v>0.97599000000000002</v>
      </c>
      <c r="P11" s="159">
        <v>0</v>
      </c>
      <c r="Q11" s="159">
        <f>ROUND(E11*P11,5)</f>
        <v>0</v>
      </c>
      <c r="R11" s="159"/>
      <c r="S11" s="159"/>
      <c r="T11" s="160">
        <v>0.41</v>
      </c>
      <c r="U11" s="159">
        <f>ROUND(E11*T11,2)</f>
        <v>10.62</v>
      </c>
      <c r="V11" s="149"/>
      <c r="W11" s="149"/>
      <c r="X11" s="149"/>
      <c r="Y11" s="149"/>
      <c r="Z11" s="149"/>
      <c r="AA11" s="149"/>
      <c r="AB11" s="149"/>
      <c r="AC11" s="149"/>
      <c r="AD11" s="149"/>
      <c r="AE11" s="149" t="s">
        <v>120</v>
      </c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49"/>
      <c r="BG11" s="149"/>
      <c r="BH11" s="149"/>
    </row>
    <row r="12" spans="1:60" x14ac:dyDescent="0.2">
      <c r="A12" s="151" t="s">
        <v>110</v>
      </c>
      <c r="B12" s="157" t="s">
        <v>53</v>
      </c>
      <c r="C12" s="186" t="s">
        <v>54</v>
      </c>
      <c r="D12" s="161"/>
      <c r="E12" s="166"/>
      <c r="F12" s="169"/>
      <c r="G12" s="169">
        <f>SUMIF(AE13:AE15,"&lt;&gt;NOR",G13:G15)</f>
        <v>0</v>
      </c>
      <c r="H12" s="169"/>
      <c r="I12" s="169">
        <f>SUM(I13:I15)</f>
        <v>0</v>
      </c>
      <c r="J12" s="169"/>
      <c r="K12" s="169">
        <f>SUM(K13:K15)</f>
        <v>0</v>
      </c>
      <c r="L12" s="169"/>
      <c r="M12" s="169">
        <f>SUM(M13:M15)</f>
        <v>0</v>
      </c>
      <c r="N12" s="162"/>
      <c r="O12" s="162">
        <f>SUM(O13:O15)</f>
        <v>1.06504</v>
      </c>
      <c r="P12" s="162"/>
      <c r="Q12" s="162">
        <f>SUM(Q13:Q15)</f>
        <v>0.6532</v>
      </c>
      <c r="R12" s="162"/>
      <c r="S12" s="162"/>
      <c r="T12" s="163"/>
      <c r="U12" s="162">
        <f>SUM(U13:U15)</f>
        <v>30.74</v>
      </c>
      <c r="AE12" t="s">
        <v>111</v>
      </c>
    </row>
    <row r="13" spans="1:60" ht="22.5" outlineLevel="1" x14ac:dyDescent="0.2">
      <c r="A13" s="150">
        <v>4</v>
      </c>
      <c r="B13" s="156" t="s">
        <v>121</v>
      </c>
      <c r="C13" s="185" t="s">
        <v>122</v>
      </c>
      <c r="D13" s="158" t="s">
        <v>114</v>
      </c>
      <c r="E13" s="165">
        <v>14.2</v>
      </c>
      <c r="F13" s="168">
        <v>0</v>
      </c>
      <c r="G13" s="168">
        <f>E13*F13</f>
        <v>0</v>
      </c>
      <c r="H13" s="168">
        <v>0</v>
      </c>
      <c r="I13" s="168">
        <f>ROUND(E13*H13,2)</f>
        <v>0</v>
      </c>
      <c r="J13" s="168">
        <v>0</v>
      </c>
      <c r="K13" s="168">
        <f>ROUND(E13*J13,2)</f>
        <v>0</v>
      </c>
      <c r="L13" s="168">
        <v>21</v>
      </c>
      <c r="M13" s="168">
        <f>G13*(1+L13/100)</f>
        <v>0</v>
      </c>
      <c r="N13" s="159">
        <v>4.8050000000000002E-2</v>
      </c>
      <c r="O13" s="159">
        <f>ROUND(E13*N13,5)</f>
        <v>0.68230999999999997</v>
      </c>
      <c r="P13" s="159">
        <v>4.5999999999999999E-2</v>
      </c>
      <c r="Q13" s="159">
        <f>ROUND(E13*P13,5)</f>
        <v>0.6532</v>
      </c>
      <c r="R13" s="159"/>
      <c r="S13" s="159"/>
      <c r="T13" s="160">
        <v>1.4527300000000001</v>
      </c>
      <c r="U13" s="159">
        <f>ROUND(E13*T13,2)</f>
        <v>20.63</v>
      </c>
      <c r="V13" s="149"/>
      <c r="W13" s="149"/>
      <c r="X13" s="149"/>
      <c r="Y13" s="149"/>
      <c r="Z13" s="149"/>
      <c r="AA13" s="149"/>
      <c r="AB13" s="149"/>
      <c r="AC13" s="149"/>
      <c r="AD13" s="149"/>
      <c r="AE13" s="149" t="s">
        <v>115</v>
      </c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</row>
    <row r="14" spans="1:60" ht="22.5" outlineLevel="1" x14ac:dyDescent="0.2">
      <c r="A14" s="150">
        <v>5</v>
      </c>
      <c r="B14" s="156" t="s">
        <v>123</v>
      </c>
      <c r="C14" s="185" t="s">
        <v>124</v>
      </c>
      <c r="D14" s="158" t="s">
        <v>114</v>
      </c>
      <c r="E14" s="165">
        <v>5.2</v>
      </c>
      <c r="F14" s="168">
        <v>0</v>
      </c>
      <c r="G14" s="168">
        <f t="shared" ref="G14:G15" si="1">E14*F14</f>
        <v>0</v>
      </c>
      <c r="H14" s="168">
        <v>0</v>
      </c>
      <c r="I14" s="168">
        <f>ROUND(E14*H14,2)</f>
        <v>0</v>
      </c>
      <c r="J14" s="168">
        <v>0</v>
      </c>
      <c r="K14" s="168">
        <f>ROUND(E14*J14,2)</f>
        <v>0</v>
      </c>
      <c r="L14" s="168">
        <v>21</v>
      </c>
      <c r="M14" s="168">
        <f>G14*(1+L14/100)</f>
        <v>0</v>
      </c>
      <c r="N14" s="159">
        <v>3.39E-2</v>
      </c>
      <c r="O14" s="159">
        <f>ROUND(E14*N14,5)</f>
        <v>0.17627999999999999</v>
      </c>
      <c r="P14" s="159">
        <v>0</v>
      </c>
      <c r="Q14" s="159">
        <f>ROUND(E14*P14,5)</f>
        <v>0</v>
      </c>
      <c r="R14" s="159"/>
      <c r="S14" s="159"/>
      <c r="T14" s="160">
        <v>0.82533999999999996</v>
      </c>
      <c r="U14" s="159">
        <f>ROUND(E14*T14,2)</f>
        <v>4.29</v>
      </c>
      <c r="V14" s="149"/>
      <c r="W14" s="149"/>
      <c r="X14" s="149"/>
      <c r="Y14" s="149"/>
      <c r="Z14" s="149"/>
      <c r="AA14" s="149"/>
      <c r="AB14" s="149"/>
      <c r="AC14" s="149"/>
      <c r="AD14" s="149"/>
      <c r="AE14" s="149" t="s">
        <v>115</v>
      </c>
      <c r="AF14" s="149"/>
      <c r="AG14" s="149"/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  <c r="BH14" s="149"/>
    </row>
    <row r="15" spans="1:60" ht="22.5" outlineLevel="1" x14ac:dyDescent="0.2">
      <c r="A15" s="150">
        <v>6</v>
      </c>
      <c r="B15" s="156" t="s">
        <v>125</v>
      </c>
      <c r="C15" s="185" t="s">
        <v>126</v>
      </c>
      <c r="D15" s="158" t="s">
        <v>114</v>
      </c>
      <c r="E15" s="165">
        <v>5.7</v>
      </c>
      <c r="F15" s="168">
        <v>0</v>
      </c>
      <c r="G15" s="168">
        <f t="shared" si="1"/>
        <v>0</v>
      </c>
      <c r="H15" s="168">
        <v>0</v>
      </c>
      <c r="I15" s="168">
        <f>ROUND(E15*H15,2)</f>
        <v>0</v>
      </c>
      <c r="J15" s="168">
        <v>0</v>
      </c>
      <c r="K15" s="168">
        <f>ROUND(E15*J15,2)</f>
        <v>0</v>
      </c>
      <c r="L15" s="168">
        <v>21</v>
      </c>
      <c r="M15" s="168">
        <f>G15*(1+L15/100)</f>
        <v>0</v>
      </c>
      <c r="N15" s="159">
        <v>3.6220000000000002E-2</v>
      </c>
      <c r="O15" s="159">
        <f>ROUND(E15*N15,5)</f>
        <v>0.20644999999999999</v>
      </c>
      <c r="P15" s="159">
        <v>0</v>
      </c>
      <c r="Q15" s="159">
        <f>ROUND(E15*P15,5)</f>
        <v>0</v>
      </c>
      <c r="R15" s="159"/>
      <c r="S15" s="159"/>
      <c r="T15" s="160">
        <v>1.02122</v>
      </c>
      <c r="U15" s="159">
        <f>ROUND(E15*T15,2)</f>
        <v>5.82</v>
      </c>
      <c r="V15" s="149"/>
      <c r="W15" s="149"/>
      <c r="X15" s="149"/>
      <c r="Y15" s="149"/>
      <c r="Z15" s="149"/>
      <c r="AA15" s="149"/>
      <c r="AB15" s="149"/>
      <c r="AC15" s="149"/>
      <c r="AD15" s="149"/>
      <c r="AE15" s="149" t="s">
        <v>115</v>
      </c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  <c r="BH15" s="149"/>
    </row>
    <row r="16" spans="1:60" x14ac:dyDescent="0.2">
      <c r="A16" s="151" t="s">
        <v>110</v>
      </c>
      <c r="B16" s="157" t="s">
        <v>55</v>
      </c>
      <c r="C16" s="186" t="s">
        <v>56</v>
      </c>
      <c r="D16" s="161"/>
      <c r="E16" s="166"/>
      <c r="F16" s="169"/>
      <c r="G16" s="169">
        <f>SUMIF(AE17:AE18,"&lt;&gt;NOR",G17:G18)</f>
        <v>0</v>
      </c>
      <c r="H16" s="169"/>
      <c r="I16" s="169">
        <f>SUM(I17:I18)</f>
        <v>0</v>
      </c>
      <c r="J16" s="169"/>
      <c r="K16" s="169">
        <f>SUM(K17:K18)</f>
        <v>0</v>
      </c>
      <c r="L16" s="169"/>
      <c r="M16" s="169">
        <f>SUM(M17:M18)</f>
        <v>0</v>
      </c>
      <c r="N16" s="162"/>
      <c r="O16" s="162">
        <f>SUM(O17:O18)</f>
        <v>1.8184400000000001</v>
      </c>
      <c r="P16" s="162"/>
      <c r="Q16" s="162">
        <f>SUM(Q17:Q18)</f>
        <v>0</v>
      </c>
      <c r="R16" s="162"/>
      <c r="S16" s="162"/>
      <c r="T16" s="163"/>
      <c r="U16" s="162">
        <f>SUM(U17:U18)</f>
        <v>3.04</v>
      </c>
      <c r="AE16" t="s">
        <v>111</v>
      </c>
    </row>
    <row r="17" spans="1:60" ht="22.5" outlineLevel="1" x14ac:dyDescent="0.2">
      <c r="A17" s="150">
        <v>7</v>
      </c>
      <c r="B17" s="156" t="s">
        <v>127</v>
      </c>
      <c r="C17" s="185" t="s">
        <v>128</v>
      </c>
      <c r="D17" s="158" t="s">
        <v>129</v>
      </c>
      <c r="E17" s="165">
        <v>0.9476</v>
      </c>
      <c r="F17" s="168">
        <v>0</v>
      </c>
      <c r="G17" s="168">
        <f>E17*F17</f>
        <v>0</v>
      </c>
      <c r="H17" s="168">
        <v>0</v>
      </c>
      <c r="I17" s="168">
        <f>ROUND(E17*H17,2)</f>
        <v>0</v>
      </c>
      <c r="J17" s="168">
        <v>0</v>
      </c>
      <c r="K17" s="168">
        <f>ROUND(E17*J17,2)</f>
        <v>0</v>
      </c>
      <c r="L17" s="168">
        <v>21</v>
      </c>
      <c r="M17" s="168">
        <f>G17*(1+L17/100)</f>
        <v>0</v>
      </c>
      <c r="N17" s="159">
        <v>1.919</v>
      </c>
      <c r="O17" s="159">
        <f>ROUND(E17*N17,5)</f>
        <v>1.8184400000000001</v>
      </c>
      <c r="P17" s="159">
        <v>0</v>
      </c>
      <c r="Q17" s="159">
        <f>ROUND(E17*P17,5)</f>
        <v>0</v>
      </c>
      <c r="R17" s="159"/>
      <c r="S17" s="159"/>
      <c r="T17" s="160">
        <v>3.2130000000000001</v>
      </c>
      <c r="U17" s="159">
        <f>ROUND(E17*T17,2)</f>
        <v>3.04</v>
      </c>
      <c r="V17" s="149"/>
      <c r="W17" s="149"/>
      <c r="X17" s="149"/>
      <c r="Y17" s="149"/>
      <c r="Z17" s="149"/>
      <c r="AA17" s="149"/>
      <c r="AB17" s="149"/>
      <c r="AC17" s="149"/>
      <c r="AD17" s="149"/>
      <c r="AE17" s="149" t="s">
        <v>120</v>
      </c>
      <c r="AF17" s="149"/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  <c r="BH17" s="149"/>
    </row>
    <row r="18" spans="1:60" outlineLevel="1" x14ac:dyDescent="0.2">
      <c r="A18" s="150"/>
      <c r="B18" s="156"/>
      <c r="C18" s="187" t="s">
        <v>130</v>
      </c>
      <c r="D18" s="164"/>
      <c r="E18" s="167">
        <v>0.9476</v>
      </c>
      <c r="F18" s="168"/>
      <c r="G18" s="168"/>
      <c r="H18" s="168"/>
      <c r="I18" s="168"/>
      <c r="J18" s="168"/>
      <c r="K18" s="168"/>
      <c r="L18" s="168"/>
      <c r="M18" s="168"/>
      <c r="N18" s="159"/>
      <c r="O18" s="159"/>
      <c r="P18" s="159"/>
      <c r="Q18" s="159"/>
      <c r="R18" s="159"/>
      <c r="S18" s="159"/>
      <c r="T18" s="160"/>
      <c r="U18" s="159"/>
      <c r="V18" s="149"/>
      <c r="W18" s="149"/>
      <c r="X18" s="149"/>
      <c r="Y18" s="149"/>
      <c r="Z18" s="149"/>
      <c r="AA18" s="149"/>
      <c r="AB18" s="149"/>
      <c r="AC18" s="149"/>
      <c r="AD18" s="149"/>
      <c r="AE18" s="149" t="s">
        <v>131</v>
      </c>
      <c r="AF18" s="149">
        <v>0</v>
      </c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</row>
    <row r="19" spans="1:60" x14ac:dyDescent="0.2">
      <c r="A19" s="151" t="s">
        <v>110</v>
      </c>
      <c r="B19" s="157" t="s">
        <v>57</v>
      </c>
      <c r="C19" s="186" t="s">
        <v>58</v>
      </c>
      <c r="D19" s="161"/>
      <c r="E19" s="166"/>
      <c r="F19" s="169"/>
      <c r="G19" s="169">
        <f>SUMIF(AE20:AE25,"&lt;&gt;NOR",G20:G25)</f>
        <v>0</v>
      </c>
      <c r="H19" s="169"/>
      <c r="I19" s="169">
        <f>SUM(I20:I25)</f>
        <v>0</v>
      </c>
      <c r="J19" s="169"/>
      <c r="K19" s="169">
        <f>SUM(K20:K25)</f>
        <v>0</v>
      </c>
      <c r="L19" s="169"/>
      <c r="M19" s="169">
        <f>SUM(M20:M25)</f>
        <v>0</v>
      </c>
      <c r="N19" s="162"/>
      <c r="O19" s="162">
        <f>SUM(O20:O25)</f>
        <v>7.4799999999999997E-3</v>
      </c>
      <c r="P19" s="162"/>
      <c r="Q19" s="162">
        <f>SUM(Q20:Q25)</f>
        <v>3.8223200000000004</v>
      </c>
      <c r="R19" s="162"/>
      <c r="S19" s="162"/>
      <c r="T19" s="163"/>
      <c r="U19" s="162">
        <f>SUM(U20:U25)</f>
        <v>15.530000000000001</v>
      </c>
      <c r="AE19" t="s">
        <v>111</v>
      </c>
    </row>
    <row r="20" spans="1:60" outlineLevel="1" x14ac:dyDescent="0.2">
      <c r="A20" s="150">
        <v>8</v>
      </c>
      <c r="B20" s="156" t="s">
        <v>132</v>
      </c>
      <c r="C20" s="185" t="s">
        <v>133</v>
      </c>
      <c r="D20" s="158" t="s">
        <v>114</v>
      </c>
      <c r="E20" s="165">
        <v>5.33</v>
      </c>
      <c r="F20" s="168">
        <v>0</v>
      </c>
      <c r="G20" s="168">
        <f>E20*F20</f>
        <v>0</v>
      </c>
      <c r="H20" s="168">
        <v>0</v>
      </c>
      <c r="I20" s="168">
        <f t="shared" ref="I20:I25" si="2">ROUND(E20*H20,2)</f>
        <v>0</v>
      </c>
      <c r="J20" s="168">
        <v>0</v>
      </c>
      <c r="K20" s="168">
        <f t="shared" ref="K20:K25" si="3">ROUND(E20*J20,2)</f>
        <v>0</v>
      </c>
      <c r="L20" s="168">
        <v>21</v>
      </c>
      <c r="M20" s="168">
        <f t="shared" ref="M20:M25" si="4">G20*(1+L20/100)</f>
        <v>0</v>
      </c>
      <c r="N20" s="159">
        <v>6.7000000000000002E-4</v>
      </c>
      <c r="O20" s="159">
        <f t="shared" ref="O20:O25" si="5">ROUND(E20*N20,5)</f>
        <v>3.5699999999999998E-3</v>
      </c>
      <c r="P20" s="159">
        <v>0.20399999999999999</v>
      </c>
      <c r="Q20" s="159">
        <f t="shared" ref="Q20:Q25" si="6">ROUND(E20*P20,5)</f>
        <v>1.0873200000000001</v>
      </c>
      <c r="R20" s="159"/>
      <c r="S20" s="159"/>
      <c r="T20" s="160">
        <v>0.254</v>
      </c>
      <c r="U20" s="159">
        <f t="shared" ref="U20:U25" si="7">ROUND(E20*T20,2)</f>
        <v>1.35</v>
      </c>
      <c r="V20" s="149"/>
      <c r="W20" s="149"/>
      <c r="X20" s="149"/>
      <c r="Y20" s="149"/>
      <c r="Z20" s="149"/>
      <c r="AA20" s="149"/>
      <c r="AB20" s="149"/>
      <c r="AC20" s="149"/>
      <c r="AD20" s="149"/>
      <c r="AE20" s="149" t="s">
        <v>120</v>
      </c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/>
      <c r="AU20" s="149"/>
      <c r="AV20" s="149"/>
      <c r="AW20" s="149"/>
      <c r="AX20" s="149"/>
      <c r="AY20" s="149"/>
      <c r="AZ20" s="149"/>
      <c r="BA20" s="149"/>
      <c r="BB20" s="149"/>
      <c r="BC20" s="149"/>
      <c r="BD20" s="149"/>
      <c r="BE20" s="149"/>
      <c r="BF20" s="149"/>
      <c r="BG20" s="149"/>
      <c r="BH20" s="149"/>
    </row>
    <row r="21" spans="1:60" outlineLevel="1" x14ac:dyDescent="0.2">
      <c r="A21" s="150">
        <v>9</v>
      </c>
      <c r="B21" s="156" t="s">
        <v>134</v>
      </c>
      <c r="C21" s="185" t="s">
        <v>135</v>
      </c>
      <c r="D21" s="158" t="s">
        <v>114</v>
      </c>
      <c r="E21" s="165">
        <v>2.34</v>
      </c>
      <c r="F21" s="168">
        <v>0</v>
      </c>
      <c r="G21" s="168">
        <f t="shared" ref="G21:G25" si="8">E21*F21</f>
        <v>0</v>
      </c>
      <c r="H21" s="168">
        <v>0</v>
      </c>
      <c r="I21" s="168">
        <f t="shared" si="2"/>
        <v>0</v>
      </c>
      <c r="J21" s="168">
        <v>0</v>
      </c>
      <c r="K21" s="168">
        <f t="shared" si="3"/>
        <v>0</v>
      </c>
      <c r="L21" s="168">
        <v>21</v>
      </c>
      <c r="M21" s="168">
        <f t="shared" si="4"/>
        <v>0</v>
      </c>
      <c r="N21" s="159">
        <v>6.7000000000000002E-4</v>
      </c>
      <c r="O21" s="159">
        <f t="shared" si="5"/>
        <v>1.57E-3</v>
      </c>
      <c r="P21" s="159">
        <v>0.18</v>
      </c>
      <c r="Q21" s="159">
        <f t="shared" si="6"/>
        <v>0.42120000000000002</v>
      </c>
      <c r="R21" s="159"/>
      <c r="S21" s="159"/>
      <c r="T21" s="160">
        <v>0.23200000000000001</v>
      </c>
      <c r="U21" s="159">
        <f t="shared" si="7"/>
        <v>0.54</v>
      </c>
      <c r="V21" s="149"/>
      <c r="W21" s="149"/>
      <c r="X21" s="149"/>
      <c r="Y21" s="149"/>
      <c r="Z21" s="149"/>
      <c r="AA21" s="149"/>
      <c r="AB21" s="149"/>
      <c r="AC21" s="149"/>
      <c r="AD21" s="149"/>
      <c r="AE21" s="149" t="s">
        <v>120</v>
      </c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  <c r="BH21" s="149"/>
    </row>
    <row r="22" spans="1:60" ht="22.5" outlineLevel="1" x14ac:dyDescent="0.2">
      <c r="A22" s="150">
        <v>10</v>
      </c>
      <c r="B22" s="156" t="s">
        <v>136</v>
      </c>
      <c r="C22" s="185" t="s">
        <v>137</v>
      </c>
      <c r="D22" s="158" t="s">
        <v>114</v>
      </c>
      <c r="E22" s="165">
        <v>3.92</v>
      </c>
      <c r="F22" s="168">
        <v>0</v>
      </c>
      <c r="G22" s="168">
        <f t="shared" si="8"/>
        <v>0</v>
      </c>
      <c r="H22" s="168">
        <v>0</v>
      </c>
      <c r="I22" s="168">
        <f t="shared" si="2"/>
        <v>0</v>
      </c>
      <c r="J22" s="168">
        <v>0</v>
      </c>
      <c r="K22" s="168">
        <f t="shared" si="3"/>
        <v>0</v>
      </c>
      <c r="L22" s="168">
        <v>21</v>
      </c>
      <c r="M22" s="168">
        <f t="shared" si="4"/>
        <v>0</v>
      </c>
      <c r="N22" s="159">
        <v>0</v>
      </c>
      <c r="O22" s="159">
        <f t="shared" si="5"/>
        <v>0</v>
      </c>
      <c r="P22" s="159">
        <v>0.02</v>
      </c>
      <c r="Q22" s="159">
        <f t="shared" si="6"/>
        <v>7.8399999999999997E-2</v>
      </c>
      <c r="R22" s="159"/>
      <c r="S22" s="159"/>
      <c r="T22" s="160">
        <v>0.24</v>
      </c>
      <c r="U22" s="159">
        <f t="shared" si="7"/>
        <v>0.94</v>
      </c>
      <c r="V22" s="149"/>
      <c r="W22" s="149"/>
      <c r="X22" s="149"/>
      <c r="Y22" s="149"/>
      <c r="Z22" s="149"/>
      <c r="AA22" s="149"/>
      <c r="AB22" s="149"/>
      <c r="AC22" s="149"/>
      <c r="AD22" s="149"/>
      <c r="AE22" s="149" t="s">
        <v>120</v>
      </c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  <c r="BH22" s="149"/>
    </row>
    <row r="23" spans="1:60" outlineLevel="1" x14ac:dyDescent="0.2">
      <c r="A23" s="150">
        <v>11</v>
      </c>
      <c r="B23" s="156" t="s">
        <v>138</v>
      </c>
      <c r="C23" s="185" t="s">
        <v>139</v>
      </c>
      <c r="D23" s="158" t="s">
        <v>140</v>
      </c>
      <c r="E23" s="165">
        <v>2</v>
      </c>
      <c r="F23" s="168">
        <v>0</v>
      </c>
      <c r="G23" s="168">
        <f t="shared" si="8"/>
        <v>0</v>
      </c>
      <c r="H23" s="168">
        <v>0</v>
      </c>
      <c r="I23" s="168">
        <f t="shared" si="2"/>
        <v>0</v>
      </c>
      <c r="J23" s="168">
        <v>0</v>
      </c>
      <c r="K23" s="168">
        <f t="shared" si="3"/>
        <v>0</v>
      </c>
      <c r="L23" s="168">
        <v>21</v>
      </c>
      <c r="M23" s="168">
        <f t="shared" si="4"/>
        <v>0</v>
      </c>
      <c r="N23" s="159">
        <v>0</v>
      </c>
      <c r="O23" s="159">
        <f t="shared" si="5"/>
        <v>0</v>
      </c>
      <c r="P23" s="159">
        <v>0</v>
      </c>
      <c r="Q23" s="159">
        <f t="shared" si="6"/>
        <v>0</v>
      </c>
      <c r="R23" s="159"/>
      <c r="S23" s="159"/>
      <c r="T23" s="160">
        <v>0.05</v>
      </c>
      <c r="U23" s="159">
        <f t="shared" si="7"/>
        <v>0.1</v>
      </c>
      <c r="V23" s="149"/>
      <c r="W23" s="149"/>
      <c r="X23" s="149"/>
      <c r="Y23" s="149"/>
      <c r="Z23" s="149"/>
      <c r="AA23" s="149"/>
      <c r="AB23" s="149"/>
      <c r="AC23" s="149"/>
      <c r="AD23" s="149"/>
      <c r="AE23" s="149" t="s">
        <v>120</v>
      </c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</row>
    <row r="24" spans="1:60" outlineLevel="1" x14ac:dyDescent="0.2">
      <c r="A24" s="150">
        <v>12</v>
      </c>
      <c r="B24" s="156" t="s">
        <v>141</v>
      </c>
      <c r="C24" s="185" t="s">
        <v>142</v>
      </c>
      <c r="D24" s="158" t="s">
        <v>114</v>
      </c>
      <c r="E24" s="165">
        <v>2</v>
      </c>
      <c r="F24" s="168">
        <v>0</v>
      </c>
      <c r="G24" s="168">
        <f t="shared" si="8"/>
        <v>0</v>
      </c>
      <c r="H24" s="168">
        <v>0</v>
      </c>
      <c r="I24" s="168">
        <f t="shared" si="2"/>
        <v>0</v>
      </c>
      <c r="J24" s="168">
        <v>0</v>
      </c>
      <c r="K24" s="168">
        <f t="shared" si="3"/>
        <v>0</v>
      </c>
      <c r="L24" s="168">
        <v>21</v>
      </c>
      <c r="M24" s="168">
        <f t="shared" si="4"/>
        <v>0</v>
      </c>
      <c r="N24" s="159">
        <v>1.17E-3</v>
      </c>
      <c r="O24" s="159">
        <f t="shared" si="5"/>
        <v>2.3400000000000001E-3</v>
      </c>
      <c r="P24" s="159">
        <v>7.5999999999999998E-2</v>
      </c>
      <c r="Q24" s="159">
        <f t="shared" si="6"/>
        <v>0.152</v>
      </c>
      <c r="R24" s="159"/>
      <c r="S24" s="159"/>
      <c r="T24" s="160">
        <v>0.93899999999999995</v>
      </c>
      <c r="U24" s="159">
        <f t="shared" si="7"/>
        <v>1.88</v>
      </c>
      <c r="V24" s="149"/>
      <c r="W24" s="149"/>
      <c r="X24" s="149"/>
      <c r="Y24" s="149"/>
      <c r="Z24" s="149"/>
      <c r="AA24" s="149"/>
      <c r="AB24" s="149"/>
      <c r="AC24" s="149"/>
      <c r="AD24" s="149"/>
      <c r="AE24" s="149" t="s">
        <v>120</v>
      </c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</row>
    <row r="25" spans="1:60" ht="22.5" outlineLevel="1" x14ac:dyDescent="0.2">
      <c r="A25" s="150">
        <v>13</v>
      </c>
      <c r="B25" s="156" t="s">
        <v>143</v>
      </c>
      <c r="C25" s="185" t="s">
        <v>144</v>
      </c>
      <c r="D25" s="158" t="s">
        <v>129</v>
      </c>
      <c r="E25" s="165">
        <v>0.94699999999999995</v>
      </c>
      <c r="F25" s="168">
        <v>0</v>
      </c>
      <c r="G25" s="168">
        <f t="shared" si="8"/>
        <v>0</v>
      </c>
      <c r="H25" s="168">
        <v>0</v>
      </c>
      <c r="I25" s="168">
        <f t="shared" si="2"/>
        <v>0</v>
      </c>
      <c r="J25" s="168">
        <v>0</v>
      </c>
      <c r="K25" s="168">
        <f t="shared" si="3"/>
        <v>0</v>
      </c>
      <c r="L25" s="168">
        <v>21</v>
      </c>
      <c r="M25" s="168">
        <f t="shared" si="4"/>
        <v>0</v>
      </c>
      <c r="N25" s="159">
        <v>0</v>
      </c>
      <c r="O25" s="159">
        <f t="shared" si="5"/>
        <v>0</v>
      </c>
      <c r="P25" s="159">
        <v>2.2000000000000002</v>
      </c>
      <c r="Q25" s="159">
        <f t="shared" si="6"/>
        <v>2.0834000000000001</v>
      </c>
      <c r="R25" s="159"/>
      <c r="S25" s="159"/>
      <c r="T25" s="160">
        <v>11.32</v>
      </c>
      <c r="U25" s="159">
        <f t="shared" si="7"/>
        <v>10.72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 t="s">
        <v>120</v>
      </c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</row>
    <row r="26" spans="1:60" x14ac:dyDescent="0.2">
      <c r="A26" s="151" t="s">
        <v>110</v>
      </c>
      <c r="B26" s="157" t="s">
        <v>59</v>
      </c>
      <c r="C26" s="186" t="s">
        <v>60</v>
      </c>
      <c r="D26" s="161"/>
      <c r="E26" s="166"/>
      <c r="F26" s="169"/>
      <c r="G26" s="169">
        <f>SUMIF(AE27:AE35,"&lt;&gt;NOR",G27:G35)</f>
        <v>0</v>
      </c>
      <c r="H26" s="169"/>
      <c r="I26" s="169">
        <f>SUM(I27:I35)</f>
        <v>17.8</v>
      </c>
      <c r="J26" s="169"/>
      <c r="K26" s="169">
        <f>SUM(K27:K35)</f>
        <v>0</v>
      </c>
      <c r="L26" s="169"/>
      <c r="M26" s="169">
        <f>SUM(M27:M35)</f>
        <v>0</v>
      </c>
      <c r="N26" s="162"/>
      <c r="O26" s="162">
        <f>SUM(O27:O35)</f>
        <v>6.8000000000000005E-4</v>
      </c>
      <c r="P26" s="162"/>
      <c r="Q26" s="162">
        <f>SUM(Q27:Q35)</f>
        <v>1.8331999999999999</v>
      </c>
      <c r="R26" s="162"/>
      <c r="S26" s="162"/>
      <c r="T26" s="163"/>
      <c r="U26" s="162">
        <f>SUM(U27:U35)</f>
        <v>39.049999999999997</v>
      </c>
      <c r="AE26" t="s">
        <v>111</v>
      </c>
    </row>
    <row r="27" spans="1:60" outlineLevel="1" x14ac:dyDescent="0.2">
      <c r="A27" s="150">
        <v>14</v>
      </c>
      <c r="B27" s="156" t="s">
        <v>145</v>
      </c>
      <c r="C27" s="185" t="s">
        <v>146</v>
      </c>
      <c r="D27" s="158" t="s">
        <v>114</v>
      </c>
      <c r="E27" s="165">
        <v>10</v>
      </c>
      <c r="F27" s="168">
        <v>0</v>
      </c>
      <c r="G27" s="168">
        <f>E27*F27</f>
        <v>0</v>
      </c>
      <c r="H27" s="168">
        <v>0</v>
      </c>
      <c r="I27" s="168">
        <f t="shared" ref="I27:I35" si="9">ROUND(E27*H27,2)</f>
        <v>0</v>
      </c>
      <c r="J27" s="168">
        <v>0</v>
      </c>
      <c r="K27" s="168">
        <f t="shared" ref="K27:K35" si="10">ROUND(E27*J27,2)</f>
        <v>0</v>
      </c>
      <c r="L27" s="168">
        <v>21</v>
      </c>
      <c r="M27" s="168">
        <f t="shared" ref="M27:M35" si="11">G27*(1+L27/100)</f>
        <v>0</v>
      </c>
      <c r="N27" s="159">
        <v>0</v>
      </c>
      <c r="O27" s="159">
        <f t="shared" ref="O27:O35" si="12">ROUND(E27*N27,5)</f>
        <v>0</v>
      </c>
      <c r="P27" s="159">
        <v>6.8000000000000005E-2</v>
      </c>
      <c r="Q27" s="159">
        <f t="shared" ref="Q27:Q35" si="13">ROUND(E27*P27,5)</f>
        <v>0.68</v>
      </c>
      <c r="R27" s="159"/>
      <c r="S27" s="159"/>
      <c r="T27" s="160">
        <v>0.69</v>
      </c>
      <c r="U27" s="159">
        <f t="shared" ref="U27:U35" si="14">ROUND(E27*T27,2)</f>
        <v>6.9</v>
      </c>
      <c r="V27" s="149"/>
      <c r="W27" s="149"/>
      <c r="X27" s="149"/>
      <c r="Y27" s="149"/>
      <c r="Z27" s="149"/>
      <c r="AA27" s="149"/>
      <c r="AB27" s="149"/>
      <c r="AC27" s="149"/>
      <c r="AD27" s="149"/>
      <c r="AE27" s="149" t="s">
        <v>120</v>
      </c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</row>
    <row r="28" spans="1:60" outlineLevel="1" x14ac:dyDescent="0.2">
      <c r="A28" s="150">
        <v>15</v>
      </c>
      <c r="B28" s="156" t="s">
        <v>147</v>
      </c>
      <c r="C28" s="185" t="s">
        <v>148</v>
      </c>
      <c r="D28" s="158" t="s">
        <v>114</v>
      </c>
      <c r="E28" s="165">
        <v>12.9</v>
      </c>
      <c r="F28" s="168">
        <v>0</v>
      </c>
      <c r="G28" s="168">
        <f t="shared" ref="G28:G35" si="15">E28*F28</f>
        <v>0</v>
      </c>
      <c r="H28" s="168">
        <v>0</v>
      </c>
      <c r="I28" s="168">
        <f t="shared" si="9"/>
        <v>0</v>
      </c>
      <c r="J28" s="168">
        <v>0</v>
      </c>
      <c r="K28" s="168">
        <f t="shared" si="10"/>
        <v>0</v>
      </c>
      <c r="L28" s="168">
        <v>21</v>
      </c>
      <c r="M28" s="168">
        <f t="shared" si="11"/>
        <v>0</v>
      </c>
      <c r="N28" s="159">
        <v>0</v>
      </c>
      <c r="O28" s="159">
        <f t="shared" si="12"/>
        <v>0</v>
      </c>
      <c r="P28" s="159">
        <v>6.8000000000000005E-2</v>
      </c>
      <c r="Q28" s="159">
        <f t="shared" si="13"/>
        <v>0.87719999999999998</v>
      </c>
      <c r="R28" s="159"/>
      <c r="S28" s="159"/>
      <c r="T28" s="160">
        <v>0.48</v>
      </c>
      <c r="U28" s="159">
        <f t="shared" si="14"/>
        <v>6.19</v>
      </c>
      <c r="V28" s="149"/>
      <c r="W28" s="149"/>
      <c r="X28" s="149"/>
      <c r="Y28" s="149"/>
      <c r="Z28" s="149"/>
      <c r="AA28" s="149"/>
      <c r="AB28" s="149"/>
      <c r="AC28" s="149"/>
      <c r="AD28" s="149"/>
      <c r="AE28" s="149" t="s">
        <v>120</v>
      </c>
      <c r="AF28" s="149"/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  <c r="BH28" s="149"/>
    </row>
    <row r="29" spans="1:60" outlineLevel="1" x14ac:dyDescent="0.2">
      <c r="A29" s="150">
        <v>16</v>
      </c>
      <c r="B29" s="156" t="s">
        <v>149</v>
      </c>
      <c r="C29" s="185" t="s">
        <v>150</v>
      </c>
      <c r="D29" s="158" t="s">
        <v>140</v>
      </c>
      <c r="E29" s="165">
        <v>2</v>
      </c>
      <c r="F29" s="168">
        <v>0</v>
      </c>
      <c r="G29" s="168">
        <f t="shared" si="15"/>
        <v>0</v>
      </c>
      <c r="H29" s="168">
        <v>8.9</v>
      </c>
      <c r="I29" s="168">
        <f t="shared" si="9"/>
        <v>17.8</v>
      </c>
      <c r="J29" s="168">
        <v>0</v>
      </c>
      <c r="K29" s="168">
        <f t="shared" si="10"/>
        <v>0</v>
      </c>
      <c r="L29" s="168">
        <v>21</v>
      </c>
      <c r="M29" s="168">
        <f t="shared" si="11"/>
        <v>0</v>
      </c>
      <c r="N29" s="159">
        <v>3.4000000000000002E-4</v>
      </c>
      <c r="O29" s="159">
        <f t="shared" si="12"/>
        <v>6.8000000000000005E-4</v>
      </c>
      <c r="P29" s="159">
        <v>0.13800000000000001</v>
      </c>
      <c r="Q29" s="159">
        <f t="shared" si="13"/>
        <v>0.27600000000000002</v>
      </c>
      <c r="R29" s="159"/>
      <c r="S29" s="159"/>
      <c r="T29" s="160">
        <v>0.81299999999999994</v>
      </c>
      <c r="U29" s="159">
        <f t="shared" si="14"/>
        <v>1.63</v>
      </c>
      <c r="V29" s="149"/>
      <c r="W29" s="149"/>
      <c r="X29" s="149"/>
      <c r="Y29" s="149"/>
      <c r="Z29" s="149"/>
      <c r="AA29" s="149"/>
      <c r="AB29" s="149"/>
      <c r="AC29" s="149"/>
      <c r="AD29" s="149"/>
      <c r="AE29" s="149" t="s">
        <v>120</v>
      </c>
      <c r="AF29" s="149"/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  <c r="BH29" s="149"/>
    </row>
    <row r="30" spans="1:60" outlineLevel="1" x14ac:dyDescent="0.2">
      <c r="A30" s="150">
        <v>17</v>
      </c>
      <c r="B30" s="156" t="s">
        <v>151</v>
      </c>
      <c r="C30" s="185" t="s">
        <v>152</v>
      </c>
      <c r="D30" s="158" t="s">
        <v>153</v>
      </c>
      <c r="E30" s="165">
        <v>6.3</v>
      </c>
      <c r="F30" s="168">
        <v>0</v>
      </c>
      <c r="G30" s="168">
        <f t="shared" si="15"/>
        <v>0</v>
      </c>
      <c r="H30" s="168">
        <v>0</v>
      </c>
      <c r="I30" s="168">
        <f t="shared" si="9"/>
        <v>0</v>
      </c>
      <c r="J30" s="168">
        <v>0</v>
      </c>
      <c r="K30" s="168">
        <f t="shared" si="10"/>
        <v>0</v>
      </c>
      <c r="L30" s="168">
        <v>21</v>
      </c>
      <c r="M30" s="168">
        <f t="shared" si="11"/>
        <v>0</v>
      </c>
      <c r="N30" s="159">
        <v>0</v>
      </c>
      <c r="O30" s="159">
        <f t="shared" si="12"/>
        <v>0</v>
      </c>
      <c r="P30" s="159">
        <v>0</v>
      </c>
      <c r="Q30" s="159">
        <f t="shared" si="13"/>
        <v>0</v>
      </c>
      <c r="R30" s="159"/>
      <c r="S30" s="159"/>
      <c r="T30" s="160">
        <v>0</v>
      </c>
      <c r="U30" s="159">
        <f t="shared" si="14"/>
        <v>0</v>
      </c>
      <c r="V30" s="149"/>
      <c r="W30" s="149"/>
      <c r="X30" s="149"/>
      <c r="Y30" s="149"/>
      <c r="Z30" s="149"/>
      <c r="AA30" s="149"/>
      <c r="AB30" s="149"/>
      <c r="AC30" s="149"/>
      <c r="AD30" s="149"/>
      <c r="AE30" s="149" t="s">
        <v>120</v>
      </c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</row>
    <row r="31" spans="1:60" outlineLevel="1" x14ac:dyDescent="0.2">
      <c r="A31" s="150">
        <v>18</v>
      </c>
      <c r="B31" s="156" t="s">
        <v>154</v>
      </c>
      <c r="C31" s="185" t="s">
        <v>155</v>
      </c>
      <c r="D31" s="158" t="s">
        <v>153</v>
      </c>
      <c r="E31" s="165">
        <v>6.3</v>
      </c>
      <c r="F31" s="168">
        <v>0</v>
      </c>
      <c r="G31" s="168">
        <f t="shared" si="15"/>
        <v>0</v>
      </c>
      <c r="H31" s="168">
        <v>0</v>
      </c>
      <c r="I31" s="168">
        <f t="shared" si="9"/>
        <v>0</v>
      </c>
      <c r="J31" s="168">
        <v>0</v>
      </c>
      <c r="K31" s="168">
        <f t="shared" si="10"/>
        <v>0</v>
      </c>
      <c r="L31" s="168">
        <v>21</v>
      </c>
      <c r="M31" s="168">
        <f t="shared" si="11"/>
        <v>0</v>
      </c>
      <c r="N31" s="159">
        <v>0</v>
      </c>
      <c r="O31" s="159">
        <f t="shared" si="12"/>
        <v>0</v>
      </c>
      <c r="P31" s="159">
        <v>0</v>
      </c>
      <c r="Q31" s="159">
        <f t="shared" si="13"/>
        <v>0</v>
      </c>
      <c r="R31" s="159"/>
      <c r="S31" s="159"/>
      <c r="T31" s="160">
        <v>2.0089999999999999</v>
      </c>
      <c r="U31" s="159">
        <f t="shared" si="14"/>
        <v>12.66</v>
      </c>
      <c r="V31" s="149"/>
      <c r="W31" s="149"/>
      <c r="X31" s="149"/>
      <c r="Y31" s="149"/>
      <c r="Z31" s="149"/>
      <c r="AA31" s="149"/>
      <c r="AB31" s="149"/>
      <c r="AC31" s="149"/>
      <c r="AD31" s="149"/>
      <c r="AE31" s="149" t="s">
        <v>120</v>
      </c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</row>
    <row r="32" spans="1:60" ht="22.5" outlineLevel="1" x14ac:dyDescent="0.2">
      <c r="A32" s="150">
        <v>19</v>
      </c>
      <c r="B32" s="156" t="s">
        <v>156</v>
      </c>
      <c r="C32" s="185" t="s">
        <v>157</v>
      </c>
      <c r="D32" s="158" t="s">
        <v>153</v>
      </c>
      <c r="E32" s="165">
        <v>6.3</v>
      </c>
      <c r="F32" s="168">
        <v>0</v>
      </c>
      <c r="G32" s="168">
        <f t="shared" si="15"/>
        <v>0</v>
      </c>
      <c r="H32" s="168">
        <v>0</v>
      </c>
      <c r="I32" s="168">
        <f t="shared" si="9"/>
        <v>0</v>
      </c>
      <c r="J32" s="168">
        <v>0</v>
      </c>
      <c r="K32" s="168">
        <f t="shared" si="10"/>
        <v>0</v>
      </c>
      <c r="L32" s="168">
        <v>21</v>
      </c>
      <c r="M32" s="168">
        <f t="shared" si="11"/>
        <v>0</v>
      </c>
      <c r="N32" s="159">
        <v>0</v>
      </c>
      <c r="O32" s="159">
        <f t="shared" si="12"/>
        <v>0</v>
      </c>
      <c r="P32" s="159">
        <v>0</v>
      </c>
      <c r="Q32" s="159">
        <f t="shared" si="13"/>
        <v>0</v>
      </c>
      <c r="R32" s="159"/>
      <c r="S32" s="159"/>
      <c r="T32" s="160">
        <v>0.49</v>
      </c>
      <c r="U32" s="159">
        <f t="shared" si="14"/>
        <v>3.09</v>
      </c>
      <c r="V32" s="149"/>
      <c r="W32" s="149"/>
      <c r="X32" s="149"/>
      <c r="Y32" s="149"/>
      <c r="Z32" s="149"/>
      <c r="AA32" s="149"/>
      <c r="AB32" s="149"/>
      <c r="AC32" s="149"/>
      <c r="AD32" s="149"/>
      <c r="AE32" s="149" t="s">
        <v>120</v>
      </c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</row>
    <row r="33" spans="1:60" outlineLevel="1" x14ac:dyDescent="0.2">
      <c r="A33" s="150">
        <v>20</v>
      </c>
      <c r="B33" s="156" t="s">
        <v>158</v>
      </c>
      <c r="C33" s="185" t="s">
        <v>159</v>
      </c>
      <c r="D33" s="158" t="s">
        <v>160</v>
      </c>
      <c r="E33" s="165">
        <v>5</v>
      </c>
      <c r="F33" s="168">
        <v>0</v>
      </c>
      <c r="G33" s="168">
        <f t="shared" si="15"/>
        <v>0</v>
      </c>
      <c r="H33" s="168">
        <v>0</v>
      </c>
      <c r="I33" s="168">
        <f t="shared" si="9"/>
        <v>0</v>
      </c>
      <c r="J33" s="168">
        <v>0</v>
      </c>
      <c r="K33" s="168">
        <f t="shared" si="10"/>
        <v>0</v>
      </c>
      <c r="L33" s="168">
        <v>21</v>
      </c>
      <c r="M33" s="168">
        <f t="shared" si="11"/>
        <v>0</v>
      </c>
      <c r="N33" s="159">
        <v>0</v>
      </c>
      <c r="O33" s="159">
        <f t="shared" si="12"/>
        <v>0</v>
      </c>
      <c r="P33" s="159">
        <v>0</v>
      </c>
      <c r="Q33" s="159">
        <f t="shared" si="13"/>
        <v>0</v>
      </c>
      <c r="R33" s="159"/>
      <c r="S33" s="159"/>
      <c r="T33" s="160">
        <v>0</v>
      </c>
      <c r="U33" s="159">
        <f t="shared" si="14"/>
        <v>0</v>
      </c>
      <c r="V33" s="149"/>
      <c r="W33" s="149"/>
      <c r="X33" s="149"/>
      <c r="Y33" s="149"/>
      <c r="Z33" s="149"/>
      <c r="AA33" s="149"/>
      <c r="AB33" s="149"/>
      <c r="AC33" s="149"/>
      <c r="AD33" s="149"/>
      <c r="AE33" s="149" t="s">
        <v>120</v>
      </c>
      <c r="AF33" s="149"/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</row>
    <row r="34" spans="1:60" outlineLevel="1" x14ac:dyDescent="0.2">
      <c r="A34" s="150">
        <v>21</v>
      </c>
      <c r="B34" s="156" t="s">
        <v>161</v>
      </c>
      <c r="C34" s="185" t="s">
        <v>162</v>
      </c>
      <c r="D34" s="158" t="s">
        <v>153</v>
      </c>
      <c r="E34" s="165">
        <v>6.3</v>
      </c>
      <c r="F34" s="168">
        <v>0</v>
      </c>
      <c r="G34" s="168">
        <f t="shared" si="15"/>
        <v>0</v>
      </c>
      <c r="H34" s="168">
        <v>0</v>
      </c>
      <c r="I34" s="168">
        <f t="shared" si="9"/>
        <v>0</v>
      </c>
      <c r="J34" s="168">
        <v>0</v>
      </c>
      <c r="K34" s="168">
        <f t="shared" si="10"/>
        <v>0</v>
      </c>
      <c r="L34" s="168">
        <v>21</v>
      </c>
      <c r="M34" s="168">
        <f t="shared" si="11"/>
        <v>0</v>
      </c>
      <c r="N34" s="159">
        <v>0</v>
      </c>
      <c r="O34" s="159">
        <f t="shared" si="12"/>
        <v>0</v>
      </c>
      <c r="P34" s="159">
        <v>0</v>
      </c>
      <c r="Q34" s="159">
        <f t="shared" si="13"/>
        <v>0</v>
      </c>
      <c r="R34" s="159"/>
      <c r="S34" s="159"/>
      <c r="T34" s="160">
        <v>0.94199999999999995</v>
      </c>
      <c r="U34" s="159">
        <f t="shared" si="14"/>
        <v>5.93</v>
      </c>
      <c r="V34" s="149"/>
      <c r="W34" s="149"/>
      <c r="X34" s="149"/>
      <c r="Y34" s="149"/>
      <c r="Z34" s="149"/>
      <c r="AA34" s="149"/>
      <c r="AB34" s="149"/>
      <c r="AC34" s="149"/>
      <c r="AD34" s="149"/>
      <c r="AE34" s="149" t="s">
        <v>120</v>
      </c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</row>
    <row r="35" spans="1:60" outlineLevel="1" x14ac:dyDescent="0.2">
      <c r="A35" s="150">
        <v>22</v>
      </c>
      <c r="B35" s="156" t="s">
        <v>163</v>
      </c>
      <c r="C35" s="185" t="s">
        <v>164</v>
      </c>
      <c r="D35" s="158" t="s">
        <v>153</v>
      </c>
      <c r="E35" s="165">
        <v>25.2</v>
      </c>
      <c r="F35" s="168">
        <v>0</v>
      </c>
      <c r="G35" s="168">
        <f t="shared" si="15"/>
        <v>0</v>
      </c>
      <c r="H35" s="168">
        <v>0</v>
      </c>
      <c r="I35" s="168">
        <f t="shared" si="9"/>
        <v>0</v>
      </c>
      <c r="J35" s="168">
        <v>0</v>
      </c>
      <c r="K35" s="168">
        <f t="shared" si="10"/>
        <v>0</v>
      </c>
      <c r="L35" s="168">
        <v>21</v>
      </c>
      <c r="M35" s="168">
        <f t="shared" si="11"/>
        <v>0</v>
      </c>
      <c r="N35" s="159">
        <v>0</v>
      </c>
      <c r="O35" s="159">
        <f t="shared" si="12"/>
        <v>0</v>
      </c>
      <c r="P35" s="159">
        <v>0</v>
      </c>
      <c r="Q35" s="159">
        <f t="shared" si="13"/>
        <v>0</v>
      </c>
      <c r="R35" s="159"/>
      <c r="S35" s="159"/>
      <c r="T35" s="160">
        <v>0.105</v>
      </c>
      <c r="U35" s="159">
        <f t="shared" si="14"/>
        <v>2.65</v>
      </c>
      <c r="V35" s="149"/>
      <c r="W35" s="149"/>
      <c r="X35" s="149"/>
      <c r="Y35" s="149"/>
      <c r="Z35" s="149"/>
      <c r="AA35" s="149"/>
      <c r="AB35" s="149"/>
      <c r="AC35" s="149"/>
      <c r="AD35" s="149"/>
      <c r="AE35" s="149" t="s">
        <v>120</v>
      </c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</row>
    <row r="36" spans="1:60" x14ac:dyDescent="0.2">
      <c r="A36" s="151" t="s">
        <v>110</v>
      </c>
      <c r="B36" s="157" t="s">
        <v>61</v>
      </c>
      <c r="C36" s="186" t="s">
        <v>62</v>
      </c>
      <c r="D36" s="161"/>
      <c r="E36" s="166"/>
      <c r="F36" s="169"/>
      <c r="G36" s="169">
        <f>SUMIF(AE37:AE37,"&lt;&gt;NOR",G37:G37)</f>
        <v>0</v>
      </c>
      <c r="H36" s="169"/>
      <c r="I36" s="169">
        <f>SUM(I37:I37)</f>
        <v>0</v>
      </c>
      <c r="J36" s="169"/>
      <c r="K36" s="169">
        <f>SUM(K37:K37)</f>
        <v>0</v>
      </c>
      <c r="L36" s="169"/>
      <c r="M36" s="169">
        <f>SUM(M37:M37)</f>
        <v>0</v>
      </c>
      <c r="N36" s="162"/>
      <c r="O36" s="162">
        <f>SUM(O37:O37)</f>
        <v>0</v>
      </c>
      <c r="P36" s="162"/>
      <c r="Q36" s="162">
        <f>SUM(Q37:Q37)</f>
        <v>0</v>
      </c>
      <c r="R36" s="162"/>
      <c r="S36" s="162"/>
      <c r="T36" s="163"/>
      <c r="U36" s="162">
        <f>SUM(U37:U37)</f>
        <v>40.58</v>
      </c>
      <c r="AE36" t="s">
        <v>111</v>
      </c>
    </row>
    <row r="37" spans="1:60" ht="22.5" outlineLevel="1" x14ac:dyDescent="0.2">
      <c r="A37" s="150">
        <v>23</v>
      </c>
      <c r="B37" s="156" t="s">
        <v>165</v>
      </c>
      <c r="C37" s="185" t="s">
        <v>166</v>
      </c>
      <c r="D37" s="158" t="s">
        <v>153</v>
      </c>
      <c r="E37" s="165">
        <v>7.3780000000000001</v>
      </c>
      <c r="F37" s="168">
        <v>0</v>
      </c>
      <c r="G37" s="168">
        <f>E37*H37</f>
        <v>0</v>
      </c>
      <c r="H37" s="168">
        <v>0</v>
      </c>
      <c r="I37" s="168">
        <f>ROUND(E37*H37,2)</f>
        <v>0</v>
      </c>
      <c r="J37" s="168">
        <v>0</v>
      </c>
      <c r="K37" s="168">
        <f>ROUND(E37*J37,2)</f>
        <v>0</v>
      </c>
      <c r="L37" s="168">
        <v>21</v>
      </c>
      <c r="M37" s="168">
        <f>G37*(1+L37/100)</f>
        <v>0</v>
      </c>
      <c r="N37" s="159">
        <v>0</v>
      </c>
      <c r="O37" s="159">
        <f>ROUND(E37*N37,5)</f>
        <v>0</v>
      </c>
      <c r="P37" s="159">
        <v>0</v>
      </c>
      <c r="Q37" s="159">
        <f>ROUND(E37*P37,5)</f>
        <v>0</v>
      </c>
      <c r="R37" s="159"/>
      <c r="S37" s="159"/>
      <c r="T37" s="160">
        <v>5.5</v>
      </c>
      <c r="U37" s="159">
        <f>ROUND(E37*T37,2)</f>
        <v>40.58</v>
      </c>
      <c r="V37" s="149"/>
      <c r="W37" s="149"/>
      <c r="X37" s="149"/>
      <c r="Y37" s="149"/>
      <c r="Z37" s="149"/>
      <c r="AA37" s="149"/>
      <c r="AB37" s="149"/>
      <c r="AC37" s="149"/>
      <c r="AD37" s="149"/>
      <c r="AE37" s="149" t="s">
        <v>120</v>
      </c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  <c r="BH37" s="149"/>
    </row>
    <row r="38" spans="1:60" x14ac:dyDescent="0.2">
      <c r="A38" s="151" t="s">
        <v>110</v>
      </c>
      <c r="B38" s="157" t="s">
        <v>63</v>
      </c>
      <c r="C38" s="186" t="s">
        <v>64</v>
      </c>
      <c r="D38" s="161"/>
      <c r="E38" s="166"/>
      <c r="F38" s="169"/>
      <c r="G38" s="169">
        <f>SUMIF(AE39:AE41,"&lt;&gt;NOR",G39:G41)</f>
        <v>0</v>
      </c>
      <c r="H38" s="169"/>
      <c r="I38" s="169">
        <f>SUM(I39:I41)</f>
        <v>0</v>
      </c>
      <c r="J38" s="169"/>
      <c r="K38" s="169">
        <f>SUM(K39:K41)</f>
        <v>0</v>
      </c>
      <c r="L38" s="169"/>
      <c r="M38" s="169">
        <f>SUM(M39:M41)</f>
        <v>0</v>
      </c>
      <c r="N38" s="162"/>
      <c r="O38" s="162">
        <f>SUM(O39:O41)</f>
        <v>4.3589999999999997E-2</v>
      </c>
      <c r="P38" s="162"/>
      <c r="Q38" s="162">
        <f>SUM(Q39:Q41)</f>
        <v>0</v>
      </c>
      <c r="R38" s="162"/>
      <c r="S38" s="162"/>
      <c r="T38" s="163"/>
      <c r="U38" s="162">
        <f>SUM(U39:U41)</f>
        <v>4.5599999999999996</v>
      </c>
      <c r="AE38" t="s">
        <v>111</v>
      </c>
    </row>
    <row r="39" spans="1:60" ht="22.5" outlineLevel="1" x14ac:dyDescent="0.2">
      <c r="A39" s="150">
        <v>24</v>
      </c>
      <c r="B39" s="156" t="s">
        <v>167</v>
      </c>
      <c r="C39" s="185" t="s">
        <v>168</v>
      </c>
      <c r="D39" s="158" t="s">
        <v>114</v>
      </c>
      <c r="E39" s="165">
        <v>11.84525</v>
      </c>
      <c r="F39" s="168">
        <v>0</v>
      </c>
      <c r="G39" s="168">
        <f>E39*F39</f>
        <v>0</v>
      </c>
      <c r="H39" s="168">
        <v>0</v>
      </c>
      <c r="I39" s="168">
        <f>ROUND(E39*H39,2)</f>
        <v>0</v>
      </c>
      <c r="J39" s="168">
        <v>0</v>
      </c>
      <c r="K39" s="168">
        <f>ROUND(E39*J39,2)</f>
        <v>0</v>
      </c>
      <c r="L39" s="168">
        <v>21</v>
      </c>
      <c r="M39" s="168">
        <f>G39*(1+L39/100)</f>
        <v>0</v>
      </c>
      <c r="N39" s="159">
        <v>3.6800000000000001E-3</v>
      </c>
      <c r="O39" s="159">
        <f>ROUND(E39*N39,5)</f>
        <v>4.3589999999999997E-2</v>
      </c>
      <c r="P39" s="159">
        <v>0</v>
      </c>
      <c r="Q39" s="159">
        <f>ROUND(E39*P39,5)</f>
        <v>0</v>
      </c>
      <c r="R39" s="159"/>
      <c r="S39" s="159"/>
      <c r="T39" s="160">
        <v>0.38500000000000001</v>
      </c>
      <c r="U39" s="159">
        <f>ROUND(E39*T39,2)</f>
        <v>4.5599999999999996</v>
      </c>
      <c r="V39" s="149"/>
      <c r="W39" s="149"/>
      <c r="X39" s="149"/>
      <c r="Y39" s="149"/>
      <c r="Z39" s="149"/>
      <c r="AA39" s="149"/>
      <c r="AB39" s="149"/>
      <c r="AC39" s="149"/>
      <c r="AD39" s="149"/>
      <c r="AE39" s="149" t="s">
        <v>120</v>
      </c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</row>
    <row r="40" spans="1:60" outlineLevel="1" x14ac:dyDescent="0.2">
      <c r="A40" s="150"/>
      <c r="B40" s="156"/>
      <c r="C40" s="187" t="s">
        <v>169</v>
      </c>
      <c r="D40" s="164"/>
      <c r="E40" s="167">
        <v>6.81</v>
      </c>
      <c r="F40" s="168"/>
      <c r="G40" s="168"/>
      <c r="H40" s="168"/>
      <c r="I40" s="168"/>
      <c r="J40" s="168"/>
      <c r="K40" s="168"/>
      <c r="L40" s="168"/>
      <c r="M40" s="168"/>
      <c r="N40" s="159"/>
      <c r="O40" s="159"/>
      <c r="P40" s="159"/>
      <c r="Q40" s="159"/>
      <c r="R40" s="159"/>
      <c r="S40" s="159"/>
      <c r="T40" s="160"/>
      <c r="U40" s="159"/>
      <c r="V40" s="149"/>
      <c r="W40" s="149"/>
      <c r="X40" s="149"/>
      <c r="Y40" s="149"/>
      <c r="Z40" s="149"/>
      <c r="AA40" s="149"/>
      <c r="AB40" s="149"/>
      <c r="AC40" s="149"/>
      <c r="AD40" s="149"/>
      <c r="AE40" s="149" t="s">
        <v>131</v>
      </c>
      <c r="AF40" s="149">
        <v>0</v>
      </c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  <c r="BH40" s="149"/>
    </row>
    <row r="41" spans="1:60" outlineLevel="1" x14ac:dyDescent="0.2">
      <c r="A41" s="150"/>
      <c r="B41" s="156"/>
      <c r="C41" s="187" t="s">
        <v>170</v>
      </c>
      <c r="D41" s="164"/>
      <c r="E41" s="167">
        <v>5.0352499999999996</v>
      </c>
      <c r="F41" s="168"/>
      <c r="G41" s="168"/>
      <c r="H41" s="168"/>
      <c r="I41" s="168"/>
      <c r="J41" s="168"/>
      <c r="K41" s="168"/>
      <c r="L41" s="168"/>
      <c r="M41" s="168"/>
      <c r="N41" s="159"/>
      <c r="O41" s="159"/>
      <c r="P41" s="159"/>
      <c r="Q41" s="159"/>
      <c r="R41" s="159"/>
      <c r="S41" s="159"/>
      <c r="T41" s="160"/>
      <c r="U41" s="159"/>
      <c r="V41" s="149"/>
      <c r="W41" s="149"/>
      <c r="X41" s="149"/>
      <c r="Y41" s="149"/>
      <c r="Z41" s="149"/>
      <c r="AA41" s="149"/>
      <c r="AB41" s="149"/>
      <c r="AC41" s="149"/>
      <c r="AD41" s="149"/>
      <c r="AE41" s="149" t="s">
        <v>131</v>
      </c>
      <c r="AF41" s="149">
        <v>0</v>
      </c>
      <c r="AG41" s="149"/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  <c r="BH41" s="149"/>
    </row>
    <row r="42" spans="1:60" x14ac:dyDescent="0.2">
      <c r="A42" s="151" t="s">
        <v>110</v>
      </c>
      <c r="B42" s="157" t="s">
        <v>65</v>
      </c>
      <c r="C42" s="186" t="s">
        <v>66</v>
      </c>
      <c r="D42" s="161"/>
      <c r="E42" s="166"/>
      <c r="F42" s="169"/>
      <c r="G42" s="169">
        <f>SUMIF(AE43:AE45,"&lt;&gt;NOR",G43:G45)</f>
        <v>0</v>
      </c>
      <c r="H42" s="169"/>
      <c r="I42" s="169">
        <f>SUM(I43:I45)</f>
        <v>0</v>
      </c>
      <c r="J42" s="169"/>
      <c r="K42" s="169">
        <f>SUM(K43:K45)</f>
        <v>0</v>
      </c>
      <c r="L42" s="169"/>
      <c r="M42" s="169">
        <f>SUM(M43:M45)</f>
        <v>0</v>
      </c>
      <c r="N42" s="162"/>
      <c r="O42" s="162">
        <f>SUM(O43:O45)</f>
        <v>6.5500000000000003E-3</v>
      </c>
      <c r="P42" s="162"/>
      <c r="Q42" s="162">
        <f>SUM(Q43:Q45)</f>
        <v>1.188E-2</v>
      </c>
      <c r="R42" s="162"/>
      <c r="S42" s="162"/>
      <c r="T42" s="163"/>
      <c r="U42" s="162">
        <f>SUM(U43:U45)</f>
        <v>4.5200000000000005</v>
      </c>
      <c r="AE42" t="s">
        <v>111</v>
      </c>
    </row>
    <row r="43" spans="1:60" outlineLevel="1" x14ac:dyDescent="0.2">
      <c r="A43" s="150">
        <v>25</v>
      </c>
      <c r="B43" s="156" t="s">
        <v>171</v>
      </c>
      <c r="C43" s="185" t="s">
        <v>172</v>
      </c>
      <c r="D43" s="158" t="s">
        <v>173</v>
      </c>
      <c r="E43" s="165">
        <v>6</v>
      </c>
      <c r="F43" s="168">
        <v>0</v>
      </c>
      <c r="G43" s="168">
        <f>E43*F43</f>
        <v>0</v>
      </c>
      <c r="H43" s="168">
        <v>0</v>
      </c>
      <c r="I43" s="168">
        <f>ROUND(E43*H43,2)</f>
        <v>0</v>
      </c>
      <c r="J43" s="168">
        <v>0</v>
      </c>
      <c r="K43" s="168">
        <f>ROUND(E43*J43,2)</f>
        <v>0</v>
      </c>
      <c r="L43" s="168">
        <v>21</v>
      </c>
      <c r="M43" s="168">
        <f>G43*(1+L43/100)</f>
        <v>0</v>
      </c>
      <c r="N43" s="159">
        <v>0</v>
      </c>
      <c r="O43" s="159">
        <f>ROUND(E43*N43,5)</f>
        <v>0</v>
      </c>
      <c r="P43" s="159">
        <v>1.98E-3</v>
      </c>
      <c r="Q43" s="159">
        <f>ROUND(E43*P43,5)</f>
        <v>1.188E-2</v>
      </c>
      <c r="R43" s="159"/>
      <c r="S43" s="159"/>
      <c r="T43" s="160">
        <v>8.3000000000000004E-2</v>
      </c>
      <c r="U43" s="159">
        <f>ROUND(E43*T43,2)</f>
        <v>0.5</v>
      </c>
      <c r="V43" s="149"/>
      <c r="W43" s="149"/>
      <c r="X43" s="149"/>
      <c r="Y43" s="149"/>
      <c r="Z43" s="149"/>
      <c r="AA43" s="149"/>
      <c r="AB43" s="149"/>
      <c r="AC43" s="149"/>
      <c r="AD43" s="149"/>
      <c r="AE43" s="149" t="s">
        <v>120</v>
      </c>
      <c r="AF43" s="149"/>
      <c r="AG43" s="149"/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  <c r="BH43" s="149"/>
    </row>
    <row r="44" spans="1:60" outlineLevel="1" x14ac:dyDescent="0.2">
      <c r="A44" s="150">
        <v>26</v>
      </c>
      <c r="B44" s="156" t="s">
        <v>174</v>
      </c>
      <c r="C44" s="185" t="s">
        <v>175</v>
      </c>
      <c r="D44" s="158" t="s">
        <v>173</v>
      </c>
      <c r="E44" s="165">
        <v>5</v>
      </c>
      <c r="F44" s="168">
        <v>0</v>
      </c>
      <c r="G44" s="168">
        <f t="shared" ref="G44:G45" si="16">E44*F44</f>
        <v>0</v>
      </c>
      <c r="H44" s="168">
        <v>0</v>
      </c>
      <c r="I44" s="168">
        <f>ROUND(E44*H44,2)</f>
        <v>0</v>
      </c>
      <c r="J44" s="168">
        <v>0</v>
      </c>
      <c r="K44" s="168">
        <f>ROUND(E44*J44,2)</f>
        <v>0</v>
      </c>
      <c r="L44" s="168">
        <v>21</v>
      </c>
      <c r="M44" s="168">
        <f>G44*(1+L44/100)</f>
        <v>0</v>
      </c>
      <c r="N44" s="159">
        <v>1.31E-3</v>
      </c>
      <c r="O44" s="159">
        <f>ROUND(E44*N44,5)</f>
        <v>6.5500000000000003E-3</v>
      </c>
      <c r="P44" s="159">
        <v>0</v>
      </c>
      <c r="Q44" s="159">
        <f>ROUND(E44*P44,5)</f>
        <v>0</v>
      </c>
      <c r="R44" s="159"/>
      <c r="S44" s="159"/>
      <c r="T44" s="160">
        <v>0.79700000000000004</v>
      </c>
      <c r="U44" s="159">
        <f>ROUND(E44*T44,2)</f>
        <v>3.99</v>
      </c>
      <c r="V44" s="149"/>
      <c r="W44" s="149"/>
      <c r="X44" s="149"/>
      <c r="Y44" s="149"/>
      <c r="Z44" s="149"/>
      <c r="AA44" s="149"/>
      <c r="AB44" s="149"/>
      <c r="AC44" s="149"/>
      <c r="AD44" s="149"/>
      <c r="AE44" s="149" t="s">
        <v>120</v>
      </c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</row>
    <row r="45" spans="1:60" outlineLevel="1" x14ac:dyDescent="0.2">
      <c r="A45" s="150">
        <v>27</v>
      </c>
      <c r="B45" s="156" t="s">
        <v>176</v>
      </c>
      <c r="C45" s="185" t="s">
        <v>177</v>
      </c>
      <c r="D45" s="158" t="s">
        <v>153</v>
      </c>
      <c r="E45" s="165">
        <v>0.02</v>
      </c>
      <c r="F45" s="168">
        <v>0</v>
      </c>
      <c r="G45" s="168">
        <f t="shared" si="16"/>
        <v>0</v>
      </c>
      <c r="H45" s="168">
        <v>0</v>
      </c>
      <c r="I45" s="168">
        <f>ROUND(E45*H45,2)</f>
        <v>0</v>
      </c>
      <c r="J45" s="168">
        <v>0</v>
      </c>
      <c r="K45" s="168">
        <f>ROUND(E45*J45,2)</f>
        <v>0</v>
      </c>
      <c r="L45" s="168">
        <v>21</v>
      </c>
      <c r="M45" s="168">
        <f>G45*(1+L45/100)</f>
        <v>0</v>
      </c>
      <c r="N45" s="159">
        <v>0</v>
      </c>
      <c r="O45" s="159">
        <f>ROUND(E45*N45,5)</f>
        <v>0</v>
      </c>
      <c r="P45" s="159">
        <v>0</v>
      </c>
      <c r="Q45" s="159">
        <f>ROUND(E45*P45,5)</f>
        <v>0</v>
      </c>
      <c r="R45" s="159"/>
      <c r="S45" s="159"/>
      <c r="T45" s="160">
        <v>1.5229999999999999</v>
      </c>
      <c r="U45" s="159">
        <f>ROUND(E45*T45,2)</f>
        <v>0.03</v>
      </c>
      <c r="V45" s="149"/>
      <c r="W45" s="149"/>
      <c r="X45" s="149"/>
      <c r="Y45" s="149"/>
      <c r="Z45" s="149"/>
      <c r="AA45" s="149"/>
      <c r="AB45" s="149"/>
      <c r="AC45" s="149"/>
      <c r="AD45" s="149"/>
      <c r="AE45" s="149" t="s">
        <v>120</v>
      </c>
      <c r="AF45" s="149"/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  <c r="BH45" s="149"/>
    </row>
    <row r="46" spans="1:60" x14ac:dyDescent="0.2">
      <c r="A46" s="151" t="s">
        <v>110</v>
      </c>
      <c r="B46" s="157" t="s">
        <v>67</v>
      </c>
      <c r="C46" s="186" t="s">
        <v>68</v>
      </c>
      <c r="D46" s="161"/>
      <c r="E46" s="166"/>
      <c r="F46" s="169"/>
      <c r="G46" s="169">
        <f>SUMIF(AE47:AE52,"&lt;&gt;NOR",G47:G52)</f>
        <v>0</v>
      </c>
      <c r="H46" s="169"/>
      <c r="I46" s="169">
        <f>SUM(I47:I52)</f>
        <v>0</v>
      </c>
      <c r="J46" s="169"/>
      <c r="K46" s="169">
        <f>SUM(K47:K52)</f>
        <v>0</v>
      </c>
      <c r="L46" s="169"/>
      <c r="M46" s="169">
        <f>SUM(M47:M52)</f>
        <v>0</v>
      </c>
      <c r="N46" s="162"/>
      <c r="O46" s="162">
        <f>SUM(O47:O52)</f>
        <v>8.6E-3</v>
      </c>
      <c r="P46" s="162"/>
      <c r="Q46" s="162">
        <f>SUM(Q47:Q52)</f>
        <v>3.5119999999999998E-2</v>
      </c>
      <c r="R46" s="162"/>
      <c r="S46" s="162"/>
      <c r="T46" s="163"/>
      <c r="U46" s="162">
        <f>SUM(U47:U52)</f>
        <v>12.79</v>
      </c>
      <c r="AE46" t="s">
        <v>111</v>
      </c>
    </row>
    <row r="47" spans="1:60" outlineLevel="1" x14ac:dyDescent="0.2">
      <c r="A47" s="150">
        <v>28</v>
      </c>
      <c r="B47" s="156" t="s">
        <v>178</v>
      </c>
      <c r="C47" s="185" t="s">
        <v>179</v>
      </c>
      <c r="D47" s="158" t="s">
        <v>173</v>
      </c>
      <c r="E47" s="165">
        <v>6</v>
      </c>
      <c r="F47" s="168">
        <v>0</v>
      </c>
      <c r="G47" s="168">
        <f>E47*F47</f>
        <v>0</v>
      </c>
      <c r="H47" s="168">
        <v>0</v>
      </c>
      <c r="I47" s="168">
        <f t="shared" ref="I47:I52" si="17">ROUND(E47*H47,2)</f>
        <v>0</v>
      </c>
      <c r="J47" s="168">
        <v>0</v>
      </c>
      <c r="K47" s="168">
        <f t="shared" ref="K47:K52" si="18">ROUND(E47*J47,2)</f>
        <v>0</v>
      </c>
      <c r="L47" s="168">
        <v>21</v>
      </c>
      <c r="M47" s="168">
        <f t="shared" ref="M47:M52" si="19">G47*(1+L47/100)</f>
        <v>0</v>
      </c>
      <c r="N47" s="159">
        <v>0</v>
      </c>
      <c r="O47" s="159">
        <f t="shared" ref="O47:O52" si="20">ROUND(E47*N47,5)</f>
        <v>0</v>
      </c>
      <c r="P47" s="159">
        <v>4.9699999999999996E-3</v>
      </c>
      <c r="Q47" s="159">
        <f t="shared" ref="Q47:Q52" si="21">ROUND(E47*P47,5)</f>
        <v>2.9819999999999999E-2</v>
      </c>
      <c r="R47" s="159"/>
      <c r="S47" s="159"/>
      <c r="T47" s="160">
        <v>0.20399999999999999</v>
      </c>
      <c r="U47" s="159">
        <f t="shared" ref="U47:U52" si="22">ROUND(E47*T47,2)</f>
        <v>1.22</v>
      </c>
      <c r="V47" s="149"/>
      <c r="W47" s="149"/>
      <c r="X47" s="149"/>
      <c r="Y47" s="149"/>
      <c r="Z47" s="149"/>
      <c r="AA47" s="149"/>
      <c r="AB47" s="149"/>
      <c r="AC47" s="149"/>
      <c r="AD47" s="149"/>
      <c r="AE47" s="149" t="s">
        <v>120</v>
      </c>
      <c r="AF47" s="149"/>
      <c r="AG47" s="149"/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  <c r="BH47" s="149"/>
    </row>
    <row r="48" spans="1:60" outlineLevel="1" x14ac:dyDescent="0.2">
      <c r="A48" s="150">
        <v>29</v>
      </c>
      <c r="B48" s="156" t="s">
        <v>180</v>
      </c>
      <c r="C48" s="185" t="s">
        <v>181</v>
      </c>
      <c r="D48" s="158" t="s">
        <v>140</v>
      </c>
      <c r="E48" s="165">
        <v>10</v>
      </c>
      <c r="F48" s="168">
        <v>0</v>
      </c>
      <c r="G48" s="168">
        <f t="shared" ref="G48:G52" si="23">E48*F48</f>
        <v>0</v>
      </c>
      <c r="H48" s="168">
        <v>0</v>
      </c>
      <c r="I48" s="168">
        <f t="shared" si="17"/>
        <v>0</v>
      </c>
      <c r="J48" s="168">
        <v>0</v>
      </c>
      <c r="K48" s="168">
        <f t="shared" si="18"/>
        <v>0</v>
      </c>
      <c r="L48" s="168">
        <v>21</v>
      </c>
      <c r="M48" s="168">
        <f t="shared" si="19"/>
        <v>0</v>
      </c>
      <c r="N48" s="159">
        <v>0</v>
      </c>
      <c r="O48" s="159">
        <f t="shared" si="20"/>
        <v>0</v>
      </c>
      <c r="P48" s="159">
        <v>5.2999999999999998E-4</v>
      </c>
      <c r="Q48" s="159">
        <f t="shared" si="21"/>
        <v>5.3E-3</v>
      </c>
      <c r="R48" s="159"/>
      <c r="S48" s="159"/>
      <c r="T48" s="160">
        <v>6.2E-2</v>
      </c>
      <c r="U48" s="159">
        <f t="shared" si="22"/>
        <v>0.62</v>
      </c>
      <c r="V48" s="149"/>
      <c r="W48" s="149"/>
      <c r="X48" s="149"/>
      <c r="Y48" s="149"/>
      <c r="Z48" s="149"/>
      <c r="AA48" s="149"/>
      <c r="AB48" s="149"/>
      <c r="AC48" s="149"/>
      <c r="AD48" s="149"/>
      <c r="AE48" s="149" t="s">
        <v>120</v>
      </c>
      <c r="AF48" s="149"/>
      <c r="AG48" s="149"/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  <c r="BH48" s="149"/>
    </row>
    <row r="49" spans="1:60" outlineLevel="1" x14ac:dyDescent="0.2">
      <c r="A49" s="150">
        <v>30</v>
      </c>
      <c r="B49" s="156" t="s">
        <v>182</v>
      </c>
      <c r="C49" s="185" t="s">
        <v>183</v>
      </c>
      <c r="D49" s="158" t="s">
        <v>153</v>
      </c>
      <c r="E49" s="165">
        <v>0.1</v>
      </c>
      <c r="F49" s="168">
        <v>0</v>
      </c>
      <c r="G49" s="168">
        <f t="shared" si="23"/>
        <v>0</v>
      </c>
      <c r="H49" s="168">
        <v>0</v>
      </c>
      <c r="I49" s="168">
        <f t="shared" si="17"/>
        <v>0</v>
      </c>
      <c r="J49" s="168">
        <v>0</v>
      </c>
      <c r="K49" s="168">
        <f t="shared" si="18"/>
        <v>0</v>
      </c>
      <c r="L49" s="168">
        <v>21</v>
      </c>
      <c r="M49" s="168">
        <f t="shared" si="19"/>
        <v>0</v>
      </c>
      <c r="N49" s="159">
        <v>0</v>
      </c>
      <c r="O49" s="159">
        <f t="shared" si="20"/>
        <v>0</v>
      </c>
      <c r="P49" s="159">
        <v>0</v>
      </c>
      <c r="Q49" s="159">
        <f t="shared" si="21"/>
        <v>0</v>
      </c>
      <c r="R49" s="159"/>
      <c r="S49" s="159"/>
      <c r="T49" s="160">
        <v>4.93</v>
      </c>
      <c r="U49" s="159">
        <f t="shared" si="22"/>
        <v>0.49</v>
      </c>
      <c r="V49" s="149"/>
      <c r="W49" s="149"/>
      <c r="X49" s="149"/>
      <c r="Y49" s="149"/>
      <c r="Z49" s="149"/>
      <c r="AA49" s="149"/>
      <c r="AB49" s="149"/>
      <c r="AC49" s="149"/>
      <c r="AD49" s="149"/>
      <c r="AE49" s="149" t="s">
        <v>120</v>
      </c>
      <c r="AF49" s="149"/>
      <c r="AG49" s="149"/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  <c r="BH49" s="149"/>
    </row>
    <row r="50" spans="1:60" outlineLevel="1" x14ac:dyDescent="0.2">
      <c r="A50" s="150">
        <v>31</v>
      </c>
      <c r="B50" s="156" t="s">
        <v>184</v>
      </c>
      <c r="C50" s="185" t="s">
        <v>185</v>
      </c>
      <c r="D50" s="158" t="s">
        <v>173</v>
      </c>
      <c r="E50" s="165">
        <v>10</v>
      </c>
      <c r="F50" s="168">
        <v>0</v>
      </c>
      <c r="G50" s="168">
        <f t="shared" si="23"/>
        <v>0</v>
      </c>
      <c r="H50" s="168">
        <v>0</v>
      </c>
      <c r="I50" s="168">
        <f t="shared" si="17"/>
        <v>0</v>
      </c>
      <c r="J50" s="168">
        <v>0</v>
      </c>
      <c r="K50" s="168">
        <f t="shared" si="18"/>
        <v>0</v>
      </c>
      <c r="L50" s="168">
        <v>21</v>
      </c>
      <c r="M50" s="168">
        <f t="shared" si="19"/>
        <v>0</v>
      </c>
      <c r="N50" s="159">
        <v>5.1999999999999995E-4</v>
      </c>
      <c r="O50" s="159">
        <f t="shared" si="20"/>
        <v>5.1999999999999998E-3</v>
      </c>
      <c r="P50" s="159">
        <v>0</v>
      </c>
      <c r="Q50" s="159">
        <f t="shared" si="21"/>
        <v>0</v>
      </c>
      <c r="R50" s="159"/>
      <c r="S50" s="159"/>
      <c r="T50" s="160">
        <v>0.73399999999999999</v>
      </c>
      <c r="U50" s="159">
        <f t="shared" si="22"/>
        <v>7.34</v>
      </c>
      <c r="V50" s="149"/>
      <c r="W50" s="149"/>
      <c r="X50" s="149"/>
      <c r="Y50" s="149"/>
      <c r="Z50" s="149"/>
      <c r="AA50" s="149"/>
      <c r="AB50" s="149"/>
      <c r="AC50" s="149"/>
      <c r="AD50" s="149"/>
      <c r="AE50" s="149" t="s">
        <v>120</v>
      </c>
      <c r="AF50" s="149"/>
      <c r="AG50" s="149"/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</row>
    <row r="51" spans="1:60" outlineLevel="1" x14ac:dyDescent="0.2">
      <c r="A51" s="150">
        <v>32</v>
      </c>
      <c r="B51" s="156" t="s">
        <v>186</v>
      </c>
      <c r="C51" s="185" t="s">
        <v>187</v>
      </c>
      <c r="D51" s="158" t="s">
        <v>173</v>
      </c>
      <c r="E51" s="165">
        <v>10</v>
      </c>
      <c r="F51" s="168">
        <v>0</v>
      </c>
      <c r="G51" s="168">
        <f t="shared" si="23"/>
        <v>0</v>
      </c>
      <c r="H51" s="168">
        <v>0</v>
      </c>
      <c r="I51" s="168">
        <f t="shared" si="17"/>
        <v>0</v>
      </c>
      <c r="J51" s="168">
        <v>0</v>
      </c>
      <c r="K51" s="168">
        <f t="shared" si="18"/>
        <v>0</v>
      </c>
      <c r="L51" s="168">
        <v>21</v>
      </c>
      <c r="M51" s="168">
        <f t="shared" si="19"/>
        <v>0</v>
      </c>
      <c r="N51" s="159">
        <v>2.7999999999999998E-4</v>
      </c>
      <c r="O51" s="159">
        <f t="shared" si="20"/>
        <v>2.8E-3</v>
      </c>
      <c r="P51" s="159">
        <v>0</v>
      </c>
      <c r="Q51" s="159">
        <f t="shared" si="21"/>
        <v>0</v>
      </c>
      <c r="R51" s="159"/>
      <c r="S51" s="159"/>
      <c r="T51" s="160">
        <v>0.18314</v>
      </c>
      <c r="U51" s="159">
        <f t="shared" si="22"/>
        <v>1.83</v>
      </c>
      <c r="V51" s="149"/>
      <c r="W51" s="149"/>
      <c r="X51" s="149"/>
      <c r="Y51" s="149"/>
      <c r="Z51" s="149"/>
      <c r="AA51" s="149"/>
      <c r="AB51" s="149"/>
      <c r="AC51" s="149"/>
      <c r="AD51" s="149"/>
      <c r="AE51" s="149" t="s">
        <v>120</v>
      </c>
      <c r="AF51" s="149"/>
      <c r="AG51" s="149"/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  <c r="BH51" s="149"/>
    </row>
    <row r="52" spans="1:60" ht="22.5" outlineLevel="1" x14ac:dyDescent="0.2">
      <c r="A52" s="150">
        <v>33</v>
      </c>
      <c r="B52" s="156" t="s">
        <v>188</v>
      </c>
      <c r="C52" s="185" t="s">
        <v>189</v>
      </c>
      <c r="D52" s="158" t="s">
        <v>173</v>
      </c>
      <c r="E52" s="165">
        <v>10</v>
      </c>
      <c r="F52" s="168">
        <v>0</v>
      </c>
      <c r="G52" s="168">
        <f t="shared" si="23"/>
        <v>0</v>
      </c>
      <c r="H52" s="168">
        <v>0</v>
      </c>
      <c r="I52" s="168">
        <f t="shared" si="17"/>
        <v>0</v>
      </c>
      <c r="J52" s="168">
        <v>0</v>
      </c>
      <c r="K52" s="168">
        <f t="shared" si="18"/>
        <v>0</v>
      </c>
      <c r="L52" s="168">
        <v>21</v>
      </c>
      <c r="M52" s="168">
        <f t="shared" si="19"/>
        <v>0</v>
      </c>
      <c r="N52" s="159">
        <v>6.0000000000000002E-5</v>
      </c>
      <c r="O52" s="159">
        <f t="shared" si="20"/>
        <v>5.9999999999999995E-4</v>
      </c>
      <c r="P52" s="159">
        <v>0</v>
      </c>
      <c r="Q52" s="159">
        <f t="shared" si="21"/>
        <v>0</v>
      </c>
      <c r="R52" s="159"/>
      <c r="S52" s="159"/>
      <c r="T52" s="160">
        <v>0.129</v>
      </c>
      <c r="U52" s="159">
        <f t="shared" si="22"/>
        <v>1.29</v>
      </c>
      <c r="V52" s="149"/>
      <c r="W52" s="149"/>
      <c r="X52" s="149"/>
      <c r="Y52" s="149"/>
      <c r="Z52" s="149"/>
      <c r="AA52" s="149"/>
      <c r="AB52" s="149"/>
      <c r="AC52" s="149"/>
      <c r="AD52" s="149"/>
      <c r="AE52" s="149" t="s">
        <v>120</v>
      </c>
      <c r="AF52" s="149"/>
      <c r="AG52" s="149"/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  <c r="BH52" s="149"/>
    </row>
    <row r="53" spans="1:60" x14ac:dyDescent="0.2">
      <c r="A53" s="151" t="s">
        <v>110</v>
      </c>
      <c r="B53" s="157" t="s">
        <v>69</v>
      </c>
      <c r="C53" s="186" t="s">
        <v>70</v>
      </c>
      <c r="D53" s="161"/>
      <c r="E53" s="166"/>
      <c r="F53" s="169"/>
      <c r="G53" s="169">
        <f>SUMIF(AE54:AE69,"&lt;&gt;NOR",G54:G69)</f>
        <v>0</v>
      </c>
      <c r="H53" s="169"/>
      <c r="I53" s="169">
        <f>SUM(I54:I69)</f>
        <v>0</v>
      </c>
      <c r="J53" s="169"/>
      <c r="K53" s="169">
        <f>SUM(K54:K69)</f>
        <v>0</v>
      </c>
      <c r="L53" s="169"/>
      <c r="M53" s="169">
        <f>SUM(M54:M69)</f>
        <v>0</v>
      </c>
      <c r="N53" s="162"/>
      <c r="O53" s="162">
        <f>SUM(O54:O69)</f>
        <v>0.39973000000000009</v>
      </c>
      <c r="P53" s="162"/>
      <c r="Q53" s="162">
        <f>SUM(Q54:Q69)</f>
        <v>0.13389000000000001</v>
      </c>
      <c r="R53" s="162"/>
      <c r="S53" s="162"/>
      <c r="T53" s="163"/>
      <c r="U53" s="162">
        <f>SUM(U54:U69)</f>
        <v>34.979999999999997</v>
      </c>
      <c r="AE53" t="s">
        <v>111</v>
      </c>
    </row>
    <row r="54" spans="1:60" outlineLevel="1" x14ac:dyDescent="0.2">
      <c r="A54" s="150">
        <v>34</v>
      </c>
      <c r="B54" s="156" t="s">
        <v>190</v>
      </c>
      <c r="C54" s="185" t="s">
        <v>191</v>
      </c>
      <c r="D54" s="158" t="s">
        <v>192</v>
      </c>
      <c r="E54" s="165">
        <v>1</v>
      </c>
      <c r="F54" s="168">
        <v>0</v>
      </c>
      <c r="G54" s="168">
        <f>E54*F54</f>
        <v>0</v>
      </c>
      <c r="H54" s="168">
        <v>0</v>
      </c>
      <c r="I54" s="168">
        <f t="shared" ref="I54:I69" si="24">ROUND(E54*H54,2)</f>
        <v>0</v>
      </c>
      <c r="J54" s="168">
        <v>0</v>
      </c>
      <c r="K54" s="168">
        <f t="shared" ref="K54:K69" si="25">ROUND(E54*J54,2)</f>
        <v>0</v>
      </c>
      <c r="L54" s="168">
        <v>21</v>
      </c>
      <c r="M54" s="168">
        <f t="shared" ref="M54:M69" si="26">G54*(1+L54/100)</f>
        <v>0</v>
      </c>
      <c r="N54" s="159">
        <v>0</v>
      </c>
      <c r="O54" s="159">
        <f t="shared" ref="O54:O69" si="27">ROUND(E54*N54,5)</f>
        <v>0</v>
      </c>
      <c r="P54" s="159">
        <v>9.5100000000000004E-2</v>
      </c>
      <c r="Q54" s="159">
        <f t="shared" ref="Q54:Q69" si="28">ROUND(E54*P54,5)</f>
        <v>9.5100000000000004E-2</v>
      </c>
      <c r="R54" s="159"/>
      <c r="S54" s="159"/>
      <c r="T54" s="160">
        <v>0.45500000000000002</v>
      </c>
      <c r="U54" s="159">
        <f t="shared" ref="U54:U69" si="29">ROUND(E54*T54,2)</f>
        <v>0.46</v>
      </c>
      <c r="V54" s="149"/>
      <c r="W54" s="149"/>
      <c r="X54" s="149"/>
      <c r="Y54" s="149"/>
      <c r="Z54" s="149"/>
      <c r="AA54" s="149"/>
      <c r="AB54" s="149"/>
      <c r="AC54" s="149"/>
      <c r="AD54" s="149"/>
      <c r="AE54" s="149" t="s">
        <v>120</v>
      </c>
      <c r="AF54" s="149"/>
      <c r="AG54" s="149"/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  <c r="BH54" s="149"/>
    </row>
    <row r="55" spans="1:60" outlineLevel="1" x14ac:dyDescent="0.2">
      <c r="A55" s="150">
        <v>35</v>
      </c>
      <c r="B55" s="156" t="s">
        <v>193</v>
      </c>
      <c r="C55" s="185" t="s">
        <v>194</v>
      </c>
      <c r="D55" s="158" t="s">
        <v>192</v>
      </c>
      <c r="E55" s="165">
        <v>1</v>
      </c>
      <c r="F55" s="168">
        <v>0</v>
      </c>
      <c r="G55" s="168">
        <f t="shared" ref="G55:G69" si="30">E55*F55</f>
        <v>0</v>
      </c>
      <c r="H55" s="168">
        <v>0</v>
      </c>
      <c r="I55" s="168">
        <f t="shared" si="24"/>
        <v>0</v>
      </c>
      <c r="J55" s="168">
        <v>0</v>
      </c>
      <c r="K55" s="168">
        <f t="shared" si="25"/>
        <v>0</v>
      </c>
      <c r="L55" s="168">
        <v>21</v>
      </c>
      <c r="M55" s="168">
        <f t="shared" si="26"/>
        <v>0</v>
      </c>
      <c r="N55" s="159">
        <v>0</v>
      </c>
      <c r="O55" s="159">
        <f t="shared" si="27"/>
        <v>0</v>
      </c>
      <c r="P55" s="159">
        <v>1.933E-2</v>
      </c>
      <c r="Q55" s="159">
        <f t="shared" si="28"/>
        <v>1.933E-2</v>
      </c>
      <c r="R55" s="159"/>
      <c r="S55" s="159"/>
      <c r="T55" s="160">
        <v>0.59</v>
      </c>
      <c r="U55" s="159">
        <f t="shared" si="29"/>
        <v>0.59</v>
      </c>
      <c r="V55" s="149"/>
      <c r="W55" s="149"/>
      <c r="X55" s="149"/>
      <c r="Y55" s="149"/>
      <c r="Z55" s="149"/>
      <c r="AA55" s="149"/>
      <c r="AB55" s="149"/>
      <c r="AC55" s="149"/>
      <c r="AD55" s="149"/>
      <c r="AE55" s="149" t="s">
        <v>120</v>
      </c>
      <c r="AF55" s="149"/>
      <c r="AG55" s="149"/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  <c r="BH55" s="149"/>
    </row>
    <row r="56" spans="1:60" outlineLevel="1" x14ac:dyDescent="0.2">
      <c r="A56" s="150">
        <v>36</v>
      </c>
      <c r="B56" s="156" t="s">
        <v>195</v>
      </c>
      <c r="C56" s="185" t="s">
        <v>196</v>
      </c>
      <c r="D56" s="158" t="s">
        <v>192</v>
      </c>
      <c r="E56" s="165">
        <v>1</v>
      </c>
      <c r="F56" s="168">
        <v>0</v>
      </c>
      <c r="G56" s="168">
        <f t="shared" si="30"/>
        <v>0</v>
      </c>
      <c r="H56" s="168">
        <v>0</v>
      </c>
      <c r="I56" s="168">
        <f t="shared" si="24"/>
        <v>0</v>
      </c>
      <c r="J56" s="168">
        <v>0</v>
      </c>
      <c r="K56" s="168">
        <f t="shared" si="25"/>
        <v>0</v>
      </c>
      <c r="L56" s="168">
        <v>21</v>
      </c>
      <c r="M56" s="168">
        <f t="shared" si="26"/>
        <v>0</v>
      </c>
      <c r="N56" s="159">
        <v>0</v>
      </c>
      <c r="O56" s="159">
        <f t="shared" si="27"/>
        <v>0</v>
      </c>
      <c r="P56" s="159">
        <v>1.9460000000000002E-2</v>
      </c>
      <c r="Q56" s="159">
        <f t="shared" si="28"/>
        <v>1.9460000000000002E-2</v>
      </c>
      <c r="R56" s="159"/>
      <c r="S56" s="159"/>
      <c r="T56" s="160">
        <v>0.38200000000000001</v>
      </c>
      <c r="U56" s="159">
        <f t="shared" si="29"/>
        <v>0.38</v>
      </c>
      <c r="V56" s="149"/>
      <c r="W56" s="149"/>
      <c r="X56" s="149"/>
      <c r="Y56" s="149"/>
      <c r="Z56" s="149"/>
      <c r="AA56" s="149"/>
      <c r="AB56" s="149"/>
      <c r="AC56" s="149"/>
      <c r="AD56" s="149"/>
      <c r="AE56" s="149" t="s">
        <v>120</v>
      </c>
      <c r="AF56" s="149"/>
      <c r="AG56" s="149"/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  <c r="BH56" s="149"/>
    </row>
    <row r="57" spans="1:60" outlineLevel="1" x14ac:dyDescent="0.2">
      <c r="A57" s="150">
        <v>37</v>
      </c>
      <c r="B57" s="156" t="s">
        <v>197</v>
      </c>
      <c r="C57" s="185" t="s">
        <v>198</v>
      </c>
      <c r="D57" s="158" t="s">
        <v>140</v>
      </c>
      <c r="E57" s="165">
        <v>1</v>
      </c>
      <c r="F57" s="168">
        <v>0</v>
      </c>
      <c r="G57" s="168">
        <f t="shared" si="30"/>
        <v>0</v>
      </c>
      <c r="H57" s="168">
        <v>0</v>
      </c>
      <c r="I57" s="168">
        <f t="shared" si="24"/>
        <v>0</v>
      </c>
      <c r="J57" s="168">
        <v>0</v>
      </c>
      <c r="K57" s="168">
        <f t="shared" si="25"/>
        <v>0</v>
      </c>
      <c r="L57" s="168">
        <v>21</v>
      </c>
      <c r="M57" s="168">
        <f t="shared" si="26"/>
        <v>0</v>
      </c>
      <c r="N57" s="159">
        <v>1.8669999999999999E-2</v>
      </c>
      <c r="O57" s="159">
        <f t="shared" si="27"/>
        <v>1.8669999999999999E-2</v>
      </c>
      <c r="P57" s="159">
        <v>0</v>
      </c>
      <c r="Q57" s="159">
        <f t="shared" si="28"/>
        <v>0</v>
      </c>
      <c r="R57" s="159"/>
      <c r="S57" s="159"/>
      <c r="T57" s="160">
        <v>2.92136</v>
      </c>
      <c r="U57" s="159">
        <f t="shared" si="29"/>
        <v>2.92</v>
      </c>
      <c r="V57" s="149"/>
      <c r="W57" s="149"/>
      <c r="X57" s="149"/>
      <c r="Y57" s="149"/>
      <c r="Z57" s="149"/>
      <c r="AA57" s="149"/>
      <c r="AB57" s="149"/>
      <c r="AC57" s="149"/>
      <c r="AD57" s="149"/>
      <c r="AE57" s="149" t="s">
        <v>115</v>
      </c>
      <c r="AF57" s="149"/>
      <c r="AG57" s="149"/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  <c r="BH57" s="149"/>
    </row>
    <row r="58" spans="1:60" outlineLevel="1" x14ac:dyDescent="0.2">
      <c r="A58" s="150">
        <v>38</v>
      </c>
      <c r="B58" s="156" t="s">
        <v>199</v>
      </c>
      <c r="C58" s="185" t="s">
        <v>200</v>
      </c>
      <c r="D58" s="158" t="s">
        <v>140</v>
      </c>
      <c r="E58" s="165">
        <v>1</v>
      </c>
      <c r="F58" s="168">
        <v>0</v>
      </c>
      <c r="G58" s="168">
        <f t="shared" si="30"/>
        <v>0</v>
      </c>
      <c r="H58" s="168">
        <v>0</v>
      </c>
      <c r="I58" s="168">
        <f t="shared" si="24"/>
        <v>0</v>
      </c>
      <c r="J58" s="168">
        <v>0</v>
      </c>
      <c r="K58" s="168">
        <f t="shared" si="25"/>
        <v>0</v>
      </c>
      <c r="L58" s="168">
        <v>21</v>
      </c>
      <c r="M58" s="168">
        <f t="shared" si="26"/>
        <v>0</v>
      </c>
      <c r="N58" s="159">
        <v>0.28234999999999999</v>
      </c>
      <c r="O58" s="159">
        <f t="shared" si="27"/>
        <v>0.28234999999999999</v>
      </c>
      <c r="P58" s="159">
        <v>0</v>
      </c>
      <c r="Q58" s="159">
        <f t="shared" si="28"/>
        <v>0</v>
      </c>
      <c r="R58" s="159"/>
      <c r="S58" s="159"/>
      <c r="T58" s="160">
        <v>7.2626400000000002</v>
      </c>
      <c r="U58" s="159">
        <f t="shared" si="29"/>
        <v>7.26</v>
      </c>
      <c r="V58" s="149"/>
      <c r="W58" s="149"/>
      <c r="X58" s="149"/>
      <c r="Y58" s="149"/>
      <c r="Z58" s="149"/>
      <c r="AA58" s="149"/>
      <c r="AB58" s="149"/>
      <c r="AC58" s="149"/>
      <c r="AD58" s="149"/>
      <c r="AE58" s="149" t="s">
        <v>115</v>
      </c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</row>
    <row r="59" spans="1:60" ht="22.5" outlineLevel="1" x14ac:dyDescent="0.2">
      <c r="A59" s="150">
        <v>39</v>
      </c>
      <c r="B59" s="156" t="s">
        <v>201</v>
      </c>
      <c r="C59" s="185" t="s">
        <v>202</v>
      </c>
      <c r="D59" s="158" t="s">
        <v>140</v>
      </c>
      <c r="E59" s="165">
        <v>1</v>
      </c>
      <c r="F59" s="168">
        <v>0</v>
      </c>
      <c r="G59" s="168">
        <f t="shared" si="30"/>
        <v>0</v>
      </c>
      <c r="H59" s="168">
        <v>0</v>
      </c>
      <c r="I59" s="168">
        <f t="shared" si="24"/>
        <v>0</v>
      </c>
      <c r="J59" s="168">
        <v>0</v>
      </c>
      <c r="K59" s="168">
        <f t="shared" si="25"/>
        <v>0</v>
      </c>
      <c r="L59" s="168">
        <v>21</v>
      </c>
      <c r="M59" s="168">
        <f t="shared" si="26"/>
        <v>0</v>
      </c>
      <c r="N59" s="159">
        <v>2.962E-2</v>
      </c>
      <c r="O59" s="159">
        <f t="shared" si="27"/>
        <v>2.962E-2</v>
      </c>
      <c r="P59" s="159">
        <v>0</v>
      </c>
      <c r="Q59" s="159">
        <f t="shared" si="28"/>
        <v>0</v>
      </c>
      <c r="R59" s="159"/>
      <c r="S59" s="159"/>
      <c r="T59" s="160">
        <v>2.6510899999999999</v>
      </c>
      <c r="U59" s="159">
        <f t="shared" si="29"/>
        <v>2.65</v>
      </c>
      <c r="V59" s="149"/>
      <c r="W59" s="149"/>
      <c r="X59" s="149"/>
      <c r="Y59" s="149"/>
      <c r="Z59" s="149"/>
      <c r="AA59" s="149"/>
      <c r="AB59" s="149"/>
      <c r="AC59" s="149"/>
      <c r="AD59" s="149"/>
      <c r="AE59" s="149" t="s">
        <v>115</v>
      </c>
      <c r="AF59" s="149"/>
      <c r="AG59" s="149"/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  <c r="BH59" s="149"/>
    </row>
    <row r="60" spans="1:60" ht="22.5" outlineLevel="1" x14ac:dyDescent="0.2">
      <c r="A60" s="150">
        <v>40</v>
      </c>
      <c r="B60" s="156" t="s">
        <v>203</v>
      </c>
      <c r="C60" s="185" t="s">
        <v>204</v>
      </c>
      <c r="D60" s="158" t="s">
        <v>140</v>
      </c>
      <c r="E60" s="165">
        <v>1</v>
      </c>
      <c r="F60" s="168">
        <v>0</v>
      </c>
      <c r="G60" s="168">
        <f t="shared" si="30"/>
        <v>0</v>
      </c>
      <c r="H60" s="168">
        <v>0</v>
      </c>
      <c r="I60" s="168">
        <f t="shared" si="24"/>
        <v>0</v>
      </c>
      <c r="J60" s="168">
        <v>0</v>
      </c>
      <c r="K60" s="168">
        <f t="shared" si="25"/>
        <v>0</v>
      </c>
      <c r="L60" s="168">
        <v>21</v>
      </c>
      <c r="M60" s="168">
        <f t="shared" si="26"/>
        <v>0</v>
      </c>
      <c r="N60" s="159">
        <v>3.8280000000000002E-2</v>
      </c>
      <c r="O60" s="159">
        <f t="shared" si="27"/>
        <v>3.8280000000000002E-2</v>
      </c>
      <c r="P60" s="159">
        <v>0</v>
      </c>
      <c r="Q60" s="159">
        <f t="shared" si="28"/>
        <v>0</v>
      </c>
      <c r="R60" s="159"/>
      <c r="S60" s="159"/>
      <c r="T60" s="160">
        <v>6.9312100000000001</v>
      </c>
      <c r="U60" s="159">
        <f t="shared" si="29"/>
        <v>6.93</v>
      </c>
      <c r="V60" s="149"/>
      <c r="W60" s="149"/>
      <c r="X60" s="149"/>
      <c r="Y60" s="149"/>
      <c r="Z60" s="149"/>
      <c r="AA60" s="149"/>
      <c r="AB60" s="149"/>
      <c r="AC60" s="149"/>
      <c r="AD60" s="149"/>
      <c r="AE60" s="149" t="s">
        <v>115</v>
      </c>
      <c r="AF60" s="149"/>
      <c r="AG60" s="149"/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  <c r="BH60" s="149"/>
    </row>
    <row r="61" spans="1:60" outlineLevel="1" x14ac:dyDescent="0.2">
      <c r="A61" s="150">
        <v>41</v>
      </c>
      <c r="B61" s="156" t="s">
        <v>205</v>
      </c>
      <c r="C61" s="185" t="s">
        <v>206</v>
      </c>
      <c r="D61" s="158" t="s">
        <v>140</v>
      </c>
      <c r="E61" s="165">
        <v>1</v>
      </c>
      <c r="F61" s="168">
        <v>0</v>
      </c>
      <c r="G61" s="168">
        <f t="shared" si="30"/>
        <v>0</v>
      </c>
      <c r="H61" s="168">
        <v>0</v>
      </c>
      <c r="I61" s="168">
        <f t="shared" si="24"/>
        <v>0</v>
      </c>
      <c r="J61" s="168">
        <v>0</v>
      </c>
      <c r="K61" s="168">
        <f t="shared" si="25"/>
        <v>0</v>
      </c>
      <c r="L61" s="168">
        <v>21</v>
      </c>
      <c r="M61" s="168">
        <f t="shared" si="26"/>
        <v>0</v>
      </c>
      <c r="N61" s="159">
        <v>3.1800000000000001E-3</v>
      </c>
      <c r="O61" s="159">
        <f t="shared" si="27"/>
        <v>3.1800000000000001E-3</v>
      </c>
      <c r="P61" s="159">
        <v>0</v>
      </c>
      <c r="Q61" s="159">
        <f t="shared" si="28"/>
        <v>0</v>
      </c>
      <c r="R61" s="159"/>
      <c r="S61" s="159"/>
      <c r="T61" s="160">
        <v>2.5339</v>
      </c>
      <c r="U61" s="159">
        <f t="shared" si="29"/>
        <v>2.5299999999999998</v>
      </c>
      <c r="V61" s="149"/>
      <c r="W61" s="149"/>
      <c r="X61" s="149"/>
      <c r="Y61" s="149"/>
      <c r="Z61" s="149"/>
      <c r="AA61" s="149"/>
      <c r="AB61" s="149"/>
      <c r="AC61" s="149"/>
      <c r="AD61" s="149"/>
      <c r="AE61" s="149" t="s">
        <v>115</v>
      </c>
      <c r="AF61" s="149"/>
      <c r="AG61" s="149"/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  <c r="BH61" s="149"/>
    </row>
    <row r="62" spans="1:60" outlineLevel="1" x14ac:dyDescent="0.2">
      <c r="A62" s="150">
        <v>42</v>
      </c>
      <c r="B62" s="156" t="s">
        <v>207</v>
      </c>
      <c r="C62" s="185" t="s">
        <v>208</v>
      </c>
      <c r="D62" s="158" t="s">
        <v>140</v>
      </c>
      <c r="E62" s="165">
        <v>1</v>
      </c>
      <c r="F62" s="168">
        <v>0</v>
      </c>
      <c r="G62" s="168">
        <f t="shared" si="30"/>
        <v>0</v>
      </c>
      <c r="H62" s="168">
        <v>0</v>
      </c>
      <c r="I62" s="168">
        <f t="shared" si="24"/>
        <v>0</v>
      </c>
      <c r="J62" s="168">
        <v>0</v>
      </c>
      <c r="K62" s="168">
        <f t="shared" si="25"/>
        <v>0</v>
      </c>
      <c r="L62" s="168">
        <v>21</v>
      </c>
      <c r="M62" s="168">
        <f t="shared" si="26"/>
        <v>0</v>
      </c>
      <c r="N62" s="159">
        <v>1.41E-3</v>
      </c>
      <c r="O62" s="159">
        <f t="shared" si="27"/>
        <v>1.41E-3</v>
      </c>
      <c r="P62" s="159">
        <v>0</v>
      </c>
      <c r="Q62" s="159">
        <f t="shared" si="28"/>
        <v>0</v>
      </c>
      <c r="R62" s="159"/>
      <c r="S62" s="159"/>
      <c r="T62" s="160">
        <v>2.46922</v>
      </c>
      <c r="U62" s="159">
        <f t="shared" si="29"/>
        <v>2.4700000000000002</v>
      </c>
      <c r="V62" s="149"/>
      <c r="W62" s="149"/>
      <c r="X62" s="149"/>
      <c r="Y62" s="149"/>
      <c r="Z62" s="149"/>
      <c r="AA62" s="149"/>
      <c r="AB62" s="149"/>
      <c r="AC62" s="149"/>
      <c r="AD62" s="149"/>
      <c r="AE62" s="149" t="s">
        <v>115</v>
      </c>
      <c r="AF62" s="149"/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  <c r="BH62" s="149"/>
    </row>
    <row r="63" spans="1:60" outlineLevel="1" x14ac:dyDescent="0.2">
      <c r="A63" s="150">
        <v>43</v>
      </c>
      <c r="B63" s="156" t="s">
        <v>209</v>
      </c>
      <c r="C63" s="185" t="s">
        <v>210</v>
      </c>
      <c r="D63" s="158" t="s">
        <v>140</v>
      </c>
      <c r="E63" s="165">
        <v>1</v>
      </c>
      <c r="F63" s="168">
        <v>0</v>
      </c>
      <c r="G63" s="168">
        <f t="shared" si="30"/>
        <v>0</v>
      </c>
      <c r="H63" s="168">
        <v>0</v>
      </c>
      <c r="I63" s="168">
        <f t="shared" si="24"/>
        <v>0</v>
      </c>
      <c r="J63" s="168">
        <v>0</v>
      </c>
      <c r="K63" s="168">
        <f t="shared" si="25"/>
        <v>0</v>
      </c>
      <c r="L63" s="168">
        <v>21</v>
      </c>
      <c r="M63" s="168">
        <f t="shared" si="26"/>
        <v>0</v>
      </c>
      <c r="N63" s="159">
        <v>1.57E-3</v>
      </c>
      <c r="O63" s="159">
        <f t="shared" si="27"/>
        <v>1.57E-3</v>
      </c>
      <c r="P63" s="159">
        <v>0</v>
      </c>
      <c r="Q63" s="159">
        <f t="shared" si="28"/>
        <v>0</v>
      </c>
      <c r="R63" s="159"/>
      <c r="S63" s="159"/>
      <c r="T63" s="160">
        <v>8.7904699999999991</v>
      </c>
      <c r="U63" s="159">
        <f t="shared" si="29"/>
        <v>8.7899999999999991</v>
      </c>
      <c r="V63" s="149"/>
      <c r="W63" s="149"/>
      <c r="X63" s="149"/>
      <c r="Y63" s="149"/>
      <c r="Z63" s="149"/>
      <c r="AA63" s="149"/>
      <c r="AB63" s="149"/>
      <c r="AC63" s="149"/>
      <c r="AD63" s="149"/>
      <c r="AE63" s="149" t="s">
        <v>115</v>
      </c>
      <c r="AF63" s="149"/>
      <c r="AG63" s="149"/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  <c r="BH63" s="149"/>
    </row>
    <row r="64" spans="1:60" ht="22.5" outlineLevel="1" x14ac:dyDescent="0.2">
      <c r="A64" s="150">
        <v>44</v>
      </c>
      <c r="B64" s="156" t="s">
        <v>211</v>
      </c>
      <c r="C64" s="185" t="s">
        <v>212</v>
      </c>
      <c r="D64" s="158" t="s">
        <v>213</v>
      </c>
      <c r="E64" s="165">
        <v>1</v>
      </c>
      <c r="F64" s="168">
        <v>0</v>
      </c>
      <c r="G64" s="168">
        <f t="shared" si="30"/>
        <v>0</v>
      </c>
      <c r="H64" s="168">
        <v>0</v>
      </c>
      <c r="I64" s="168">
        <f t="shared" si="24"/>
        <v>0</v>
      </c>
      <c r="J64" s="168">
        <v>0</v>
      </c>
      <c r="K64" s="168">
        <f t="shared" si="25"/>
        <v>0</v>
      </c>
      <c r="L64" s="168">
        <v>21</v>
      </c>
      <c r="M64" s="168">
        <f t="shared" si="26"/>
        <v>0</v>
      </c>
      <c r="N64" s="159">
        <v>2E-3</v>
      </c>
      <c r="O64" s="159">
        <f t="shared" si="27"/>
        <v>2E-3</v>
      </c>
      <c r="P64" s="159">
        <v>0</v>
      </c>
      <c r="Q64" s="159">
        <f t="shared" si="28"/>
        <v>0</v>
      </c>
      <c r="R64" s="159"/>
      <c r="S64" s="159"/>
      <c r="T64" s="160">
        <v>0</v>
      </c>
      <c r="U64" s="159">
        <f t="shared" si="29"/>
        <v>0</v>
      </c>
      <c r="V64" s="149"/>
      <c r="W64" s="149"/>
      <c r="X64" s="149"/>
      <c r="Y64" s="149"/>
      <c r="Z64" s="149"/>
      <c r="AA64" s="149"/>
      <c r="AB64" s="149"/>
      <c r="AC64" s="149"/>
      <c r="AD64" s="149"/>
      <c r="AE64" s="149" t="s">
        <v>214</v>
      </c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</row>
    <row r="65" spans="1:60" ht="22.5" outlineLevel="1" x14ac:dyDescent="0.2">
      <c r="A65" s="150">
        <v>45</v>
      </c>
      <c r="B65" s="156" t="s">
        <v>215</v>
      </c>
      <c r="C65" s="185" t="s">
        <v>216</v>
      </c>
      <c r="D65" s="158" t="s">
        <v>140</v>
      </c>
      <c r="E65" s="165">
        <v>2</v>
      </c>
      <c r="F65" s="168">
        <v>0</v>
      </c>
      <c r="G65" s="168">
        <f t="shared" si="30"/>
        <v>0</v>
      </c>
      <c r="H65" s="168">
        <v>0</v>
      </c>
      <c r="I65" s="168">
        <f t="shared" si="24"/>
        <v>0</v>
      </c>
      <c r="J65" s="168">
        <v>0</v>
      </c>
      <c r="K65" s="168">
        <f t="shared" si="25"/>
        <v>0</v>
      </c>
      <c r="L65" s="168">
        <v>21</v>
      </c>
      <c r="M65" s="168">
        <f t="shared" si="26"/>
        <v>0</v>
      </c>
      <c r="N65" s="159">
        <v>2.2000000000000001E-3</v>
      </c>
      <c r="O65" s="159">
        <f t="shared" si="27"/>
        <v>4.4000000000000003E-3</v>
      </c>
      <c r="P65" s="159">
        <v>0</v>
      </c>
      <c r="Q65" s="159">
        <f t="shared" si="28"/>
        <v>0</v>
      </c>
      <c r="R65" s="159"/>
      <c r="S65" s="159"/>
      <c r="T65" s="160">
        <v>0</v>
      </c>
      <c r="U65" s="159">
        <f t="shared" si="29"/>
        <v>0</v>
      </c>
      <c r="V65" s="149"/>
      <c r="W65" s="149"/>
      <c r="X65" s="149"/>
      <c r="Y65" s="149"/>
      <c r="Z65" s="149"/>
      <c r="AA65" s="149"/>
      <c r="AB65" s="149"/>
      <c r="AC65" s="149"/>
      <c r="AD65" s="149"/>
      <c r="AE65" s="149" t="s">
        <v>214</v>
      </c>
      <c r="AF65" s="149"/>
      <c r="AG65" s="149"/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</row>
    <row r="66" spans="1:60" ht="22.5" outlineLevel="1" x14ac:dyDescent="0.2">
      <c r="A66" s="150">
        <v>46</v>
      </c>
      <c r="B66" s="156" t="s">
        <v>215</v>
      </c>
      <c r="C66" s="185" t="s">
        <v>217</v>
      </c>
      <c r="D66" s="158" t="s">
        <v>140</v>
      </c>
      <c r="E66" s="165">
        <v>2</v>
      </c>
      <c r="F66" s="168">
        <v>0</v>
      </c>
      <c r="G66" s="168">
        <f t="shared" si="30"/>
        <v>0</v>
      </c>
      <c r="H66" s="168">
        <v>0</v>
      </c>
      <c r="I66" s="168">
        <f t="shared" si="24"/>
        <v>0</v>
      </c>
      <c r="J66" s="168">
        <v>0</v>
      </c>
      <c r="K66" s="168">
        <f t="shared" si="25"/>
        <v>0</v>
      </c>
      <c r="L66" s="168">
        <v>21</v>
      </c>
      <c r="M66" s="168">
        <f t="shared" si="26"/>
        <v>0</v>
      </c>
      <c r="N66" s="159">
        <v>2.2000000000000001E-3</v>
      </c>
      <c r="O66" s="159">
        <f t="shared" si="27"/>
        <v>4.4000000000000003E-3</v>
      </c>
      <c r="P66" s="159">
        <v>0</v>
      </c>
      <c r="Q66" s="159">
        <f t="shared" si="28"/>
        <v>0</v>
      </c>
      <c r="R66" s="159"/>
      <c r="S66" s="159"/>
      <c r="T66" s="160">
        <v>0</v>
      </c>
      <c r="U66" s="159">
        <f t="shared" si="29"/>
        <v>0</v>
      </c>
      <c r="V66" s="149"/>
      <c r="W66" s="149"/>
      <c r="X66" s="149"/>
      <c r="Y66" s="149"/>
      <c r="Z66" s="149"/>
      <c r="AA66" s="149"/>
      <c r="AB66" s="149"/>
      <c r="AC66" s="149"/>
      <c r="AD66" s="149"/>
      <c r="AE66" s="149" t="s">
        <v>214</v>
      </c>
      <c r="AF66" s="149"/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  <c r="BH66" s="149"/>
    </row>
    <row r="67" spans="1:60" ht="22.5" outlineLevel="1" x14ac:dyDescent="0.2">
      <c r="A67" s="150">
        <v>47</v>
      </c>
      <c r="B67" s="156" t="s">
        <v>211</v>
      </c>
      <c r="C67" s="185" t="s">
        <v>218</v>
      </c>
      <c r="D67" s="158" t="s">
        <v>140</v>
      </c>
      <c r="E67" s="165">
        <v>1</v>
      </c>
      <c r="F67" s="168">
        <v>0</v>
      </c>
      <c r="G67" s="168">
        <f t="shared" si="30"/>
        <v>0</v>
      </c>
      <c r="H67" s="168">
        <v>0</v>
      </c>
      <c r="I67" s="168">
        <f t="shared" si="24"/>
        <v>0</v>
      </c>
      <c r="J67" s="168">
        <v>0</v>
      </c>
      <c r="K67" s="168">
        <f t="shared" si="25"/>
        <v>0</v>
      </c>
      <c r="L67" s="168">
        <v>21</v>
      </c>
      <c r="M67" s="168">
        <f t="shared" si="26"/>
        <v>0</v>
      </c>
      <c r="N67" s="159">
        <v>2E-3</v>
      </c>
      <c r="O67" s="159">
        <f t="shared" si="27"/>
        <v>2E-3</v>
      </c>
      <c r="P67" s="159">
        <v>0</v>
      </c>
      <c r="Q67" s="159">
        <f t="shared" si="28"/>
        <v>0</v>
      </c>
      <c r="R67" s="159"/>
      <c r="S67" s="159"/>
      <c r="T67" s="160">
        <v>0</v>
      </c>
      <c r="U67" s="159">
        <f t="shared" si="29"/>
        <v>0</v>
      </c>
      <c r="V67" s="149"/>
      <c r="W67" s="149"/>
      <c r="X67" s="149"/>
      <c r="Y67" s="149"/>
      <c r="Z67" s="149"/>
      <c r="AA67" s="149"/>
      <c r="AB67" s="149"/>
      <c r="AC67" s="149"/>
      <c r="AD67" s="149"/>
      <c r="AE67" s="149" t="s">
        <v>214</v>
      </c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</row>
    <row r="68" spans="1:60" ht="22.5" outlineLevel="1" x14ac:dyDescent="0.2">
      <c r="A68" s="150">
        <v>48</v>
      </c>
      <c r="B68" s="156" t="s">
        <v>219</v>
      </c>
      <c r="C68" s="185" t="s">
        <v>220</v>
      </c>
      <c r="D68" s="158" t="s">
        <v>140</v>
      </c>
      <c r="E68" s="165">
        <v>1</v>
      </c>
      <c r="F68" s="168">
        <v>0</v>
      </c>
      <c r="G68" s="168">
        <f t="shared" si="30"/>
        <v>0</v>
      </c>
      <c r="H68" s="168">
        <v>0</v>
      </c>
      <c r="I68" s="168">
        <f t="shared" si="24"/>
        <v>0</v>
      </c>
      <c r="J68" s="168">
        <v>0</v>
      </c>
      <c r="K68" s="168">
        <f t="shared" si="25"/>
        <v>0</v>
      </c>
      <c r="L68" s="168">
        <v>21</v>
      </c>
      <c r="M68" s="168">
        <f t="shared" si="26"/>
        <v>0</v>
      </c>
      <c r="N68" s="159">
        <v>3.8500000000000001E-3</v>
      </c>
      <c r="O68" s="159">
        <f t="shared" si="27"/>
        <v>3.8500000000000001E-3</v>
      </c>
      <c r="P68" s="159">
        <v>0</v>
      </c>
      <c r="Q68" s="159">
        <f t="shared" si="28"/>
        <v>0</v>
      </c>
      <c r="R68" s="159"/>
      <c r="S68" s="159"/>
      <c r="T68" s="160">
        <v>0</v>
      </c>
      <c r="U68" s="159">
        <f t="shared" si="29"/>
        <v>0</v>
      </c>
      <c r="V68" s="149"/>
      <c r="W68" s="149"/>
      <c r="X68" s="149"/>
      <c r="Y68" s="149"/>
      <c r="Z68" s="149"/>
      <c r="AA68" s="149"/>
      <c r="AB68" s="149"/>
      <c r="AC68" s="149"/>
      <c r="AD68" s="149"/>
      <c r="AE68" s="149" t="s">
        <v>214</v>
      </c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</row>
    <row r="69" spans="1:60" ht="22.5" outlineLevel="1" x14ac:dyDescent="0.2">
      <c r="A69" s="150">
        <v>49</v>
      </c>
      <c r="B69" s="156" t="s">
        <v>221</v>
      </c>
      <c r="C69" s="185" t="s">
        <v>222</v>
      </c>
      <c r="D69" s="158" t="s">
        <v>140</v>
      </c>
      <c r="E69" s="165">
        <v>1</v>
      </c>
      <c r="F69" s="168">
        <v>0</v>
      </c>
      <c r="G69" s="168">
        <f t="shared" si="30"/>
        <v>0</v>
      </c>
      <c r="H69" s="168">
        <v>0</v>
      </c>
      <c r="I69" s="168">
        <f t="shared" si="24"/>
        <v>0</v>
      </c>
      <c r="J69" s="168">
        <v>0</v>
      </c>
      <c r="K69" s="168">
        <f t="shared" si="25"/>
        <v>0</v>
      </c>
      <c r="L69" s="168">
        <v>21</v>
      </c>
      <c r="M69" s="168">
        <f t="shared" si="26"/>
        <v>0</v>
      </c>
      <c r="N69" s="159">
        <v>8.0000000000000002E-3</v>
      </c>
      <c r="O69" s="159">
        <f t="shared" si="27"/>
        <v>8.0000000000000002E-3</v>
      </c>
      <c r="P69" s="159">
        <v>0</v>
      </c>
      <c r="Q69" s="159">
        <f t="shared" si="28"/>
        <v>0</v>
      </c>
      <c r="R69" s="159"/>
      <c r="S69" s="159"/>
      <c r="T69" s="160">
        <v>0</v>
      </c>
      <c r="U69" s="159">
        <f t="shared" si="29"/>
        <v>0</v>
      </c>
      <c r="V69" s="149"/>
      <c r="W69" s="149"/>
      <c r="X69" s="149"/>
      <c r="Y69" s="149"/>
      <c r="Z69" s="149"/>
      <c r="AA69" s="149"/>
      <c r="AB69" s="149"/>
      <c r="AC69" s="149"/>
      <c r="AD69" s="149"/>
      <c r="AE69" s="149" t="s">
        <v>214</v>
      </c>
      <c r="AF69" s="149"/>
      <c r="AG69" s="149"/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  <c r="BH69" s="149"/>
    </row>
    <row r="70" spans="1:60" x14ac:dyDescent="0.2">
      <c r="A70" s="151" t="s">
        <v>110</v>
      </c>
      <c r="B70" s="157" t="s">
        <v>71</v>
      </c>
      <c r="C70" s="186" t="s">
        <v>72</v>
      </c>
      <c r="D70" s="161"/>
      <c r="E70" s="166"/>
      <c r="F70" s="169"/>
      <c r="G70" s="169">
        <f>SUMIF(AE71:AE73,"&lt;&gt;NOR",G71:G73)</f>
        <v>0</v>
      </c>
      <c r="H70" s="169"/>
      <c r="I70" s="169">
        <f>SUM(I71:I73)</f>
        <v>0</v>
      </c>
      <c r="J70" s="169"/>
      <c r="K70" s="169">
        <f>SUM(K71:K73)</f>
        <v>0</v>
      </c>
      <c r="L70" s="169"/>
      <c r="M70" s="169">
        <f>SUM(M71:M73)</f>
        <v>0</v>
      </c>
      <c r="N70" s="162"/>
      <c r="O70" s="162">
        <f>SUM(O71:O73)</f>
        <v>1.452E-2</v>
      </c>
      <c r="P70" s="162"/>
      <c r="Q70" s="162">
        <f>SUM(Q71:Q73)</f>
        <v>0</v>
      </c>
      <c r="R70" s="162"/>
      <c r="S70" s="162"/>
      <c r="T70" s="163"/>
      <c r="U70" s="162">
        <f>SUM(U71:U73)</f>
        <v>1.8599999999999999</v>
      </c>
      <c r="AE70" t="s">
        <v>111</v>
      </c>
    </row>
    <row r="71" spans="1:60" ht="22.5" outlineLevel="1" x14ac:dyDescent="0.2">
      <c r="A71" s="150">
        <v>50</v>
      </c>
      <c r="B71" s="156" t="s">
        <v>223</v>
      </c>
      <c r="C71" s="185" t="s">
        <v>224</v>
      </c>
      <c r="D71" s="158" t="s">
        <v>140</v>
      </c>
      <c r="E71" s="165">
        <v>1</v>
      </c>
      <c r="F71" s="168">
        <v>0</v>
      </c>
      <c r="G71" s="168">
        <f>E71*F71</f>
        <v>0</v>
      </c>
      <c r="H71" s="168">
        <v>0</v>
      </c>
      <c r="I71" s="168">
        <f>ROUND(E71*H71,2)</f>
        <v>0</v>
      </c>
      <c r="J71" s="168">
        <v>0</v>
      </c>
      <c r="K71" s="168">
        <f>ROUND(E71*J71,2)</f>
        <v>0</v>
      </c>
      <c r="L71" s="168">
        <v>21</v>
      </c>
      <c r="M71" s="168">
        <f>G71*(1+L71/100)</f>
        <v>0</v>
      </c>
      <c r="N71" s="159">
        <v>2.0000000000000002E-5</v>
      </c>
      <c r="O71" s="159">
        <f>ROUND(E71*N71,5)</f>
        <v>2.0000000000000002E-5</v>
      </c>
      <c r="P71" s="159">
        <v>0</v>
      </c>
      <c r="Q71" s="159">
        <f>ROUND(E71*P71,5)</f>
        <v>0</v>
      </c>
      <c r="R71" s="159"/>
      <c r="S71" s="159"/>
      <c r="T71" s="160">
        <v>0.86799999999999999</v>
      </c>
      <c r="U71" s="159">
        <f>ROUND(E71*T71,2)</f>
        <v>0.87</v>
      </c>
      <c r="V71" s="149"/>
      <c r="W71" s="149"/>
      <c r="X71" s="149"/>
      <c r="Y71" s="149"/>
      <c r="Z71" s="149"/>
      <c r="AA71" s="149"/>
      <c r="AB71" s="149"/>
      <c r="AC71" s="149"/>
      <c r="AD71" s="149"/>
      <c r="AE71" s="149" t="s">
        <v>120</v>
      </c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  <c r="BH71" s="149"/>
    </row>
    <row r="72" spans="1:60" ht="22.5" outlineLevel="1" x14ac:dyDescent="0.2">
      <c r="A72" s="150">
        <v>51</v>
      </c>
      <c r="B72" s="156" t="s">
        <v>225</v>
      </c>
      <c r="C72" s="185" t="s">
        <v>226</v>
      </c>
      <c r="D72" s="158" t="s">
        <v>140</v>
      </c>
      <c r="E72" s="165">
        <v>1</v>
      </c>
      <c r="F72" s="168">
        <v>0</v>
      </c>
      <c r="G72" s="168">
        <f>E72*F72</f>
        <v>0</v>
      </c>
      <c r="H72" s="168">
        <v>0</v>
      </c>
      <c r="I72" s="168">
        <f>ROUND(E72*H72,2)</f>
        <v>0</v>
      </c>
      <c r="J72" s="168">
        <v>0</v>
      </c>
      <c r="K72" s="168">
        <f>ROUND(E72*J72,2)</f>
        <v>0</v>
      </c>
      <c r="L72" s="168">
        <v>21</v>
      </c>
      <c r="M72" s="168">
        <f>G72*(1+L72/100)</f>
        <v>0</v>
      </c>
      <c r="N72" s="159">
        <v>1.4500000000000001E-2</v>
      </c>
      <c r="O72" s="159">
        <f>ROUND(E72*N72,5)</f>
        <v>1.4500000000000001E-2</v>
      </c>
      <c r="P72" s="159">
        <v>0</v>
      </c>
      <c r="Q72" s="159">
        <f>ROUND(E72*P72,5)</f>
        <v>0</v>
      </c>
      <c r="R72" s="159"/>
      <c r="S72" s="159"/>
      <c r="T72" s="160">
        <v>0.98799999999999999</v>
      </c>
      <c r="U72" s="159">
        <f>ROUND(E72*T72,2)</f>
        <v>0.99</v>
      </c>
      <c r="V72" s="149"/>
      <c r="W72" s="149"/>
      <c r="X72" s="149"/>
      <c r="Y72" s="149"/>
      <c r="Z72" s="149"/>
      <c r="AA72" s="149"/>
      <c r="AB72" s="149"/>
      <c r="AC72" s="149"/>
      <c r="AD72" s="149"/>
      <c r="AE72" s="149" t="s">
        <v>120</v>
      </c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  <c r="BH72" s="149"/>
    </row>
    <row r="73" spans="1:60" outlineLevel="1" x14ac:dyDescent="0.2">
      <c r="A73" s="150"/>
      <c r="B73" s="156"/>
      <c r="C73" s="187" t="s">
        <v>227</v>
      </c>
      <c r="D73" s="164"/>
      <c r="E73" s="167">
        <v>1</v>
      </c>
      <c r="F73" s="168"/>
      <c r="G73" s="168"/>
      <c r="H73" s="168"/>
      <c r="I73" s="168"/>
      <c r="J73" s="168"/>
      <c r="K73" s="168"/>
      <c r="L73" s="168"/>
      <c r="M73" s="168"/>
      <c r="N73" s="159"/>
      <c r="O73" s="159"/>
      <c r="P73" s="159"/>
      <c r="Q73" s="159"/>
      <c r="R73" s="159"/>
      <c r="S73" s="159"/>
      <c r="T73" s="160"/>
      <c r="U73" s="159"/>
      <c r="V73" s="149"/>
      <c r="W73" s="149"/>
      <c r="X73" s="149"/>
      <c r="Y73" s="149"/>
      <c r="Z73" s="149"/>
      <c r="AA73" s="149"/>
      <c r="AB73" s="149"/>
      <c r="AC73" s="149"/>
      <c r="AD73" s="149"/>
      <c r="AE73" s="149" t="s">
        <v>131</v>
      </c>
      <c r="AF73" s="149">
        <v>0</v>
      </c>
      <c r="AG73" s="149"/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  <c r="BH73" s="149"/>
    </row>
    <row r="74" spans="1:60" x14ac:dyDescent="0.2">
      <c r="A74" s="151" t="s">
        <v>110</v>
      </c>
      <c r="B74" s="157" t="s">
        <v>73</v>
      </c>
      <c r="C74" s="186" t="s">
        <v>74</v>
      </c>
      <c r="D74" s="161"/>
      <c r="E74" s="166"/>
      <c r="F74" s="169"/>
      <c r="G74" s="169">
        <f>SUMIF(AE75:AE80,"&lt;&gt;NOR",G75:G80)</f>
        <v>0</v>
      </c>
      <c r="H74" s="169"/>
      <c r="I74" s="169">
        <f>SUM(I75:I80)</f>
        <v>0</v>
      </c>
      <c r="J74" s="169"/>
      <c r="K74" s="169">
        <f>SUM(K75:K80)</f>
        <v>0</v>
      </c>
      <c r="L74" s="169"/>
      <c r="M74" s="169">
        <f>SUM(M75:M80)</f>
        <v>0</v>
      </c>
      <c r="N74" s="162"/>
      <c r="O74" s="162">
        <f>SUM(O75:O80)</f>
        <v>7.6020000000000004E-2</v>
      </c>
      <c r="P74" s="162"/>
      <c r="Q74" s="162">
        <f>SUM(Q75:Q80)</f>
        <v>0</v>
      </c>
      <c r="R74" s="162"/>
      <c r="S74" s="162"/>
      <c r="T74" s="163"/>
      <c r="U74" s="162">
        <f>SUM(U75:U80)</f>
        <v>7.54</v>
      </c>
      <c r="AE74" t="s">
        <v>111</v>
      </c>
    </row>
    <row r="75" spans="1:60" outlineLevel="1" x14ac:dyDescent="0.2">
      <c r="A75" s="150">
        <v>52</v>
      </c>
      <c r="B75" s="156" t="s">
        <v>228</v>
      </c>
      <c r="C75" s="185" t="s">
        <v>229</v>
      </c>
      <c r="D75" s="158" t="s">
        <v>140</v>
      </c>
      <c r="E75" s="165">
        <v>1</v>
      </c>
      <c r="F75" s="168">
        <v>0</v>
      </c>
      <c r="G75" s="168">
        <f>E75*F75</f>
        <v>0</v>
      </c>
      <c r="H75" s="168">
        <v>0</v>
      </c>
      <c r="I75" s="168">
        <f t="shared" ref="I75:I80" si="31">ROUND(E75*H75,2)</f>
        <v>0</v>
      </c>
      <c r="J75" s="168">
        <v>0</v>
      </c>
      <c r="K75" s="168">
        <f t="shared" ref="K75:K80" si="32">ROUND(E75*J75,2)</f>
        <v>0</v>
      </c>
      <c r="L75" s="168">
        <v>21</v>
      </c>
      <c r="M75" s="168">
        <f t="shared" ref="M75:M80" si="33">G75*(1+L75/100)</f>
        <v>0</v>
      </c>
      <c r="N75" s="159">
        <v>2.0000000000000002E-5</v>
      </c>
      <c r="O75" s="159">
        <f t="shared" ref="O75:O80" si="34">ROUND(E75*N75,5)</f>
        <v>2.0000000000000002E-5</v>
      </c>
      <c r="P75" s="159">
        <v>0</v>
      </c>
      <c r="Q75" s="159">
        <f t="shared" ref="Q75:Q80" si="35">ROUND(E75*P75,5)</f>
        <v>0</v>
      </c>
      <c r="R75" s="159"/>
      <c r="S75" s="159"/>
      <c r="T75" s="160">
        <v>4.0199999999999996</v>
      </c>
      <c r="U75" s="159">
        <f t="shared" ref="U75:U80" si="36">ROUND(E75*T75,2)</f>
        <v>4.0199999999999996</v>
      </c>
      <c r="V75" s="149"/>
      <c r="W75" s="149"/>
      <c r="X75" s="149"/>
      <c r="Y75" s="149"/>
      <c r="Z75" s="149"/>
      <c r="AA75" s="149"/>
      <c r="AB75" s="149"/>
      <c r="AC75" s="149"/>
      <c r="AD75" s="149"/>
      <c r="AE75" s="149" t="s">
        <v>120</v>
      </c>
      <c r="AF75" s="149"/>
      <c r="AG75" s="149"/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  <c r="BH75" s="149"/>
    </row>
    <row r="76" spans="1:60" outlineLevel="1" x14ac:dyDescent="0.2">
      <c r="A76" s="150">
        <v>53</v>
      </c>
      <c r="B76" s="156" t="s">
        <v>230</v>
      </c>
      <c r="C76" s="185" t="s">
        <v>231</v>
      </c>
      <c r="D76" s="158" t="s">
        <v>140</v>
      </c>
      <c r="E76" s="165">
        <v>1</v>
      </c>
      <c r="F76" s="168">
        <v>0</v>
      </c>
      <c r="G76" s="168">
        <f t="shared" ref="G76:G80" si="37">E76*F76</f>
        <v>0</v>
      </c>
      <c r="H76" s="168">
        <v>0</v>
      </c>
      <c r="I76" s="168">
        <f t="shared" si="31"/>
        <v>0</v>
      </c>
      <c r="J76" s="168">
        <v>0</v>
      </c>
      <c r="K76" s="168">
        <f t="shared" si="32"/>
        <v>0</v>
      </c>
      <c r="L76" s="168">
        <v>21</v>
      </c>
      <c r="M76" s="168">
        <f t="shared" si="33"/>
        <v>0</v>
      </c>
      <c r="N76" s="159">
        <v>0</v>
      </c>
      <c r="O76" s="159">
        <f t="shared" si="34"/>
        <v>0</v>
      </c>
      <c r="P76" s="159">
        <v>0</v>
      </c>
      <c r="Q76" s="159">
        <f t="shared" si="35"/>
        <v>0</v>
      </c>
      <c r="R76" s="159"/>
      <c r="S76" s="159"/>
      <c r="T76" s="160">
        <v>0.77500000000000002</v>
      </c>
      <c r="U76" s="159">
        <f t="shared" si="36"/>
        <v>0.78</v>
      </c>
      <c r="V76" s="149"/>
      <c r="W76" s="149"/>
      <c r="X76" s="149"/>
      <c r="Y76" s="149"/>
      <c r="Z76" s="149"/>
      <c r="AA76" s="149"/>
      <c r="AB76" s="149"/>
      <c r="AC76" s="149"/>
      <c r="AD76" s="149"/>
      <c r="AE76" s="149" t="s">
        <v>120</v>
      </c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  <c r="BH76" s="149"/>
    </row>
    <row r="77" spans="1:60" ht="22.5" outlineLevel="1" x14ac:dyDescent="0.2">
      <c r="A77" s="150">
        <v>54</v>
      </c>
      <c r="B77" s="156" t="s">
        <v>232</v>
      </c>
      <c r="C77" s="185" t="s">
        <v>233</v>
      </c>
      <c r="D77" s="158" t="s">
        <v>140</v>
      </c>
      <c r="E77" s="165">
        <v>1</v>
      </c>
      <c r="F77" s="168">
        <v>0</v>
      </c>
      <c r="G77" s="168">
        <f t="shared" si="37"/>
        <v>0</v>
      </c>
      <c r="H77" s="168">
        <v>0</v>
      </c>
      <c r="I77" s="168">
        <f t="shared" si="31"/>
        <v>0</v>
      </c>
      <c r="J77" s="168">
        <v>0</v>
      </c>
      <c r="K77" s="168">
        <f t="shared" si="32"/>
        <v>0</v>
      </c>
      <c r="L77" s="168">
        <v>21</v>
      </c>
      <c r="M77" s="168">
        <f t="shared" si="33"/>
        <v>0</v>
      </c>
      <c r="N77" s="159">
        <v>0.04</v>
      </c>
      <c r="O77" s="159">
        <f t="shared" si="34"/>
        <v>0.04</v>
      </c>
      <c r="P77" s="159">
        <v>0</v>
      </c>
      <c r="Q77" s="159">
        <f t="shared" si="35"/>
        <v>0</v>
      </c>
      <c r="R77" s="159"/>
      <c r="S77" s="159"/>
      <c r="T77" s="160">
        <v>0</v>
      </c>
      <c r="U77" s="159">
        <f t="shared" si="36"/>
        <v>0</v>
      </c>
      <c r="V77" s="149"/>
      <c r="W77" s="149"/>
      <c r="X77" s="149"/>
      <c r="Y77" s="149"/>
      <c r="Z77" s="149"/>
      <c r="AA77" s="149"/>
      <c r="AB77" s="149"/>
      <c r="AC77" s="149"/>
      <c r="AD77" s="149"/>
      <c r="AE77" s="149" t="s">
        <v>214</v>
      </c>
      <c r="AF77" s="149"/>
      <c r="AG77" s="149"/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  <c r="BH77" s="149"/>
    </row>
    <row r="78" spans="1:60" ht="22.5" outlineLevel="1" x14ac:dyDescent="0.2">
      <c r="A78" s="150">
        <v>55</v>
      </c>
      <c r="B78" s="156" t="s">
        <v>234</v>
      </c>
      <c r="C78" s="185" t="s">
        <v>235</v>
      </c>
      <c r="D78" s="158" t="s">
        <v>140</v>
      </c>
      <c r="E78" s="165">
        <v>1</v>
      </c>
      <c r="F78" s="168">
        <v>0</v>
      </c>
      <c r="G78" s="168">
        <f t="shared" si="37"/>
        <v>0</v>
      </c>
      <c r="H78" s="168">
        <v>0</v>
      </c>
      <c r="I78" s="168">
        <f t="shared" si="31"/>
        <v>0</v>
      </c>
      <c r="J78" s="168">
        <v>0</v>
      </c>
      <c r="K78" s="168">
        <f t="shared" si="32"/>
        <v>0</v>
      </c>
      <c r="L78" s="168">
        <v>21</v>
      </c>
      <c r="M78" s="168">
        <f t="shared" si="33"/>
        <v>0</v>
      </c>
      <c r="N78" s="159">
        <v>3.5999999999999997E-2</v>
      </c>
      <c r="O78" s="159">
        <f t="shared" si="34"/>
        <v>3.5999999999999997E-2</v>
      </c>
      <c r="P78" s="159">
        <v>0</v>
      </c>
      <c r="Q78" s="159">
        <f t="shared" si="35"/>
        <v>0</v>
      </c>
      <c r="R78" s="159"/>
      <c r="S78" s="159"/>
      <c r="T78" s="160">
        <v>0</v>
      </c>
      <c r="U78" s="159">
        <f t="shared" si="36"/>
        <v>0</v>
      </c>
      <c r="V78" s="149"/>
      <c r="W78" s="149"/>
      <c r="X78" s="149"/>
      <c r="Y78" s="149"/>
      <c r="Z78" s="149"/>
      <c r="AA78" s="149"/>
      <c r="AB78" s="149"/>
      <c r="AC78" s="149"/>
      <c r="AD78" s="149"/>
      <c r="AE78" s="149" t="s">
        <v>214</v>
      </c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  <c r="BH78" s="149"/>
    </row>
    <row r="79" spans="1:60" outlineLevel="1" x14ac:dyDescent="0.2">
      <c r="A79" s="150">
        <v>56</v>
      </c>
      <c r="B79" s="156" t="s">
        <v>236</v>
      </c>
      <c r="C79" s="185" t="s">
        <v>237</v>
      </c>
      <c r="D79" s="158" t="s">
        <v>140</v>
      </c>
      <c r="E79" s="165">
        <v>1</v>
      </c>
      <c r="F79" s="168">
        <v>0</v>
      </c>
      <c r="G79" s="168">
        <f t="shared" si="37"/>
        <v>0</v>
      </c>
      <c r="H79" s="168">
        <v>0</v>
      </c>
      <c r="I79" s="168">
        <f t="shared" si="31"/>
        <v>0</v>
      </c>
      <c r="J79" s="168">
        <v>0</v>
      </c>
      <c r="K79" s="168">
        <f t="shared" si="32"/>
        <v>0</v>
      </c>
      <c r="L79" s="168">
        <v>21</v>
      </c>
      <c r="M79" s="168">
        <f t="shared" si="33"/>
        <v>0</v>
      </c>
      <c r="N79" s="159">
        <v>0</v>
      </c>
      <c r="O79" s="159">
        <f t="shared" si="34"/>
        <v>0</v>
      </c>
      <c r="P79" s="159">
        <v>0</v>
      </c>
      <c r="Q79" s="159">
        <f t="shared" si="35"/>
        <v>0</v>
      </c>
      <c r="R79" s="159"/>
      <c r="S79" s="159"/>
      <c r="T79" s="160">
        <v>2.4500000000000002</v>
      </c>
      <c r="U79" s="159">
        <f t="shared" si="36"/>
        <v>2.4500000000000002</v>
      </c>
      <c r="V79" s="149"/>
      <c r="W79" s="149"/>
      <c r="X79" s="149"/>
      <c r="Y79" s="149"/>
      <c r="Z79" s="149"/>
      <c r="AA79" s="149"/>
      <c r="AB79" s="149"/>
      <c r="AC79" s="149"/>
      <c r="AD79" s="149"/>
      <c r="AE79" s="149" t="s">
        <v>120</v>
      </c>
      <c r="AF79" s="149"/>
      <c r="AG79" s="149"/>
      <c r="AH79" s="149"/>
      <c r="AI79" s="149"/>
      <c r="AJ79" s="149"/>
      <c r="AK79" s="149"/>
      <c r="AL79" s="149"/>
      <c r="AM79" s="149"/>
      <c r="AN79" s="149"/>
      <c r="AO79" s="149"/>
      <c r="AP79" s="149"/>
      <c r="AQ79" s="149"/>
      <c r="AR79" s="149"/>
      <c r="AS79" s="149"/>
      <c r="AT79" s="149"/>
      <c r="AU79" s="149"/>
      <c r="AV79" s="149"/>
      <c r="AW79" s="149"/>
      <c r="AX79" s="149"/>
      <c r="AY79" s="149"/>
      <c r="AZ79" s="149"/>
      <c r="BA79" s="149"/>
      <c r="BB79" s="149"/>
      <c r="BC79" s="149"/>
      <c r="BD79" s="149"/>
      <c r="BE79" s="149"/>
      <c r="BF79" s="149"/>
      <c r="BG79" s="149"/>
      <c r="BH79" s="149"/>
    </row>
    <row r="80" spans="1:60" outlineLevel="1" x14ac:dyDescent="0.2">
      <c r="A80" s="150">
        <v>57</v>
      </c>
      <c r="B80" s="156" t="s">
        <v>238</v>
      </c>
      <c r="C80" s="185" t="s">
        <v>239</v>
      </c>
      <c r="D80" s="158" t="s">
        <v>213</v>
      </c>
      <c r="E80" s="165">
        <v>1</v>
      </c>
      <c r="F80" s="168">
        <v>0</v>
      </c>
      <c r="G80" s="168">
        <f t="shared" si="37"/>
        <v>0</v>
      </c>
      <c r="H80" s="168">
        <v>0</v>
      </c>
      <c r="I80" s="168">
        <f t="shared" si="31"/>
        <v>0</v>
      </c>
      <c r="J80" s="168">
        <v>0</v>
      </c>
      <c r="K80" s="168">
        <f t="shared" si="32"/>
        <v>0</v>
      </c>
      <c r="L80" s="168">
        <v>21</v>
      </c>
      <c r="M80" s="168">
        <f t="shared" si="33"/>
        <v>0</v>
      </c>
      <c r="N80" s="159">
        <v>0</v>
      </c>
      <c r="O80" s="159">
        <f t="shared" si="34"/>
        <v>0</v>
      </c>
      <c r="P80" s="159">
        <v>0</v>
      </c>
      <c r="Q80" s="159">
        <f t="shared" si="35"/>
        <v>0</v>
      </c>
      <c r="R80" s="159"/>
      <c r="S80" s="159"/>
      <c r="T80" s="160">
        <v>0.29199999999999998</v>
      </c>
      <c r="U80" s="159">
        <f t="shared" si="36"/>
        <v>0.28999999999999998</v>
      </c>
      <c r="V80" s="149"/>
      <c r="W80" s="149"/>
      <c r="X80" s="149"/>
      <c r="Y80" s="149"/>
      <c r="Z80" s="149"/>
      <c r="AA80" s="149"/>
      <c r="AB80" s="149"/>
      <c r="AC80" s="149"/>
      <c r="AD80" s="149"/>
      <c r="AE80" s="149" t="s">
        <v>120</v>
      </c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  <c r="BH80" s="149"/>
    </row>
    <row r="81" spans="1:60" x14ac:dyDescent="0.2">
      <c r="A81" s="151" t="s">
        <v>110</v>
      </c>
      <c r="B81" s="157" t="s">
        <v>75</v>
      </c>
      <c r="C81" s="186" t="s">
        <v>76</v>
      </c>
      <c r="D81" s="161"/>
      <c r="E81" s="166"/>
      <c r="F81" s="169"/>
      <c r="G81" s="169">
        <f>SUMIF(AE82:AE82,"&lt;&gt;NOR",G82:G82)</f>
        <v>0</v>
      </c>
      <c r="H81" s="169"/>
      <c r="I81" s="169">
        <f>SUM(I82:I82)</f>
        <v>0</v>
      </c>
      <c r="J81" s="169"/>
      <c r="K81" s="169">
        <f>SUM(K82:K82)</f>
        <v>0</v>
      </c>
      <c r="L81" s="169"/>
      <c r="M81" s="169">
        <f>SUM(M82:M82)</f>
        <v>0</v>
      </c>
      <c r="N81" s="162"/>
      <c r="O81" s="162">
        <f>SUM(O82:O82)</f>
        <v>0.40610000000000002</v>
      </c>
      <c r="P81" s="162"/>
      <c r="Q81" s="162">
        <f>SUM(Q82:Q82)</f>
        <v>0.53939999999999999</v>
      </c>
      <c r="R81" s="162"/>
      <c r="S81" s="162"/>
      <c r="T81" s="163"/>
      <c r="U81" s="162">
        <f>SUM(U82:U82)</f>
        <v>9.64</v>
      </c>
      <c r="AE81" t="s">
        <v>111</v>
      </c>
    </row>
    <row r="82" spans="1:60" outlineLevel="1" x14ac:dyDescent="0.2">
      <c r="A82" s="150">
        <v>58</v>
      </c>
      <c r="B82" s="156" t="s">
        <v>240</v>
      </c>
      <c r="C82" s="185" t="s">
        <v>241</v>
      </c>
      <c r="D82" s="158" t="s">
        <v>114</v>
      </c>
      <c r="E82" s="165">
        <v>6.2</v>
      </c>
      <c r="F82" s="168">
        <v>0</v>
      </c>
      <c r="G82" s="168">
        <f>E82*F82</f>
        <v>0</v>
      </c>
      <c r="H82" s="168">
        <v>0</v>
      </c>
      <c r="I82" s="168">
        <f>ROUND(E82*H82,2)</f>
        <v>0</v>
      </c>
      <c r="J82" s="168">
        <v>0</v>
      </c>
      <c r="K82" s="168">
        <f>ROUND(E82*J82,2)</f>
        <v>0</v>
      </c>
      <c r="L82" s="168">
        <v>21</v>
      </c>
      <c r="M82" s="168">
        <f>G82*(1+L82/100)</f>
        <v>0</v>
      </c>
      <c r="N82" s="159">
        <v>6.5500000000000003E-2</v>
      </c>
      <c r="O82" s="159">
        <f>ROUND(E82*N82,5)</f>
        <v>0.40610000000000002</v>
      </c>
      <c r="P82" s="159">
        <v>8.6999999999999994E-2</v>
      </c>
      <c r="Q82" s="159">
        <f>ROUND(E82*P82,5)</f>
        <v>0.53939999999999999</v>
      </c>
      <c r="R82" s="159"/>
      <c r="S82" s="159"/>
      <c r="T82" s="160">
        <v>1.5541400000000001</v>
      </c>
      <c r="U82" s="159">
        <f>ROUND(E82*T82,2)</f>
        <v>9.64</v>
      </c>
      <c r="V82" s="149"/>
      <c r="W82" s="149"/>
      <c r="X82" s="149"/>
      <c r="Y82" s="149"/>
      <c r="Z82" s="149"/>
      <c r="AA82" s="149"/>
      <c r="AB82" s="149"/>
      <c r="AC82" s="149"/>
      <c r="AD82" s="149"/>
      <c r="AE82" s="149" t="s">
        <v>115</v>
      </c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  <c r="AT82" s="149"/>
      <c r="AU82" s="149"/>
      <c r="AV82" s="149"/>
      <c r="AW82" s="149"/>
      <c r="AX82" s="149"/>
      <c r="AY82" s="149"/>
      <c r="AZ82" s="149"/>
      <c r="BA82" s="149"/>
      <c r="BB82" s="149"/>
      <c r="BC82" s="149"/>
      <c r="BD82" s="149"/>
      <c r="BE82" s="149"/>
      <c r="BF82" s="149"/>
      <c r="BG82" s="149"/>
      <c r="BH82" s="149"/>
    </row>
    <row r="83" spans="1:60" x14ac:dyDescent="0.2">
      <c r="A83" s="151" t="s">
        <v>110</v>
      </c>
      <c r="B83" s="157" t="s">
        <v>77</v>
      </c>
      <c r="C83" s="186" t="s">
        <v>78</v>
      </c>
      <c r="D83" s="161"/>
      <c r="E83" s="166"/>
      <c r="F83" s="169"/>
      <c r="G83" s="169">
        <f>SUMIF(AE84:AE85,"&lt;&gt;NOR",G84:G85)</f>
        <v>0</v>
      </c>
      <c r="H83" s="169"/>
      <c r="I83" s="169">
        <f>SUM(I84:I85)</f>
        <v>0</v>
      </c>
      <c r="J83" s="169"/>
      <c r="K83" s="169">
        <f>SUM(K84:K85)</f>
        <v>0</v>
      </c>
      <c r="L83" s="169"/>
      <c r="M83" s="169">
        <f>SUM(M84:M85)</f>
        <v>0</v>
      </c>
      <c r="N83" s="162"/>
      <c r="O83" s="162">
        <f>SUM(O84:O85)</f>
        <v>1.8125899999999999</v>
      </c>
      <c r="P83" s="162"/>
      <c r="Q83" s="162">
        <f>SUM(Q84:Q85)</f>
        <v>1.19181</v>
      </c>
      <c r="R83" s="162"/>
      <c r="S83" s="162"/>
      <c r="T83" s="163"/>
      <c r="U83" s="162">
        <f>SUM(U84:U85)</f>
        <v>56.23</v>
      </c>
      <c r="AE83" t="s">
        <v>111</v>
      </c>
    </row>
    <row r="84" spans="1:60" ht="22.5" outlineLevel="1" x14ac:dyDescent="0.2">
      <c r="A84" s="150">
        <v>59</v>
      </c>
      <c r="B84" s="156" t="s">
        <v>242</v>
      </c>
      <c r="C84" s="185" t="s">
        <v>243</v>
      </c>
      <c r="D84" s="158" t="s">
        <v>114</v>
      </c>
      <c r="E84" s="165">
        <v>25.908999999999999</v>
      </c>
      <c r="F84" s="168">
        <v>0</v>
      </c>
      <c r="G84" s="168">
        <f>E84*F84</f>
        <v>0</v>
      </c>
      <c r="H84" s="168">
        <v>0</v>
      </c>
      <c r="I84" s="168">
        <f>ROUND(E84*H84,2)</f>
        <v>0</v>
      </c>
      <c r="J84" s="168">
        <v>0</v>
      </c>
      <c r="K84" s="168">
        <f>ROUND(E84*J84,2)</f>
        <v>0</v>
      </c>
      <c r="L84" s="168">
        <v>21</v>
      </c>
      <c r="M84" s="168">
        <f>G84*(1+L84/100)</f>
        <v>0</v>
      </c>
      <c r="N84" s="159">
        <v>6.9959999999999994E-2</v>
      </c>
      <c r="O84" s="159">
        <f>ROUND(E84*N84,5)</f>
        <v>1.8125899999999999</v>
      </c>
      <c r="P84" s="159">
        <v>4.5999999999999999E-2</v>
      </c>
      <c r="Q84" s="159">
        <f>ROUND(E84*P84,5)</f>
        <v>1.19181</v>
      </c>
      <c r="R84" s="159"/>
      <c r="S84" s="159"/>
      <c r="T84" s="160">
        <v>2.1702300000000001</v>
      </c>
      <c r="U84" s="159">
        <f>ROUND(E84*T84,2)</f>
        <v>56.23</v>
      </c>
      <c r="V84" s="149"/>
      <c r="W84" s="149"/>
      <c r="X84" s="149"/>
      <c r="Y84" s="149"/>
      <c r="Z84" s="149"/>
      <c r="AA84" s="149"/>
      <c r="AB84" s="149"/>
      <c r="AC84" s="149"/>
      <c r="AD84" s="149"/>
      <c r="AE84" s="149" t="s">
        <v>115</v>
      </c>
      <c r="AF84" s="149"/>
      <c r="AG84" s="149"/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  <c r="BH84" s="149"/>
    </row>
    <row r="85" spans="1:60" outlineLevel="1" x14ac:dyDescent="0.2">
      <c r="A85" s="150"/>
      <c r="B85" s="156"/>
      <c r="C85" s="187" t="s">
        <v>244</v>
      </c>
      <c r="D85" s="164"/>
      <c r="E85" s="167">
        <v>25.908999999999999</v>
      </c>
      <c r="F85" s="168"/>
      <c r="G85" s="168"/>
      <c r="H85" s="168"/>
      <c r="I85" s="168"/>
      <c r="J85" s="168"/>
      <c r="K85" s="168"/>
      <c r="L85" s="168"/>
      <c r="M85" s="168"/>
      <c r="N85" s="159"/>
      <c r="O85" s="159"/>
      <c r="P85" s="159"/>
      <c r="Q85" s="159"/>
      <c r="R85" s="159"/>
      <c r="S85" s="159"/>
      <c r="T85" s="160"/>
      <c r="U85" s="159"/>
      <c r="V85" s="149"/>
      <c r="W85" s="149"/>
      <c r="X85" s="149"/>
      <c r="Y85" s="149"/>
      <c r="Z85" s="149"/>
      <c r="AA85" s="149"/>
      <c r="AB85" s="149"/>
      <c r="AC85" s="149"/>
      <c r="AD85" s="149"/>
      <c r="AE85" s="149" t="s">
        <v>131</v>
      </c>
      <c r="AF85" s="149">
        <v>0</v>
      </c>
      <c r="AG85" s="149"/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  <c r="BH85" s="149"/>
    </row>
    <row r="86" spans="1:60" x14ac:dyDescent="0.2">
      <c r="A86" s="151" t="s">
        <v>110</v>
      </c>
      <c r="B86" s="157" t="s">
        <v>79</v>
      </c>
      <c r="C86" s="186" t="s">
        <v>80</v>
      </c>
      <c r="D86" s="161"/>
      <c r="E86" s="166"/>
      <c r="F86" s="169"/>
      <c r="G86" s="169">
        <f>SUMIF(AE87:AE88,"&lt;&gt;NOR",G87:G88)</f>
        <v>0</v>
      </c>
      <c r="H86" s="169"/>
      <c r="I86" s="169">
        <f>SUM(I87:I88)</f>
        <v>0</v>
      </c>
      <c r="J86" s="169"/>
      <c r="K86" s="169">
        <f>SUM(K87:K88)</f>
        <v>0</v>
      </c>
      <c r="L86" s="169"/>
      <c r="M86" s="169">
        <f>SUM(M87:M88)</f>
        <v>0</v>
      </c>
      <c r="N86" s="162"/>
      <c r="O86" s="162">
        <f>SUM(O87:O88)</f>
        <v>0.27424999999999999</v>
      </c>
      <c r="P86" s="162"/>
      <c r="Q86" s="162">
        <f>SUM(Q87:Q88)</f>
        <v>0</v>
      </c>
      <c r="R86" s="162"/>
      <c r="S86" s="162"/>
      <c r="T86" s="163"/>
      <c r="U86" s="162">
        <f>SUM(U87:U88)</f>
        <v>0.80999999999999994</v>
      </c>
      <c r="AE86" t="s">
        <v>111</v>
      </c>
    </row>
    <row r="87" spans="1:60" outlineLevel="1" x14ac:dyDescent="0.2">
      <c r="A87" s="150">
        <v>60</v>
      </c>
      <c r="B87" s="156" t="s">
        <v>245</v>
      </c>
      <c r="C87" s="185" t="s">
        <v>246</v>
      </c>
      <c r="D87" s="158" t="s">
        <v>247</v>
      </c>
      <c r="E87" s="165">
        <v>1</v>
      </c>
      <c r="F87" s="168">
        <v>0</v>
      </c>
      <c r="G87" s="168">
        <f>E87*F87</f>
        <v>0</v>
      </c>
      <c r="H87" s="168">
        <v>0</v>
      </c>
      <c r="I87" s="168">
        <f>ROUND(E87*H87,2)</f>
        <v>0</v>
      </c>
      <c r="J87" s="168">
        <v>0</v>
      </c>
      <c r="K87" s="168">
        <f>ROUND(E87*J87,2)</f>
        <v>0</v>
      </c>
      <c r="L87" s="168">
        <v>21</v>
      </c>
      <c r="M87" s="168">
        <f>G87*(1+L87/100)</f>
        <v>0</v>
      </c>
      <c r="N87" s="159">
        <v>0</v>
      </c>
      <c r="O87" s="159">
        <f>ROUND(E87*N87,5)</f>
        <v>0</v>
      </c>
      <c r="P87" s="159">
        <v>0</v>
      </c>
      <c r="Q87" s="159">
        <f>ROUND(E87*P87,5)</f>
        <v>0</v>
      </c>
      <c r="R87" s="159"/>
      <c r="S87" s="159"/>
      <c r="T87" s="160">
        <v>0.23980000000000001</v>
      </c>
      <c r="U87" s="159">
        <f>ROUND(E87*T87,2)</f>
        <v>0.24</v>
      </c>
      <c r="V87" s="149"/>
      <c r="W87" s="149"/>
      <c r="X87" s="149"/>
      <c r="Y87" s="149"/>
      <c r="Z87" s="149"/>
      <c r="AA87" s="149"/>
      <c r="AB87" s="149"/>
      <c r="AC87" s="149"/>
      <c r="AD87" s="149"/>
      <c r="AE87" s="149" t="s">
        <v>120</v>
      </c>
      <c r="AF87" s="149"/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  <c r="BH87" s="149"/>
    </row>
    <row r="88" spans="1:60" ht="22.5" outlineLevel="1" x14ac:dyDescent="0.2">
      <c r="A88" s="150">
        <v>61</v>
      </c>
      <c r="B88" s="156" t="s">
        <v>248</v>
      </c>
      <c r="C88" s="185" t="s">
        <v>249</v>
      </c>
      <c r="D88" s="158" t="s">
        <v>247</v>
      </c>
      <c r="E88" s="165">
        <v>1</v>
      </c>
      <c r="F88" s="168">
        <v>0</v>
      </c>
      <c r="G88" s="168">
        <f>E88*F88</f>
        <v>0</v>
      </c>
      <c r="H88" s="168">
        <v>0</v>
      </c>
      <c r="I88" s="168">
        <f>ROUND(E88*H88,2)</f>
        <v>0</v>
      </c>
      <c r="J88" s="168">
        <v>0</v>
      </c>
      <c r="K88" s="168">
        <f>ROUND(E88*J88,2)</f>
        <v>0</v>
      </c>
      <c r="L88" s="168">
        <v>21</v>
      </c>
      <c r="M88" s="168">
        <f>G88*(1+L88/100)</f>
        <v>0</v>
      </c>
      <c r="N88" s="159">
        <v>0.27424999999999999</v>
      </c>
      <c r="O88" s="159">
        <f>ROUND(E88*N88,5)</f>
        <v>0.27424999999999999</v>
      </c>
      <c r="P88" s="159">
        <v>0</v>
      </c>
      <c r="Q88" s="159">
        <f>ROUND(E88*P88,5)</f>
        <v>0</v>
      </c>
      <c r="R88" s="159"/>
      <c r="S88" s="159"/>
      <c r="T88" s="160">
        <v>0.56991000000000003</v>
      </c>
      <c r="U88" s="159">
        <f>ROUND(E88*T88,2)</f>
        <v>0.56999999999999995</v>
      </c>
      <c r="V88" s="149"/>
      <c r="W88" s="149"/>
      <c r="X88" s="149"/>
      <c r="Y88" s="149"/>
      <c r="Z88" s="149"/>
      <c r="AA88" s="149"/>
      <c r="AB88" s="149"/>
      <c r="AC88" s="149"/>
      <c r="AD88" s="149"/>
      <c r="AE88" s="149" t="s">
        <v>115</v>
      </c>
      <c r="AF88" s="149"/>
      <c r="AG88" s="149"/>
      <c r="AH88" s="149"/>
      <c r="AI88" s="149"/>
      <c r="AJ88" s="149"/>
      <c r="AK88" s="149"/>
      <c r="AL88" s="149"/>
      <c r="AM88" s="149"/>
      <c r="AN88" s="149"/>
      <c r="AO88" s="149"/>
      <c r="AP88" s="149"/>
      <c r="AQ88" s="149"/>
      <c r="AR88" s="149"/>
      <c r="AS88" s="149"/>
      <c r="AT88" s="149"/>
      <c r="AU88" s="149"/>
      <c r="AV88" s="149"/>
      <c r="AW88" s="149"/>
      <c r="AX88" s="149"/>
      <c r="AY88" s="149"/>
      <c r="AZ88" s="149"/>
      <c r="BA88" s="149"/>
      <c r="BB88" s="149"/>
      <c r="BC88" s="149"/>
      <c r="BD88" s="149"/>
      <c r="BE88" s="149"/>
      <c r="BF88" s="149"/>
      <c r="BG88" s="149"/>
      <c r="BH88" s="149"/>
    </row>
    <row r="89" spans="1:60" x14ac:dyDescent="0.2">
      <c r="A89" s="151" t="s">
        <v>110</v>
      </c>
      <c r="B89" s="157" t="s">
        <v>81</v>
      </c>
      <c r="C89" s="186" t="s">
        <v>82</v>
      </c>
      <c r="D89" s="161"/>
      <c r="E89" s="166"/>
      <c r="F89" s="169"/>
      <c r="G89" s="169">
        <f>SUMIF(AE90:AE94,"&lt;&gt;NOR",G90:G94)</f>
        <v>0</v>
      </c>
      <c r="H89" s="169"/>
      <c r="I89" s="169">
        <f>SUM(I90:I94)</f>
        <v>0</v>
      </c>
      <c r="J89" s="169"/>
      <c r="K89" s="169">
        <f>SUM(K90:K94)</f>
        <v>0</v>
      </c>
      <c r="L89" s="169"/>
      <c r="M89" s="169">
        <f>SUM(M90:M94)</f>
        <v>0</v>
      </c>
      <c r="N89" s="162"/>
      <c r="O89" s="162">
        <f>SUM(O90:O94)</f>
        <v>0</v>
      </c>
      <c r="P89" s="162"/>
      <c r="Q89" s="162">
        <f>SUM(Q90:Q94)</f>
        <v>0</v>
      </c>
      <c r="R89" s="162"/>
      <c r="S89" s="162"/>
      <c r="T89" s="163"/>
      <c r="U89" s="162">
        <f>SUM(U90:U94)</f>
        <v>2.56</v>
      </c>
      <c r="AE89" t="s">
        <v>111</v>
      </c>
    </row>
    <row r="90" spans="1:60" ht="22.5" outlineLevel="1" x14ac:dyDescent="0.2">
      <c r="A90" s="150">
        <v>62</v>
      </c>
      <c r="B90" s="156" t="s">
        <v>250</v>
      </c>
      <c r="C90" s="185" t="s">
        <v>251</v>
      </c>
      <c r="D90" s="158" t="s">
        <v>140</v>
      </c>
      <c r="E90" s="165">
        <v>1</v>
      </c>
      <c r="F90" s="168">
        <v>0</v>
      </c>
      <c r="G90" s="168">
        <f>E90*F90</f>
        <v>0</v>
      </c>
      <c r="H90" s="168">
        <v>0</v>
      </c>
      <c r="I90" s="168">
        <f>ROUND(E90*H90,2)</f>
        <v>0</v>
      </c>
      <c r="J90" s="168">
        <v>0</v>
      </c>
      <c r="K90" s="168">
        <f>ROUND(E90*J90,2)</f>
        <v>0</v>
      </c>
      <c r="L90" s="168">
        <v>21</v>
      </c>
      <c r="M90" s="168">
        <f>G90*(1+L90/100)</f>
        <v>0</v>
      </c>
      <c r="N90" s="159">
        <v>0</v>
      </c>
      <c r="O90" s="159">
        <f>ROUND(E90*N90,5)</f>
        <v>0</v>
      </c>
      <c r="P90" s="159">
        <v>0</v>
      </c>
      <c r="Q90" s="159">
        <f>ROUND(E90*P90,5)</f>
        <v>0</v>
      </c>
      <c r="R90" s="159"/>
      <c r="S90" s="159"/>
      <c r="T90" s="160">
        <v>0.54749999999999999</v>
      </c>
      <c r="U90" s="159">
        <f>ROUND(E90*T90,2)</f>
        <v>0.55000000000000004</v>
      </c>
      <c r="V90" s="149"/>
      <c r="W90" s="149"/>
      <c r="X90" s="149"/>
      <c r="Y90" s="149"/>
      <c r="Z90" s="149"/>
      <c r="AA90" s="149"/>
      <c r="AB90" s="149"/>
      <c r="AC90" s="149"/>
      <c r="AD90" s="149"/>
      <c r="AE90" s="149" t="s">
        <v>120</v>
      </c>
      <c r="AF90" s="149"/>
      <c r="AG90" s="149"/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  <c r="BH90" s="149"/>
    </row>
    <row r="91" spans="1:60" ht="22.5" outlineLevel="1" x14ac:dyDescent="0.2">
      <c r="A91" s="150">
        <v>63</v>
      </c>
      <c r="B91" s="156" t="s">
        <v>252</v>
      </c>
      <c r="C91" s="185" t="s">
        <v>253</v>
      </c>
      <c r="D91" s="158" t="s">
        <v>140</v>
      </c>
      <c r="E91" s="165">
        <v>1</v>
      </c>
      <c r="F91" s="168">
        <v>0</v>
      </c>
      <c r="G91" s="168">
        <f t="shared" ref="G91:G94" si="38">E91*F91</f>
        <v>0</v>
      </c>
      <c r="H91" s="168">
        <v>0</v>
      </c>
      <c r="I91" s="168">
        <f>ROUND(E91*H91,2)</f>
        <v>0</v>
      </c>
      <c r="J91" s="168">
        <v>0</v>
      </c>
      <c r="K91" s="168">
        <f>ROUND(E91*J91,2)</f>
        <v>0</v>
      </c>
      <c r="L91" s="168">
        <v>21</v>
      </c>
      <c r="M91" s="168">
        <f>G91*(1+L91/100)</f>
        <v>0</v>
      </c>
      <c r="N91" s="159">
        <v>0</v>
      </c>
      <c r="O91" s="159">
        <f>ROUND(E91*N91,5)</f>
        <v>0</v>
      </c>
      <c r="P91" s="159">
        <v>0</v>
      </c>
      <c r="Q91" s="159">
        <f>ROUND(E91*P91,5)</f>
        <v>0</v>
      </c>
      <c r="R91" s="159"/>
      <c r="S91" s="159"/>
      <c r="T91" s="160">
        <v>0.72</v>
      </c>
      <c r="U91" s="159">
        <f>ROUND(E91*T91,2)</f>
        <v>0.72</v>
      </c>
      <c r="V91" s="149"/>
      <c r="W91" s="149"/>
      <c r="X91" s="149"/>
      <c r="Y91" s="149"/>
      <c r="Z91" s="149"/>
      <c r="AA91" s="149"/>
      <c r="AB91" s="149"/>
      <c r="AC91" s="149"/>
      <c r="AD91" s="149"/>
      <c r="AE91" s="149" t="s">
        <v>120</v>
      </c>
      <c r="AF91" s="149"/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  <c r="BH91" s="149"/>
    </row>
    <row r="92" spans="1:60" ht="22.5" outlineLevel="1" x14ac:dyDescent="0.2">
      <c r="A92" s="150">
        <v>64</v>
      </c>
      <c r="B92" s="156" t="s">
        <v>254</v>
      </c>
      <c r="C92" s="185" t="s">
        <v>255</v>
      </c>
      <c r="D92" s="158" t="s">
        <v>213</v>
      </c>
      <c r="E92" s="165">
        <v>1</v>
      </c>
      <c r="F92" s="168">
        <v>0</v>
      </c>
      <c r="G92" s="168">
        <f t="shared" si="38"/>
        <v>0</v>
      </c>
      <c r="H92" s="168">
        <v>0</v>
      </c>
      <c r="I92" s="168">
        <f>ROUND(E92*H92,2)</f>
        <v>0</v>
      </c>
      <c r="J92" s="168">
        <v>0</v>
      </c>
      <c r="K92" s="168">
        <f>ROUND(E92*J92,2)</f>
        <v>0</v>
      </c>
      <c r="L92" s="168">
        <v>21</v>
      </c>
      <c r="M92" s="168">
        <f>G92*(1+L92/100)</f>
        <v>0</v>
      </c>
      <c r="N92" s="159">
        <v>0</v>
      </c>
      <c r="O92" s="159">
        <f>ROUND(E92*N92,5)</f>
        <v>0</v>
      </c>
      <c r="P92" s="159">
        <v>0</v>
      </c>
      <c r="Q92" s="159">
        <f>ROUND(E92*P92,5)</f>
        <v>0</v>
      </c>
      <c r="R92" s="159"/>
      <c r="S92" s="159"/>
      <c r="T92" s="160">
        <v>1</v>
      </c>
      <c r="U92" s="159">
        <f>ROUND(E92*T92,2)</f>
        <v>1</v>
      </c>
      <c r="V92" s="149"/>
      <c r="W92" s="149"/>
      <c r="X92" s="149"/>
      <c r="Y92" s="149"/>
      <c r="Z92" s="149"/>
      <c r="AA92" s="149"/>
      <c r="AB92" s="149"/>
      <c r="AC92" s="149"/>
      <c r="AD92" s="149"/>
      <c r="AE92" s="149" t="s">
        <v>120</v>
      </c>
      <c r="AF92" s="149"/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  <c r="BH92" s="149"/>
    </row>
    <row r="93" spans="1:60" outlineLevel="1" x14ac:dyDescent="0.2">
      <c r="A93" s="150"/>
      <c r="B93" s="156"/>
      <c r="C93" s="187" t="s">
        <v>227</v>
      </c>
      <c r="D93" s="164"/>
      <c r="E93" s="167">
        <v>1</v>
      </c>
      <c r="F93" s="168"/>
      <c r="G93" s="168"/>
      <c r="H93" s="168"/>
      <c r="I93" s="168"/>
      <c r="J93" s="168"/>
      <c r="K93" s="168"/>
      <c r="L93" s="168"/>
      <c r="M93" s="168"/>
      <c r="N93" s="159"/>
      <c r="O93" s="159"/>
      <c r="P93" s="159"/>
      <c r="Q93" s="159"/>
      <c r="R93" s="159"/>
      <c r="S93" s="159"/>
      <c r="T93" s="160"/>
      <c r="U93" s="159"/>
      <c r="V93" s="149"/>
      <c r="W93" s="149"/>
      <c r="X93" s="149"/>
      <c r="Y93" s="149"/>
      <c r="Z93" s="149"/>
      <c r="AA93" s="149"/>
      <c r="AB93" s="149"/>
      <c r="AC93" s="149"/>
      <c r="AD93" s="149"/>
      <c r="AE93" s="149" t="s">
        <v>131</v>
      </c>
      <c r="AF93" s="149">
        <v>0</v>
      </c>
      <c r="AG93" s="149"/>
      <c r="AH93" s="149"/>
      <c r="AI93" s="149"/>
      <c r="AJ93" s="149"/>
      <c r="AK93" s="149"/>
      <c r="AL93" s="149"/>
      <c r="AM93" s="149"/>
      <c r="AN93" s="149"/>
      <c r="AO93" s="149"/>
      <c r="AP93" s="149"/>
      <c r="AQ93" s="149"/>
      <c r="AR93" s="149"/>
      <c r="AS93" s="149"/>
      <c r="AT93" s="149"/>
      <c r="AU93" s="149"/>
      <c r="AV93" s="149"/>
      <c r="AW93" s="149"/>
      <c r="AX93" s="149"/>
      <c r="AY93" s="149"/>
      <c r="AZ93" s="149"/>
      <c r="BA93" s="149"/>
      <c r="BB93" s="149"/>
      <c r="BC93" s="149"/>
      <c r="BD93" s="149"/>
      <c r="BE93" s="149"/>
      <c r="BF93" s="149"/>
      <c r="BG93" s="149"/>
      <c r="BH93" s="149"/>
    </row>
    <row r="94" spans="1:60" outlineLevel="1" x14ac:dyDescent="0.2">
      <c r="A94" s="178">
        <v>65</v>
      </c>
      <c r="B94" s="179" t="s">
        <v>256</v>
      </c>
      <c r="C94" s="188" t="s">
        <v>257</v>
      </c>
      <c r="D94" s="180" t="s">
        <v>140</v>
      </c>
      <c r="E94" s="181">
        <v>1</v>
      </c>
      <c r="F94" s="182">
        <v>0</v>
      </c>
      <c r="G94" s="182">
        <f t="shared" si="38"/>
        <v>0</v>
      </c>
      <c r="H94" s="182">
        <v>0</v>
      </c>
      <c r="I94" s="182">
        <f>ROUND(E94*H94,2)</f>
        <v>0</v>
      </c>
      <c r="J94" s="182">
        <v>0</v>
      </c>
      <c r="K94" s="182">
        <f>ROUND(E94*J94,2)</f>
        <v>0</v>
      </c>
      <c r="L94" s="182">
        <v>21</v>
      </c>
      <c r="M94" s="182">
        <f>G94*(1+L94/100)</f>
        <v>0</v>
      </c>
      <c r="N94" s="183">
        <v>0</v>
      </c>
      <c r="O94" s="183">
        <f>ROUND(E94*N94,5)</f>
        <v>0</v>
      </c>
      <c r="P94" s="183">
        <v>0</v>
      </c>
      <c r="Q94" s="183">
        <f>ROUND(E94*P94,5)</f>
        <v>0</v>
      </c>
      <c r="R94" s="183"/>
      <c r="S94" s="183"/>
      <c r="T94" s="184">
        <v>0.28999999999999998</v>
      </c>
      <c r="U94" s="183">
        <f>ROUND(E94*T94,2)</f>
        <v>0.28999999999999998</v>
      </c>
      <c r="V94" s="149"/>
      <c r="W94" s="149"/>
      <c r="X94" s="149"/>
      <c r="Y94" s="149"/>
      <c r="Z94" s="149"/>
      <c r="AA94" s="149"/>
      <c r="AB94" s="149"/>
      <c r="AC94" s="149"/>
      <c r="AD94" s="149"/>
      <c r="AE94" s="149" t="s">
        <v>120</v>
      </c>
      <c r="AF94" s="149"/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  <c r="BH94" s="149"/>
    </row>
    <row r="95" spans="1:60" x14ac:dyDescent="0.2">
      <c r="A95" s="6"/>
      <c r="B95" s="7" t="s">
        <v>258</v>
      </c>
      <c r="C95" s="189" t="s">
        <v>258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AC95">
        <v>15</v>
      </c>
      <c r="AD95">
        <v>21</v>
      </c>
    </row>
    <row r="96" spans="1:60" x14ac:dyDescent="0.2">
      <c r="C96" s="190"/>
      <c r="AE96" t="s">
        <v>259</v>
      </c>
    </row>
  </sheetData>
  <mergeCells count="4">
    <mergeCell ref="A1:G1"/>
    <mergeCell ref="C2:G2"/>
    <mergeCell ref="C3:G3"/>
    <mergeCell ref="C4:G4"/>
  </mergeCells>
  <pageMargins left="0.39370078740157499" right="0.19685039370078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</dc:creator>
  <cp:lastModifiedBy>Leskovjanová Irena, Mgr.</cp:lastModifiedBy>
  <cp:lastPrinted>2014-02-28T09:52:57Z</cp:lastPrinted>
  <dcterms:created xsi:type="dcterms:W3CDTF">2009-04-08T07:15:50Z</dcterms:created>
  <dcterms:modified xsi:type="dcterms:W3CDTF">2022-01-31T14:17:09Z</dcterms:modified>
</cp:coreProperties>
</file>