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1"/>
  </bookViews>
  <sheets>
    <sheet name="Rekapitulace stavby" sheetId="1" r:id="rId1"/>
    <sheet name="01 - Kontejnerová stanoviště" sheetId="2" r:id="rId2"/>
    <sheet name="02 - Oprava komunikace" sheetId="3" r:id="rId3"/>
    <sheet name="03 - Vedlejší rozpočtové ..." sheetId="4" r:id="rId4"/>
    <sheet name="Seznam figur" sheetId="5" r:id="rId5"/>
  </sheets>
  <definedNames>
    <definedName name="_xlnm._FilterDatabase" localSheetId="1" hidden="1">'01 - Kontejnerová stanoviště'!$C$122:$K$229</definedName>
    <definedName name="_xlnm._FilterDatabase" localSheetId="2" hidden="1">'02 - Oprava komunikace'!$C$123:$K$210</definedName>
    <definedName name="_xlnm._FilterDatabase" localSheetId="3" hidden="1">'03 - Vedlejší rozpočtové ...'!$C$119:$K$129</definedName>
    <definedName name="_xlnm.Print_Area" localSheetId="1">'01 - Kontejnerová stanoviště'!$C$4:$J$76,'01 - Kontejnerová stanoviště'!$C$82:$J$104,'01 - Kontejnerová stanoviště'!$C$110:$K$229</definedName>
    <definedName name="_xlnm.Print_Area" localSheetId="2">'02 - Oprava komunikace'!$C$4:$J$76,'02 - Oprava komunikace'!$C$82:$J$105,'02 - Oprava komunikace'!$C$111:$K$210</definedName>
    <definedName name="_xlnm.Print_Area" localSheetId="3">'03 - Vedlejší rozpočtové ...'!$C$4:$J$76,'03 - Vedlejší rozpočtové ...'!$C$82:$J$101,'03 - Vedlejší rozpočtové ...'!$C$107:$K$129</definedName>
    <definedName name="_xlnm.Print_Area" localSheetId="0">'Rekapitulace stavby'!$D$4:$AO$76,'Rekapitulace stavby'!$C$82:$AQ$98</definedName>
    <definedName name="_xlnm.Print_Area" localSheetId="4">'Seznam figur'!$C$4:$G$114</definedName>
    <definedName name="_xlnm.Print_Titles" localSheetId="0">'Rekapitulace stavby'!$92:$92</definedName>
    <definedName name="_xlnm.Print_Titles" localSheetId="1">'01 - Kontejnerová stanoviště'!$122:$122</definedName>
    <definedName name="_xlnm.Print_Titles" localSheetId="2">'02 - Oprava komunikace'!$123:$123</definedName>
    <definedName name="_xlnm.Print_Titles" localSheetId="3">'03 - Vedlejší rozpočtové ...'!$119:$119</definedName>
    <definedName name="_xlnm.Print_Titles" localSheetId="4">'Seznam figur'!$9:$9</definedName>
  </definedNames>
  <calcPr calcId="181029"/>
  <extLst/>
</workbook>
</file>

<file path=xl/sharedStrings.xml><?xml version="1.0" encoding="utf-8"?>
<sst xmlns="http://schemas.openxmlformats.org/spreadsheetml/2006/main" count="3243" uniqueCount="558">
  <si>
    <t>Export Komplet</t>
  </si>
  <si>
    <t/>
  </si>
  <si>
    <t>2.0</t>
  </si>
  <si>
    <t>False</t>
  </si>
  <si>
    <t>{4a38f846-cb9b-4765-afa8-8147f938ebac}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</si>
  <si>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</si>
  <si>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</si>
  <si>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</si>
  <si>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</si>
  <si>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</si>
  <si>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</si>
  <si>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</si>
  <si>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</si>
  <si>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</si>
  <si>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Zadrapa1066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</si>
  <si>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</si>
  <si>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</si>
  <si>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Kontejnerové stanoviště na ulici Nerudova,Valašské Meziříčí</t>
  </si>
  <si>
    <t>KSO:</t>
  </si>
  <si>
    <t>CC-CZ:</t>
  </si>
  <si>
    <t>Místo:</t>
  </si>
  <si>
    <t>Valašské Meziříčí</t>
  </si>
  <si>
    <t>Datum:</t>
  </si>
  <si>
    <t>6. 3. 2022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</si>
  <si>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</si>
  <si>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</si>
  <si>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</si>
  <si>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</si>
  <si>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</si>
  <si>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</si>
  <si>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</si>
  <si>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</si>
  <si>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</si>
  <si>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</si>
  <si>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</si>
  <si>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</si>
  <si>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</si>
  <si>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</si>
  <si>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</si>
  <si>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</si>
  <si>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</si>
  <si>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</si>
  <si>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</si>
  <si>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</si>
  <si>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</si>
  <si>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</si>
  <si>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</si>
  <si>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</si>
  <si>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</si>
  <si>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</si>
  <si>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</si>
  <si>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</si>
  <si>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</si>
  <si>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</si>
  <si>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</si>
  <si>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</si>
  <si>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</si>
  <si>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</si>
  <si>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</si>
  <si>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</si>
  <si>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</si>
  <si>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</si>
  <si>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</si>
  <si>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</si>
  <si>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</si>
  <si>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</si>
  <si>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</si>
  <si>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</si>
  <si>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</si>
  <si>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</si>
  <si>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</si>
  <si>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</si>
  <si>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</si>
  <si>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</si>
  <si>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</si>
  <si>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</si>
  <si>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</si>
  <si>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</si>
  <si>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</si>
  <si>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</si>
  <si>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</si>
  <si>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</si>
  <si>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Kontejnerová stanoviště</t>
  </si>
  <si>
    <t>STA</t>
  </si>
  <si>
    <t>1</t>
  </si>
  <si>
    <t>{ba9309d9-74c1-4f8f-9e5b-b8306e76dba8}</t>
  </si>
  <si>
    <t>2</t>
  </si>
  <si>
    <t>02</t>
  </si>
  <si>
    <t>Oprava komunikace</t>
  </si>
  <si>
    <t>{e9b3da80-a86a-4c2a-8a5c-65c38c2ad03a}</t>
  </si>
  <si>
    <t>03</t>
  </si>
  <si>
    <t>Vedlejší rozpočtové náklady</t>
  </si>
  <si>
    <t>{7ad8d7fb-b7a7-429e-91a9-b47e927ebb6f}</t>
  </si>
  <si>
    <t>or1</t>
  </si>
  <si>
    <t>55</t>
  </si>
  <si>
    <t>j</t>
  </si>
  <si>
    <t>47</t>
  </si>
  <si>
    <t>KRYCÍ LIST SOUPISU PRACÍ</t>
  </si>
  <si>
    <t>r</t>
  </si>
  <si>
    <t>1,44</t>
  </si>
  <si>
    <t>or2</t>
  </si>
  <si>
    <t>40</t>
  </si>
  <si>
    <t>o</t>
  </si>
  <si>
    <t>48,44</t>
  </si>
  <si>
    <t>z</t>
  </si>
  <si>
    <t>19</t>
  </si>
  <si>
    <t>Objekt:</t>
  </si>
  <si>
    <t>sut1</t>
  </si>
  <si>
    <t>13,2</t>
  </si>
  <si>
    <t>01 - Kontejnerová stanoviště</t>
  </si>
  <si>
    <t>sut2</t>
  </si>
  <si>
    <t>9,9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</si>
  <si>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</si>
  <si>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</si>
  <si>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</si>
  <si>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</si>
  <si>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</si>
  <si>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</si>
  <si>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</si>
  <si>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</si>
  <si>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</si>
  <si>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</si>
  <si>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</si>
  <si>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</si>
  <si>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</si>
  <si>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</si>
  <si>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</si>
  <si>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</si>
  <si>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</si>
  <si>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</si>
  <si>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</si>
  <si>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</si>
  <si>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</si>
  <si>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</si>
  <si>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</si>
  <si>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</si>
  <si>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</si>
  <si>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</si>
  <si>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</si>
  <si>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</si>
  <si>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</si>
  <si>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</si>
  <si>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</si>
  <si>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</si>
  <si>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</si>
  <si>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2022 01</t>
  </si>
  <si>
    <t>4</t>
  </si>
  <si>
    <t>-1657241966</t>
  </si>
  <si>
    <t>111211101</t>
  </si>
  <si>
    <t>Odstranění křovin a stromů průměru kmene do 100 mm i s kořeny sklonu terénu do 1:5 ručně</t>
  </si>
  <si>
    <t>307997948</t>
  </si>
  <si>
    <t>3</t>
  </si>
  <si>
    <t>113107323</t>
  </si>
  <si>
    <t>Odstranění podkladu z kameniva drceného tl 300 mm strojně pl do 50 m2</t>
  </si>
  <si>
    <t>1597255556</t>
  </si>
  <si>
    <t>113107336</t>
  </si>
  <si>
    <t>Odstranění podkladu z betonu vyztuženého sítěmi tl přes 100 do 150 mm strojně pl do 50 m2</t>
  </si>
  <si>
    <t>-137221649</t>
  </si>
  <si>
    <t>5</t>
  </si>
  <si>
    <t>121151103</t>
  </si>
  <si>
    <t>Sejmutí ornice plochy do 100 m2 tl vrstvy do 200 mm strojně</t>
  </si>
  <si>
    <t>431154201</t>
  </si>
  <si>
    <t>VV</t>
  </si>
  <si>
    <t>55,0</t>
  </si>
  <si>
    <t>6</t>
  </si>
  <si>
    <t>131251103</t>
  </si>
  <si>
    <t>Hloubení jam nezapažených v hornině třídy těžitelnosti I, skupiny 3 objem do 100 m3 strojně</t>
  </si>
  <si>
    <t>m3</t>
  </si>
  <si>
    <t>2010517116</t>
  </si>
  <si>
    <t>"výkop pro kontejner"</t>
  </si>
  <si>
    <t>47,0</t>
  </si>
  <si>
    <t>Součet</t>
  </si>
  <si>
    <t>7</t>
  </si>
  <si>
    <t>132212121</t>
  </si>
  <si>
    <t>Hloubení zapažených rýh šířky do 800 mm v soudržných horninách třídy těžitelnosti I skupiny 3 ručně</t>
  </si>
  <si>
    <t>1858536558</t>
  </si>
  <si>
    <t>dokopání pro obrubníky</t>
  </si>
  <si>
    <t>0,3*0,1*20,0</t>
  </si>
  <si>
    <t>0,4*0,15*14,0</t>
  </si>
  <si>
    <t>8</t>
  </si>
  <si>
    <t>162301501</t>
  </si>
  <si>
    <t>Vodorovné přemístění křovin do 5 km D kmene do 100 mm</t>
  </si>
  <si>
    <t>60567001</t>
  </si>
  <si>
    <t>9</t>
  </si>
  <si>
    <t>162651112</t>
  </si>
  <si>
    <t>Vodorovné přemístění do 5000 m výkopku/sypaniny z horniny třídy těžitelnosti I, skupiny 1 až 3</t>
  </si>
  <si>
    <t>-188137705</t>
  </si>
  <si>
    <t>"odvoz na mezideponíí"            or1*0,15</t>
  </si>
  <si>
    <t>"dovoz ornice  z mezideponie"   or2*0,15</t>
  </si>
  <si>
    <t>10</t>
  </si>
  <si>
    <t>162751117</t>
  </si>
  <si>
    <t>Vodorovné přemístění do 10000 m výkopku/sypaniny z horniny třídy těžitelnosti I, skupiny 1 až 3</t>
  </si>
  <si>
    <t>-1584489775</t>
  </si>
  <si>
    <t>odvoz přebytečné zeminy</t>
  </si>
  <si>
    <t>j+r</t>
  </si>
  <si>
    <t>11</t>
  </si>
  <si>
    <t>162751119</t>
  </si>
  <si>
    <t>Příplatek k vodorovnému přemístění výkopku/sypaniny z horniny třídy těžitelnosti I, skupiny 1 až 3 ZKD 1000 m přes 10000 m</t>
  </si>
  <si>
    <t>-2116542532</t>
  </si>
  <si>
    <t>o*10</t>
  </si>
  <si>
    <t>12</t>
  </si>
  <si>
    <t>167151101</t>
  </si>
  <si>
    <t>Nakládání výkopku z hornin třídy těžitelnosti I, skupiny 1 až 3 do 100 m3</t>
  </si>
  <si>
    <t>-1438071410</t>
  </si>
  <si>
    <t>"naložení ornice pro rozprostření"   or2*0,15</t>
  </si>
  <si>
    <t>13</t>
  </si>
  <si>
    <t>171251201</t>
  </si>
  <si>
    <t>Uložení sypaniny na skládky nebo meziskládky</t>
  </si>
  <si>
    <t>265183808</t>
  </si>
  <si>
    <t>14</t>
  </si>
  <si>
    <t>171201231</t>
  </si>
  <si>
    <t>Poplatek za uložení zeminy a kamení na recyklační skládce (skládkovné) kód odpadu 17 05 04</t>
  </si>
  <si>
    <t>t</t>
  </si>
  <si>
    <t>-1905334770</t>
  </si>
  <si>
    <t>o*1,67</t>
  </si>
  <si>
    <t>174101101</t>
  </si>
  <si>
    <t>Zásyp jam, šachet rýh nebo kolem objektů sypaninou se zhutněním</t>
  </si>
  <si>
    <t>626377544</t>
  </si>
  <si>
    <t xml:space="preserve">"zásyp kontejnerů štěrkem "   </t>
  </si>
  <si>
    <t>19,0</t>
  </si>
  <si>
    <t>16</t>
  </si>
  <si>
    <t>M</t>
  </si>
  <si>
    <t>58344197</t>
  </si>
  <si>
    <t>štěrkodrť frakce 0/63</t>
  </si>
  <si>
    <t>2005209645</t>
  </si>
  <si>
    <t>17</t>
  </si>
  <si>
    <t>175101210</t>
  </si>
  <si>
    <t>Prosetí zemin schopných zúrodnění - ornice</t>
  </si>
  <si>
    <t>955550935</t>
  </si>
  <si>
    <t>or2*0,15</t>
  </si>
  <si>
    <t>18</t>
  </si>
  <si>
    <t>181311103</t>
  </si>
  <si>
    <t>Rozprostření ornice tl vrstvy do 200 mm v rovině nebo ve svahu do 1:5 ručně</t>
  </si>
  <si>
    <t>-1006574066</t>
  </si>
  <si>
    <t>"rozprostření ornice "   40,0</t>
  </si>
  <si>
    <t>181951112</t>
  </si>
  <si>
    <t>Úprava pláně v hornině třídy těžitelnosti I, skupiny 1 až 3 se zhutněním</t>
  </si>
  <si>
    <t>-2098827633</t>
  </si>
  <si>
    <t>20</t>
  </si>
  <si>
    <t>183403153</t>
  </si>
  <si>
    <t>Obdělání půdy hrabáním v rovině a svahu do 1:5</t>
  </si>
  <si>
    <t>350289501</t>
  </si>
  <si>
    <t>184701112</t>
  </si>
  <si>
    <t>Výsadba živého plotu s balem v rovině a svahu do 1:5</t>
  </si>
  <si>
    <t>kus</t>
  </si>
  <si>
    <t>703469281</t>
  </si>
  <si>
    <t>22</t>
  </si>
  <si>
    <t>RMAT0001</t>
  </si>
  <si>
    <t>keřový porost v=1,0-1,5m</t>
  </si>
  <si>
    <t>-82484242</t>
  </si>
  <si>
    <t>23</t>
  </si>
  <si>
    <t>184911431</t>
  </si>
  <si>
    <t>Mulčování rostlin kůrou tl přes 0,1 do 0,15 m v rovině a svahu do 1:5</t>
  </si>
  <si>
    <t>-177776008</t>
  </si>
  <si>
    <t>24</t>
  </si>
  <si>
    <t>10391100</t>
  </si>
  <si>
    <t>kůra mulčovací VL</t>
  </si>
  <si>
    <t>1820788678</t>
  </si>
  <si>
    <t>22*0,153 'Přepočtené koeficientem množství</t>
  </si>
  <si>
    <t>25</t>
  </si>
  <si>
    <t>185804511.1</t>
  </si>
  <si>
    <t>Mechanické odplevelení</t>
  </si>
  <si>
    <t>-647426365</t>
  </si>
  <si>
    <t>Komunikace pozemní</t>
  </si>
  <si>
    <t>26</t>
  </si>
  <si>
    <t>564831111</t>
  </si>
  <si>
    <t>Podklad ze štěrkodrtě ŠD plochy přes 100 m2 tl 100 mm</t>
  </si>
  <si>
    <t>1106151442</t>
  </si>
  <si>
    <t>pod obrubníky</t>
  </si>
  <si>
    <t>0,3*20,0</t>
  </si>
  <si>
    <t>0,4*14,0</t>
  </si>
  <si>
    <t>27</t>
  </si>
  <si>
    <t>564871111</t>
  </si>
  <si>
    <t>Podklad ze štěrkodrtě ŠD tl 250 mm</t>
  </si>
  <si>
    <t>-1610261648</t>
  </si>
  <si>
    <t>28</t>
  </si>
  <si>
    <t>596212211</t>
  </si>
  <si>
    <t>Kladení zámkové dlažby pozemních komunikací tl 80 mm skupiny A pl do 100 m2</t>
  </si>
  <si>
    <t>-62202590</t>
  </si>
  <si>
    <t>29</t>
  </si>
  <si>
    <t>59245020</t>
  </si>
  <si>
    <t>dlažba skladebná betonová 200x100x80mm přírodní</t>
  </si>
  <si>
    <t>813436825</t>
  </si>
  <si>
    <t>32*1,05</t>
  </si>
  <si>
    <t>Úpravy povrchů, podlahy a osazování výplní</t>
  </si>
  <si>
    <t>30</t>
  </si>
  <si>
    <t>631311124</t>
  </si>
  <si>
    <t>Mazanina tl do 120 mm z betonu prostého bez zvýšených nároků na prostředí tř. C 16/20</t>
  </si>
  <si>
    <t>-1234754525</t>
  </si>
  <si>
    <t>podkladní beton+obetonování</t>
  </si>
  <si>
    <t>5,0</t>
  </si>
  <si>
    <t>31</t>
  </si>
  <si>
    <t>631351101</t>
  </si>
  <si>
    <t>Zřízení bednění rýh a hran v podlahách</t>
  </si>
  <si>
    <t>1998031077</t>
  </si>
  <si>
    <t>3,14*2,2*0,2*3</t>
  </si>
  <si>
    <t>3,14*2,0*0,2</t>
  </si>
  <si>
    <t>32</t>
  </si>
  <si>
    <t>631351102</t>
  </si>
  <si>
    <t>Odstranění bednění rýh a hran v podlahách</t>
  </si>
  <si>
    <t>-864921606</t>
  </si>
  <si>
    <t>33</t>
  </si>
  <si>
    <t>631361821</t>
  </si>
  <si>
    <t>Výztuž mazanin betonářskou ocelí 10 505</t>
  </si>
  <si>
    <t>-558915540</t>
  </si>
  <si>
    <t>10*0,001</t>
  </si>
  <si>
    <t>34</t>
  </si>
  <si>
    <t>635111215</t>
  </si>
  <si>
    <t>Násyp pod podlahy ze štěrkopísku se zhutněním</t>
  </si>
  <si>
    <t>501784974</t>
  </si>
  <si>
    <t>pod kontejnery</t>
  </si>
  <si>
    <t>3,0</t>
  </si>
  <si>
    <t>Ostatní konstrukce a práce, bourání</t>
  </si>
  <si>
    <t>35</t>
  </si>
  <si>
    <t>916131113</t>
  </si>
  <si>
    <t>Osazení silničního obrubníku betonového ležatého s boční opěrou do lože z betonu prostého</t>
  </si>
  <si>
    <t>m</t>
  </si>
  <si>
    <t>-1055483859</t>
  </si>
  <si>
    <t>36</t>
  </si>
  <si>
    <t>59217029</t>
  </si>
  <si>
    <t>obrubník betonový silniční nájezdový 1000x150x150mm</t>
  </si>
  <si>
    <t>693621133</t>
  </si>
  <si>
    <t>14*1,02 'Přepočtené koeficientem množství</t>
  </si>
  <si>
    <t>37</t>
  </si>
  <si>
    <t>916231213</t>
  </si>
  <si>
    <t>Osazení chodníkového obrubníku betonového stojatého s boční opěrou do lože z betonu prostého</t>
  </si>
  <si>
    <t>-937453150</t>
  </si>
  <si>
    <t>38</t>
  </si>
  <si>
    <t>59217017</t>
  </si>
  <si>
    <t>obrubník betonový chodníkový 1000x100x250mm</t>
  </si>
  <si>
    <t>-1665556320</t>
  </si>
  <si>
    <t>39</t>
  </si>
  <si>
    <t>916991121</t>
  </si>
  <si>
    <t>Lože pod obrubníky, krajníky nebo obruby z dlažebních kostek z betonu prostého</t>
  </si>
  <si>
    <t>911391999</t>
  </si>
  <si>
    <t>939326R1</t>
  </si>
  <si>
    <t>D + M kontejneru 1,5m3 na tříděný odpad -sklo,směsné sklo, vč.osazení vhozu,obkladu,kompletace</t>
  </si>
  <si>
    <t>21278931</t>
  </si>
  <si>
    <t>41</t>
  </si>
  <si>
    <t>939326R2</t>
  </si>
  <si>
    <t>D + M kontejneru 3m3, vč.osazení vhozu,obkladu,kompletace</t>
  </si>
  <si>
    <t>84620429</t>
  </si>
  <si>
    <t>997</t>
  </si>
  <si>
    <t>Přesun sutě</t>
  </si>
  <si>
    <t>42</t>
  </si>
  <si>
    <t>997221551</t>
  </si>
  <si>
    <t>Vodorovná doprava suti ze sypkých materiálů do 1 km</t>
  </si>
  <si>
    <t>1015033647</t>
  </si>
  <si>
    <t>43</t>
  </si>
  <si>
    <t>997221559</t>
  </si>
  <si>
    <t>Příplatek ZKD 1 km u vodorovné dopravy suti ze sypkých materiálů</t>
  </si>
  <si>
    <t>120466581</t>
  </si>
  <si>
    <t>sut1*19</t>
  </si>
  <si>
    <t>44</t>
  </si>
  <si>
    <t>997221561</t>
  </si>
  <si>
    <t>Vodorovná doprava suti z kusových materiálů do 1 km</t>
  </si>
  <si>
    <t>-349835763</t>
  </si>
  <si>
    <t>23,1-sut1</t>
  </si>
  <si>
    <t>45</t>
  </si>
  <si>
    <t>997221569</t>
  </si>
  <si>
    <t>Příplatek ZKD 1 km u vodorovné dopravy suti z kusových materiálů</t>
  </si>
  <si>
    <t>213046506</t>
  </si>
  <si>
    <t>sut2*19</t>
  </si>
  <si>
    <t>46</t>
  </si>
  <si>
    <t>997221611</t>
  </si>
  <si>
    <t>Nakládání suti na dopravní prostředky pro vodorovnou dopravu</t>
  </si>
  <si>
    <t>341105093</t>
  </si>
  <si>
    <t>997221625</t>
  </si>
  <si>
    <t>Poplatek za uložení na skládce (skládkovné) stavebního odpadu železobetonového kód odpadu 17 01 01</t>
  </si>
  <si>
    <t>1527953923</t>
  </si>
  <si>
    <t>48</t>
  </si>
  <si>
    <t>997221873</t>
  </si>
  <si>
    <t>Poplatek za uložení stavebního odpadu na recyklační skládce (skládkovné) zeminy a kamení zatříděného do Katalogu odpadů pod kódem 17 05 04</t>
  </si>
  <si>
    <t>1629032602</t>
  </si>
  <si>
    <t>998</t>
  </si>
  <si>
    <t>Přesun hmot</t>
  </si>
  <si>
    <t>49</t>
  </si>
  <si>
    <t>998223011</t>
  </si>
  <si>
    <t>Přesun hmot pro pozemní komunikace s krytem dlážděným</t>
  </si>
  <si>
    <t>-442693191</t>
  </si>
  <si>
    <t>sut</t>
  </si>
  <si>
    <t>66</t>
  </si>
  <si>
    <t>or</t>
  </si>
  <si>
    <t>70</t>
  </si>
  <si>
    <t>60</t>
  </si>
  <si>
    <t>1,5</t>
  </si>
  <si>
    <t>02 - Oprava komunikace</t>
  </si>
  <si>
    <t>M - Práce a dodávky M</t>
  </si>
  <si>
    <t xml:space="preserve">    46-M - Zemní práce při extr.mont.pracích</t>
  </si>
  <si>
    <t>113107163</t>
  </si>
  <si>
    <t>Odstranění podkladu z kameniva drceného tl přes 200 do 300 mm strojně pl přes 50 do 200 m2</t>
  </si>
  <si>
    <t>-1531884525</t>
  </si>
  <si>
    <t>113107176</t>
  </si>
  <si>
    <t>Odstranění podkladu z betonu vyztuženého sítěmi tl přes 100 do 150 mm strojně pl přes 50 do 200 m2</t>
  </si>
  <si>
    <t>918667153</t>
  </si>
  <si>
    <t>113107182</t>
  </si>
  <si>
    <t>Odstranění podkladu živičného tl přes 50 do 100 mm strojně pl přes 50 do 200 m2</t>
  </si>
  <si>
    <t>-666266109</t>
  </si>
  <si>
    <t>387351495</t>
  </si>
  <si>
    <t>122252203</t>
  </si>
  <si>
    <t>Odkopávky a prokopávky nezapažené pro silnice a dálnice v hornině třídy těžitelnosti I objem do 100 m3 strojně</t>
  </si>
  <si>
    <t>1321941862</t>
  </si>
  <si>
    <t>30,0</t>
  </si>
  <si>
    <t>162351104</t>
  </si>
  <si>
    <t>Vodorovné přemístění přes 500 do 1000 m výkopku/sypaniny z horniny třídy těžitelnosti I skupiny 1 až 3</t>
  </si>
  <si>
    <t>-1987199403</t>
  </si>
  <si>
    <t>odvoz zeminy a ornice na meziskládku</t>
  </si>
  <si>
    <t>or*0,15</t>
  </si>
  <si>
    <t>dovoz ornice a zeminy pro zásypy a rozprostření</t>
  </si>
  <si>
    <t>or1*0,15</t>
  </si>
  <si>
    <t>Vodorovné přemístění přes 9 000 do 10000 m výkopku/sypaniny z horniny třídy těžitelnosti I skupiny 1 až 3</t>
  </si>
  <si>
    <t>-559705149</t>
  </si>
  <si>
    <t>-118021269</t>
  </si>
  <si>
    <t>odvoz přebytečné ornice</t>
  </si>
  <si>
    <t>-or1*0,15</t>
  </si>
  <si>
    <t>Příplatek k vodorovnému přemístění výkopku/sypaniny z horniny třídy těžitelnosti I skupiny 1 až 3 ZKD 1000 m přes 10000 m</t>
  </si>
  <si>
    <t>2086833238</t>
  </si>
  <si>
    <t>j*10</t>
  </si>
  <si>
    <t>Nakládání výkopku z hornin třídy těžitelnosti I skupiny 1 až 3 do 100 m3</t>
  </si>
  <si>
    <t>-1786379522</t>
  </si>
  <si>
    <t>ornice zeminy</t>
  </si>
  <si>
    <t>-808803062</t>
  </si>
  <si>
    <t>j*2,0</t>
  </si>
  <si>
    <t>-1414373890</t>
  </si>
  <si>
    <t>181152302</t>
  </si>
  <si>
    <t>Úprava pláně pro silnice a dálnice v zářezech se zhutněním  45MPa</t>
  </si>
  <si>
    <t>-523872149</t>
  </si>
  <si>
    <t>1679855804</t>
  </si>
  <si>
    <t>60,0</t>
  </si>
  <si>
    <t>181411131</t>
  </si>
  <si>
    <t>Založení parkového trávníku výsevem pl do 1000 m2 v rovině a ve svahu do 1:5</t>
  </si>
  <si>
    <t>-1279860669</t>
  </si>
  <si>
    <t>00572410</t>
  </si>
  <si>
    <t>osivo směs travní parková</t>
  </si>
  <si>
    <t>kg</t>
  </si>
  <si>
    <t>-1031398103</t>
  </si>
  <si>
    <t>60*0,02 'Přepočtené koeficientem množství</t>
  </si>
  <si>
    <t>-896212850</t>
  </si>
  <si>
    <t>183403161</t>
  </si>
  <si>
    <t>Obdělání půdy válením v rovině a svahu do 1:5</t>
  </si>
  <si>
    <t>-684444264</t>
  </si>
  <si>
    <t>184802111.1</t>
  </si>
  <si>
    <t>mechanické odplevelení před založením trávníku</t>
  </si>
  <si>
    <t>1281891773</t>
  </si>
  <si>
    <t>564761111</t>
  </si>
  <si>
    <t>Podklad z kameniva hrubého drceného vel. 32-63 mm plochy přes 100 m2 tl 200 mm</t>
  </si>
  <si>
    <t>-758946525</t>
  </si>
  <si>
    <t>564831011</t>
  </si>
  <si>
    <t>Podklad ze štěrkodrtě ŠD plochy do 100 m2 tl 100 mm</t>
  </si>
  <si>
    <t>1981832174</t>
  </si>
  <si>
    <t>pod obrubník</t>
  </si>
  <si>
    <t>58,0*0,4</t>
  </si>
  <si>
    <t>564851111</t>
  </si>
  <si>
    <t>Podklad ze štěrkodrtě ŠD plochy přes 100 m2 tl 150 mm</t>
  </si>
  <si>
    <t>1519945534</t>
  </si>
  <si>
    <t>565165122</t>
  </si>
  <si>
    <t>Asfaltový beton vrstva podkladní ACP 16 (obalované kamenivo OKS) tl 90 mm š přes 3 m</t>
  </si>
  <si>
    <t>921604742</t>
  </si>
  <si>
    <t>573231111</t>
  </si>
  <si>
    <t>Postřik živičný spojovací ze silniční emulze v množství 0,70 kg/m2</t>
  </si>
  <si>
    <t>1694813463</t>
  </si>
  <si>
    <t>115,000*2</t>
  </si>
  <si>
    <t>577134121</t>
  </si>
  <si>
    <t>Asfaltový beton vrstva obrusná ACO 11 (ABS) tř. I tl 40 mm š přes 3 m z nemodifikovaného asfaltu</t>
  </si>
  <si>
    <t>-1265304414</t>
  </si>
  <si>
    <t>577155122</t>
  </si>
  <si>
    <t>Asfaltový beton vrstva ložní ACL 16 (ABH) tl 60 mm š přes 3 m z nemodifikovaného asfaltu</t>
  </si>
  <si>
    <t>-1163307842</t>
  </si>
  <si>
    <t>599141111</t>
  </si>
  <si>
    <t>Vyplnění spár mezi silničními dílci živičnou zálivkou</t>
  </si>
  <si>
    <t>601474577</t>
  </si>
  <si>
    <t>470898890</t>
  </si>
  <si>
    <t>"nájezdový"    58</t>
  </si>
  <si>
    <t>-1615964389</t>
  </si>
  <si>
    <t>58*1,02 'Přepočtené koeficientem množství</t>
  </si>
  <si>
    <t>-1335712497</t>
  </si>
  <si>
    <t>58,0*0,4*0,15</t>
  </si>
  <si>
    <t>919735112</t>
  </si>
  <si>
    <t>Řezání stávajícího živičného krytu hl přes 50 do 100 mm</t>
  </si>
  <si>
    <t>1321773898</t>
  </si>
  <si>
    <t>906903331</t>
  </si>
  <si>
    <t>99,0-33,0</t>
  </si>
  <si>
    <t>-237443626</t>
  </si>
  <si>
    <t>sut*19</t>
  </si>
  <si>
    <t>207300780</t>
  </si>
  <si>
    <t>1170608648</t>
  </si>
  <si>
    <t>33,0*19</t>
  </si>
  <si>
    <t>1649541918</t>
  </si>
  <si>
    <t>-1736511087</t>
  </si>
  <si>
    <t>997221645</t>
  </si>
  <si>
    <t>Poplatek za uložení na skládce (skládkovné) odpadu asfaltového bez dehtu kód odpadu 17 03 02</t>
  </si>
  <si>
    <t>-1250010102</t>
  </si>
  <si>
    <t>-938910561</t>
  </si>
  <si>
    <t>998225111</t>
  </si>
  <si>
    <t>Přesun hmot pro pozemní komunikace s krytem z kamene, monolitickým betonovým nebo živičným</t>
  </si>
  <si>
    <t>1264078361</t>
  </si>
  <si>
    <t>Práce a dodávky M</t>
  </si>
  <si>
    <t>46-M</t>
  </si>
  <si>
    <t>Zemní práce při extr.mont.pracích</t>
  </si>
  <si>
    <t>460161172</t>
  </si>
  <si>
    <t>Hloubení kabelových rýh ručně š 35 cm hl 80 cm v hornině tř I skupiny 3</t>
  </si>
  <si>
    <t>64</t>
  </si>
  <si>
    <t>1452675081</t>
  </si>
  <si>
    <t>460431182</t>
  </si>
  <si>
    <t>Zásyp kabelových rýh ručně se zhutněním š 35 cm hl 80 cm z horniny tř I skupiny 3</t>
  </si>
  <si>
    <t>-1586476749</t>
  </si>
  <si>
    <t>460661111</t>
  </si>
  <si>
    <t>Kabelové lože z písku pro kabely nn bez zakrytí š lože do 35 cm</t>
  </si>
  <si>
    <t>710512146</t>
  </si>
  <si>
    <t>460671112</t>
  </si>
  <si>
    <t>Výstražná fólie pro krytí kabelů šířky 25 cm</t>
  </si>
  <si>
    <t>818643301</t>
  </si>
  <si>
    <t>460791116</t>
  </si>
  <si>
    <t>Montáž trubek ochranných plastových uložených volně do rýhy tuhých D přes 133 do 172 mm</t>
  </si>
  <si>
    <t>-735031379</t>
  </si>
  <si>
    <t>34571099</t>
  </si>
  <si>
    <t>trubka elektroinstalační dělená (chránička) D 138/160mm, HDPE</t>
  </si>
  <si>
    <t>128</t>
  </si>
  <si>
    <t>-409974710</t>
  </si>
  <si>
    <t>469981111</t>
  </si>
  <si>
    <t>Přesun hmot pro pomocné stavební práce při elektromotážích</t>
  </si>
  <si>
    <t>707430618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</si>
  <si>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</si>
  <si>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</si>
  <si>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</si>
  <si>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</si>
  <si>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</si>
  <si>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</si>
  <si>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</si>
  <si>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</si>
  <si>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</si>
  <si>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</si>
  <si>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</si>
  <si>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</si>
  <si>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-1416864977</t>
  </si>
  <si>
    <t>012203000</t>
  </si>
  <si>
    <t>Geodetické práce při provádění stavby</t>
  </si>
  <si>
    <t>-1928701981</t>
  </si>
  <si>
    <t>012303000</t>
  </si>
  <si>
    <t>Geodetické práce po výstavbě</t>
  </si>
  <si>
    <t>1509803160</t>
  </si>
  <si>
    <t>VRN2</t>
  </si>
  <si>
    <t>Příprava staveniště</t>
  </si>
  <si>
    <t>020001000</t>
  </si>
  <si>
    <t>-1388392307</t>
  </si>
  <si>
    <t>VRN3</t>
  </si>
  <si>
    <t>Zařízení staveniště</t>
  </si>
  <si>
    <t>030001000</t>
  </si>
  <si>
    <t>-1181549887</t>
  </si>
  <si>
    <t>SEZNAM FIGUR</t>
  </si>
  <si>
    <t>Výměra</t>
  </si>
  <si>
    <t xml:space="preserve"> 01</t>
  </si>
  <si>
    <t>dl2</t>
  </si>
  <si>
    <t>57</t>
  </si>
  <si>
    <t>Použití figury:</t>
  </si>
  <si>
    <t xml:space="preserve"> 02</t>
  </si>
  <si>
    <t>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</si>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</sst>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>
      <selection activeCell="V10" sqref="V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3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08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20"/>
      <c r="BE5" s="20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20"/>
      <c r="BE6" s="20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6"/>
      <c r="BS8" s="17" t="s">
        <v>6</v>
      </c>
    </row>
    <row r="9" spans="2:71" s="1" customFormat="1" ht="14.45" customHeight="1">
      <c r="B9" s="20"/>
      <c r="AR9" s="20"/>
      <c r="BE9" s="20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06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06"/>
      <c r="BS11" s="17" t="s">
        <v>6</v>
      </c>
    </row>
    <row r="12" spans="2:71" s="1" customFormat="1" ht="6.95" customHeight="1">
      <c r="B12" s="20"/>
      <c r="AR12" s="20"/>
      <c r="BE12" s="206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06"/>
      <c r="BS13" s="17" t="s">
        <v>6</v>
      </c>
    </row>
    <row r="14" spans="2:71" ht="12.75">
      <c r="B14" s="20"/>
      <c r="E14" s="211" t="s">
        <v>29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7" t="s">
        <v>27</v>
      </c>
      <c r="AN14" s="29" t="s">
        <v>29</v>
      </c>
      <c r="AR14" s="20"/>
      <c r="BE14" s="206"/>
      <c r="BS14" s="17" t="s">
        <v>6</v>
      </c>
    </row>
    <row r="15" spans="2:71" s="1" customFormat="1" ht="6.95" customHeight="1">
      <c r="B15" s="20"/>
      <c r="AR15" s="20"/>
      <c r="BE15" s="206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0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06"/>
      <c r="BS17" s="17" t="s">
        <v>32</v>
      </c>
    </row>
    <row r="18" spans="2:71" s="1" customFormat="1" ht="6.95" customHeight="1">
      <c r="B18" s="20"/>
      <c r="AR18" s="20"/>
      <c r="BE18" s="206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06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06"/>
      <c r="BS20" s="17" t="s">
        <v>32</v>
      </c>
    </row>
    <row r="21" spans="2:57" s="1" customFormat="1" ht="6.95" customHeight="1">
      <c r="B21" s="20"/>
      <c r="AR21" s="20"/>
      <c r="BE21" s="206"/>
    </row>
    <row r="22" spans="2:57" s="1" customFormat="1" ht="12" customHeight="1">
      <c r="B22" s="20"/>
      <c r="D22" s="27" t="s">
        <v>35</v>
      </c>
      <c r="AR22" s="20"/>
      <c r="BE22" s="206"/>
    </row>
    <row r="23" spans="2:57" s="1" customFormat="1" ht="16.5" customHeight="1">
      <c r="B23" s="20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0"/>
      <c r="BE23" s="206"/>
    </row>
    <row r="24" spans="2:57" s="1" customFormat="1" ht="6.95" customHeight="1">
      <c r="B24" s="20"/>
      <c r="AR24" s="20"/>
      <c r="BE24" s="20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4">
        <f>ROUND(AG94,2)</f>
        <v>0</v>
      </c>
      <c r="AL26" s="215"/>
      <c r="AM26" s="215"/>
      <c r="AN26" s="215"/>
      <c r="AO26" s="215"/>
      <c r="AP26" s="32"/>
      <c r="AQ26" s="32"/>
      <c r="AR26" s="33"/>
      <c r="BE26" s="20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6" t="s">
        <v>37</v>
      </c>
      <c r="M28" s="216"/>
      <c r="N28" s="216"/>
      <c r="O28" s="216"/>
      <c r="P28" s="216"/>
      <c r="Q28" s="32"/>
      <c r="R28" s="32"/>
      <c r="S28" s="32"/>
      <c r="T28" s="32"/>
      <c r="U28" s="32"/>
      <c r="V28" s="32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F28" s="32"/>
      <c r="AG28" s="32"/>
      <c r="AH28" s="32"/>
      <c r="AI28" s="32"/>
      <c r="AJ28" s="32"/>
      <c r="AK28" s="216" t="s">
        <v>39</v>
      </c>
      <c r="AL28" s="216"/>
      <c r="AM28" s="216"/>
      <c r="AN28" s="216"/>
      <c r="AO28" s="216"/>
      <c r="AP28" s="32"/>
      <c r="AQ28" s="32"/>
      <c r="AR28" s="33"/>
      <c r="BE28" s="206"/>
    </row>
    <row r="29" spans="2:57" s="3" customFormat="1" ht="14.45" customHeight="1">
      <c r="B29" s="37"/>
      <c r="D29" s="27" t="s">
        <v>40</v>
      </c>
      <c r="F29" s="27" t="s">
        <v>41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7"/>
      <c r="BE29" s="207"/>
    </row>
    <row r="30" spans="2:57" s="3" customFormat="1" ht="14.45" customHeight="1">
      <c r="B30" s="37"/>
      <c r="F30" s="27" t="s">
        <v>42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7"/>
      <c r="BE30" s="207"/>
    </row>
    <row r="31" spans="2:57" s="3" customFormat="1" ht="14.45" customHeight="1" hidden="1">
      <c r="B31" s="37"/>
      <c r="F31" s="27" t="s">
        <v>43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7"/>
      <c r="BE31" s="207"/>
    </row>
    <row r="32" spans="2:57" s="3" customFormat="1" ht="14.45" customHeight="1" hidden="1">
      <c r="B32" s="37"/>
      <c r="F32" s="27" t="s">
        <v>44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7"/>
      <c r="BE32" s="207"/>
    </row>
    <row r="33" spans="2:57" s="3" customFormat="1" ht="14.45" customHeight="1" hidden="1">
      <c r="B33" s="37"/>
      <c r="F33" s="27" t="s">
        <v>45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7"/>
      <c r="BE33" s="20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0" t="s">
        <v>48</v>
      </c>
      <c r="Y35" s="221"/>
      <c r="Z35" s="221"/>
      <c r="AA35" s="221"/>
      <c r="AB35" s="221"/>
      <c r="AC35" s="40"/>
      <c r="AD35" s="40"/>
      <c r="AE35" s="40"/>
      <c r="AF35" s="40"/>
      <c r="AG35" s="40"/>
      <c r="AH35" s="40"/>
      <c r="AI35" s="40"/>
      <c r="AJ35" s="40"/>
      <c r="AK35" s="222">
        <f>SUM(AK26:AK33)</f>
        <v>0</v>
      </c>
      <c r="AL35" s="221"/>
      <c r="AM35" s="221"/>
      <c r="AN35" s="221"/>
      <c r="AO35" s="22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>
        <f>K5</f>
        <v>0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Kontejnerové stanoviště na ulici Nerudova,Valašské Meziříčí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Valašské Meziříčí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6. 3. 2022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Valašské Meziříčí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27" t="str">
        <f>IF(E17="","",E17)</f>
        <v>LZ-PROJEKT plus s.r.o.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27" t="str">
        <f>IF(E20="","",E20)</f>
        <v>Fajfrová Irena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1">
        <f>ROUND(SUM(AG95:AG97),2)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0" t="s">
        <v>81</v>
      </c>
      <c r="E95" s="240"/>
      <c r="F95" s="240"/>
      <c r="G95" s="240"/>
      <c r="H95" s="240"/>
      <c r="I95" s="82"/>
      <c r="J95" s="240" t="s">
        <v>82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'01 - Kontejnerová stanoviště'!J30</f>
        <v>0</v>
      </c>
      <c r="AH95" s="239"/>
      <c r="AI95" s="239"/>
      <c r="AJ95" s="239"/>
      <c r="AK95" s="239"/>
      <c r="AL95" s="239"/>
      <c r="AM95" s="239"/>
      <c r="AN95" s="238">
        <f>SUM(AG95,AT95)</f>
        <v>0</v>
      </c>
      <c r="AO95" s="239"/>
      <c r="AP95" s="239"/>
      <c r="AQ95" s="83" t="s">
        <v>83</v>
      </c>
      <c r="AR95" s="80"/>
      <c r="AS95" s="84">
        <v>0</v>
      </c>
      <c r="AT95" s="85">
        <f>ROUND(SUM(AV95:AW95),2)</f>
        <v>0</v>
      </c>
      <c r="AU95" s="86">
        <f>'01 - Kontejnerová stanoviště'!P123</f>
        <v>0</v>
      </c>
      <c r="AV95" s="85">
        <f>'01 - Kontejnerová stanoviště'!J33</f>
        <v>0</v>
      </c>
      <c r="AW95" s="85">
        <f>'01 - Kontejnerová stanoviště'!J34</f>
        <v>0</v>
      </c>
      <c r="AX95" s="85">
        <f>'01 - Kontejnerová stanoviště'!J35</f>
        <v>0</v>
      </c>
      <c r="AY95" s="85">
        <f>'01 - Kontejnerová stanoviště'!J36</f>
        <v>0</v>
      </c>
      <c r="AZ95" s="85">
        <f>'01 - Kontejnerová stanoviště'!F33</f>
        <v>0</v>
      </c>
      <c r="BA95" s="85">
        <f>'01 - Kontejnerová stanoviště'!F34</f>
        <v>0</v>
      </c>
      <c r="BB95" s="85">
        <f>'01 - Kontejnerová stanoviště'!F35</f>
        <v>0</v>
      </c>
      <c r="BC95" s="85">
        <f>'01 - Kontejnerová stanoviště'!F36</f>
        <v>0</v>
      </c>
      <c r="BD95" s="87">
        <f>'01 - Kontejnerová stanoviště'!F37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6.5" customHeight="1">
      <c r="A96" s="79" t="s">
        <v>80</v>
      </c>
      <c r="B96" s="80"/>
      <c r="C96" s="81"/>
      <c r="D96" s="240" t="s">
        <v>87</v>
      </c>
      <c r="E96" s="240"/>
      <c r="F96" s="240"/>
      <c r="G96" s="240"/>
      <c r="H96" s="240"/>
      <c r="I96" s="82"/>
      <c r="J96" s="240" t="s">
        <v>88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'02 - Oprava komunikace'!J30</f>
        <v>0</v>
      </c>
      <c r="AH96" s="239"/>
      <c r="AI96" s="239"/>
      <c r="AJ96" s="239"/>
      <c r="AK96" s="239"/>
      <c r="AL96" s="239"/>
      <c r="AM96" s="239"/>
      <c r="AN96" s="238">
        <f>SUM(AG96,AT96)</f>
        <v>0</v>
      </c>
      <c r="AO96" s="239"/>
      <c r="AP96" s="239"/>
      <c r="AQ96" s="83" t="s">
        <v>83</v>
      </c>
      <c r="AR96" s="80"/>
      <c r="AS96" s="84">
        <v>0</v>
      </c>
      <c r="AT96" s="85">
        <f>ROUND(SUM(AV96:AW96),2)</f>
        <v>0</v>
      </c>
      <c r="AU96" s="86">
        <f>'02 - Oprava komunikace'!P124</f>
        <v>0</v>
      </c>
      <c r="AV96" s="85">
        <f>'02 - Oprava komunikace'!J33</f>
        <v>0</v>
      </c>
      <c r="AW96" s="85">
        <f>'02 - Oprava komunikace'!J34</f>
        <v>0</v>
      </c>
      <c r="AX96" s="85">
        <f>'02 - Oprava komunikace'!J35</f>
        <v>0</v>
      </c>
      <c r="AY96" s="85">
        <f>'02 - Oprava komunikace'!J36</f>
        <v>0</v>
      </c>
      <c r="AZ96" s="85">
        <f>'02 - Oprava komunikace'!F33</f>
        <v>0</v>
      </c>
      <c r="BA96" s="85">
        <f>'02 - Oprava komunikace'!F34</f>
        <v>0</v>
      </c>
      <c r="BB96" s="85">
        <f>'02 - Oprava komunikace'!F35</f>
        <v>0</v>
      </c>
      <c r="BC96" s="85">
        <f>'02 - Oprava komunikace'!F36</f>
        <v>0</v>
      </c>
      <c r="BD96" s="87">
        <f>'02 - Oprava komunikace'!F37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6.5" customHeight="1">
      <c r="A97" s="79" t="s">
        <v>80</v>
      </c>
      <c r="B97" s="80"/>
      <c r="C97" s="81"/>
      <c r="D97" s="240" t="s">
        <v>90</v>
      </c>
      <c r="E97" s="240"/>
      <c r="F97" s="240"/>
      <c r="G97" s="240"/>
      <c r="H97" s="240"/>
      <c r="I97" s="82"/>
      <c r="J97" s="240" t="s">
        <v>91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8">
        <f>'03 - Vedlejší rozpočtové ...'!J30</f>
        <v>0</v>
      </c>
      <c r="AH97" s="239"/>
      <c r="AI97" s="239"/>
      <c r="AJ97" s="239"/>
      <c r="AK97" s="239"/>
      <c r="AL97" s="239"/>
      <c r="AM97" s="239"/>
      <c r="AN97" s="238">
        <f>SUM(AG97,AT97)</f>
        <v>0</v>
      </c>
      <c r="AO97" s="239"/>
      <c r="AP97" s="239"/>
      <c r="AQ97" s="83" t="s">
        <v>83</v>
      </c>
      <c r="AR97" s="80"/>
      <c r="AS97" s="89">
        <v>0</v>
      </c>
      <c r="AT97" s="90">
        <f>ROUND(SUM(AV97:AW97),2)</f>
        <v>0</v>
      </c>
      <c r="AU97" s="91">
        <f>'03 - Vedlejší rozpočtové ...'!P120</f>
        <v>0</v>
      </c>
      <c r="AV97" s="90">
        <f>'03 - Vedlejší rozpočtové ...'!J33</f>
        <v>0</v>
      </c>
      <c r="AW97" s="90">
        <f>'03 - Vedlejší rozpočtové ...'!J34</f>
        <v>0</v>
      </c>
      <c r="AX97" s="90">
        <f>'03 - Vedlejší rozpočtové ...'!J35</f>
        <v>0</v>
      </c>
      <c r="AY97" s="90">
        <f>'03 - Vedlejší rozpočtové ...'!J36</f>
        <v>0</v>
      </c>
      <c r="AZ97" s="90">
        <f>'03 - Vedlejší rozpočtové ...'!F33</f>
        <v>0</v>
      </c>
      <c r="BA97" s="90">
        <f>'03 - Vedlejší rozpočtové ...'!F34</f>
        <v>0</v>
      </c>
      <c r="BB97" s="90">
        <f>'03 - Vedlejší rozpočtové ...'!F35</f>
        <v>0</v>
      </c>
      <c r="BC97" s="90">
        <f>'03 - Vedlejší rozpočtové ...'!F36</f>
        <v>0</v>
      </c>
      <c r="BD97" s="92">
        <f>'03 - Vedlejší rozpočtové 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Kontejnerová stanoviště'!C2" display="/"/>
    <hyperlink ref="A96" location="'02 - Oprava komunikace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0"/>
  <sheetViews>
    <sheetView showGridLines="0" tabSelected="1" workbookViewId="0" topLeftCell="A20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3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85</v>
      </c>
      <c r="AZ2" s="93" t="s">
        <v>93</v>
      </c>
      <c r="BA2" s="93" t="s">
        <v>1</v>
      </c>
      <c r="BB2" s="93" t="s">
        <v>1</v>
      </c>
      <c r="BC2" s="93" t="s">
        <v>94</v>
      </c>
      <c r="BD2" s="93" t="s">
        <v>86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95</v>
      </c>
      <c r="BA3" s="93" t="s">
        <v>1</v>
      </c>
      <c r="BB3" s="93" t="s">
        <v>1</v>
      </c>
      <c r="BC3" s="93" t="s">
        <v>96</v>
      </c>
      <c r="BD3" s="93" t="s">
        <v>86</v>
      </c>
    </row>
    <row r="4" spans="2:56" s="1" customFormat="1" ht="24.95" customHeight="1">
      <c r="B4" s="20"/>
      <c r="D4" s="21" t="s">
        <v>97</v>
      </c>
      <c r="L4" s="20"/>
      <c r="M4" s="94" t="s">
        <v>10</v>
      </c>
      <c r="AT4" s="17" t="s">
        <v>3</v>
      </c>
      <c r="AZ4" s="93" t="s">
        <v>98</v>
      </c>
      <c r="BA4" s="93" t="s">
        <v>1</v>
      </c>
      <c r="BB4" s="93" t="s">
        <v>1</v>
      </c>
      <c r="BC4" s="93" t="s">
        <v>99</v>
      </c>
      <c r="BD4" s="93" t="s">
        <v>86</v>
      </c>
    </row>
    <row r="5" spans="2:56" s="1" customFormat="1" ht="6.95" customHeight="1">
      <c r="B5" s="20"/>
      <c r="L5" s="20"/>
      <c r="AZ5" s="93" t="s">
        <v>100</v>
      </c>
      <c r="BA5" s="93" t="s">
        <v>1</v>
      </c>
      <c r="BB5" s="93" t="s">
        <v>1</v>
      </c>
      <c r="BC5" s="93" t="s">
        <v>101</v>
      </c>
      <c r="BD5" s="93" t="s">
        <v>86</v>
      </c>
    </row>
    <row r="6" spans="2:56" s="1" customFormat="1" ht="12" customHeight="1">
      <c r="B6" s="20"/>
      <c r="D6" s="27" t="s">
        <v>16</v>
      </c>
      <c r="L6" s="20"/>
      <c r="AZ6" s="93" t="s">
        <v>102</v>
      </c>
      <c r="BA6" s="93" t="s">
        <v>1</v>
      </c>
      <c r="BB6" s="93" t="s">
        <v>1</v>
      </c>
      <c r="BC6" s="93" t="s">
        <v>103</v>
      </c>
      <c r="BD6" s="93" t="s">
        <v>86</v>
      </c>
    </row>
    <row r="7" spans="2:56" s="1" customFormat="1" ht="16.5" customHeight="1">
      <c r="B7" s="20"/>
      <c r="E7" s="244" t="str">
        <f>'Rekapitulace stavby'!K6</f>
        <v>Kontejnerové stanoviště na ulici Nerudova,Valašské Meziříčí</v>
      </c>
      <c r="F7" s="245"/>
      <c r="G7" s="245"/>
      <c r="H7" s="245"/>
      <c r="L7" s="20"/>
      <c r="AZ7" s="93" t="s">
        <v>104</v>
      </c>
      <c r="BA7" s="93" t="s">
        <v>1</v>
      </c>
      <c r="BB7" s="93" t="s">
        <v>1</v>
      </c>
      <c r="BC7" s="93" t="s">
        <v>105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107</v>
      </c>
      <c r="BA8" s="93" t="s">
        <v>1</v>
      </c>
      <c r="BB8" s="93" t="s">
        <v>1</v>
      </c>
      <c r="BC8" s="93" t="s">
        <v>108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24" t="s">
        <v>109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110</v>
      </c>
      <c r="BA9" s="93" t="s">
        <v>1</v>
      </c>
      <c r="BB9" s="93" t="s">
        <v>1</v>
      </c>
      <c r="BC9" s="93" t="s">
        <v>111</v>
      </c>
      <c r="BD9" s="93" t="s">
        <v>86</v>
      </c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08"/>
      <c r="G18" s="208"/>
      <c r="H18" s="208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ROUND((SUM(BE123:BE229)),2)</f>
        <v>0</v>
      </c>
      <c r="G33" s="32"/>
      <c r="H33" s="32"/>
      <c r="I33" s="101">
        <v>0.21</v>
      </c>
      <c r="J33" s="100">
        <f>ROUND(((SUM(BE123:BE229))*I33),2)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ROUND((SUM(BF123:BF229)),2)</f>
        <v>0</v>
      </c>
      <c r="G34" s="32"/>
      <c r="H34" s="32"/>
      <c r="I34" s="101">
        <v>0.15</v>
      </c>
      <c r="J34" s="100">
        <f>ROUND(((SUM(BF123:BF229))*I34),2)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ROUND((SUM(BG123:BG229)),2)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ROUND((SUM(BH123:BH229)),2)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ROUND((SUM(BI123:BI229)),2)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Kontejnerové stanoviště na ulici Nerudova,Valašské Meziříčí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01 - Kontejnerová stanoviště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6. 3. 2022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113</v>
      </c>
      <c r="D94" s="102"/>
      <c r="E94" s="102"/>
      <c r="F94" s="102"/>
      <c r="G94" s="102"/>
      <c r="H94" s="102"/>
      <c r="I94" s="102"/>
      <c r="J94" s="111" t="s">
        <v>114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115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116</v>
      </c>
    </row>
    <row r="97" spans="2:12" s="9" customFormat="1" ht="24.95" customHeight="1">
      <c r="B97" s="113"/>
      <c r="D97" s="114" t="s">
        <v>117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10" customFormat="1" ht="19.9" customHeight="1">
      <c r="B98" s="117"/>
      <c r="D98" s="118" t="s">
        <v>118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10" customFormat="1" ht="19.9" customHeight="1">
      <c r="B99" s="117"/>
      <c r="D99" s="118" t="s">
        <v>119</v>
      </c>
      <c r="E99" s="119"/>
      <c r="F99" s="119"/>
      <c r="G99" s="119"/>
      <c r="H99" s="119"/>
      <c r="I99" s="119"/>
      <c r="J99" s="120">
        <f>J178</f>
        <v>0</v>
      </c>
      <c r="L99" s="117"/>
    </row>
    <row r="100" spans="2:12" s="10" customFormat="1" ht="19.9" customHeight="1">
      <c r="B100" s="117"/>
      <c r="D100" s="118" t="s">
        <v>120</v>
      </c>
      <c r="E100" s="119"/>
      <c r="F100" s="119"/>
      <c r="G100" s="119"/>
      <c r="H100" s="119"/>
      <c r="I100" s="119"/>
      <c r="J100" s="120">
        <f>J188</f>
        <v>0</v>
      </c>
      <c r="L100" s="117"/>
    </row>
    <row r="101" spans="2:12" s="10" customFormat="1" ht="19.9" customHeight="1">
      <c r="B101" s="117"/>
      <c r="D101" s="118" t="s">
        <v>121</v>
      </c>
      <c r="E101" s="119"/>
      <c r="F101" s="119"/>
      <c r="G101" s="119"/>
      <c r="H101" s="119"/>
      <c r="I101" s="119"/>
      <c r="J101" s="120">
        <f>J202</f>
        <v>0</v>
      </c>
      <c r="L101" s="117"/>
    </row>
    <row r="102" spans="2:12" s="10" customFormat="1" ht="19.9" customHeight="1">
      <c r="B102" s="117"/>
      <c r="D102" s="118" t="s">
        <v>122</v>
      </c>
      <c r="E102" s="119"/>
      <c r="F102" s="119"/>
      <c r="G102" s="119"/>
      <c r="H102" s="119"/>
      <c r="I102" s="119"/>
      <c r="J102" s="120">
        <f>J214</f>
        <v>0</v>
      </c>
      <c r="L102" s="117"/>
    </row>
    <row r="103" spans="2:12" s="10" customFormat="1" ht="19.9" customHeight="1">
      <c r="B103" s="117"/>
      <c r="D103" s="118" t="s">
        <v>123</v>
      </c>
      <c r="E103" s="119"/>
      <c r="F103" s="119"/>
      <c r="G103" s="119"/>
      <c r="H103" s="119"/>
      <c r="I103" s="119"/>
      <c r="J103" s="120">
        <f>J228</f>
        <v>0</v>
      </c>
      <c r="L103" s="117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4" t="str">
        <f>E7</f>
        <v>Kontejnerové stanoviště na ulici Nerudova,Valašské Meziříčí</v>
      </c>
      <c r="F113" s="245"/>
      <c r="G113" s="245"/>
      <c r="H113" s="245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106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24" t="str">
        <f>E9</f>
        <v>01 - Kontejnerová stanoviště</v>
      </c>
      <c r="F115" s="246"/>
      <c r="G115" s="246"/>
      <c r="H115" s="246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>Valašské Meziříčí</v>
      </c>
      <c r="G117" s="32"/>
      <c r="H117" s="32"/>
      <c r="I117" s="27" t="s">
        <v>22</v>
      </c>
      <c r="J117" s="55" t="str">
        <f>IF(J12="","",J12)</f>
        <v>6. 3. 2022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5.7" customHeight="1">
      <c r="A119" s="32"/>
      <c r="B119" s="33"/>
      <c r="C119" s="27" t="s">
        <v>24</v>
      </c>
      <c r="D119" s="32"/>
      <c r="E119" s="32"/>
      <c r="F119" s="25" t="str">
        <f>E15</f>
        <v>Město Valašské Meziříčí</v>
      </c>
      <c r="G119" s="32"/>
      <c r="H119" s="32"/>
      <c r="I119" s="27" t="s">
        <v>30</v>
      </c>
      <c r="J119" s="30" t="str">
        <f>E21</f>
        <v>LZ-PROJEKT plus s.r.o.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27" t="s">
        <v>33</v>
      </c>
      <c r="J120" s="30" t="str">
        <f>E24</f>
        <v>Fajfrová Irena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1"/>
      <c r="B122" s="122"/>
      <c r="C122" s="123" t="s">
        <v>125</v>
      </c>
      <c r="D122" s="124" t="s">
        <v>61</v>
      </c>
      <c r="E122" s="124" t="s">
        <v>57</v>
      </c>
      <c r="F122" s="124" t="s">
        <v>58</v>
      </c>
      <c r="G122" s="124" t="s">
        <v>126</v>
      </c>
      <c r="H122" s="124" t="s">
        <v>127</v>
      </c>
      <c r="I122" s="124" t="s">
        <v>128</v>
      </c>
      <c r="J122" s="124" t="s">
        <v>114</v>
      </c>
      <c r="K122" s="125" t="s">
        <v>129</v>
      </c>
      <c r="L122" s="126"/>
      <c r="M122" s="62" t="s">
        <v>1</v>
      </c>
      <c r="N122" s="63" t="s">
        <v>40</v>
      </c>
      <c r="O122" s="63" t="s">
        <v>130</v>
      </c>
      <c r="P122" s="63" t="s">
        <v>131</v>
      </c>
      <c r="Q122" s="63" t="s">
        <v>132</v>
      </c>
      <c r="R122" s="63" t="s">
        <v>133</v>
      </c>
      <c r="S122" s="63" t="s">
        <v>134</v>
      </c>
      <c r="T122" s="64" t="s">
        <v>135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3" s="2" customFormat="1" ht="22.9" customHeight="1">
      <c r="A123" s="32"/>
      <c r="B123" s="33"/>
      <c r="C123" s="69" t="s">
        <v>136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129.63581122</v>
      </c>
      <c r="S123" s="66"/>
      <c r="T123" s="129">
        <f>T124</f>
        <v>23.1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75</v>
      </c>
      <c r="AU123" s="17" t="s">
        <v>116</v>
      </c>
      <c r="BK123" s="130">
        <f>BK124</f>
        <v>0</v>
      </c>
    </row>
    <row r="124" spans="2:63" s="12" customFormat="1" ht="25.9" customHeight="1">
      <c r="B124" s="131"/>
      <c r="D124" s="132" t="s">
        <v>75</v>
      </c>
      <c r="E124" s="133" t="s">
        <v>137</v>
      </c>
      <c r="F124" s="133" t="s">
        <v>138</v>
      </c>
      <c r="I124" s="134"/>
      <c r="J124" s="135">
        <f>BK124</f>
        <v>0</v>
      </c>
      <c r="L124" s="131"/>
      <c r="M124" s="136"/>
      <c r="N124" s="137"/>
      <c r="O124" s="137"/>
      <c r="P124" s="138">
        <f>P125+P178+P188+P202+P214+P228</f>
        <v>0</v>
      </c>
      <c r="Q124" s="137"/>
      <c r="R124" s="138">
        <f>R125+R178+R188+R202+R214+R228</f>
        <v>129.63581122</v>
      </c>
      <c r="S124" s="137"/>
      <c r="T124" s="139">
        <f>T125+T178+T188+T202+T214+T228</f>
        <v>23.1</v>
      </c>
      <c r="AR124" s="132" t="s">
        <v>84</v>
      </c>
      <c r="AT124" s="140" t="s">
        <v>75</v>
      </c>
      <c r="AU124" s="140" t="s">
        <v>76</v>
      </c>
      <c r="AY124" s="132" t="s">
        <v>139</v>
      </c>
      <c r="BK124" s="141">
        <f>BK125+BK178+BK188+BK202+BK214+BK228</f>
        <v>0</v>
      </c>
    </row>
    <row r="125" spans="2:63" s="12" customFormat="1" ht="22.9" customHeight="1">
      <c r="B125" s="131"/>
      <c r="D125" s="132" t="s">
        <v>75</v>
      </c>
      <c r="E125" s="142" t="s">
        <v>84</v>
      </c>
      <c r="F125" s="142" t="s">
        <v>140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SUM(P126:P177)</f>
        <v>0</v>
      </c>
      <c r="Q125" s="137"/>
      <c r="R125" s="138">
        <f>SUM(R126:R177)</f>
        <v>38.6738</v>
      </c>
      <c r="S125" s="137"/>
      <c r="T125" s="139">
        <f>SUM(T126:T177)</f>
        <v>23.1</v>
      </c>
      <c r="AR125" s="132" t="s">
        <v>84</v>
      </c>
      <c r="AT125" s="140" t="s">
        <v>75</v>
      </c>
      <c r="AU125" s="140" t="s">
        <v>84</v>
      </c>
      <c r="AY125" s="132" t="s">
        <v>139</v>
      </c>
      <c r="BK125" s="141">
        <f>SUM(BK126:BK177)</f>
        <v>0</v>
      </c>
    </row>
    <row r="126" spans="1:65" s="2" customFormat="1" ht="16.5" customHeight="1">
      <c r="A126" s="32"/>
      <c r="B126" s="144"/>
      <c r="C126" s="145" t="s">
        <v>84</v>
      </c>
      <c r="D126" s="145" t="s">
        <v>141</v>
      </c>
      <c r="E126" s="146" t="s">
        <v>142</v>
      </c>
      <c r="F126" s="147" t="s">
        <v>143</v>
      </c>
      <c r="G126" s="148" t="s">
        <v>144</v>
      </c>
      <c r="H126" s="149">
        <v>20</v>
      </c>
      <c r="I126" s="150"/>
      <c r="J126" s="151">
        <f>ROUND(I126*H126,2)</f>
        <v>0</v>
      </c>
      <c r="K126" s="147" t="s">
        <v>145</v>
      </c>
      <c r="L126" s="33"/>
      <c r="M126" s="152" t="s">
        <v>1</v>
      </c>
      <c r="N126" s="153" t="s">
        <v>41</v>
      </c>
      <c r="O126" s="58"/>
      <c r="P126" s="154">
        <f>O126*H126</f>
        <v>0</v>
      </c>
      <c r="Q126" s="154">
        <v>3E-05</v>
      </c>
      <c r="R126" s="154">
        <f>Q126*H126</f>
        <v>0.0006000000000000001</v>
      </c>
      <c r="S126" s="154">
        <v>0</v>
      </c>
      <c r="T126" s="155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146</v>
      </c>
      <c r="AT126" s="156" t="s">
        <v>141</v>
      </c>
      <c r="AU126" s="156" t="s">
        <v>86</v>
      </c>
      <c r="AY126" s="17" t="s">
        <v>139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7" t="s">
        <v>84</v>
      </c>
      <c r="BK126" s="157">
        <f>ROUND(I126*H126,2)</f>
        <v>0</v>
      </c>
      <c r="BL126" s="17" t="s">
        <v>146</v>
      </c>
      <c r="BM126" s="156" t="s">
        <v>147</v>
      </c>
    </row>
    <row r="127" spans="1:65" s="2" customFormat="1" ht="33" customHeight="1">
      <c r="A127" s="32"/>
      <c r="B127" s="144"/>
      <c r="C127" s="145" t="s">
        <v>86</v>
      </c>
      <c r="D127" s="145" t="s">
        <v>141</v>
      </c>
      <c r="E127" s="146" t="s">
        <v>148</v>
      </c>
      <c r="F127" s="147" t="s">
        <v>149</v>
      </c>
      <c r="G127" s="148" t="s">
        <v>144</v>
      </c>
      <c r="H127" s="149">
        <v>20</v>
      </c>
      <c r="I127" s="150"/>
      <c r="J127" s="151">
        <f>ROUND(I127*H127,2)</f>
        <v>0</v>
      </c>
      <c r="K127" s="147" t="s">
        <v>145</v>
      </c>
      <c r="L127" s="33"/>
      <c r="M127" s="152" t="s">
        <v>1</v>
      </c>
      <c r="N127" s="153" t="s">
        <v>41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146</v>
      </c>
      <c r="AT127" s="156" t="s">
        <v>141</v>
      </c>
      <c r="AU127" s="156" t="s">
        <v>86</v>
      </c>
      <c r="AY127" s="17" t="s">
        <v>139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84</v>
      </c>
      <c r="BK127" s="157">
        <f>ROUND(I127*H127,2)</f>
        <v>0</v>
      </c>
      <c r="BL127" s="17" t="s">
        <v>146</v>
      </c>
      <c r="BM127" s="156" t="s">
        <v>150</v>
      </c>
    </row>
    <row r="128" spans="1:65" s="2" customFormat="1" ht="24.2" customHeight="1">
      <c r="A128" s="32"/>
      <c r="B128" s="144"/>
      <c r="C128" s="145" t="s">
        <v>151</v>
      </c>
      <c r="D128" s="145" t="s">
        <v>141</v>
      </c>
      <c r="E128" s="146" t="s">
        <v>152</v>
      </c>
      <c r="F128" s="147" t="s">
        <v>153</v>
      </c>
      <c r="G128" s="148" t="s">
        <v>144</v>
      </c>
      <c r="H128" s="149">
        <v>30</v>
      </c>
      <c r="I128" s="150"/>
      <c r="J128" s="151">
        <f>ROUND(I128*H128,2)</f>
        <v>0</v>
      </c>
      <c r="K128" s="147" t="s">
        <v>145</v>
      </c>
      <c r="L128" s="33"/>
      <c r="M128" s="152" t="s">
        <v>1</v>
      </c>
      <c r="N128" s="153" t="s">
        <v>41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0.44</v>
      </c>
      <c r="T128" s="155">
        <f>S128*H128</f>
        <v>13.2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146</v>
      </c>
      <c r="AT128" s="156" t="s">
        <v>141</v>
      </c>
      <c r="AU128" s="156" t="s">
        <v>86</v>
      </c>
      <c r="AY128" s="17" t="s">
        <v>139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84</v>
      </c>
      <c r="BK128" s="157">
        <f>ROUND(I128*H128,2)</f>
        <v>0</v>
      </c>
      <c r="BL128" s="17" t="s">
        <v>146</v>
      </c>
      <c r="BM128" s="156" t="s">
        <v>154</v>
      </c>
    </row>
    <row r="129" spans="1:65" s="2" customFormat="1" ht="24.2" customHeight="1">
      <c r="A129" s="32"/>
      <c r="B129" s="144"/>
      <c r="C129" s="145" t="s">
        <v>146</v>
      </c>
      <c r="D129" s="145" t="s">
        <v>141</v>
      </c>
      <c r="E129" s="146" t="s">
        <v>155</v>
      </c>
      <c r="F129" s="147" t="s">
        <v>156</v>
      </c>
      <c r="G129" s="148" t="s">
        <v>144</v>
      </c>
      <c r="H129" s="149">
        <v>30</v>
      </c>
      <c r="I129" s="150"/>
      <c r="J129" s="151">
        <f>ROUND(I129*H129,2)</f>
        <v>0</v>
      </c>
      <c r="K129" s="147" t="s">
        <v>145</v>
      </c>
      <c r="L129" s="33"/>
      <c r="M129" s="152" t="s">
        <v>1</v>
      </c>
      <c r="N129" s="153" t="s">
        <v>41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0.33</v>
      </c>
      <c r="T129" s="155">
        <f>S129*H129</f>
        <v>9.9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146</v>
      </c>
      <c r="AT129" s="156" t="s">
        <v>141</v>
      </c>
      <c r="AU129" s="156" t="s">
        <v>86</v>
      </c>
      <c r="AY129" s="17" t="s">
        <v>139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84</v>
      </c>
      <c r="BK129" s="157">
        <f>ROUND(I129*H129,2)</f>
        <v>0</v>
      </c>
      <c r="BL129" s="17" t="s">
        <v>146</v>
      </c>
      <c r="BM129" s="156" t="s">
        <v>157</v>
      </c>
    </row>
    <row r="130" spans="1:65" s="2" customFormat="1" ht="24.2" customHeight="1">
      <c r="A130" s="32"/>
      <c r="B130" s="144"/>
      <c r="C130" s="145" t="s">
        <v>158</v>
      </c>
      <c r="D130" s="145" t="s">
        <v>141</v>
      </c>
      <c r="E130" s="146" t="s">
        <v>159</v>
      </c>
      <c r="F130" s="147" t="s">
        <v>160</v>
      </c>
      <c r="G130" s="148" t="s">
        <v>144</v>
      </c>
      <c r="H130" s="149">
        <v>55</v>
      </c>
      <c r="I130" s="150"/>
      <c r="J130" s="151">
        <f>ROUND(I130*H130,2)</f>
        <v>0</v>
      </c>
      <c r="K130" s="147" t="s">
        <v>145</v>
      </c>
      <c r="L130" s="33"/>
      <c r="M130" s="152" t="s">
        <v>1</v>
      </c>
      <c r="N130" s="153" t="s">
        <v>41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146</v>
      </c>
      <c r="AT130" s="156" t="s">
        <v>141</v>
      </c>
      <c r="AU130" s="156" t="s">
        <v>86</v>
      </c>
      <c r="AY130" s="17" t="s">
        <v>139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84</v>
      </c>
      <c r="BK130" s="157">
        <f>ROUND(I130*H130,2)</f>
        <v>0</v>
      </c>
      <c r="BL130" s="17" t="s">
        <v>146</v>
      </c>
      <c r="BM130" s="156" t="s">
        <v>161</v>
      </c>
    </row>
    <row r="131" spans="2:51" s="13" customFormat="1" ht="11.25">
      <c r="B131" s="158"/>
      <c r="D131" s="159" t="s">
        <v>162</v>
      </c>
      <c r="E131" s="160" t="s">
        <v>93</v>
      </c>
      <c r="F131" s="161" t="s">
        <v>163</v>
      </c>
      <c r="H131" s="162">
        <v>55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162</v>
      </c>
      <c r="AU131" s="160" t="s">
        <v>86</v>
      </c>
      <c r="AV131" s="13" t="s">
        <v>86</v>
      </c>
      <c r="AW131" s="13" t="s">
        <v>32</v>
      </c>
      <c r="AX131" s="13" t="s">
        <v>84</v>
      </c>
      <c r="AY131" s="160" t="s">
        <v>139</v>
      </c>
    </row>
    <row r="132" spans="1:65" s="2" customFormat="1" ht="33" customHeight="1">
      <c r="A132" s="32"/>
      <c r="B132" s="144"/>
      <c r="C132" s="145" t="s">
        <v>164</v>
      </c>
      <c r="D132" s="145" t="s">
        <v>141</v>
      </c>
      <c r="E132" s="146" t="s">
        <v>165</v>
      </c>
      <c r="F132" s="147" t="s">
        <v>166</v>
      </c>
      <c r="G132" s="148" t="s">
        <v>167</v>
      </c>
      <c r="H132" s="149">
        <v>47</v>
      </c>
      <c r="I132" s="150"/>
      <c r="J132" s="151">
        <f>ROUND(I132*H132,2)</f>
        <v>0</v>
      </c>
      <c r="K132" s="147" t="s">
        <v>145</v>
      </c>
      <c r="L132" s="33"/>
      <c r="M132" s="152" t="s">
        <v>1</v>
      </c>
      <c r="N132" s="153" t="s">
        <v>41</v>
      </c>
      <c r="O132" s="5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146</v>
      </c>
      <c r="AT132" s="156" t="s">
        <v>141</v>
      </c>
      <c r="AU132" s="156" t="s">
        <v>86</v>
      </c>
      <c r="AY132" s="17" t="s">
        <v>139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84</v>
      </c>
      <c r="BK132" s="157">
        <f>ROUND(I132*H132,2)</f>
        <v>0</v>
      </c>
      <c r="BL132" s="17" t="s">
        <v>146</v>
      </c>
      <c r="BM132" s="156" t="s">
        <v>168</v>
      </c>
    </row>
    <row r="133" spans="2:51" s="14" customFormat="1" ht="11.25">
      <c r="B133" s="167"/>
      <c r="D133" s="159" t="s">
        <v>162</v>
      </c>
      <c r="E133" s="168" t="s">
        <v>1</v>
      </c>
      <c r="F133" s="169" t="s">
        <v>169</v>
      </c>
      <c r="H133" s="168" t="s">
        <v>1</v>
      </c>
      <c r="I133" s="170"/>
      <c r="L133" s="167"/>
      <c r="M133" s="171"/>
      <c r="N133" s="172"/>
      <c r="O133" s="172"/>
      <c r="P133" s="172"/>
      <c r="Q133" s="172"/>
      <c r="R133" s="172"/>
      <c r="S133" s="172"/>
      <c r="T133" s="173"/>
      <c r="AT133" s="168" t="s">
        <v>162</v>
      </c>
      <c r="AU133" s="168" t="s">
        <v>86</v>
      </c>
      <c r="AV133" s="14" t="s">
        <v>84</v>
      </c>
      <c r="AW133" s="14" t="s">
        <v>32</v>
      </c>
      <c r="AX133" s="14" t="s">
        <v>76</v>
      </c>
      <c r="AY133" s="168" t="s">
        <v>139</v>
      </c>
    </row>
    <row r="134" spans="2:51" s="13" customFormat="1" ht="11.25">
      <c r="B134" s="158"/>
      <c r="D134" s="159" t="s">
        <v>162</v>
      </c>
      <c r="E134" s="160" t="s">
        <v>1</v>
      </c>
      <c r="F134" s="161" t="s">
        <v>170</v>
      </c>
      <c r="H134" s="162">
        <v>47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162</v>
      </c>
      <c r="AU134" s="160" t="s">
        <v>86</v>
      </c>
      <c r="AV134" s="13" t="s">
        <v>86</v>
      </c>
      <c r="AW134" s="13" t="s">
        <v>32</v>
      </c>
      <c r="AX134" s="13" t="s">
        <v>76</v>
      </c>
      <c r="AY134" s="160" t="s">
        <v>139</v>
      </c>
    </row>
    <row r="135" spans="2:51" s="15" customFormat="1" ht="11.25">
      <c r="B135" s="174"/>
      <c r="D135" s="159" t="s">
        <v>162</v>
      </c>
      <c r="E135" s="175" t="s">
        <v>95</v>
      </c>
      <c r="F135" s="176" t="s">
        <v>171</v>
      </c>
      <c r="H135" s="177">
        <v>47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162</v>
      </c>
      <c r="AU135" s="175" t="s">
        <v>86</v>
      </c>
      <c r="AV135" s="15" t="s">
        <v>146</v>
      </c>
      <c r="AW135" s="15" t="s">
        <v>32</v>
      </c>
      <c r="AX135" s="15" t="s">
        <v>84</v>
      </c>
      <c r="AY135" s="175" t="s">
        <v>139</v>
      </c>
    </row>
    <row r="136" spans="1:65" s="2" customFormat="1" ht="33" customHeight="1">
      <c r="A136" s="32"/>
      <c r="B136" s="144"/>
      <c r="C136" s="145" t="s">
        <v>172</v>
      </c>
      <c r="D136" s="145" t="s">
        <v>141</v>
      </c>
      <c r="E136" s="146" t="s">
        <v>173</v>
      </c>
      <c r="F136" s="147" t="s">
        <v>174</v>
      </c>
      <c r="G136" s="148" t="s">
        <v>167</v>
      </c>
      <c r="H136" s="149">
        <v>1.44</v>
      </c>
      <c r="I136" s="150"/>
      <c r="J136" s="151">
        <f>ROUND(I136*H136,2)</f>
        <v>0</v>
      </c>
      <c r="K136" s="147" t="s">
        <v>145</v>
      </c>
      <c r="L136" s="33"/>
      <c r="M136" s="152" t="s">
        <v>1</v>
      </c>
      <c r="N136" s="153" t="s">
        <v>41</v>
      </c>
      <c r="O136" s="5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146</v>
      </c>
      <c r="AT136" s="156" t="s">
        <v>141</v>
      </c>
      <c r="AU136" s="156" t="s">
        <v>86</v>
      </c>
      <c r="AY136" s="17" t="s">
        <v>139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7" t="s">
        <v>84</v>
      </c>
      <c r="BK136" s="157">
        <f>ROUND(I136*H136,2)</f>
        <v>0</v>
      </c>
      <c r="BL136" s="17" t="s">
        <v>146</v>
      </c>
      <c r="BM136" s="156" t="s">
        <v>175</v>
      </c>
    </row>
    <row r="137" spans="2:51" s="14" customFormat="1" ht="11.25">
      <c r="B137" s="167"/>
      <c r="D137" s="159" t="s">
        <v>162</v>
      </c>
      <c r="E137" s="168" t="s">
        <v>1</v>
      </c>
      <c r="F137" s="169" t="s">
        <v>176</v>
      </c>
      <c r="H137" s="168" t="s">
        <v>1</v>
      </c>
      <c r="I137" s="170"/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162</v>
      </c>
      <c r="AU137" s="168" t="s">
        <v>86</v>
      </c>
      <c r="AV137" s="14" t="s">
        <v>84</v>
      </c>
      <c r="AW137" s="14" t="s">
        <v>32</v>
      </c>
      <c r="AX137" s="14" t="s">
        <v>76</v>
      </c>
      <c r="AY137" s="168" t="s">
        <v>139</v>
      </c>
    </row>
    <row r="138" spans="2:51" s="13" customFormat="1" ht="11.25">
      <c r="B138" s="158"/>
      <c r="D138" s="159" t="s">
        <v>162</v>
      </c>
      <c r="E138" s="160" t="s">
        <v>1</v>
      </c>
      <c r="F138" s="161" t="s">
        <v>177</v>
      </c>
      <c r="H138" s="162">
        <v>0.6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162</v>
      </c>
      <c r="AU138" s="160" t="s">
        <v>86</v>
      </c>
      <c r="AV138" s="13" t="s">
        <v>86</v>
      </c>
      <c r="AW138" s="13" t="s">
        <v>32</v>
      </c>
      <c r="AX138" s="13" t="s">
        <v>76</v>
      </c>
      <c r="AY138" s="160" t="s">
        <v>139</v>
      </c>
    </row>
    <row r="139" spans="2:51" s="13" customFormat="1" ht="11.25">
      <c r="B139" s="158"/>
      <c r="D139" s="159" t="s">
        <v>162</v>
      </c>
      <c r="E139" s="160" t="s">
        <v>1</v>
      </c>
      <c r="F139" s="161" t="s">
        <v>178</v>
      </c>
      <c r="H139" s="162">
        <v>0.84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162</v>
      </c>
      <c r="AU139" s="160" t="s">
        <v>86</v>
      </c>
      <c r="AV139" s="13" t="s">
        <v>86</v>
      </c>
      <c r="AW139" s="13" t="s">
        <v>32</v>
      </c>
      <c r="AX139" s="13" t="s">
        <v>76</v>
      </c>
      <c r="AY139" s="160" t="s">
        <v>139</v>
      </c>
    </row>
    <row r="140" spans="2:51" s="15" customFormat="1" ht="11.25">
      <c r="B140" s="174"/>
      <c r="D140" s="159" t="s">
        <v>162</v>
      </c>
      <c r="E140" s="175" t="s">
        <v>98</v>
      </c>
      <c r="F140" s="176" t="s">
        <v>171</v>
      </c>
      <c r="H140" s="177">
        <v>1.44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162</v>
      </c>
      <c r="AU140" s="175" t="s">
        <v>86</v>
      </c>
      <c r="AV140" s="15" t="s">
        <v>146</v>
      </c>
      <c r="AW140" s="15" t="s">
        <v>32</v>
      </c>
      <c r="AX140" s="15" t="s">
        <v>84</v>
      </c>
      <c r="AY140" s="175" t="s">
        <v>139</v>
      </c>
    </row>
    <row r="141" spans="1:65" s="2" customFormat="1" ht="24.2" customHeight="1">
      <c r="A141" s="32"/>
      <c r="B141" s="144"/>
      <c r="C141" s="145" t="s">
        <v>179</v>
      </c>
      <c r="D141" s="145" t="s">
        <v>141</v>
      </c>
      <c r="E141" s="146" t="s">
        <v>180</v>
      </c>
      <c r="F141" s="147" t="s">
        <v>181</v>
      </c>
      <c r="G141" s="148" t="s">
        <v>144</v>
      </c>
      <c r="H141" s="149">
        <v>20</v>
      </c>
      <c r="I141" s="150"/>
      <c r="J141" s="151">
        <f>ROUND(I141*H141,2)</f>
        <v>0</v>
      </c>
      <c r="K141" s="147" t="s">
        <v>145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146</v>
      </c>
      <c r="AT141" s="156" t="s">
        <v>141</v>
      </c>
      <c r="AU141" s="156" t="s">
        <v>86</v>
      </c>
      <c r="AY141" s="17" t="s">
        <v>139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146</v>
      </c>
      <c r="BM141" s="156" t="s">
        <v>182</v>
      </c>
    </row>
    <row r="142" spans="1:65" s="2" customFormat="1" ht="33" customHeight="1">
      <c r="A142" s="32"/>
      <c r="B142" s="144"/>
      <c r="C142" s="145" t="s">
        <v>183</v>
      </c>
      <c r="D142" s="145" t="s">
        <v>141</v>
      </c>
      <c r="E142" s="146" t="s">
        <v>184</v>
      </c>
      <c r="F142" s="147" t="s">
        <v>185</v>
      </c>
      <c r="G142" s="148" t="s">
        <v>167</v>
      </c>
      <c r="H142" s="149">
        <v>14.25</v>
      </c>
      <c r="I142" s="150"/>
      <c r="J142" s="151">
        <f>ROUND(I142*H142,2)</f>
        <v>0</v>
      </c>
      <c r="K142" s="147" t="s">
        <v>145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146</v>
      </c>
      <c r="AT142" s="156" t="s">
        <v>141</v>
      </c>
      <c r="AU142" s="156" t="s">
        <v>86</v>
      </c>
      <c r="AY142" s="17" t="s">
        <v>139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146</v>
      </c>
      <c r="BM142" s="156" t="s">
        <v>186</v>
      </c>
    </row>
    <row r="143" spans="2:51" s="13" customFormat="1" ht="11.25">
      <c r="B143" s="158"/>
      <c r="D143" s="159" t="s">
        <v>162</v>
      </c>
      <c r="E143" s="160" t="s">
        <v>1</v>
      </c>
      <c r="F143" s="161" t="s">
        <v>187</v>
      </c>
      <c r="H143" s="162">
        <v>8.25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162</v>
      </c>
      <c r="AU143" s="160" t="s">
        <v>86</v>
      </c>
      <c r="AV143" s="13" t="s">
        <v>86</v>
      </c>
      <c r="AW143" s="13" t="s">
        <v>32</v>
      </c>
      <c r="AX143" s="13" t="s">
        <v>76</v>
      </c>
      <c r="AY143" s="160" t="s">
        <v>139</v>
      </c>
    </row>
    <row r="144" spans="2:51" s="13" customFormat="1" ht="11.25">
      <c r="B144" s="158"/>
      <c r="D144" s="159" t="s">
        <v>162</v>
      </c>
      <c r="E144" s="160" t="s">
        <v>1</v>
      </c>
      <c r="F144" s="161" t="s">
        <v>188</v>
      </c>
      <c r="H144" s="162">
        <v>6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162</v>
      </c>
      <c r="AU144" s="160" t="s">
        <v>86</v>
      </c>
      <c r="AV144" s="13" t="s">
        <v>86</v>
      </c>
      <c r="AW144" s="13" t="s">
        <v>32</v>
      </c>
      <c r="AX144" s="13" t="s">
        <v>76</v>
      </c>
      <c r="AY144" s="160" t="s">
        <v>139</v>
      </c>
    </row>
    <row r="145" spans="2:51" s="15" customFormat="1" ht="11.25">
      <c r="B145" s="174"/>
      <c r="D145" s="159" t="s">
        <v>162</v>
      </c>
      <c r="E145" s="175" t="s">
        <v>1</v>
      </c>
      <c r="F145" s="176" t="s">
        <v>171</v>
      </c>
      <c r="H145" s="177">
        <v>14.25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162</v>
      </c>
      <c r="AU145" s="175" t="s">
        <v>86</v>
      </c>
      <c r="AV145" s="15" t="s">
        <v>146</v>
      </c>
      <c r="AW145" s="15" t="s">
        <v>32</v>
      </c>
      <c r="AX145" s="15" t="s">
        <v>84</v>
      </c>
      <c r="AY145" s="175" t="s">
        <v>139</v>
      </c>
    </row>
    <row r="146" spans="1:65" s="2" customFormat="1" ht="33" customHeight="1">
      <c r="A146" s="32"/>
      <c r="B146" s="144"/>
      <c r="C146" s="145" t="s">
        <v>189</v>
      </c>
      <c r="D146" s="145" t="s">
        <v>141</v>
      </c>
      <c r="E146" s="146" t="s">
        <v>190</v>
      </c>
      <c r="F146" s="147" t="s">
        <v>191</v>
      </c>
      <c r="G146" s="148" t="s">
        <v>167</v>
      </c>
      <c r="H146" s="149">
        <v>48.44</v>
      </c>
      <c r="I146" s="150"/>
      <c r="J146" s="151">
        <f>ROUND(I146*H146,2)</f>
        <v>0</v>
      </c>
      <c r="K146" s="147" t="s">
        <v>145</v>
      </c>
      <c r="L146" s="33"/>
      <c r="M146" s="152" t="s">
        <v>1</v>
      </c>
      <c r="N146" s="153" t="s">
        <v>41</v>
      </c>
      <c r="O146" s="5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146</v>
      </c>
      <c r="AT146" s="156" t="s">
        <v>141</v>
      </c>
      <c r="AU146" s="156" t="s">
        <v>86</v>
      </c>
      <c r="AY146" s="17" t="s">
        <v>139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84</v>
      </c>
      <c r="BK146" s="157">
        <f>ROUND(I146*H146,2)</f>
        <v>0</v>
      </c>
      <c r="BL146" s="17" t="s">
        <v>146</v>
      </c>
      <c r="BM146" s="156" t="s">
        <v>192</v>
      </c>
    </row>
    <row r="147" spans="2:51" s="14" customFormat="1" ht="11.25">
      <c r="B147" s="167"/>
      <c r="D147" s="159" t="s">
        <v>162</v>
      </c>
      <c r="E147" s="168" t="s">
        <v>1</v>
      </c>
      <c r="F147" s="169" t="s">
        <v>193</v>
      </c>
      <c r="H147" s="168" t="s">
        <v>1</v>
      </c>
      <c r="I147" s="170"/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162</v>
      </c>
      <c r="AU147" s="168" t="s">
        <v>86</v>
      </c>
      <c r="AV147" s="14" t="s">
        <v>84</v>
      </c>
      <c r="AW147" s="14" t="s">
        <v>32</v>
      </c>
      <c r="AX147" s="14" t="s">
        <v>76</v>
      </c>
      <c r="AY147" s="168" t="s">
        <v>139</v>
      </c>
    </row>
    <row r="148" spans="2:51" s="13" customFormat="1" ht="11.25">
      <c r="B148" s="158"/>
      <c r="D148" s="159" t="s">
        <v>162</v>
      </c>
      <c r="E148" s="160" t="s">
        <v>1</v>
      </c>
      <c r="F148" s="161" t="s">
        <v>194</v>
      </c>
      <c r="H148" s="162">
        <v>48.44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162</v>
      </c>
      <c r="AU148" s="160" t="s">
        <v>86</v>
      </c>
      <c r="AV148" s="13" t="s">
        <v>86</v>
      </c>
      <c r="AW148" s="13" t="s">
        <v>32</v>
      </c>
      <c r="AX148" s="13" t="s">
        <v>76</v>
      </c>
      <c r="AY148" s="160" t="s">
        <v>139</v>
      </c>
    </row>
    <row r="149" spans="2:51" s="15" customFormat="1" ht="11.25">
      <c r="B149" s="174"/>
      <c r="D149" s="159" t="s">
        <v>162</v>
      </c>
      <c r="E149" s="175" t="s">
        <v>102</v>
      </c>
      <c r="F149" s="176" t="s">
        <v>171</v>
      </c>
      <c r="H149" s="177">
        <v>48.44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162</v>
      </c>
      <c r="AU149" s="175" t="s">
        <v>86</v>
      </c>
      <c r="AV149" s="15" t="s">
        <v>146</v>
      </c>
      <c r="AW149" s="15" t="s">
        <v>32</v>
      </c>
      <c r="AX149" s="15" t="s">
        <v>84</v>
      </c>
      <c r="AY149" s="175" t="s">
        <v>139</v>
      </c>
    </row>
    <row r="150" spans="1:65" s="2" customFormat="1" ht="37.9" customHeight="1">
      <c r="A150" s="32"/>
      <c r="B150" s="144"/>
      <c r="C150" s="145" t="s">
        <v>195</v>
      </c>
      <c r="D150" s="145" t="s">
        <v>141</v>
      </c>
      <c r="E150" s="146" t="s">
        <v>196</v>
      </c>
      <c r="F150" s="147" t="s">
        <v>197</v>
      </c>
      <c r="G150" s="148" t="s">
        <v>167</v>
      </c>
      <c r="H150" s="149">
        <v>484.4</v>
      </c>
      <c r="I150" s="150"/>
      <c r="J150" s="151">
        <f>ROUND(I150*H150,2)</f>
        <v>0</v>
      </c>
      <c r="K150" s="147" t="s">
        <v>145</v>
      </c>
      <c r="L150" s="33"/>
      <c r="M150" s="152" t="s">
        <v>1</v>
      </c>
      <c r="N150" s="153" t="s">
        <v>41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146</v>
      </c>
      <c r="AT150" s="156" t="s">
        <v>141</v>
      </c>
      <c r="AU150" s="156" t="s">
        <v>86</v>
      </c>
      <c r="AY150" s="17" t="s">
        <v>139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84</v>
      </c>
      <c r="BK150" s="157">
        <f>ROUND(I150*H150,2)</f>
        <v>0</v>
      </c>
      <c r="BL150" s="17" t="s">
        <v>146</v>
      </c>
      <c r="BM150" s="156" t="s">
        <v>198</v>
      </c>
    </row>
    <row r="151" spans="2:51" s="13" customFormat="1" ht="11.25">
      <c r="B151" s="158"/>
      <c r="D151" s="159" t="s">
        <v>162</v>
      </c>
      <c r="E151" s="160" t="s">
        <v>1</v>
      </c>
      <c r="F151" s="161" t="s">
        <v>199</v>
      </c>
      <c r="H151" s="162">
        <v>484.4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162</v>
      </c>
      <c r="AU151" s="160" t="s">
        <v>86</v>
      </c>
      <c r="AV151" s="13" t="s">
        <v>86</v>
      </c>
      <c r="AW151" s="13" t="s">
        <v>32</v>
      </c>
      <c r="AX151" s="13" t="s">
        <v>84</v>
      </c>
      <c r="AY151" s="160" t="s">
        <v>139</v>
      </c>
    </row>
    <row r="152" spans="1:65" s="2" customFormat="1" ht="24.2" customHeight="1">
      <c r="A152" s="32"/>
      <c r="B152" s="144"/>
      <c r="C152" s="145" t="s">
        <v>200</v>
      </c>
      <c r="D152" s="145" t="s">
        <v>141</v>
      </c>
      <c r="E152" s="146" t="s">
        <v>201</v>
      </c>
      <c r="F152" s="147" t="s">
        <v>202</v>
      </c>
      <c r="G152" s="148" t="s">
        <v>167</v>
      </c>
      <c r="H152" s="149">
        <v>6</v>
      </c>
      <c r="I152" s="150"/>
      <c r="J152" s="151">
        <f>ROUND(I152*H152,2)</f>
        <v>0</v>
      </c>
      <c r="K152" s="147" t="s">
        <v>145</v>
      </c>
      <c r="L152" s="33"/>
      <c r="M152" s="152" t="s">
        <v>1</v>
      </c>
      <c r="N152" s="153" t="s">
        <v>41</v>
      </c>
      <c r="O152" s="5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146</v>
      </c>
      <c r="AT152" s="156" t="s">
        <v>141</v>
      </c>
      <c r="AU152" s="156" t="s">
        <v>86</v>
      </c>
      <c r="AY152" s="17" t="s">
        <v>139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84</v>
      </c>
      <c r="BK152" s="157">
        <f>ROUND(I152*H152,2)</f>
        <v>0</v>
      </c>
      <c r="BL152" s="17" t="s">
        <v>146</v>
      </c>
      <c r="BM152" s="156" t="s">
        <v>203</v>
      </c>
    </row>
    <row r="153" spans="2:51" s="13" customFormat="1" ht="11.25">
      <c r="B153" s="158"/>
      <c r="D153" s="159" t="s">
        <v>162</v>
      </c>
      <c r="E153" s="160" t="s">
        <v>1</v>
      </c>
      <c r="F153" s="161" t="s">
        <v>204</v>
      </c>
      <c r="H153" s="162">
        <v>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162</v>
      </c>
      <c r="AU153" s="160" t="s">
        <v>86</v>
      </c>
      <c r="AV153" s="13" t="s">
        <v>86</v>
      </c>
      <c r="AW153" s="13" t="s">
        <v>32</v>
      </c>
      <c r="AX153" s="13" t="s">
        <v>84</v>
      </c>
      <c r="AY153" s="160" t="s">
        <v>139</v>
      </c>
    </row>
    <row r="154" spans="1:65" s="2" customFormat="1" ht="16.5" customHeight="1">
      <c r="A154" s="32"/>
      <c r="B154" s="144"/>
      <c r="C154" s="145" t="s">
        <v>205</v>
      </c>
      <c r="D154" s="145" t="s">
        <v>141</v>
      </c>
      <c r="E154" s="146" t="s">
        <v>206</v>
      </c>
      <c r="F154" s="147" t="s">
        <v>207</v>
      </c>
      <c r="G154" s="148" t="s">
        <v>167</v>
      </c>
      <c r="H154" s="149">
        <v>48.44</v>
      </c>
      <c r="I154" s="150"/>
      <c r="J154" s="151">
        <f>ROUND(I154*H154,2)</f>
        <v>0</v>
      </c>
      <c r="K154" s="147" t="s">
        <v>145</v>
      </c>
      <c r="L154" s="33"/>
      <c r="M154" s="152" t="s">
        <v>1</v>
      </c>
      <c r="N154" s="153" t="s">
        <v>41</v>
      </c>
      <c r="O154" s="5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146</v>
      </c>
      <c r="AT154" s="156" t="s">
        <v>141</v>
      </c>
      <c r="AU154" s="156" t="s">
        <v>86</v>
      </c>
      <c r="AY154" s="17" t="s">
        <v>139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84</v>
      </c>
      <c r="BK154" s="157">
        <f>ROUND(I154*H154,2)</f>
        <v>0</v>
      </c>
      <c r="BL154" s="17" t="s">
        <v>146</v>
      </c>
      <c r="BM154" s="156" t="s">
        <v>208</v>
      </c>
    </row>
    <row r="155" spans="2:51" s="13" customFormat="1" ht="11.25">
      <c r="B155" s="158"/>
      <c r="D155" s="159" t="s">
        <v>162</v>
      </c>
      <c r="E155" s="160" t="s">
        <v>1</v>
      </c>
      <c r="F155" s="161" t="s">
        <v>102</v>
      </c>
      <c r="H155" s="162">
        <v>48.44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162</v>
      </c>
      <c r="AU155" s="160" t="s">
        <v>86</v>
      </c>
      <c r="AV155" s="13" t="s">
        <v>86</v>
      </c>
      <c r="AW155" s="13" t="s">
        <v>32</v>
      </c>
      <c r="AX155" s="13" t="s">
        <v>84</v>
      </c>
      <c r="AY155" s="160" t="s">
        <v>139</v>
      </c>
    </row>
    <row r="156" spans="1:65" s="2" customFormat="1" ht="33" customHeight="1">
      <c r="A156" s="32"/>
      <c r="B156" s="144"/>
      <c r="C156" s="145" t="s">
        <v>209</v>
      </c>
      <c r="D156" s="145" t="s">
        <v>141</v>
      </c>
      <c r="E156" s="146" t="s">
        <v>210</v>
      </c>
      <c r="F156" s="147" t="s">
        <v>211</v>
      </c>
      <c r="G156" s="148" t="s">
        <v>212</v>
      </c>
      <c r="H156" s="149">
        <v>80.895</v>
      </c>
      <c r="I156" s="150"/>
      <c r="J156" s="151">
        <f>ROUND(I156*H156,2)</f>
        <v>0</v>
      </c>
      <c r="K156" s="147" t="s">
        <v>145</v>
      </c>
      <c r="L156" s="33"/>
      <c r="M156" s="152" t="s">
        <v>1</v>
      </c>
      <c r="N156" s="153" t="s">
        <v>41</v>
      </c>
      <c r="O156" s="5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146</v>
      </c>
      <c r="AT156" s="156" t="s">
        <v>141</v>
      </c>
      <c r="AU156" s="156" t="s">
        <v>86</v>
      </c>
      <c r="AY156" s="17" t="s">
        <v>139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84</v>
      </c>
      <c r="BK156" s="157">
        <f>ROUND(I156*H156,2)</f>
        <v>0</v>
      </c>
      <c r="BL156" s="17" t="s">
        <v>146</v>
      </c>
      <c r="BM156" s="156" t="s">
        <v>213</v>
      </c>
    </row>
    <row r="157" spans="2:51" s="13" customFormat="1" ht="11.25">
      <c r="B157" s="158"/>
      <c r="D157" s="159" t="s">
        <v>162</v>
      </c>
      <c r="E157" s="160" t="s">
        <v>1</v>
      </c>
      <c r="F157" s="161" t="s">
        <v>214</v>
      </c>
      <c r="H157" s="162">
        <v>80.895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162</v>
      </c>
      <c r="AU157" s="160" t="s">
        <v>86</v>
      </c>
      <c r="AV157" s="13" t="s">
        <v>86</v>
      </c>
      <c r="AW157" s="13" t="s">
        <v>32</v>
      </c>
      <c r="AX157" s="13" t="s">
        <v>84</v>
      </c>
      <c r="AY157" s="160" t="s">
        <v>139</v>
      </c>
    </row>
    <row r="158" spans="1:65" s="2" customFormat="1" ht="24.2" customHeight="1">
      <c r="A158" s="32"/>
      <c r="B158" s="144"/>
      <c r="C158" s="145" t="s">
        <v>8</v>
      </c>
      <c r="D158" s="145" t="s">
        <v>141</v>
      </c>
      <c r="E158" s="146" t="s">
        <v>215</v>
      </c>
      <c r="F158" s="147" t="s">
        <v>216</v>
      </c>
      <c r="G158" s="148" t="s">
        <v>167</v>
      </c>
      <c r="H158" s="149">
        <v>19</v>
      </c>
      <c r="I158" s="150"/>
      <c r="J158" s="151">
        <f>ROUND(I158*H158,2)</f>
        <v>0</v>
      </c>
      <c r="K158" s="147" t="s">
        <v>145</v>
      </c>
      <c r="L158" s="33"/>
      <c r="M158" s="152" t="s">
        <v>1</v>
      </c>
      <c r="N158" s="153" t="s">
        <v>41</v>
      </c>
      <c r="O158" s="58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146</v>
      </c>
      <c r="AT158" s="156" t="s">
        <v>141</v>
      </c>
      <c r="AU158" s="156" t="s">
        <v>86</v>
      </c>
      <c r="AY158" s="17" t="s">
        <v>139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84</v>
      </c>
      <c r="BK158" s="157">
        <f>ROUND(I158*H158,2)</f>
        <v>0</v>
      </c>
      <c r="BL158" s="17" t="s">
        <v>146</v>
      </c>
      <c r="BM158" s="156" t="s">
        <v>217</v>
      </c>
    </row>
    <row r="159" spans="2:51" s="14" customFormat="1" ht="11.25">
      <c r="B159" s="167"/>
      <c r="D159" s="159" t="s">
        <v>162</v>
      </c>
      <c r="E159" s="168" t="s">
        <v>1</v>
      </c>
      <c r="F159" s="169" t="s">
        <v>218</v>
      </c>
      <c r="H159" s="168" t="s">
        <v>1</v>
      </c>
      <c r="I159" s="170"/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162</v>
      </c>
      <c r="AU159" s="168" t="s">
        <v>86</v>
      </c>
      <c r="AV159" s="14" t="s">
        <v>84</v>
      </c>
      <c r="AW159" s="14" t="s">
        <v>32</v>
      </c>
      <c r="AX159" s="14" t="s">
        <v>76</v>
      </c>
      <c r="AY159" s="168" t="s">
        <v>139</v>
      </c>
    </row>
    <row r="160" spans="2:51" s="13" customFormat="1" ht="11.25">
      <c r="B160" s="158"/>
      <c r="D160" s="159" t="s">
        <v>162</v>
      </c>
      <c r="E160" s="160" t="s">
        <v>1</v>
      </c>
      <c r="F160" s="161" t="s">
        <v>219</v>
      </c>
      <c r="H160" s="162">
        <v>19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162</v>
      </c>
      <c r="AU160" s="160" t="s">
        <v>86</v>
      </c>
      <c r="AV160" s="13" t="s">
        <v>86</v>
      </c>
      <c r="AW160" s="13" t="s">
        <v>32</v>
      </c>
      <c r="AX160" s="13" t="s">
        <v>76</v>
      </c>
      <c r="AY160" s="160" t="s">
        <v>139</v>
      </c>
    </row>
    <row r="161" spans="2:51" s="15" customFormat="1" ht="11.25">
      <c r="B161" s="174"/>
      <c r="D161" s="159" t="s">
        <v>162</v>
      </c>
      <c r="E161" s="175" t="s">
        <v>104</v>
      </c>
      <c r="F161" s="176" t="s">
        <v>171</v>
      </c>
      <c r="H161" s="177">
        <v>19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162</v>
      </c>
      <c r="AU161" s="175" t="s">
        <v>86</v>
      </c>
      <c r="AV161" s="15" t="s">
        <v>146</v>
      </c>
      <c r="AW161" s="15" t="s">
        <v>32</v>
      </c>
      <c r="AX161" s="15" t="s">
        <v>84</v>
      </c>
      <c r="AY161" s="175" t="s">
        <v>139</v>
      </c>
    </row>
    <row r="162" spans="1:65" s="2" customFormat="1" ht="16.5" customHeight="1">
      <c r="A162" s="32"/>
      <c r="B162" s="144"/>
      <c r="C162" s="182" t="s">
        <v>220</v>
      </c>
      <c r="D162" s="182" t="s">
        <v>221</v>
      </c>
      <c r="E162" s="183" t="s">
        <v>222</v>
      </c>
      <c r="F162" s="184" t="s">
        <v>223</v>
      </c>
      <c r="G162" s="185" t="s">
        <v>212</v>
      </c>
      <c r="H162" s="186">
        <v>38</v>
      </c>
      <c r="I162" s="187"/>
      <c r="J162" s="188">
        <f>ROUND(I162*H162,2)</f>
        <v>0</v>
      </c>
      <c r="K162" s="184" t="s">
        <v>145</v>
      </c>
      <c r="L162" s="189"/>
      <c r="M162" s="190" t="s">
        <v>1</v>
      </c>
      <c r="N162" s="191" t="s">
        <v>41</v>
      </c>
      <c r="O162" s="58"/>
      <c r="P162" s="154">
        <f>O162*H162</f>
        <v>0</v>
      </c>
      <c r="Q162" s="154">
        <v>1</v>
      </c>
      <c r="R162" s="154">
        <f>Q162*H162</f>
        <v>38</v>
      </c>
      <c r="S162" s="154">
        <v>0</v>
      </c>
      <c r="T162" s="15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179</v>
      </c>
      <c r="AT162" s="156" t="s">
        <v>221</v>
      </c>
      <c r="AU162" s="156" t="s">
        <v>86</v>
      </c>
      <c r="AY162" s="17" t="s">
        <v>139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84</v>
      </c>
      <c r="BK162" s="157">
        <f>ROUND(I162*H162,2)</f>
        <v>0</v>
      </c>
      <c r="BL162" s="17" t="s">
        <v>146</v>
      </c>
      <c r="BM162" s="156" t="s">
        <v>224</v>
      </c>
    </row>
    <row r="163" spans="1:65" s="2" customFormat="1" ht="16.5" customHeight="1">
      <c r="A163" s="32"/>
      <c r="B163" s="144"/>
      <c r="C163" s="145" t="s">
        <v>225</v>
      </c>
      <c r="D163" s="145" t="s">
        <v>141</v>
      </c>
      <c r="E163" s="146" t="s">
        <v>226</v>
      </c>
      <c r="F163" s="147" t="s">
        <v>227</v>
      </c>
      <c r="G163" s="148" t="s">
        <v>167</v>
      </c>
      <c r="H163" s="149">
        <v>6</v>
      </c>
      <c r="I163" s="150"/>
      <c r="J163" s="151">
        <f>ROUND(I163*H163,2)</f>
        <v>0</v>
      </c>
      <c r="K163" s="147" t="s">
        <v>1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146</v>
      </c>
      <c r="AT163" s="156" t="s">
        <v>141</v>
      </c>
      <c r="AU163" s="156" t="s">
        <v>86</v>
      </c>
      <c r="AY163" s="17" t="s">
        <v>139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146</v>
      </c>
      <c r="BM163" s="156" t="s">
        <v>228</v>
      </c>
    </row>
    <row r="164" spans="2:51" s="13" customFormat="1" ht="11.25">
      <c r="B164" s="158"/>
      <c r="D164" s="159" t="s">
        <v>162</v>
      </c>
      <c r="E164" s="160" t="s">
        <v>1</v>
      </c>
      <c r="F164" s="161" t="s">
        <v>229</v>
      </c>
      <c r="H164" s="162">
        <v>6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162</v>
      </c>
      <c r="AU164" s="160" t="s">
        <v>86</v>
      </c>
      <c r="AV164" s="13" t="s">
        <v>86</v>
      </c>
      <c r="AW164" s="13" t="s">
        <v>32</v>
      </c>
      <c r="AX164" s="13" t="s">
        <v>84</v>
      </c>
      <c r="AY164" s="160" t="s">
        <v>139</v>
      </c>
    </row>
    <row r="165" spans="1:65" s="2" customFormat="1" ht="24.2" customHeight="1">
      <c r="A165" s="32"/>
      <c r="B165" s="144"/>
      <c r="C165" s="145" t="s">
        <v>230</v>
      </c>
      <c r="D165" s="145" t="s">
        <v>141</v>
      </c>
      <c r="E165" s="146" t="s">
        <v>231</v>
      </c>
      <c r="F165" s="147" t="s">
        <v>232</v>
      </c>
      <c r="G165" s="148" t="s">
        <v>144</v>
      </c>
      <c r="H165" s="149">
        <v>40</v>
      </c>
      <c r="I165" s="150"/>
      <c r="J165" s="151">
        <f>ROUND(I165*H165,2)</f>
        <v>0</v>
      </c>
      <c r="K165" s="147" t="s">
        <v>145</v>
      </c>
      <c r="L165" s="33"/>
      <c r="M165" s="152" t="s">
        <v>1</v>
      </c>
      <c r="N165" s="153" t="s">
        <v>41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146</v>
      </c>
      <c r="AT165" s="156" t="s">
        <v>141</v>
      </c>
      <c r="AU165" s="156" t="s">
        <v>86</v>
      </c>
      <c r="AY165" s="17" t="s">
        <v>139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84</v>
      </c>
      <c r="BK165" s="157">
        <f>ROUND(I165*H165,2)</f>
        <v>0</v>
      </c>
      <c r="BL165" s="17" t="s">
        <v>146</v>
      </c>
      <c r="BM165" s="156" t="s">
        <v>233</v>
      </c>
    </row>
    <row r="166" spans="2:51" s="13" customFormat="1" ht="11.25">
      <c r="B166" s="158"/>
      <c r="D166" s="159" t="s">
        <v>162</v>
      </c>
      <c r="E166" s="160" t="s">
        <v>100</v>
      </c>
      <c r="F166" s="161" t="s">
        <v>234</v>
      </c>
      <c r="H166" s="162">
        <v>40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162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139</v>
      </c>
    </row>
    <row r="167" spans="1:65" s="2" customFormat="1" ht="24.2" customHeight="1">
      <c r="A167" s="32"/>
      <c r="B167" s="144"/>
      <c r="C167" s="145" t="s">
        <v>105</v>
      </c>
      <c r="D167" s="145" t="s">
        <v>141</v>
      </c>
      <c r="E167" s="146" t="s">
        <v>235</v>
      </c>
      <c r="F167" s="147" t="s">
        <v>236</v>
      </c>
      <c r="G167" s="148" t="s">
        <v>144</v>
      </c>
      <c r="H167" s="149">
        <v>32</v>
      </c>
      <c r="I167" s="150"/>
      <c r="J167" s="151">
        <f>ROUND(I167*H167,2)</f>
        <v>0</v>
      </c>
      <c r="K167" s="147" t="s">
        <v>145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146</v>
      </c>
      <c r="AT167" s="156" t="s">
        <v>141</v>
      </c>
      <c r="AU167" s="156" t="s">
        <v>86</v>
      </c>
      <c r="AY167" s="17" t="s">
        <v>139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146</v>
      </c>
      <c r="BM167" s="156" t="s">
        <v>237</v>
      </c>
    </row>
    <row r="168" spans="1:65" s="2" customFormat="1" ht="21.75" customHeight="1">
      <c r="A168" s="32"/>
      <c r="B168" s="144"/>
      <c r="C168" s="145" t="s">
        <v>238</v>
      </c>
      <c r="D168" s="145" t="s">
        <v>141</v>
      </c>
      <c r="E168" s="146" t="s">
        <v>239</v>
      </c>
      <c r="F168" s="147" t="s">
        <v>240</v>
      </c>
      <c r="G168" s="148" t="s">
        <v>144</v>
      </c>
      <c r="H168" s="149">
        <v>40</v>
      </c>
      <c r="I168" s="150"/>
      <c r="J168" s="151">
        <f>ROUND(I168*H168,2)</f>
        <v>0</v>
      </c>
      <c r="K168" s="147" t="s">
        <v>145</v>
      </c>
      <c r="L168" s="33"/>
      <c r="M168" s="152" t="s">
        <v>1</v>
      </c>
      <c r="N168" s="153" t="s">
        <v>41</v>
      </c>
      <c r="O168" s="58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146</v>
      </c>
      <c r="AT168" s="156" t="s">
        <v>141</v>
      </c>
      <c r="AU168" s="156" t="s">
        <v>86</v>
      </c>
      <c r="AY168" s="17" t="s">
        <v>139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84</v>
      </c>
      <c r="BK168" s="157">
        <f>ROUND(I168*H168,2)</f>
        <v>0</v>
      </c>
      <c r="BL168" s="17" t="s">
        <v>146</v>
      </c>
      <c r="BM168" s="156" t="s">
        <v>241</v>
      </c>
    </row>
    <row r="169" spans="2:51" s="13" customFormat="1" ht="11.25">
      <c r="B169" s="158"/>
      <c r="D169" s="159" t="s">
        <v>162</v>
      </c>
      <c r="E169" s="160" t="s">
        <v>1</v>
      </c>
      <c r="F169" s="161" t="s">
        <v>100</v>
      </c>
      <c r="H169" s="162">
        <v>40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162</v>
      </c>
      <c r="AU169" s="160" t="s">
        <v>86</v>
      </c>
      <c r="AV169" s="13" t="s">
        <v>86</v>
      </c>
      <c r="AW169" s="13" t="s">
        <v>32</v>
      </c>
      <c r="AX169" s="13" t="s">
        <v>84</v>
      </c>
      <c r="AY169" s="160" t="s">
        <v>139</v>
      </c>
    </row>
    <row r="170" spans="1:65" s="2" customFormat="1" ht="21.75" customHeight="1">
      <c r="A170" s="32"/>
      <c r="B170" s="144"/>
      <c r="C170" s="145" t="s">
        <v>7</v>
      </c>
      <c r="D170" s="145" t="s">
        <v>141</v>
      </c>
      <c r="E170" s="146" t="s">
        <v>242</v>
      </c>
      <c r="F170" s="147" t="s">
        <v>243</v>
      </c>
      <c r="G170" s="148" t="s">
        <v>244</v>
      </c>
      <c r="H170" s="149">
        <v>40</v>
      </c>
      <c r="I170" s="150"/>
      <c r="J170" s="151">
        <f>ROUND(I170*H170,2)</f>
        <v>0</v>
      </c>
      <c r="K170" s="147" t="s">
        <v>145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146</v>
      </c>
      <c r="AT170" s="156" t="s">
        <v>141</v>
      </c>
      <c r="AU170" s="156" t="s">
        <v>86</v>
      </c>
      <c r="AY170" s="17" t="s">
        <v>139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146</v>
      </c>
      <c r="BM170" s="156" t="s">
        <v>245</v>
      </c>
    </row>
    <row r="171" spans="2:51" s="13" customFormat="1" ht="11.25">
      <c r="B171" s="158"/>
      <c r="D171" s="159" t="s">
        <v>162</v>
      </c>
      <c r="E171" s="160" t="s">
        <v>1</v>
      </c>
      <c r="F171" s="161" t="s">
        <v>101</v>
      </c>
      <c r="H171" s="162">
        <v>40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162</v>
      </c>
      <c r="AU171" s="160" t="s">
        <v>86</v>
      </c>
      <c r="AV171" s="13" t="s">
        <v>86</v>
      </c>
      <c r="AW171" s="13" t="s">
        <v>32</v>
      </c>
      <c r="AX171" s="13" t="s">
        <v>84</v>
      </c>
      <c r="AY171" s="160" t="s">
        <v>139</v>
      </c>
    </row>
    <row r="172" spans="1:65" s="2" customFormat="1" ht="16.5" customHeight="1">
      <c r="A172" s="32"/>
      <c r="B172" s="144"/>
      <c r="C172" s="182" t="s">
        <v>246</v>
      </c>
      <c r="D172" s="182" t="s">
        <v>221</v>
      </c>
      <c r="E172" s="183" t="s">
        <v>247</v>
      </c>
      <c r="F172" s="184" t="s">
        <v>248</v>
      </c>
      <c r="G172" s="185" t="s">
        <v>244</v>
      </c>
      <c r="H172" s="186">
        <v>40</v>
      </c>
      <c r="I172" s="187"/>
      <c r="J172" s="188">
        <f>ROUND(I172*H172,2)</f>
        <v>0</v>
      </c>
      <c r="K172" s="184" t="s">
        <v>1</v>
      </c>
      <c r="L172" s="189"/>
      <c r="M172" s="190" t="s">
        <v>1</v>
      </c>
      <c r="N172" s="191" t="s">
        <v>41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179</v>
      </c>
      <c r="AT172" s="156" t="s">
        <v>221</v>
      </c>
      <c r="AU172" s="156" t="s">
        <v>86</v>
      </c>
      <c r="AY172" s="17" t="s">
        <v>139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84</v>
      </c>
      <c r="BK172" s="157">
        <f>ROUND(I172*H172,2)</f>
        <v>0</v>
      </c>
      <c r="BL172" s="17" t="s">
        <v>146</v>
      </c>
      <c r="BM172" s="156" t="s">
        <v>249</v>
      </c>
    </row>
    <row r="173" spans="1:65" s="2" customFormat="1" ht="24.2" customHeight="1">
      <c r="A173" s="32"/>
      <c r="B173" s="144"/>
      <c r="C173" s="145" t="s">
        <v>250</v>
      </c>
      <c r="D173" s="145" t="s">
        <v>141</v>
      </c>
      <c r="E173" s="146" t="s">
        <v>251</v>
      </c>
      <c r="F173" s="147" t="s">
        <v>252</v>
      </c>
      <c r="G173" s="148" t="s">
        <v>144</v>
      </c>
      <c r="H173" s="149">
        <v>22</v>
      </c>
      <c r="I173" s="150"/>
      <c r="J173" s="151">
        <f>ROUND(I173*H173,2)</f>
        <v>0</v>
      </c>
      <c r="K173" s="147" t="s">
        <v>145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146</v>
      </c>
      <c r="AT173" s="156" t="s">
        <v>141</v>
      </c>
      <c r="AU173" s="156" t="s">
        <v>86</v>
      </c>
      <c r="AY173" s="17" t="s">
        <v>139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146</v>
      </c>
      <c r="BM173" s="156" t="s">
        <v>253</v>
      </c>
    </row>
    <row r="174" spans="1:65" s="2" customFormat="1" ht="16.5" customHeight="1">
      <c r="A174" s="32"/>
      <c r="B174" s="144"/>
      <c r="C174" s="182" t="s">
        <v>254</v>
      </c>
      <c r="D174" s="182" t="s">
        <v>221</v>
      </c>
      <c r="E174" s="183" t="s">
        <v>255</v>
      </c>
      <c r="F174" s="184" t="s">
        <v>256</v>
      </c>
      <c r="G174" s="185" t="s">
        <v>167</v>
      </c>
      <c r="H174" s="186">
        <v>3.366</v>
      </c>
      <c r="I174" s="187"/>
      <c r="J174" s="188">
        <f>ROUND(I174*H174,2)</f>
        <v>0</v>
      </c>
      <c r="K174" s="184" t="s">
        <v>145</v>
      </c>
      <c r="L174" s="189"/>
      <c r="M174" s="190" t="s">
        <v>1</v>
      </c>
      <c r="N174" s="191" t="s">
        <v>41</v>
      </c>
      <c r="O174" s="58"/>
      <c r="P174" s="154">
        <f>O174*H174</f>
        <v>0</v>
      </c>
      <c r="Q174" s="154">
        <v>0.2</v>
      </c>
      <c r="R174" s="154">
        <f>Q174*H174</f>
        <v>0.6732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179</v>
      </c>
      <c r="AT174" s="156" t="s">
        <v>221</v>
      </c>
      <c r="AU174" s="156" t="s">
        <v>86</v>
      </c>
      <c r="AY174" s="17" t="s">
        <v>139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146</v>
      </c>
      <c r="BM174" s="156" t="s">
        <v>257</v>
      </c>
    </row>
    <row r="175" spans="2:51" s="13" customFormat="1" ht="11.25">
      <c r="B175" s="158"/>
      <c r="D175" s="159" t="s">
        <v>162</v>
      </c>
      <c r="F175" s="161" t="s">
        <v>258</v>
      </c>
      <c r="H175" s="162">
        <v>3.366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162</v>
      </c>
      <c r="AU175" s="160" t="s">
        <v>86</v>
      </c>
      <c r="AV175" s="13" t="s">
        <v>86</v>
      </c>
      <c r="AW175" s="13" t="s">
        <v>3</v>
      </c>
      <c r="AX175" s="13" t="s">
        <v>84</v>
      </c>
      <c r="AY175" s="160" t="s">
        <v>139</v>
      </c>
    </row>
    <row r="176" spans="1:65" s="2" customFormat="1" ht="16.5" customHeight="1">
      <c r="A176" s="32"/>
      <c r="B176" s="144"/>
      <c r="C176" s="145" t="s">
        <v>259</v>
      </c>
      <c r="D176" s="145" t="s">
        <v>141</v>
      </c>
      <c r="E176" s="146" t="s">
        <v>260</v>
      </c>
      <c r="F176" s="147" t="s">
        <v>261</v>
      </c>
      <c r="G176" s="148" t="s">
        <v>144</v>
      </c>
      <c r="H176" s="149">
        <v>40</v>
      </c>
      <c r="I176" s="150"/>
      <c r="J176" s="151">
        <f>ROUND(I176*H176,2)</f>
        <v>0</v>
      </c>
      <c r="K176" s="147" t="s">
        <v>1</v>
      </c>
      <c r="L176" s="33"/>
      <c r="M176" s="152" t="s">
        <v>1</v>
      </c>
      <c r="N176" s="153" t="s">
        <v>41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146</v>
      </c>
      <c r="AT176" s="156" t="s">
        <v>141</v>
      </c>
      <c r="AU176" s="156" t="s">
        <v>86</v>
      </c>
      <c r="AY176" s="17" t="s">
        <v>139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84</v>
      </c>
      <c r="BK176" s="157">
        <f>ROUND(I176*H176,2)</f>
        <v>0</v>
      </c>
      <c r="BL176" s="17" t="s">
        <v>146</v>
      </c>
      <c r="BM176" s="156" t="s">
        <v>262</v>
      </c>
    </row>
    <row r="177" spans="2:51" s="13" customFormat="1" ht="11.25">
      <c r="B177" s="158"/>
      <c r="D177" s="159" t="s">
        <v>162</v>
      </c>
      <c r="E177" s="160" t="s">
        <v>1</v>
      </c>
      <c r="F177" s="161" t="s">
        <v>100</v>
      </c>
      <c r="H177" s="162">
        <v>40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162</v>
      </c>
      <c r="AU177" s="160" t="s">
        <v>86</v>
      </c>
      <c r="AV177" s="13" t="s">
        <v>86</v>
      </c>
      <c r="AW177" s="13" t="s">
        <v>32</v>
      </c>
      <c r="AX177" s="13" t="s">
        <v>84</v>
      </c>
      <c r="AY177" s="160" t="s">
        <v>139</v>
      </c>
    </row>
    <row r="178" spans="2:63" s="12" customFormat="1" ht="22.9" customHeight="1">
      <c r="B178" s="131"/>
      <c r="D178" s="132" t="s">
        <v>75</v>
      </c>
      <c r="E178" s="142" t="s">
        <v>158</v>
      </c>
      <c r="F178" s="142" t="s">
        <v>263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SUM(P179:P187)</f>
        <v>0</v>
      </c>
      <c r="Q178" s="137"/>
      <c r="R178" s="138">
        <f>SUM(R179:R187)</f>
        <v>30.55344</v>
      </c>
      <c r="S178" s="137"/>
      <c r="T178" s="139">
        <f>SUM(T179:T187)</f>
        <v>0</v>
      </c>
      <c r="AR178" s="132" t="s">
        <v>84</v>
      </c>
      <c r="AT178" s="140" t="s">
        <v>75</v>
      </c>
      <c r="AU178" s="140" t="s">
        <v>84</v>
      </c>
      <c r="AY178" s="132" t="s">
        <v>139</v>
      </c>
      <c r="BK178" s="141">
        <f>SUM(BK179:BK187)</f>
        <v>0</v>
      </c>
    </row>
    <row r="179" spans="1:65" s="2" customFormat="1" ht="24.2" customHeight="1">
      <c r="A179" s="32"/>
      <c r="B179" s="144"/>
      <c r="C179" s="145" t="s">
        <v>264</v>
      </c>
      <c r="D179" s="145" t="s">
        <v>141</v>
      </c>
      <c r="E179" s="146" t="s">
        <v>265</v>
      </c>
      <c r="F179" s="147" t="s">
        <v>266</v>
      </c>
      <c r="G179" s="148" t="s">
        <v>144</v>
      </c>
      <c r="H179" s="149">
        <v>11.6</v>
      </c>
      <c r="I179" s="150"/>
      <c r="J179" s="151">
        <f>ROUND(I179*H179,2)</f>
        <v>0</v>
      </c>
      <c r="K179" s="147" t="s">
        <v>145</v>
      </c>
      <c r="L179" s="33"/>
      <c r="M179" s="152" t="s">
        <v>1</v>
      </c>
      <c r="N179" s="153" t="s">
        <v>41</v>
      </c>
      <c r="O179" s="58"/>
      <c r="P179" s="154">
        <f>O179*H179</f>
        <v>0</v>
      </c>
      <c r="Q179" s="154">
        <v>0.23</v>
      </c>
      <c r="R179" s="154">
        <f>Q179*H179</f>
        <v>2.668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146</v>
      </c>
      <c r="AT179" s="156" t="s">
        <v>141</v>
      </c>
      <c r="AU179" s="156" t="s">
        <v>86</v>
      </c>
      <c r="AY179" s="17" t="s">
        <v>139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84</v>
      </c>
      <c r="BK179" s="157">
        <f>ROUND(I179*H179,2)</f>
        <v>0</v>
      </c>
      <c r="BL179" s="17" t="s">
        <v>146</v>
      </c>
      <c r="BM179" s="156" t="s">
        <v>267</v>
      </c>
    </row>
    <row r="180" spans="2:51" s="14" customFormat="1" ht="11.25">
      <c r="B180" s="167"/>
      <c r="D180" s="159" t="s">
        <v>162</v>
      </c>
      <c r="E180" s="168" t="s">
        <v>1</v>
      </c>
      <c r="F180" s="169" t="s">
        <v>268</v>
      </c>
      <c r="H180" s="168" t="s">
        <v>1</v>
      </c>
      <c r="I180" s="170"/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162</v>
      </c>
      <c r="AU180" s="168" t="s">
        <v>86</v>
      </c>
      <c r="AV180" s="14" t="s">
        <v>84</v>
      </c>
      <c r="AW180" s="14" t="s">
        <v>32</v>
      </c>
      <c r="AX180" s="14" t="s">
        <v>76</v>
      </c>
      <c r="AY180" s="168" t="s">
        <v>139</v>
      </c>
    </row>
    <row r="181" spans="2:51" s="13" customFormat="1" ht="11.25">
      <c r="B181" s="158"/>
      <c r="D181" s="159" t="s">
        <v>162</v>
      </c>
      <c r="E181" s="160" t="s">
        <v>1</v>
      </c>
      <c r="F181" s="161" t="s">
        <v>269</v>
      </c>
      <c r="H181" s="162">
        <v>6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162</v>
      </c>
      <c r="AU181" s="160" t="s">
        <v>86</v>
      </c>
      <c r="AV181" s="13" t="s">
        <v>86</v>
      </c>
      <c r="AW181" s="13" t="s">
        <v>32</v>
      </c>
      <c r="AX181" s="13" t="s">
        <v>76</v>
      </c>
      <c r="AY181" s="160" t="s">
        <v>139</v>
      </c>
    </row>
    <row r="182" spans="2:51" s="13" customFormat="1" ht="11.25">
      <c r="B182" s="158"/>
      <c r="D182" s="159" t="s">
        <v>162</v>
      </c>
      <c r="E182" s="160" t="s">
        <v>1</v>
      </c>
      <c r="F182" s="161" t="s">
        <v>270</v>
      </c>
      <c r="H182" s="162">
        <v>5.6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162</v>
      </c>
      <c r="AU182" s="160" t="s">
        <v>86</v>
      </c>
      <c r="AV182" s="13" t="s">
        <v>86</v>
      </c>
      <c r="AW182" s="13" t="s">
        <v>32</v>
      </c>
      <c r="AX182" s="13" t="s">
        <v>76</v>
      </c>
      <c r="AY182" s="160" t="s">
        <v>139</v>
      </c>
    </row>
    <row r="183" spans="2:51" s="15" customFormat="1" ht="11.25">
      <c r="B183" s="174"/>
      <c r="D183" s="159" t="s">
        <v>162</v>
      </c>
      <c r="E183" s="175" t="s">
        <v>1</v>
      </c>
      <c r="F183" s="176" t="s">
        <v>171</v>
      </c>
      <c r="H183" s="177">
        <v>11.6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162</v>
      </c>
      <c r="AU183" s="175" t="s">
        <v>86</v>
      </c>
      <c r="AV183" s="15" t="s">
        <v>146</v>
      </c>
      <c r="AW183" s="15" t="s">
        <v>32</v>
      </c>
      <c r="AX183" s="15" t="s">
        <v>84</v>
      </c>
      <c r="AY183" s="175" t="s">
        <v>139</v>
      </c>
    </row>
    <row r="184" spans="1:65" s="2" customFormat="1" ht="16.5" customHeight="1">
      <c r="A184" s="32"/>
      <c r="B184" s="144"/>
      <c r="C184" s="145" t="s">
        <v>271</v>
      </c>
      <c r="D184" s="145" t="s">
        <v>141</v>
      </c>
      <c r="E184" s="146" t="s">
        <v>272</v>
      </c>
      <c r="F184" s="147" t="s">
        <v>273</v>
      </c>
      <c r="G184" s="148" t="s">
        <v>144</v>
      </c>
      <c r="H184" s="149">
        <v>32</v>
      </c>
      <c r="I184" s="150"/>
      <c r="J184" s="151">
        <f>ROUND(I184*H184,2)</f>
        <v>0</v>
      </c>
      <c r="K184" s="147" t="s">
        <v>145</v>
      </c>
      <c r="L184" s="33"/>
      <c r="M184" s="152" t="s">
        <v>1</v>
      </c>
      <c r="N184" s="153" t="s">
        <v>41</v>
      </c>
      <c r="O184" s="58"/>
      <c r="P184" s="154">
        <f>O184*H184</f>
        <v>0</v>
      </c>
      <c r="Q184" s="154">
        <v>0.575</v>
      </c>
      <c r="R184" s="154">
        <f>Q184*H184</f>
        <v>18.4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146</v>
      </c>
      <c r="AT184" s="156" t="s">
        <v>141</v>
      </c>
      <c r="AU184" s="156" t="s">
        <v>86</v>
      </c>
      <c r="AY184" s="17" t="s">
        <v>139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84</v>
      </c>
      <c r="BK184" s="157">
        <f>ROUND(I184*H184,2)</f>
        <v>0</v>
      </c>
      <c r="BL184" s="17" t="s">
        <v>146</v>
      </c>
      <c r="BM184" s="156" t="s">
        <v>274</v>
      </c>
    </row>
    <row r="185" spans="1:65" s="2" customFormat="1" ht="24.2" customHeight="1">
      <c r="A185" s="32"/>
      <c r="B185" s="144"/>
      <c r="C185" s="145" t="s">
        <v>275</v>
      </c>
      <c r="D185" s="145" t="s">
        <v>141</v>
      </c>
      <c r="E185" s="146" t="s">
        <v>276</v>
      </c>
      <c r="F185" s="147" t="s">
        <v>277</v>
      </c>
      <c r="G185" s="148" t="s">
        <v>144</v>
      </c>
      <c r="H185" s="149">
        <v>32</v>
      </c>
      <c r="I185" s="150"/>
      <c r="J185" s="151">
        <f>ROUND(I185*H185,2)</f>
        <v>0</v>
      </c>
      <c r="K185" s="147" t="s">
        <v>145</v>
      </c>
      <c r="L185" s="33"/>
      <c r="M185" s="152" t="s">
        <v>1</v>
      </c>
      <c r="N185" s="153" t="s">
        <v>41</v>
      </c>
      <c r="O185" s="58"/>
      <c r="P185" s="154">
        <f>O185*H185</f>
        <v>0</v>
      </c>
      <c r="Q185" s="154">
        <v>0.11162</v>
      </c>
      <c r="R185" s="154">
        <f>Q185*H185</f>
        <v>3.57184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146</v>
      </c>
      <c r="AT185" s="156" t="s">
        <v>141</v>
      </c>
      <c r="AU185" s="156" t="s">
        <v>86</v>
      </c>
      <c r="AY185" s="17" t="s">
        <v>139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84</v>
      </c>
      <c r="BK185" s="157">
        <f>ROUND(I185*H185,2)</f>
        <v>0</v>
      </c>
      <c r="BL185" s="17" t="s">
        <v>146</v>
      </c>
      <c r="BM185" s="156" t="s">
        <v>278</v>
      </c>
    </row>
    <row r="186" spans="1:65" s="2" customFormat="1" ht="21.75" customHeight="1">
      <c r="A186" s="32"/>
      <c r="B186" s="144"/>
      <c r="C186" s="182" t="s">
        <v>279</v>
      </c>
      <c r="D186" s="182" t="s">
        <v>221</v>
      </c>
      <c r="E186" s="183" t="s">
        <v>280</v>
      </c>
      <c r="F186" s="184" t="s">
        <v>281</v>
      </c>
      <c r="G186" s="185" t="s">
        <v>144</v>
      </c>
      <c r="H186" s="186">
        <v>33.6</v>
      </c>
      <c r="I186" s="187"/>
      <c r="J186" s="188">
        <f>ROUND(I186*H186,2)</f>
        <v>0</v>
      </c>
      <c r="K186" s="184" t="s">
        <v>145</v>
      </c>
      <c r="L186" s="189"/>
      <c r="M186" s="190" t="s">
        <v>1</v>
      </c>
      <c r="N186" s="191" t="s">
        <v>41</v>
      </c>
      <c r="O186" s="58"/>
      <c r="P186" s="154">
        <f>O186*H186</f>
        <v>0</v>
      </c>
      <c r="Q186" s="154">
        <v>0.176</v>
      </c>
      <c r="R186" s="154">
        <f>Q186*H186</f>
        <v>5.9136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179</v>
      </c>
      <c r="AT186" s="156" t="s">
        <v>221</v>
      </c>
      <c r="AU186" s="156" t="s">
        <v>86</v>
      </c>
      <c r="AY186" s="17" t="s">
        <v>139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146</v>
      </c>
      <c r="BM186" s="156" t="s">
        <v>282</v>
      </c>
    </row>
    <row r="187" spans="2:51" s="13" customFormat="1" ht="11.25">
      <c r="B187" s="158"/>
      <c r="D187" s="159" t="s">
        <v>162</v>
      </c>
      <c r="E187" s="160" t="s">
        <v>1</v>
      </c>
      <c r="F187" s="161" t="s">
        <v>283</v>
      </c>
      <c r="H187" s="162">
        <v>33.6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162</v>
      </c>
      <c r="AU187" s="160" t="s">
        <v>86</v>
      </c>
      <c r="AV187" s="13" t="s">
        <v>86</v>
      </c>
      <c r="AW187" s="13" t="s">
        <v>32</v>
      </c>
      <c r="AX187" s="13" t="s">
        <v>84</v>
      </c>
      <c r="AY187" s="160" t="s">
        <v>139</v>
      </c>
    </row>
    <row r="188" spans="2:63" s="12" customFormat="1" ht="22.9" customHeight="1">
      <c r="B188" s="131"/>
      <c r="D188" s="132" t="s">
        <v>75</v>
      </c>
      <c r="E188" s="142" t="s">
        <v>164</v>
      </c>
      <c r="F188" s="142" t="s">
        <v>284</v>
      </c>
      <c r="I188" s="134"/>
      <c r="J188" s="143">
        <f>BK188</f>
        <v>0</v>
      </c>
      <c r="L188" s="131"/>
      <c r="M188" s="136"/>
      <c r="N188" s="137"/>
      <c r="O188" s="137"/>
      <c r="P188" s="138">
        <f>SUM(P189:P201)</f>
        <v>0</v>
      </c>
      <c r="Q188" s="137"/>
      <c r="R188" s="138">
        <f>SUM(R189:R201)</f>
        <v>17.528537619999998</v>
      </c>
      <c r="S188" s="137"/>
      <c r="T188" s="139">
        <f>SUM(T189:T201)</f>
        <v>0</v>
      </c>
      <c r="AR188" s="132" t="s">
        <v>84</v>
      </c>
      <c r="AT188" s="140" t="s">
        <v>75</v>
      </c>
      <c r="AU188" s="140" t="s">
        <v>84</v>
      </c>
      <c r="AY188" s="132" t="s">
        <v>139</v>
      </c>
      <c r="BK188" s="141">
        <f>SUM(BK189:BK201)</f>
        <v>0</v>
      </c>
    </row>
    <row r="189" spans="1:65" s="2" customFormat="1" ht="24.2" customHeight="1">
      <c r="A189" s="32"/>
      <c r="B189" s="144"/>
      <c r="C189" s="145" t="s">
        <v>285</v>
      </c>
      <c r="D189" s="145" t="s">
        <v>141</v>
      </c>
      <c r="E189" s="146" t="s">
        <v>286</v>
      </c>
      <c r="F189" s="147" t="s">
        <v>287</v>
      </c>
      <c r="G189" s="148" t="s">
        <v>167</v>
      </c>
      <c r="H189" s="149">
        <v>5</v>
      </c>
      <c r="I189" s="150"/>
      <c r="J189" s="151">
        <f>ROUND(I189*H189,2)</f>
        <v>0</v>
      </c>
      <c r="K189" s="147" t="s">
        <v>145</v>
      </c>
      <c r="L189" s="33"/>
      <c r="M189" s="152" t="s">
        <v>1</v>
      </c>
      <c r="N189" s="153" t="s">
        <v>41</v>
      </c>
      <c r="O189" s="58"/>
      <c r="P189" s="154">
        <f>O189*H189</f>
        <v>0</v>
      </c>
      <c r="Q189" s="154">
        <v>2.30102</v>
      </c>
      <c r="R189" s="154">
        <f>Q189*H189</f>
        <v>11.505099999999999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146</v>
      </c>
      <c r="AT189" s="156" t="s">
        <v>141</v>
      </c>
      <c r="AU189" s="156" t="s">
        <v>86</v>
      </c>
      <c r="AY189" s="17" t="s">
        <v>139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84</v>
      </c>
      <c r="BK189" s="157">
        <f>ROUND(I189*H189,2)</f>
        <v>0</v>
      </c>
      <c r="BL189" s="17" t="s">
        <v>146</v>
      </c>
      <c r="BM189" s="156" t="s">
        <v>288</v>
      </c>
    </row>
    <row r="190" spans="2:51" s="14" customFormat="1" ht="11.25">
      <c r="B190" s="167"/>
      <c r="D190" s="159" t="s">
        <v>162</v>
      </c>
      <c r="E190" s="168" t="s">
        <v>1</v>
      </c>
      <c r="F190" s="169" t="s">
        <v>289</v>
      </c>
      <c r="H190" s="168" t="s">
        <v>1</v>
      </c>
      <c r="I190" s="170"/>
      <c r="L190" s="167"/>
      <c r="M190" s="171"/>
      <c r="N190" s="172"/>
      <c r="O190" s="172"/>
      <c r="P190" s="172"/>
      <c r="Q190" s="172"/>
      <c r="R190" s="172"/>
      <c r="S190" s="172"/>
      <c r="T190" s="173"/>
      <c r="AT190" s="168" t="s">
        <v>162</v>
      </c>
      <c r="AU190" s="168" t="s">
        <v>86</v>
      </c>
      <c r="AV190" s="14" t="s">
        <v>84</v>
      </c>
      <c r="AW190" s="14" t="s">
        <v>32</v>
      </c>
      <c r="AX190" s="14" t="s">
        <v>76</v>
      </c>
      <c r="AY190" s="168" t="s">
        <v>139</v>
      </c>
    </row>
    <row r="191" spans="2:51" s="13" customFormat="1" ht="11.25">
      <c r="B191" s="158"/>
      <c r="D191" s="159" t="s">
        <v>162</v>
      </c>
      <c r="E191" s="160" t="s">
        <v>1</v>
      </c>
      <c r="F191" s="161" t="s">
        <v>290</v>
      </c>
      <c r="H191" s="162">
        <v>5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162</v>
      </c>
      <c r="AU191" s="160" t="s">
        <v>86</v>
      </c>
      <c r="AV191" s="13" t="s">
        <v>86</v>
      </c>
      <c r="AW191" s="13" t="s">
        <v>32</v>
      </c>
      <c r="AX191" s="13" t="s">
        <v>84</v>
      </c>
      <c r="AY191" s="160" t="s">
        <v>139</v>
      </c>
    </row>
    <row r="192" spans="1:65" s="2" customFormat="1" ht="16.5" customHeight="1">
      <c r="A192" s="32"/>
      <c r="B192" s="144"/>
      <c r="C192" s="145" t="s">
        <v>291</v>
      </c>
      <c r="D192" s="145" t="s">
        <v>141</v>
      </c>
      <c r="E192" s="146" t="s">
        <v>292</v>
      </c>
      <c r="F192" s="147" t="s">
        <v>293</v>
      </c>
      <c r="G192" s="148" t="s">
        <v>144</v>
      </c>
      <c r="H192" s="149">
        <v>5.401</v>
      </c>
      <c r="I192" s="150"/>
      <c r="J192" s="151">
        <f>ROUND(I192*H192,2)</f>
        <v>0</v>
      </c>
      <c r="K192" s="147" t="s">
        <v>145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0.01352</v>
      </c>
      <c r="R192" s="154">
        <f>Q192*H192</f>
        <v>0.07302152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146</v>
      </c>
      <c r="AT192" s="156" t="s">
        <v>141</v>
      </c>
      <c r="AU192" s="156" t="s">
        <v>86</v>
      </c>
      <c r="AY192" s="17" t="s">
        <v>139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84</v>
      </c>
      <c r="BK192" s="157">
        <f>ROUND(I192*H192,2)</f>
        <v>0</v>
      </c>
      <c r="BL192" s="17" t="s">
        <v>146</v>
      </c>
      <c r="BM192" s="156" t="s">
        <v>294</v>
      </c>
    </row>
    <row r="193" spans="2:51" s="13" customFormat="1" ht="11.25">
      <c r="B193" s="158"/>
      <c r="D193" s="159" t="s">
        <v>162</v>
      </c>
      <c r="E193" s="160" t="s">
        <v>1</v>
      </c>
      <c r="F193" s="161" t="s">
        <v>295</v>
      </c>
      <c r="H193" s="162">
        <v>4.145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162</v>
      </c>
      <c r="AU193" s="160" t="s">
        <v>86</v>
      </c>
      <c r="AV193" s="13" t="s">
        <v>86</v>
      </c>
      <c r="AW193" s="13" t="s">
        <v>32</v>
      </c>
      <c r="AX193" s="13" t="s">
        <v>76</v>
      </c>
      <c r="AY193" s="160" t="s">
        <v>139</v>
      </c>
    </row>
    <row r="194" spans="2:51" s="13" customFormat="1" ht="11.25">
      <c r="B194" s="158"/>
      <c r="D194" s="159" t="s">
        <v>162</v>
      </c>
      <c r="E194" s="160" t="s">
        <v>1</v>
      </c>
      <c r="F194" s="161" t="s">
        <v>296</v>
      </c>
      <c r="H194" s="162">
        <v>1.256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162</v>
      </c>
      <c r="AU194" s="160" t="s">
        <v>86</v>
      </c>
      <c r="AV194" s="13" t="s">
        <v>86</v>
      </c>
      <c r="AW194" s="13" t="s">
        <v>32</v>
      </c>
      <c r="AX194" s="13" t="s">
        <v>76</v>
      </c>
      <c r="AY194" s="160" t="s">
        <v>139</v>
      </c>
    </row>
    <row r="195" spans="2:51" s="15" customFormat="1" ht="11.25">
      <c r="B195" s="174"/>
      <c r="D195" s="159" t="s">
        <v>162</v>
      </c>
      <c r="E195" s="175" t="s">
        <v>1</v>
      </c>
      <c r="F195" s="176" t="s">
        <v>171</v>
      </c>
      <c r="H195" s="177">
        <v>5.401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162</v>
      </c>
      <c r="AU195" s="175" t="s">
        <v>86</v>
      </c>
      <c r="AV195" s="15" t="s">
        <v>146</v>
      </c>
      <c r="AW195" s="15" t="s">
        <v>32</v>
      </c>
      <c r="AX195" s="15" t="s">
        <v>84</v>
      </c>
      <c r="AY195" s="175" t="s">
        <v>139</v>
      </c>
    </row>
    <row r="196" spans="1:65" s="2" customFormat="1" ht="16.5" customHeight="1">
      <c r="A196" s="32"/>
      <c r="B196" s="144"/>
      <c r="C196" s="145" t="s">
        <v>297</v>
      </c>
      <c r="D196" s="145" t="s">
        <v>141</v>
      </c>
      <c r="E196" s="146" t="s">
        <v>298</v>
      </c>
      <c r="F196" s="147" t="s">
        <v>299</v>
      </c>
      <c r="G196" s="148" t="s">
        <v>144</v>
      </c>
      <c r="H196" s="149">
        <v>5.401</v>
      </c>
      <c r="I196" s="150"/>
      <c r="J196" s="151">
        <f>ROUND(I196*H196,2)</f>
        <v>0</v>
      </c>
      <c r="K196" s="147" t="s">
        <v>145</v>
      </c>
      <c r="L196" s="33"/>
      <c r="M196" s="152" t="s">
        <v>1</v>
      </c>
      <c r="N196" s="153" t="s">
        <v>41</v>
      </c>
      <c r="O196" s="58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146</v>
      </c>
      <c r="AT196" s="156" t="s">
        <v>141</v>
      </c>
      <c r="AU196" s="156" t="s">
        <v>86</v>
      </c>
      <c r="AY196" s="17" t="s">
        <v>139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146</v>
      </c>
      <c r="BM196" s="156" t="s">
        <v>300</v>
      </c>
    </row>
    <row r="197" spans="1:65" s="2" customFormat="1" ht="16.5" customHeight="1">
      <c r="A197" s="32"/>
      <c r="B197" s="144"/>
      <c r="C197" s="145" t="s">
        <v>301</v>
      </c>
      <c r="D197" s="145" t="s">
        <v>141</v>
      </c>
      <c r="E197" s="146" t="s">
        <v>302</v>
      </c>
      <c r="F197" s="147" t="s">
        <v>303</v>
      </c>
      <c r="G197" s="148" t="s">
        <v>212</v>
      </c>
      <c r="H197" s="149">
        <v>0.01</v>
      </c>
      <c r="I197" s="150"/>
      <c r="J197" s="151">
        <f>ROUND(I197*H197,2)</f>
        <v>0</v>
      </c>
      <c r="K197" s="147" t="s">
        <v>145</v>
      </c>
      <c r="L197" s="33"/>
      <c r="M197" s="152" t="s">
        <v>1</v>
      </c>
      <c r="N197" s="153" t="s">
        <v>41</v>
      </c>
      <c r="O197" s="58"/>
      <c r="P197" s="154">
        <f>O197*H197</f>
        <v>0</v>
      </c>
      <c r="Q197" s="154">
        <v>1.04161</v>
      </c>
      <c r="R197" s="154">
        <f>Q197*H197</f>
        <v>0.0104161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146</v>
      </c>
      <c r="AT197" s="156" t="s">
        <v>141</v>
      </c>
      <c r="AU197" s="156" t="s">
        <v>86</v>
      </c>
      <c r="AY197" s="17" t="s">
        <v>139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146</v>
      </c>
      <c r="BM197" s="156" t="s">
        <v>304</v>
      </c>
    </row>
    <row r="198" spans="2:51" s="13" customFormat="1" ht="11.25">
      <c r="B198" s="158"/>
      <c r="D198" s="159" t="s">
        <v>162</v>
      </c>
      <c r="E198" s="160" t="s">
        <v>1</v>
      </c>
      <c r="F198" s="161" t="s">
        <v>305</v>
      </c>
      <c r="H198" s="162">
        <v>0.01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162</v>
      </c>
      <c r="AU198" s="160" t="s">
        <v>86</v>
      </c>
      <c r="AV198" s="13" t="s">
        <v>86</v>
      </c>
      <c r="AW198" s="13" t="s">
        <v>32</v>
      </c>
      <c r="AX198" s="13" t="s">
        <v>84</v>
      </c>
      <c r="AY198" s="160" t="s">
        <v>139</v>
      </c>
    </row>
    <row r="199" spans="1:65" s="2" customFormat="1" ht="16.5" customHeight="1">
      <c r="A199" s="32"/>
      <c r="B199" s="144"/>
      <c r="C199" s="145" t="s">
        <v>306</v>
      </c>
      <c r="D199" s="145" t="s">
        <v>141</v>
      </c>
      <c r="E199" s="146" t="s">
        <v>307</v>
      </c>
      <c r="F199" s="147" t="s">
        <v>308</v>
      </c>
      <c r="G199" s="148" t="s">
        <v>167</v>
      </c>
      <c r="H199" s="149">
        <v>3</v>
      </c>
      <c r="I199" s="150"/>
      <c r="J199" s="151">
        <f>ROUND(I199*H199,2)</f>
        <v>0</v>
      </c>
      <c r="K199" s="147" t="s">
        <v>145</v>
      </c>
      <c r="L199" s="33"/>
      <c r="M199" s="152" t="s">
        <v>1</v>
      </c>
      <c r="N199" s="153" t="s">
        <v>41</v>
      </c>
      <c r="O199" s="58"/>
      <c r="P199" s="154">
        <f>O199*H199</f>
        <v>0</v>
      </c>
      <c r="Q199" s="154">
        <v>1.98</v>
      </c>
      <c r="R199" s="154">
        <f>Q199*H199</f>
        <v>5.9399999999999995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146</v>
      </c>
      <c r="AT199" s="156" t="s">
        <v>141</v>
      </c>
      <c r="AU199" s="156" t="s">
        <v>86</v>
      </c>
      <c r="AY199" s="17" t="s">
        <v>139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84</v>
      </c>
      <c r="BK199" s="157">
        <f>ROUND(I199*H199,2)</f>
        <v>0</v>
      </c>
      <c r="BL199" s="17" t="s">
        <v>146</v>
      </c>
      <c r="BM199" s="156" t="s">
        <v>309</v>
      </c>
    </row>
    <row r="200" spans="2:51" s="14" customFormat="1" ht="11.25">
      <c r="B200" s="167"/>
      <c r="D200" s="159" t="s">
        <v>162</v>
      </c>
      <c r="E200" s="168" t="s">
        <v>1</v>
      </c>
      <c r="F200" s="169" t="s">
        <v>310</v>
      </c>
      <c r="H200" s="168" t="s">
        <v>1</v>
      </c>
      <c r="I200" s="170"/>
      <c r="L200" s="167"/>
      <c r="M200" s="171"/>
      <c r="N200" s="172"/>
      <c r="O200" s="172"/>
      <c r="P200" s="172"/>
      <c r="Q200" s="172"/>
      <c r="R200" s="172"/>
      <c r="S200" s="172"/>
      <c r="T200" s="173"/>
      <c r="AT200" s="168" t="s">
        <v>162</v>
      </c>
      <c r="AU200" s="168" t="s">
        <v>86</v>
      </c>
      <c r="AV200" s="14" t="s">
        <v>84</v>
      </c>
      <c r="AW200" s="14" t="s">
        <v>32</v>
      </c>
      <c r="AX200" s="14" t="s">
        <v>76</v>
      </c>
      <c r="AY200" s="168" t="s">
        <v>139</v>
      </c>
    </row>
    <row r="201" spans="2:51" s="13" customFormat="1" ht="11.25">
      <c r="B201" s="158"/>
      <c r="D201" s="159" t="s">
        <v>162</v>
      </c>
      <c r="E201" s="160" t="s">
        <v>1</v>
      </c>
      <c r="F201" s="161" t="s">
        <v>311</v>
      </c>
      <c r="H201" s="162">
        <v>3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162</v>
      </c>
      <c r="AU201" s="160" t="s">
        <v>86</v>
      </c>
      <c r="AV201" s="13" t="s">
        <v>86</v>
      </c>
      <c r="AW201" s="13" t="s">
        <v>32</v>
      </c>
      <c r="AX201" s="13" t="s">
        <v>84</v>
      </c>
      <c r="AY201" s="160" t="s">
        <v>139</v>
      </c>
    </row>
    <row r="202" spans="2:63" s="12" customFormat="1" ht="22.9" customHeight="1">
      <c r="B202" s="131"/>
      <c r="D202" s="132" t="s">
        <v>75</v>
      </c>
      <c r="E202" s="142" t="s">
        <v>183</v>
      </c>
      <c r="F202" s="142" t="s">
        <v>312</v>
      </c>
      <c r="I202" s="134"/>
      <c r="J202" s="143">
        <f>BK202</f>
        <v>0</v>
      </c>
      <c r="L202" s="131"/>
      <c r="M202" s="136"/>
      <c r="N202" s="137"/>
      <c r="O202" s="137"/>
      <c r="P202" s="138">
        <f>SUM(P203:P213)</f>
        <v>0</v>
      </c>
      <c r="Q202" s="137"/>
      <c r="R202" s="138">
        <f>SUM(R203:R213)</f>
        <v>42.8800336</v>
      </c>
      <c r="S202" s="137"/>
      <c r="T202" s="139">
        <f>SUM(T203:T213)</f>
        <v>0</v>
      </c>
      <c r="AR202" s="132" t="s">
        <v>84</v>
      </c>
      <c r="AT202" s="140" t="s">
        <v>75</v>
      </c>
      <c r="AU202" s="140" t="s">
        <v>84</v>
      </c>
      <c r="AY202" s="132" t="s">
        <v>139</v>
      </c>
      <c r="BK202" s="141">
        <f>SUM(BK203:BK213)</f>
        <v>0</v>
      </c>
    </row>
    <row r="203" spans="1:65" s="2" customFormat="1" ht="24.2" customHeight="1">
      <c r="A203" s="32"/>
      <c r="B203" s="144"/>
      <c r="C203" s="145" t="s">
        <v>313</v>
      </c>
      <c r="D203" s="145" t="s">
        <v>141</v>
      </c>
      <c r="E203" s="146" t="s">
        <v>314</v>
      </c>
      <c r="F203" s="147" t="s">
        <v>315</v>
      </c>
      <c r="G203" s="148" t="s">
        <v>316</v>
      </c>
      <c r="H203" s="149">
        <v>14</v>
      </c>
      <c r="I203" s="150"/>
      <c r="J203" s="151">
        <f>ROUND(I203*H203,2)</f>
        <v>0</v>
      </c>
      <c r="K203" s="147" t="s">
        <v>145</v>
      </c>
      <c r="L203" s="33"/>
      <c r="M203" s="152" t="s">
        <v>1</v>
      </c>
      <c r="N203" s="153" t="s">
        <v>41</v>
      </c>
      <c r="O203" s="58"/>
      <c r="P203" s="154">
        <f>O203*H203</f>
        <v>0</v>
      </c>
      <c r="Q203" s="154">
        <v>0.20219</v>
      </c>
      <c r="R203" s="154">
        <f>Q203*H203</f>
        <v>2.83066</v>
      </c>
      <c r="S203" s="154">
        <v>0</v>
      </c>
      <c r="T203" s="155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6" t="s">
        <v>146</v>
      </c>
      <c r="AT203" s="156" t="s">
        <v>141</v>
      </c>
      <c r="AU203" s="156" t="s">
        <v>86</v>
      </c>
      <c r="AY203" s="17" t="s">
        <v>139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84</v>
      </c>
      <c r="BK203" s="157">
        <f>ROUND(I203*H203,2)</f>
        <v>0</v>
      </c>
      <c r="BL203" s="17" t="s">
        <v>146</v>
      </c>
      <c r="BM203" s="156" t="s">
        <v>317</v>
      </c>
    </row>
    <row r="204" spans="1:65" s="2" customFormat="1" ht="24.2" customHeight="1">
      <c r="A204" s="32"/>
      <c r="B204" s="144"/>
      <c r="C204" s="182" t="s">
        <v>318</v>
      </c>
      <c r="D204" s="182" t="s">
        <v>221</v>
      </c>
      <c r="E204" s="183" t="s">
        <v>319</v>
      </c>
      <c r="F204" s="184" t="s">
        <v>320</v>
      </c>
      <c r="G204" s="185" t="s">
        <v>316</v>
      </c>
      <c r="H204" s="186">
        <v>14.28</v>
      </c>
      <c r="I204" s="187"/>
      <c r="J204" s="188">
        <f>ROUND(I204*H204,2)</f>
        <v>0</v>
      </c>
      <c r="K204" s="184" t="s">
        <v>145</v>
      </c>
      <c r="L204" s="189"/>
      <c r="M204" s="190" t="s">
        <v>1</v>
      </c>
      <c r="N204" s="191" t="s">
        <v>41</v>
      </c>
      <c r="O204" s="58"/>
      <c r="P204" s="154">
        <f>O204*H204</f>
        <v>0</v>
      </c>
      <c r="Q204" s="154">
        <v>0.0483</v>
      </c>
      <c r="R204" s="154">
        <f>Q204*H204</f>
        <v>0.689724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179</v>
      </c>
      <c r="AT204" s="156" t="s">
        <v>221</v>
      </c>
      <c r="AU204" s="156" t="s">
        <v>86</v>
      </c>
      <c r="AY204" s="17" t="s">
        <v>139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84</v>
      </c>
      <c r="BK204" s="157">
        <f>ROUND(I204*H204,2)</f>
        <v>0</v>
      </c>
      <c r="BL204" s="17" t="s">
        <v>146</v>
      </c>
      <c r="BM204" s="156" t="s">
        <v>321</v>
      </c>
    </row>
    <row r="205" spans="2:51" s="13" customFormat="1" ht="11.25">
      <c r="B205" s="158"/>
      <c r="D205" s="159" t="s">
        <v>162</v>
      </c>
      <c r="F205" s="161" t="s">
        <v>322</v>
      </c>
      <c r="H205" s="162">
        <v>14.28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162</v>
      </c>
      <c r="AU205" s="160" t="s">
        <v>86</v>
      </c>
      <c r="AV205" s="13" t="s">
        <v>86</v>
      </c>
      <c r="AW205" s="13" t="s">
        <v>3</v>
      </c>
      <c r="AX205" s="13" t="s">
        <v>84</v>
      </c>
      <c r="AY205" s="160" t="s">
        <v>139</v>
      </c>
    </row>
    <row r="206" spans="1:65" s="2" customFormat="1" ht="33" customHeight="1">
      <c r="A206" s="32"/>
      <c r="B206" s="144"/>
      <c r="C206" s="145" t="s">
        <v>323</v>
      </c>
      <c r="D206" s="145" t="s">
        <v>141</v>
      </c>
      <c r="E206" s="146" t="s">
        <v>324</v>
      </c>
      <c r="F206" s="147" t="s">
        <v>325</v>
      </c>
      <c r="G206" s="148" t="s">
        <v>316</v>
      </c>
      <c r="H206" s="149">
        <v>20</v>
      </c>
      <c r="I206" s="150"/>
      <c r="J206" s="151">
        <f>ROUND(I206*H206,2)</f>
        <v>0</v>
      </c>
      <c r="K206" s="147" t="s">
        <v>145</v>
      </c>
      <c r="L206" s="33"/>
      <c r="M206" s="152" t="s">
        <v>1</v>
      </c>
      <c r="N206" s="153" t="s">
        <v>41</v>
      </c>
      <c r="O206" s="58"/>
      <c r="P206" s="154">
        <f>O206*H206</f>
        <v>0</v>
      </c>
      <c r="Q206" s="154">
        <v>0.1295</v>
      </c>
      <c r="R206" s="154">
        <f>Q206*H206</f>
        <v>2.59</v>
      </c>
      <c r="S206" s="154">
        <v>0</v>
      </c>
      <c r="T206" s="15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146</v>
      </c>
      <c r="AT206" s="156" t="s">
        <v>141</v>
      </c>
      <c r="AU206" s="156" t="s">
        <v>86</v>
      </c>
      <c r="AY206" s="17" t="s">
        <v>139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84</v>
      </c>
      <c r="BK206" s="157">
        <f>ROUND(I206*H206,2)</f>
        <v>0</v>
      </c>
      <c r="BL206" s="17" t="s">
        <v>146</v>
      </c>
      <c r="BM206" s="156" t="s">
        <v>326</v>
      </c>
    </row>
    <row r="207" spans="1:65" s="2" customFormat="1" ht="16.5" customHeight="1">
      <c r="A207" s="32"/>
      <c r="B207" s="144"/>
      <c r="C207" s="182" t="s">
        <v>327</v>
      </c>
      <c r="D207" s="182" t="s">
        <v>221</v>
      </c>
      <c r="E207" s="183" t="s">
        <v>328</v>
      </c>
      <c r="F207" s="184" t="s">
        <v>329</v>
      </c>
      <c r="G207" s="185" t="s">
        <v>316</v>
      </c>
      <c r="H207" s="186">
        <v>21</v>
      </c>
      <c r="I207" s="187"/>
      <c r="J207" s="188">
        <f>ROUND(I207*H207,2)</f>
        <v>0</v>
      </c>
      <c r="K207" s="184" t="s">
        <v>145</v>
      </c>
      <c r="L207" s="189"/>
      <c r="M207" s="190" t="s">
        <v>1</v>
      </c>
      <c r="N207" s="191" t="s">
        <v>41</v>
      </c>
      <c r="O207" s="58"/>
      <c r="P207" s="154">
        <f>O207*H207</f>
        <v>0</v>
      </c>
      <c r="Q207" s="154">
        <v>0.05612</v>
      </c>
      <c r="R207" s="154">
        <f>Q207*H207</f>
        <v>1.17852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179</v>
      </c>
      <c r="AT207" s="156" t="s">
        <v>221</v>
      </c>
      <c r="AU207" s="156" t="s">
        <v>86</v>
      </c>
      <c r="AY207" s="17" t="s">
        <v>139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84</v>
      </c>
      <c r="BK207" s="157">
        <f>ROUND(I207*H207,2)</f>
        <v>0</v>
      </c>
      <c r="BL207" s="17" t="s">
        <v>146</v>
      </c>
      <c r="BM207" s="156" t="s">
        <v>330</v>
      </c>
    </row>
    <row r="208" spans="1:65" s="2" customFormat="1" ht="24.2" customHeight="1">
      <c r="A208" s="32"/>
      <c r="B208" s="144"/>
      <c r="C208" s="145" t="s">
        <v>331</v>
      </c>
      <c r="D208" s="145" t="s">
        <v>141</v>
      </c>
      <c r="E208" s="146" t="s">
        <v>332</v>
      </c>
      <c r="F208" s="147" t="s">
        <v>333</v>
      </c>
      <c r="G208" s="148" t="s">
        <v>167</v>
      </c>
      <c r="H208" s="149">
        <v>1.44</v>
      </c>
      <c r="I208" s="150"/>
      <c r="J208" s="151">
        <f>ROUND(I208*H208,2)</f>
        <v>0</v>
      </c>
      <c r="K208" s="147" t="s">
        <v>145</v>
      </c>
      <c r="L208" s="33"/>
      <c r="M208" s="152" t="s">
        <v>1</v>
      </c>
      <c r="N208" s="153" t="s">
        <v>41</v>
      </c>
      <c r="O208" s="58"/>
      <c r="P208" s="154">
        <f>O208*H208</f>
        <v>0</v>
      </c>
      <c r="Q208" s="154">
        <v>2.25634</v>
      </c>
      <c r="R208" s="154">
        <f>Q208*H208</f>
        <v>3.2491295999999994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146</v>
      </c>
      <c r="AT208" s="156" t="s">
        <v>141</v>
      </c>
      <c r="AU208" s="156" t="s">
        <v>86</v>
      </c>
      <c r="AY208" s="17" t="s">
        <v>139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84</v>
      </c>
      <c r="BK208" s="157">
        <f>ROUND(I208*H208,2)</f>
        <v>0</v>
      </c>
      <c r="BL208" s="17" t="s">
        <v>146</v>
      </c>
      <c r="BM208" s="156" t="s">
        <v>334</v>
      </c>
    </row>
    <row r="209" spans="2:51" s="13" customFormat="1" ht="11.25">
      <c r="B209" s="158"/>
      <c r="D209" s="159" t="s">
        <v>162</v>
      </c>
      <c r="E209" s="160" t="s">
        <v>1</v>
      </c>
      <c r="F209" s="161" t="s">
        <v>177</v>
      </c>
      <c r="H209" s="162">
        <v>0.6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162</v>
      </c>
      <c r="AU209" s="160" t="s">
        <v>86</v>
      </c>
      <c r="AV209" s="13" t="s">
        <v>86</v>
      </c>
      <c r="AW209" s="13" t="s">
        <v>32</v>
      </c>
      <c r="AX209" s="13" t="s">
        <v>76</v>
      </c>
      <c r="AY209" s="160" t="s">
        <v>139</v>
      </c>
    </row>
    <row r="210" spans="2:51" s="13" customFormat="1" ht="11.25">
      <c r="B210" s="158"/>
      <c r="D210" s="159" t="s">
        <v>162</v>
      </c>
      <c r="E210" s="160" t="s">
        <v>1</v>
      </c>
      <c r="F210" s="161" t="s">
        <v>178</v>
      </c>
      <c r="H210" s="162">
        <v>0.84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162</v>
      </c>
      <c r="AU210" s="160" t="s">
        <v>86</v>
      </c>
      <c r="AV210" s="13" t="s">
        <v>86</v>
      </c>
      <c r="AW210" s="13" t="s">
        <v>32</v>
      </c>
      <c r="AX210" s="13" t="s">
        <v>76</v>
      </c>
      <c r="AY210" s="160" t="s">
        <v>139</v>
      </c>
    </row>
    <row r="211" spans="2:51" s="15" customFormat="1" ht="11.25">
      <c r="B211" s="174"/>
      <c r="D211" s="159" t="s">
        <v>162</v>
      </c>
      <c r="E211" s="175" t="s">
        <v>1</v>
      </c>
      <c r="F211" s="176" t="s">
        <v>171</v>
      </c>
      <c r="H211" s="177">
        <v>1.44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162</v>
      </c>
      <c r="AU211" s="175" t="s">
        <v>86</v>
      </c>
      <c r="AV211" s="15" t="s">
        <v>146</v>
      </c>
      <c r="AW211" s="15" t="s">
        <v>32</v>
      </c>
      <c r="AX211" s="15" t="s">
        <v>84</v>
      </c>
      <c r="AY211" s="175" t="s">
        <v>139</v>
      </c>
    </row>
    <row r="212" spans="1:65" s="2" customFormat="1" ht="37.9" customHeight="1">
      <c r="A212" s="32"/>
      <c r="B212" s="144"/>
      <c r="C212" s="145" t="s">
        <v>101</v>
      </c>
      <c r="D212" s="145" t="s">
        <v>141</v>
      </c>
      <c r="E212" s="146" t="s">
        <v>335</v>
      </c>
      <c r="F212" s="147" t="s">
        <v>336</v>
      </c>
      <c r="G212" s="148" t="s">
        <v>244</v>
      </c>
      <c r="H212" s="149">
        <v>1</v>
      </c>
      <c r="I212" s="150"/>
      <c r="J212" s="151">
        <f>ROUND(I212*H212,2)</f>
        <v>0</v>
      </c>
      <c r="K212" s="147" t="s">
        <v>1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8.0855</v>
      </c>
      <c r="R212" s="154">
        <f>Q212*H212</f>
        <v>8.0855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146</v>
      </c>
      <c r="AT212" s="156" t="s">
        <v>141</v>
      </c>
      <c r="AU212" s="156" t="s">
        <v>86</v>
      </c>
      <c r="AY212" s="17" t="s">
        <v>139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146</v>
      </c>
      <c r="BM212" s="156" t="s">
        <v>337</v>
      </c>
    </row>
    <row r="213" spans="1:65" s="2" customFormat="1" ht="24.2" customHeight="1">
      <c r="A213" s="32"/>
      <c r="B213" s="144"/>
      <c r="C213" s="145" t="s">
        <v>338</v>
      </c>
      <c r="D213" s="145" t="s">
        <v>141</v>
      </c>
      <c r="E213" s="146" t="s">
        <v>339</v>
      </c>
      <c r="F213" s="147" t="s">
        <v>340</v>
      </c>
      <c r="G213" s="148" t="s">
        <v>244</v>
      </c>
      <c r="H213" s="149">
        <v>3</v>
      </c>
      <c r="I213" s="150"/>
      <c r="J213" s="151">
        <f>ROUND(I213*H213,2)</f>
        <v>0</v>
      </c>
      <c r="K213" s="147" t="s">
        <v>1</v>
      </c>
      <c r="L213" s="33"/>
      <c r="M213" s="152" t="s">
        <v>1</v>
      </c>
      <c r="N213" s="153" t="s">
        <v>41</v>
      </c>
      <c r="O213" s="58"/>
      <c r="P213" s="154">
        <f>O213*H213</f>
        <v>0</v>
      </c>
      <c r="Q213" s="154">
        <v>8.0855</v>
      </c>
      <c r="R213" s="154">
        <f>Q213*H213</f>
        <v>24.2565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146</v>
      </c>
      <c r="AT213" s="156" t="s">
        <v>141</v>
      </c>
      <c r="AU213" s="156" t="s">
        <v>86</v>
      </c>
      <c r="AY213" s="17" t="s">
        <v>139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84</v>
      </c>
      <c r="BK213" s="157">
        <f>ROUND(I213*H213,2)</f>
        <v>0</v>
      </c>
      <c r="BL213" s="17" t="s">
        <v>146</v>
      </c>
      <c r="BM213" s="156" t="s">
        <v>341</v>
      </c>
    </row>
    <row r="214" spans="2:63" s="12" customFormat="1" ht="22.9" customHeight="1">
      <c r="B214" s="131"/>
      <c r="D214" s="132" t="s">
        <v>75</v>
      </c>
      <c r="E214" s="142" t="s">
        <v>342</v>
      </c>
      <c r="F214" s="142" t="s">
        <v>343</v>
      </c>
      <c r="I214" s="134"/>
      <c r="J214" s="143">
        <f>BK214</f>
        <v>0</v>
      </c>
      <c r="L214" s="131"/>
      <c r="M214" s="136"/>
      <c r="N214" s="137"/>
      <c r="O214" s="137"/>
      <c r="P214" s="138">
        <f>SUM(P215:P227)</f>
        <v>0</v>
      </c>
      <c r="Q214" s="137"/>
      <c r="R214" s="138">
        <f>SUM(R215:R227)</f>
        <v>0</v>
      </c>
      <c r="S214" s="137"/>
      <c r="T214" s="139">
        <f>SUM(T215:T227)</f>
        <v>0</v>
      </c>
      <c r="AR214" s="132" t="s">
        <v>84</v>
      </c>
      <c r="AT214" s="140" t="s">
        <v>75</v>
      </c>
      <c r="AU214" s="140" t="s">
        <v>84</v>
      </c>
      <c r="AY214" s="132" t="s">
        <v>139</v>
      </c>
      <c r="BK214" s="141">
        <f>SUM(BK215:BK227)</f>
        <v>0</v>
      </c>
    </row>
    <row r="215" spans="1:65" s="2" customFormat="1" ht="21.75" customHeight="1">
      <c r="A215" s="32"/>
      <c r="B215" s="144"/>
      <c r="C215" s="145" t="s">
        <v>344</v>
      </c>
      <c r="D215" s="145" t="s">
        <v>141</v>
      </c>
      <c r="E215" s="146" t="s">
        <v>345</v>
      </c>
      <c r="F215" s="147" t="s">
        <v>346</v>
      </c>
      <c r="G215" s="148" t="s">
        <v>212</v>
      </c>
      <c r="H215" s="149">
        <v>13.2</v>
      </c>
      <c r="I215" s="150"/>
      <c r="J215" s="151">
        <f>ROUND(I215*H215,2)</f>
        <v>0</v>
      </c>
      <c r="K215" s="147" t="s">
        <v>145</v>
      </c>
      <c r="L215" s="33"/>
      <c r="M215" s="152" t="s">
        <v>1</v>
      </c>
      <c r="N215" s="153" t="s">
        <v>41</v>
      </c>
      <c r="O215" s="58"/>
      <c r="P215" s="154">
        <f>O215*H215</f>
        <v>0</v>
      </c>
      <c r="Q215" s="154">
        <v>0</v>
      </c>
      <c r="R215" s="154">
        <f>Q215*H215</f>
        <v>0</v>
      </c>
      <c r="S215" s="154">
        <v>0</v>
      </c>
      <c r="T215" s="155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6" t="s">
        <v>146</v>
      </c>
      <c r="AT215" s="156" t="s">
        <v>141</v>
      </c>
      <c r="AU215" s="156" t="s">
        <v>86</v>
      </c>
      <c r="AY215" s="17" t="s">
        <v>139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7" t="s">
        <v>84</v>
      </c>
      <c r="BK215" s="157">
        <f>ROUND(I215*H215,2)</f>
        <v>0</v>
      </c>
      <c r="BL215" s="17" t="s">
        <v>146</v>
      </c>
      <c r="BM215" s="156" t="s">
        <v>347</v>
      </c>
    </row>
    <row r="216" spans="2:51" s="13" customFormat="1" ht="11.25">
      <c r="B216" s="158"/>
      <c r="D216" s="159" t="s">
        <v>162</v>
      </c>
      <c r="E216" s="160" t="s">
        <v>107</v>
      </c>
      <c r="F216" s="161" t="s">
        <v>108</v>
      </c>
      <c r="H216" s="162">
        <v>13.2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162</v>
      </c>
      <c r="AU216" s="160" t="s">
        <v>86</v>
      </c>
      <c r="AV216" s="13" t="s">
        <v>86</v>
      </c>
      <c r="AW216" s="13" t="s">
        <v>32</v>
      </c>
      <c r="AX216" s="13" t="s">
        <v>84</v>
      </c>
      <c r="AY216" s="160" t="s">
        <v>139</v>
      </c>
    </row>
    <row r="217" spans="1:65" s="2" customFormat="1" ht="24.2" customHeight="1">
      <c r="A217" s="32"/>
      <c r="B217" s="144"/>
      <c r="C217" s="145" t="s">
        <v>348</v>
      </c>
      <c r="D217" s="145" t="s">
        <v>141</v>
      </c>
      <c r="E217" s="146" t="s">
        <v>349</v>
      </c>
      <c r="F217" s="147" t="s">
        <v>350</v>
      </c>
      <c r="G217" s="148" t="s">
        <v>212</v>
      </c>
      <c r="H217" s="149">
        <v>250.8</v>
      </c>
      <c r="I217" s="150"/>
      <c r="J217" s="151">
        <f>ROUND(I217*H217,2)</f>
        <v>0</v>
      </c>
      <c r="K217" s="147" t="s">
        <v>145</v>
      </c>
      <c r="L217" s="33"/>
      <c r="M217" s="152" t="s">
        <v>1</v>
      </c>
      <c r="N217" s="153" t="s">
        <v>41</v>
      </c>
      <c r="O217" s="58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146</v>
      </c>
      <c r="AT217" s="156" t="s">
        <v>141</v>
      </c>
      <c r="AU217" s="156" t="s">
        <v>86</v>
      </c>
      <c r="AY217" s="17" t="s">
        <v>139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84</v>
      </c>
      <c r="BK217" s="157">
        <f>ROUND(I217*H217,2)</f>
        <v>0</v>
      </c>
      <c r="BL217" s="17" t="s">
        <v>146</v>
      </c>
      <c r="BM217" s="156" t="s">
        <v>351</v>
      </c>
    </row>
    <row r="218" spans="2:51" s="13" customFormat="1" ht="11.25">
      <c r="B218" s="158"/>
      <c r="D218" s="159" t="s">
        <v>162</v>
      </c>
      <c r="E218" s="160" t="s">
        <v>1</v>
      </c>
      <c r="F218" s="161" t="s">
        <v>352</v>
      </c>
      <c r="H218" s="162">
        <v>250.8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162</v>
      </c>
      <c r="AU218" s="160" t="s">
        <v>86</v>
      </c>
      <c r="AV218" s="13" t="s">
        <v>86</v>
      </c>
      <c r="AW218" s="13" t="s">
        <v>32</v>
      </c>
      <c r="AX218" s="13" t="s">
        <v>84</v>
      </c>
      <c r="AY218" s="160" t="s">
        <v>139</v>
      </c>
    </row>
    <row r="219" spans="1:65" s="2" customFormat="1" ht="21.75" customHeight="1">
      <c r="A219" s="32"/>
      <c r="B219" s="144"/>
      <c r="C219" s="145" t="s">
        <v>353</v>
      </c>
      <c r="D219" s="145" t="s">
        <v>141</v>
      </c>
      <c r="E219" s="146" t="s">
        <v>354</v>
      </c>
      <c r="F219" s="147" t="s">
        <v>355</v>
      </c>
      <c r="G219" s="148" t="s">
        <v>212</v>
      </c>
      <c r="H219" s="149">
        <v>9.9</v>
      </c>
      <c r="I219" s="150"/>
      <c r="J219" s="151">
        <f>ROUND(I219*H219,2)</f>
        <v>0</v>
      </c>
      <c r="K219" s="147" t="s">
        <v>145</v>
      </c>
      <c r="L219" s="33"/>
      <c r="M219" s="152" t="s">
        <v>1</v>
      </c>
      <c r="N219" s="153" t="s">
        <v>41</v>
      </c>
      <c r="O219" s="58"/>
      <c r="P219" s="154">
        <f>O219*H219</f>
        <v>0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6" t="s">
        <v>146</v>
      </c>
      <c r="AT219" s="156" t="s">
        <v>141</v>
      </c>
      <c r="AU219" s="156" t="s">
        <v>86</v>
      </c>
      <c r="AY219" s="17" t="s">
        <v>139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84</v>
      </c>
      <c r="BK219" s="157">
        <f>ROUND(I219*H219,2)</f>
        <v>0</v>
      </c>
      <c r="BL219" s="17" t="s">
        <v>146</v>
      </c>
      <c r="BM219" s="156" t="s">
        <v>356</v>
      </c>
    </row>
    <row r="220" spans="2:51" s="13" customFormat="1" ht="11.25">
      <c r="B220" s="158"/>
      <c r="D220" s="159" t="s">
        <v>162</v>
      </c>
      <c r="E220" s="160" t="s">
        <v>110</v>
      </c>
      <c r="F220" s="161" t="s">
        <v>357</v>
      </c>
      <c r="H220" s="162">
        <v>9.9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162</v>
      </c>
      <c r="AU220" s="160" t="s">
        <v>86</v>
      </c>
      <c r="AV220" s="13" t="s">
        <v>86</v>
      </c>
      <c r="AW220" s="13" t="s">
        <v>32</v>
      </c>
      <c r="AX220" s="13" t="s">
        <v>84</v>
      </c>
      <c r="AY220" s="160" t="s">
        <v>139</v>
      </c>
    </row>
    <row r="221" spans="1:65" s="2" customFormat="1" ht="24.2" customHeight="1">
      <c r="A221" s="32"/>
      <c r="B221" s="144"/>
      <c r="C221" s="145" t="s">
        <v>358</v>
      </c>
      <c r="D221" s="145" t="s">
        <v>141</v>
      </c>
      <c r="E221" s="146" t="s">
        <v>359</v>
      </c>
      <c r="F221" s="147" t="s">
        <v>360</v>
      </c>
      <c r="G221" s="148" t="s">
        <v>212</v>
      </c>
      <c r="H221" s="149">
        <v>188.1</v>
      </c>
      <c r="I221" s="150"/>
      <c r="J221" s="151">
        <f>ROUND(I221*H221,2)</f>
        <v>0</v>
      </c>
      <c r="K221" s="147" t="s">
        <v>145</v>
      </c>
      <c r="L221" s="33"/>
      <c r="M221" s="152" t="s">
        <v>1</v>
      </c>
      <c r="N221" s="153" t="s">
        <v>41</v>
      </c>
      <c r="O221" s="58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146</v>
      </c>
      <c r="AT221" s="156" t="s">
        <v>141</v>
      </c>
      <c r="AU221" s="156" t="s">
        <v>86</v>
      </c>
      <c r="AY221" s="17" t="s">
        <v>139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84</v>
      </c>
      <c r="BK221" s="157">
        <f>ROUND(I221*H221,2)</f>
        <v>0</v>
      </c>
      <c r="BL221" s="17" t="s">
        <v>146</v>
      </c>
      <c r="BM221" s="156" t="s">
        <v>361</v>
      </c>
    </row>
    <row r="222" spans="2:51" s="13" customFormat="1" ht="11.25">
      <c r="B222" s="158"/>
      <c r="D222" s="159" t="s">
        <v>162</v>
      </c>
      <c r="E222" s="160" t="s">
        <v>1</v>
      </c>
      <c r="F222" s="161" t="s">
        <v>362</v>
      </c>
      <c r="H222" s="162">
        <v>188.1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162</v>
      </c>
      <c r="AU222" s="160" t="s">
        <v>86</v>
      </c>
      <c r="AV222" s="13" t="s">
        <v>86</v>
      </c>
      <c r="AW222" s="13" t="s">
        <v>32</v>
      </c>
      <c r="AX222" s="13" t="s">
        <v>84</v>
      </c>
      <c r="AY222" s="160" t="s">
        <v>139</v>
      </c>
    </row>
    <row r="223" spans="1:65" s="2" customFormat="1" ht="24.2" customHeight="1">
      <c r="A223" s="32"/>
      <c r="B223" s="144"/>
      <c r="C223" s="145" t="s">
        <v>363</v>
      </c>
      <c r="D223" s="145" t="s">
        <v>141</v>
      </c>
      <c r="E223" s="146" t="s">
        <v>364</v>
      </c>
      <c r="F223" s="147" t="s">
        <v>365</v>
      </c>
      <c r="G223" s="148" t="s">
        <v>212</v>
      </c>
      <c r="H223" s="149">
        <v>23.1</v>
      </c>
      <c r="I223" s="150"/>
      <c r="J223" s="151">
        <f>ROUND(I223*H223,2)</f>
        <v>0</v>
      </c>
      <c r="K223" s="147" t="s">
        <v>145</v>
      </c>
      <c r="L223" s="33"/>
      <c r="M223" s="152" t="s">
        <v>1</v>
      </c>
      <c r="N223" s="153" t="s">
        <v>41</v>
      </c>
      <c r="O223" s="58"/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146</v>
      </c>
      <c r="AT223" s="156" t="s">
        <v>141</v>
      </c>
      <c r="AU223" s="156" t="s">
        <v>86</v>
      </c>
      <c r="AY223" s="17" t="s">
        <v>139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84</v>
      </c>
      <c r="BK223" s="157">
        <f>ROUND(I223*H223,2)</f>
        <v>0</v>
      </c>
      <c r="BL223" s="17" t="s">
        <v>146</v>
      </c>
      <c r="BM223" s="156" t="s">
        <v>366</v>
      </c>
    </row>
    <row r="224" spans="1:65" s="2" customFormat="1" ht="37.9" customHeight="1">
      <c r="A224" s="32"/>
      <c r="B224" s="144"/>
      <c r="C224" s="145" t="s">
        <v>96</v>
      </c>
      <c r="D224" s="145" t="s">
        <v>141</v>
      </c>
      <c r="E224" s="146" t="s">
        <v>367</v>
      </c>
      <c r="F224" s="147" t="s">
        <v>368</v>
      </c>
      <c r="G224" s="148" t="s">
        <v>212</v>
      </c>
      <c r="H224" s="149">
        <v>9.9</v>
      </c>
      <c r="I224" s="150"/>
      <c r="J224" s="151">
        <f>ROUND(I224*H224,2)</f>
        <v>0</v>
      </c>
      <c r="K224" s="147" t="s">
        <v>145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146</v>
      </c>
      <c r="AT224" s="156" t="s">
        <v>141</v>
      </c>
      <c r="AU224" s="156" t="s">
        <v>86</v>
      </c>
      <c r="AY224" s="17" t="s">
        <v>139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146</v>
      </c>
      <c r="BM224" s="156" t="s">
        <v>369</v>
      </c>
    </row>
    <row r="225" spans="2:51" s="13" customFormat="1" ht="11.25">
      <c r="B225" s="158"/>
      <c r="D225" s="159" t="s">
        <v>162</v>
      </c>
      <c r="E225" s="160" t="s">
        <v>1</v>
      </c>
      <c r="F225" s="161" t="s">
        <v>110</v>
      </c>
      <c r="H225" s="162">
        <v>9.9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162</v>
      </c>
      <c r="AU225" s="160" t="s">
        <v>86</v>
      </c>
      <c r="AV225" s="13" t="s">
        <v>86</v>
      </c>
      <c r="AW225" s="13" t="s">
        <v>32</v>
      </c>
      <c r="AX225" s="13" t="s">
        <v>84</v>
      </c>
      <c r="AY225" s="160" t="s">
        <v>139</v>
      </c>
    </row>
    <row r="226" spans="1:65" s="2" customFormat="1" ht="44.25" customHeight="1">
      <c r="A226" s="32"/>
      <c r="B226" s="144"/>
      <c r="C226" s="145" t="s">
        <v>370</v>
      </c>
      <c r="D226" s="145" t="s">
        <v>141</v>
      </c>
      <c r="E226" s="146" t="s">
        <v>371</v>
      </c>
      <c r="F226" s="147" t="s">
        <v>372</v>
      </c>
      <c r="G226" s="148" t="s">
        <v>212</v>
      </c>
      <c r="H226" s="149">
        <v>13.2</v>
      </c>
      <c r="I226" s="150"/>
      <c r="J226" s="151">
        <f>ROUND(I226*H226,2)</f>
        <v>0</v>
      </c>
      <c r="K226" s="147" t="s">
        <v>145</v>
      </c>
      <c r="L226" s="33"/>
      <c r="M226" s="152" t="s">
        <v>1</v>
      </c>
      <c r="N226" s="153" t="s">
        <v>41</v>
      </c>
      <c r="O226" s="58"/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146</v>
      </c>
      <c r="AT226" s="156" t="s">
        <v>141</v>
      </c>
      <c r="AU226" s="156" t="s">
        <v>86</v>
      </c>
      <c r="AY226" s="17" t="s">
        <v>139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84</v>
      </c>
      <c r="BK226" s="157">
        <f>ROUND(I226*H226,2)</f>
        <v>0</v>
      </c>
      <c r="BL226" s="17" t="s">
        <v>146</v>
      </c>
      <c r="BM226" s="156" t="s">
        <v>373</v>
      </c>
    </row>
    <row r="227" spans="2:51" s="13" customFormat="1" ht="11.25">
      <c r="B227" s="158"/>
      <c r="D227" s="159" t="s">
        <v>162</v>
      </c>
      <c r="E227" s="160" t="s">
        <v>1</v>
      </c>
      <c r="F227" s="161" t="s">
        <v>107</v>
      </c>
      <c r="H227" s="162">
        <v>13.2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162</v>
      </c>
      <c r="AU227" s="160" t="s">
        <v>86</v>
      </c>
      <c r="AV227" s="13" t="s">
        <v>86</v>
      </c>
      <c r="AW227" s="13" t="s">
        <v>32</v>
      </c>
      <c r="AX227" s="13" t="s">
        <v>84</v>
      </c>
      <c r="AY227" s="160" t="s">
        <v>139</v>
      </c>
    </row>
    <row r="228" spans="2:63" s="12" customFormat="1" ht="22.9" customHeight="1">
      <c r="B228" s="131"/>
      <c r="D228" s="132" t="s">
        <v>75</v>
      </c>
      <c r="E228" s="142" t="s">
        <v>374</v>
      </c>
      <c r="F228" s="142" t="s">
        <v>375</v>
      </c>
      <c r="I228" s="134"/>
      <c r="J228" s="143">
        <f>BK228</f>
        <v>0</v>
      </c>
      <c r="L228" s="131"/>
      <c r="M228" s="136"/>
      <c r="N228" s="137"/>
      <c r="O228" s="137"/>
      <c r="P228" s="138">
        <f>P229</f>
        <v>0</v>
      </c>
      <c r="Q228" s="137"/>
      <c r="R228" s="138">
        <f>R229</f>
        <v>0</v>
      </c>
      <c r="S228" s="137"/>
      <c r="T228" s="139">
        <f>T229</f>
        <v>0</v>
      </c>
      <c r="AR228" s="132" t="s">
        <v>84</v>
      </c>
      <c r="AT228" s="140" t="s">
        <v>75</v>
      </c>
      <c r="AU228" s="140" t="s">
        <v>84</v>
      </c>
      <c r="AY228" s="132" t="s">
        <v>139</v>
      </c>
      <c r="BK228" s="141">
        <f>BK229</f>
        <v>0</v>
      </c>
    </row>
    <row r="229" spans="1:65" s="2" customFormat="1" ht="24.2" customHeight="1">
      <c r="A229" s="32"/>
      <c r="B229" s="144"/>
      <c r="C229" s="145" t="s">
        <v>376</v>
      </c>
      <c r="D229" s="145" t="s">
        <v>141</v>
      </c>
      <c r="E229" s="146" t="s">
        <v>377</v>
      </c>
      <c r="F229" s="147" t="s">
        <v>378</v>
      </c>
      <c r="G229" s="148" t="s">
        <v>212</v>
      </c>
      <c r="H229" s="149">
        <v>129.636</v>
      </c>
      <c r="I229" s="150"/>
      <c r="J229" s="151">
        <f>ROUND(I229*H229,2)</f>
        <v>0</v>
      </c>
      <c r="K229" s="147" t="s">
        <v>145</v>
      </c>
      <c r="L229" s="33"/>
      <c r="M229" s="192" t="s">
        <v>1</v>
      </c>
      <c r="N229" s="193" t="s">
        <v>41</v>
      </c>
      <c r="O229" s="194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146</v>
      </c>
      <c r="AT229" s="156" t="s">
        <v>141</v>
      </c>
      <c r="AU229" s="156" t="s">
        <v>86</v>
      </c>
      <c r="AY229" s="17" t="s">
        <v>139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84</v>
      </c>
      <c r="BK229" s="157">
        <f>ROUND(I229*H229,2)</f>
        <v>0</v>
      </c>
      <c r="BL229" s="17" t="s">
        <v>146</v>
      </c>
      <c r="BM229" s="156" t="s">
        <v>379</v>
      </c>
    </row>
    <row r="230" spans="1:31" s="2" customFormat="1" ht="6.95" customHeight="1">
      <c r="A230" s="32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33"/>
      <c r="M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</row>
  </sheetData>
  <autoFilter ref="C122:K22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3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89</v>
      </c>
      <c r="AZ2" s="93" t="s">
        <v>380</v>
      </c>
      <c r="BA2" s="93" t="s">
        <v>1</v>
      </c>
      <c r="BB2" s="93" t="s">
        <v>1</v>
      </c>
      <c r="BC2" s="93" t="s">
        <v>381</v>
      </c>
      <c r="BD2" s="93" t="s">
        <v>86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382</v>
      </c>
      <c r="BA3" s="93" t="s">
        <v>1</v>
      </c>
      <c r="BB3" s="93" t="s">
        <v>1</v>
      </c>
      <c r="BC3" s="93" t="s">
        <v>383</v>
      </c>
      <c r="BD3" s="93" t="s">
        <v>86</v>
      </c>
    </row>
    <row r="4" spans="2:56" s="1" customFormat="1" ht="24.95" customHeight="1">
      <c r="B4" s="20"/>
      <c r="D4" s="21" t="s">
        <v>97</v>
      </c>
      <c r="L4" s="20"/>
      <c r="M4" s="94" t="s">
        <v>10</v>
      </c>
      <c r="AT4" s="17" t="s">
        <v>3</v>
      </c>
      <c r="AZ4" s="93" t="s">
        <v>95</v>
      </c>
      <c r="BA4" s="93" t="s">
        <v>1</v>
      </c>
      <c r="BB4" s="93" t="s">
        <v>1</v>
      </c>
      <c r="BC4" s="93" t="s">
        <v>285</v>
      </c>
      <c r="BD4" s="93" t="s">
        <v>86</v>
      </c>
    </row>
    <row r="5" spans="2:56" s="1" customFormat="1" ht="6.95" customHeight="1">
      <c r="B5" s="20"/>
      <c r="L5" s="20"/>
      <c r="AZ5" s="93" t="s">
        <v>93</v>
      </c>
      <c r="BA5" s="93" t="s">
        <v>1</v>
      </c>
      <c r="BB5" s="93" t="s">
        <v>1</v>
      </c>
      <c r="BC5" s="93" t="s">
        <v>384</v>
      </c>
      <c r="BD5" s="93" t="s">
        <v>86</v>
      </c>
    </row>
    <row r="6" spans="2:56" s="1" customFormat="1" ht="12" customHeight="1">
      <c r="B6" s="20"/>
      <c r="D6" s="27" t="s">
        <v>16</v>
      </c>
      <c r="L6" s="20"/>
      <c r="AZ6" s="93" t="s">
        <v>102</v>
      </c>
      <c r="BA6" s="93" t="s">
        <v>1</v>
      </c>
      <c r="BB6" s="93" t="s">
        <v>1</v>
      </c>
      <c r="BC6" s="93" t="s">
        <v>385</v>
      </c>
      <c r="BD6" s="93" t="s">
        <v>86</v>
      </c>
    </row>
    <row r="7" spans="2:12" s="1" customFormat="1" ht="16.5" customHeight="1">
      <c r="B7" s="20"/>
      <c r="E7" s="244" t="str">
        <f>'Rekapitulace stavby'!K6</f>
        <v>Kontejnerové stanoviště na ulici Nerudova,Valašské Meziříčí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106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386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08"/>
      <c r="G18" s="208"/>
      <c r="H18" s="208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ROUND((SUM(BE124:BE210)),2)</f>
        <v>0</v>
      </c>
      <c r="G33" s="32"/>
      <c r="H33" s="32"/>
      <c r="I33" s="101">
        <v>0.21</v>
      </c>
      <c r="J33" s="100">
        <f>ROUND(((SUM(BE124:BE210))*I33),2)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ROUND((SUM(BF124:BF210)),2)</f>
        <v>0</v>
      </c>
      <c r="G34" s="32"/>
      <c r="H34" s="32"/>
      <c r="I34" s="101">
        <v>0.15</v>
      </c>
      <c r="J34" s="100">
        <f>ROUND(((SUM(BF124:BF210))*I34),2)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ROUND((SUM(BG124:BG210)),2)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ROUND((SUM(BH124:BH210)),2)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ROUND((SUM(BI124:BI210)),2)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Kontejnerové stanoviště na ulici Nerudova,Valašské Meziříčí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02 - Oprava komunikace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6. 3. 2022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113</v>
      </c>
      <c r="D94" s="102"/>
      <c r="E94" s="102"/>
      <c r="F94" s="102"/>
      <c r="G94" s="102"/>
      <c r="H94" s="102"/>
      <c r="I94" s="102"/>
      <c r="J94" s="111" t="s">
        <v>114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115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116</v>
      </c>
    </row>
    <row r="97" spans="2:12" s="9" customFormat="1" ht="24.95" customHeight="1">
      <c r="B97" s="113"/>
      <c r="D97" s="114" t="s">
        <v>117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2:12" s="10" customFormat="1" ht="19.9" customHeight="1">
      <c r="B98" s="117"/>
      <c r="D98" s="118" t="s">
        <v>118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2:12" s="10" customFormat="1" ht="19.9" customHeight="1">
      <c r="B99" s="117"/>
      <c r="D99" s="118" t="s">
        <v>119</v>
      </c>
      <c r="E99" s="119"/>
      <c r="F99" s="119"/>
      <c r="G99" s="119"/>
      <c r="H99" s="119"/>
      <c r="I99" s="119"/>
      <c r="J99" s="120">
        <f>J168</f>
        <v>0</v>
      </c>
      <c r="L99" s="117"/>
    </row>
    <row r="100" spans="2:12" s="10" customFormat="1" ht="19.9" customHeight="1">
      <c r="B100" s="117"/>
      <c r="D100" s="118" t="s">
        <v>121</v>
      </c>
      <c r="E100" s="119"/>
      <c r="F100" s="119"/>
      <c r="G100" s="119"/>
      <c r="H100" s="119"/>
      <c r="I100" s="119"/>
      <c r="J100" s="120">
        <f>J180</f>
        <v>0</v>
      </c>
      <c r="L100" s="117"/>
    </row>
    <row r="101" spans="2:12" s="10" customFormat="1" ht="19.9" customHeight="1">
      <c r="B101" s="117"/>
      <c r="D101" s="118" t="s">
        <v>122</v>
      </c>
      <c r="E101" s="119"/>
      <c r="F101" s="119"/>
      <c r="G101" s="119"/>
      <c r="H101" s="119"/>
      <c r="I101" s="119"/>
      <c r="J101" s="120">
        <f>J188</f>
        <v>0</v>
      </c>
      <c r="L101" s="117"/>
    </row>
    <row r="102" spans="2:12" s="10" customFormat="1" ht="19.9" customHeight="1">
      <c r="B102" s="117"/>
      <c r="D102" s="118" t="s">
        <v>123</v>
      </c>
      <c r="E102" s="119"/>
      <c r="F102" s="119"/>
      <c r="G102" s="119"/>
      <c r="H102" s="119"/>
      <c r="I102" s="119"/>
      <c r="J102" s="120">
        <f>J200</f>
        <v>0</v>
      </c>
      <c r="L102" s="117"/>
    </row>
    <row r="103" spans="2:12" s="9" customFormat="1" ht="24.95" customHeight="1">
      <c r="B103" s="113"/>
      <c r="D103" s="114" t="s">
        <v>387</v>
      </c>
      <c r="E103" s="115"/>
      <c r="F103" s="115"/>
      <c r="G103" s="115"/>
      <c r="H103" s="115"/>
      <c r="I103" s="115"/>
      <c r="J103" s="116">
        <f>J202</f>
        <v>0</v>
      </c>
      <c r="L103" s="113"/>
    </row>
    <row r="104" spans="2:12" s="10" customFormat="1" ht="19.9" customHeight="1">
      <c r="B104" s="117"/>
      <c r="D104" s="118" t="s">
        <v>388</v>
      </c>
      <c r="E104" s="119"/>
      <c r="F104" s="119"/>
      <c r="G104" s="119"/>
      <c r="H104" s="119"/>
      <c r="I104" s="119"/>
      <c r="J104" s="120">
        <f>J203</f>
        <v>0</v>
      </c>
      <c r="L104" s="117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124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44" t="str">
        <f>E7</f>
        <v>Kontejnerové stanoviště na ulici Nerudova,Valašské Meziříčí</v>
      </c>
      <c r="F114" s="245"/>
      <c r="G114" s="245"/>
      <c r="H114" s="245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106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24" t="str">
        <f>E9</f>
        <v>02 - Oprava komunikace</v>
      </c>
      <c r="F116" s="246"/>
      <c r="G116" s="246"/>
      <c r="H116" s="246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F12</f>
        <v>Valašské Meziříčí</v>
      </c>
      <c r="G118" s="32"/>
      <c r="H118" s="32"/>
      <c r="I118" s="27" t="s">
        <v>22</v>
      </c>
      <c r="J118" s="55" t="str">
        <f>IF(J12="","",J12)</f>
        <v>6. 3. 2022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5.7" customHeight="1">
      <c r="A120" s="32"/>
      <c r="B120" s="33"/>
      <c r="C120" s="27" t="s">
        <v>24</v>
      </c>
      <c r="D120" s="32"/>
      <c r="E120" s="32"/>
      <c r="F120" s="25" t="str">
        <f>E15</f>
        <v>Město Valašské Meziříčí</v>
      </c>
      <c r="G120" s="32"/>
      <c r="H120" s="32"/>
      <c r="I120" s="27" t="s">
        <v>30</v>
      </c>
      <c r="J120" s="30" t="str">
        <f>E21</f>
        <v>LZ-PROJEKT plus s.r.o.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28</v>
      </c>
      <c r="D121" s="32"/>
      <c r="E121" s="32"/>
      <c r="F121" s="25" t="str">
        <f>IF(E18="","",E18)</f>
        <v>Vyplň údaj</v>
      </c>
      <c r="G121" s="32"/>
      <c r="H121" s="32"/>
      <c r="I121" s="27" t="s">
        <v>33</v>
      </c>
      <c r="J121" s="30" t="str">
        <f>E24</f>
        <v>Fajfrová Irena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21"/>
      <c r="B123" s="122"/>
      <c r="C123" s="123" t="s">
        <v>125</v>
      </c>
      <c r="D123" s="124" t="s">
        <v>61</v>
      </c>
      <c r="E123" s="124" t="s">
        <v>57</v>
      </c>
      <c r="F123" s="124" t="s">
        <v>58</v>
      </c>
      <c r="G123" s="124" t="s">
        <v>126</v>
      </c>
      <c r="H123" s="124" t="s">
        <v>127</v>
      </c>
      <c r="I123" s="124" t="s">
        <v>128</v>
      </c>
      <c r="J123" s="124" t="s">
        <v>114</v>
      </c>
      <c r="K123" s="125" t="s">
        <v>129</v>
      </c>
      <c r="L123" s="126"/>
      <c r="M123" s="62" t="s">
        <v>1</v>
      </c>
      <c r="N123" s="63" t="s">
        <v>40</v>
      </c>
      <c r="O123" s="63" t="s">
        <v>130</v>
      </c>
      <c r="P123" s="63" t="s">
        <v>131</v>
      </c>
      <c r="Q123" s="63" t="s">
        <v>132</v>
      </c>
      <c r="R123" s="63" t="s">
        <v>133</v>
      </c>
      <c r="S123" s="63" t="s">
        <v>134</v>
      </c>
      <c r="T123" s="64" t="s">
        <v>135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3" s="2" customFormat="1" ht="22.9" customHeight="1">
      <c r="A124" s="32"/>
      <c r="B124" s="33"/>
      <c r="C124" s="69" t="s">
        <v>136</v>
      </c>
      <c r="D124" s="32"/>
      <c r="E124" s="32"/>
      <c r="F124" s="32"/>
      <c r="G124" s="32"/>
      <c r="H124" s="32"/>
      <c r="I124" s="32"/>
      <c r="J124" s="127">
        <f>BK124</f>
        <v>0</v>
      </c>
      <c r="K124" s="32"/>
      <c r="L124" s="33"/>
      <c r="M124" s="65"/>
      <c r="N124" s="56"/>
      <c r="O124" s="66"/>
      <c r="P124" s="128">
        <f>P125+P202</f>
        <v>0</v>
      </c>
      <c r="Q124" s="66"/>
      <c r="R124" s="128">
        <f>R125+R202</f>
        <v>170.13164520000004</v>
      </c>
      <c r="S124" s="66"/>
      <c r="T124" s="129">
        <f>T125+T202</f>
        <v>99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75</v>
      </c>
      <c r="AU124" s="17" t="s">
        <v>116</v>
      </c>
      <c r="BK124" s="130">
        <f>BK125+BK202</f>
        <v>0</v>
      </c>
    </row>
    <row r="125" spans="2:63" s="12" customFormat="1" ht="25.9" customHeight="1">
      <c r="B125" s="131"/>
      <c r="D125" s="132" t="s">
        <v>75</v>
      </c>
      <c r="E125" s="133" t="s">
        <v>137</v>
      </c>
      <c r="F125" s="133" t="s">
        <v>138</v>
      </c>
      <c r="I125" s="134"/>
      <c r="J125" s="135">
        <f>BK125</f>
        <v>0</v>
      </c>
      <c r="L125" s="131"/>
      <c r="M125" s="136"/>
      <c r="N125" s="137"/>
      <c r="O125" s="137"/>
      <c r="P125" s="138">
        <f>P126+P168+P180+P188+P200</f>
        <v>0</v>
      </c>
      <c r="Q125" s="137"/>
      <c r="R125" s="138">
        <f>R126+R168+R180+R188+R200</f>
        <v>169.28316120000002</v>
      </c>
      <c r="S125" s="137"/>
      <c r="T125" s="139">
        <f>T126+T168+T180+T188+T200</f>
        <v>99</v>
      </c>
      <c r="AR125" s="132" t="s">
        <v>84</v>
      </c>
      <c r="AT125" s="140" t="s">
        <v>75</v>
      </c>
      <c r="AU125" s="140" t="s">
        <v>76</v>
      </c>
      <c r="AY125" s="132" t="s">
        <v>139</v>
      </c>
      <c r="BK125" s="141">
        <f>BK126+BK168+BK180+BK188+BK200</f>
        <v>0</v>
      </c>
    </row>
    <row r="126" spans="2:63" s="12" customFormat="1" ht="22.9" customHeight="1">
      <c r="B126" s="131"/>
      <c r="D126" s="132" t="s">
        <v>75</v>
      </c>
      <c r="E126" s="142" t="s">
        <v>84</v>
      </c>
      <c r="F126" s="142" t="s">
        <v>140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SUM(P127:P167)</f>
        <v>0</v>
      </c>
      <c r="Q126" s="137"/>
      <c r="R126" s="138">
        <f>SUM(R127:R167)</f>
        <v>0.0012</v>
      </c>
      <c r="S126" s="137"/>
      <c r="T126" s="139">
        <f>SUM(T127:T167)</f>
        <v>99</v>
      </c>
      <c r="AR126" s="132" t="s">
        <v>84</v>
      </c>
      <c r="AT126" s="140" t="s">
        <v>75</v>
      </c>
      <c r="AU126" s="140" t="s">
        <v>84</v>
      </c>
      <c r="AY126" s="132" t="s">
        <v>139</v>
      </c>
      <c r="BK126" s="141">
        <f>SUM(BK127:BK167)</f>
        <v>0</v>
      </c>
    </row>
    <row r="127" spans="1:65" s="2" customFormat="1" ht="33" customHeight="1">
      <c r="A127" s="32"/>
      <c r="B127" s="144"/>
      <c r="C127" s="145" t="s">
        <v>84</v>
      </c>
      <c r="D127" s="145" t="s">
        <v>141</v>
      </c>
      <c r="E127" s="146" t="s">
        <v>389</v>
      </c>
      <c r="F127" s="147" t="s">
        <v>390</v>
      </c>
      <c r="G127" s="148" t="s">
        <v>144</v>
      </c>
      <c r="H127" s="149">
        <v>100</v>
      </c>
      <c r="I127" s="150"/>
      <c r="J127" s="151">
        <f>ROUND(I127*H127,2)</f>
        <v>0</v>
      </c>
      <c r="K127" s="147" t="s">
        <v>145</v>
      </c>
      <c r="L127" s="33"/>
      <c r="M127" s="152" t="s">
        <v>1</v>
      </c>
      <c r="N127" s="153" t="s">
        <v>41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0.44</v>
      </c>
      <c r="T127" s="155">
        <f>S127*H127</f>
        <v>44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146</v>
      </c>
      <c r="AT127" s="156" t="s">
        <v>141</v>
      </c>
      <c r="AU127" s="156" t="s">
        <v>86</v>
      </c>
      <c r="AY127" s="17" t="s">
        <v>139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84</v>
      </c>
      <c r="BK127" s="157">
        <f>ROUND(I127*H127,2)</f>
        <v>0</v>
      </c>
      <c r="BL127" s="17" t="s">
        <v>146</v>
      </c>
      <c r="BM127" s="156" t="s">
        <v>391</v>
      </c>
    </row>
    <row r="128" spans="1:65" s="2" customFormat="1" ht="33" customHeight="1">
      <c r="A128" s="32"/>
      <c r="B128" s="144"/>
      <c r="C128" s="145" t="s">
        <v>86</v>
      </c>
      <c r="D128" s="145" t="s">
        <v>141</v>
      </c>
      <c r="E128" s="146" t="s">
        <v>392</v>
      </c>
      <c r="F128" s="147" t="s">
        <v>393</v>
      </c>
      <c r="G128" s="148" t="s">
        <v>144</v>
      </c>
      <c r="H128" s="149">
        <v>100</v>
      </c>
      <c r="I128" s="150"/>
      <c r="J128" s="151">
        <f>ROUND(I128*H128,2)</f>
        <v>0</v>
      </c>
      <c r="K128" s="147" t="s">
        <v>145</v>
      </c>
      <c r="L128" s="33"/>
      <c r="M128" s="152" t="s">
        <v>1</v>
      </c>
      <c r="N128" s="153" t="s">
        <v>41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0.33</v>
      </c>
      <c r="T128" s="155">
        <f>S128*H128</f>
        <v>33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146</v>
      </c>
      <c r="AT128" s="156" t="s">
        <v>141</v>
      </c>
      <c r="AU128" s="156" t="s">
        <v>86</v>
      </c>
      <c r="AY128" s="17" t="s">
        <v>139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84</v>
      </c>
      <c r="BK128" s="157">
        <f>ROUND(I128*H128,2)</f>
        <v>0</v>
      </c>
      <c r="BL128" s="17" t="s">
        <v>146</v>
      </c>
      <c r="BM128" s="156" t="s">
        <v>394</v>
      </c>
    </row>
    <row r="129" spans="1:65" s="2" customFormat="1" ht="24.2" customHeight="1">
      <c r="A129" s="32"/>
      <c r="B129" s="144"/>
      <c r="C129" s="145" t="s">
        <v>151</v>
      </c>
      <c r="D129" s="145" t="s">
        <v>141</v>
      </c>
      <c r="E129" s="146" t="s">
        <v>395</v>
      </c>
      <c r="F129" s="147" t="s">
        <v>396</v>
      </c>
      <c r="G129" s="148" t="s">
        <v>144</v>
      </c>
      <c r="H129" s="149">
        <v>100</v>
      </c>
      <c r="I129" s="150"/>
      <c r="J129" s="151">
        <f>ROUND(I129*H129,2)</f>
        <v>0</v>
      </c>
      <c r="K129" s="147" t="s">
        <v>145</v>
      </c>
      <c r="L129" s="33"/>
      <c r="M129" s="152" t="s">
        <v>1</v>
      </c>
      <c r="N129" s="153" t="s">
        <v>41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0.22</v>
      </c>
      <c r="T129" s="155">
        <f>S129*H129</f>
        <v>22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146</v>
      </c>
      <c r="AT129" s="156" t="s">
        <v>141</v>
      </c>
      <c r="AU129" s="156" t="s">
        <v>86</v>
      </c>
      <c r="AY129" s="17" t="s">
        <v>139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84</v>
      </c>
      <c r="BK129" s="157">
        <f>ROUND(I129*H129,2)</f>
        <v>0</v>
      </c>
      <c r="BL129" s="17" t="s">
        <v>146</v>
      </c>
      <c r="BM129" s="156" t="s">
        <v>397</v>
      </c>
    </row>
    <row r="130" spans="1:65" s="2" customFormat="1" ht="24.2" customHeight="1">
      <c r="A130" s="32"/>
      <c r="B130" s="144"/>
      <c r="C130" s="145" t="s">
        <v>146</v>
      </c>
      <c r="D130" s="145" t="s">
        <v>141</v>
      </c>
      <c r="E130" s="146" t="s">
        <v>159</v>
      </c>
      <c r="F130" s="147" t="s">
        <v>160</v>
      </c>
      <c r="G130" s="148" t="s">
        <v>144</v>
      </c>
      <c r="H130" s="149">
        <v>70</v>
      </c>
      <c r="I130" s="150"/>
      <c r="J130" s="151">
        <f>ROUND(I130*H130,2)</f>
        <v>0</v>
      </c>
      <c r="K130" s="147" t="s">
        <v>145</v>
      </c>
      <c r="L130" s="33"/>
      <c r="M130" s="152" t="s">
        <v>1</v>
      </c>
      <c r="N130" s="153" t="s">
        <v>41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146</v>
      </c>
      <c r="AT130" s="156" t="s">
        <v>141</v>
      </c>
      <c r="AU130" s="156" t="s">
        <v>86</v>
      </c>
      <c r="AY130" s="17" t="s">
        <v>139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84</v>
      </c>
      <c r="BK130" s="157">
        <f>ROUND(I130*H130,2)</f>
        <v>0</v>
      </c>
      <c r="BL130" s="17" t="s">
        <v>146</v>
      </c>
      <c r="BM130" s="156" t="s">
        <v>398</v>
      </c>
    </row>
    <row r="131" spans="2:51" s="13" customFormat="1" ht="11.25">
      <c r="B131" s="158"/>
      <c r="D131" s="159" t="s">
        <v>162</v>
      </c>
      <c r="E131" s="160" t="s">
        <v>382</v>
      </c>
      <c r="F131" s="161" t="s">
        <v>383</v>
      </c>
      <c r="H131" s="162">
        <v>70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162</v>
      </c>
      <c r="AU131" s="160" t="s">
        <v>86</v>
      </c>
      <c r="AV131" s="13" t="s">
        <v>86</v>
      </c>
      <c r="AW131" s="13" t="s">
        <v>32</v>
      </c>
      <c r="AX131" s="13" t="s">
        <v>84</v>
      </c>
      <c r="AY131" s="160" t="s">
        <v>139</v>
      </c>
    </row>
    <row r="132" spans="1:65" s="2" customFormat="1" ht="37.9" customHeight="1">
      <c r="A132" s="32"/>
      <c r="B132" s="144"/>
      <c r="C132" s="145" t="s">
        <v>158</v>
      </c>
      <c r="D132" s="145" t="s">
        <v>141</v>
      </c>
      <c r="E132" s="146" t="s">
        <v>399</v>
      </c>
      <c r="F132" s="147" t="s">
        <v>400</v>
      </c>
      <c r="G132" s="148" t="s">
        <v>167</v>
      </c>
      <c r="H132" s="149">
        <v>30</v>
      </c>
      <c r="I132" s="150"/>
      <c r="J132" s="151">
        <f>ROUND(I132*H132,2)</f>
        <v>0</v>
      </c>
      <c r="K132" s="147" t="s">
        <v>145</v>
      </c>
      <c r="L132" s="33"/>
      <c r="M132" s="152" t="s">
        <v>1</v>
      </c>
      <c r="N132" s="153" t="s">
        <v>41</v>
      </c>
      <c r="O132" s="58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146</v>
      </c>
      <c r="AT132" s="156" t="s">
        <v>141</v>
      </c>
      <c r="AU132" s="156" t="s">
        <v>86</v>
      </c>
      <c r="AY132" s="17" t="s">
        <v>139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7" t="s">
        <v>84</v>
      </c>
      <c r="BK132" s="157">
        <f>ROUND(I132*H132,2)</f>
        <v>0</v>
      </c>
      <c r="BL132" s="17" t="s">
        <v>146</v>
      </c>
      <c r="BM132" s="156" t="s">
        <v>401</v>
      </c>
    </row>
    <row r="133" spans="2:51" s="13" customFormat="1" ht="11.25">
      <c r="B133" s="158"/>
      <c r="D133" s="159" t="s">
        <v>162</v>
      </c>
      <c r="E133" s="160" t="s">
        <v>95</v>
      </c>
      <c r="F133" s="161" t="s">
        <v>402</v>
      </c>
      <c r="H133" s="162">
        <v>30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162</v>
      </c>
      <c r="AU133" s="160" t="s">
        <v>86</v>
      </c>
      <c r="AV133" s="13" t="s">
        <v>86</v>
      </c>
      <c r="AW133" s="13" t="s">
        <v>32</v>
      </c>
      <c r="AX133" s="13" t="s">
        <v>84</v>
      </c>
      <c r="AY133" s="160" t="s">
        <v>139</v>
      </c>
    </row>
    <row r="134" spans="1:65" s="2" customFormat="1" ht="37.9" customHeight="1">
      <c r="A134" s="32"/>
      <c r="B134" s="144"/>
      <c r="C134" s="145" t="s">
        <v>164</v>
      </c>
      <c r="D134" s="145" t="s">
        <v>141</v>
      </c>
      <c r="E134" s="146" t="s">
        <v>403</v>
      </c>
      <c r="F134" s="147" t="s">
        <v>404</v>
      </c>
      <c r="G134" s="148" t="s">
        <v>167</v>
      </c>
      <c r="H134" s="149">
        <v>19.5</v>
      </c>
      <c r="I134" s="150"/>
      <c r="J134" s="151">
        <f>ROUND(I134*H134,2)</f>
        <v>0</v>
      </c>
      <c r="K134" s="147" t="s">
        <v>145</v>
      </c>
      <c r="L134" s="33"/>
      <c r="M134" s="152" t="s">
        <v>1</v>
      </c>
      <c r="N134" s="153" t="s">
        <v>41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146</v>
      </c>
      <c r="AT134" s="156" t="s">
        <v>141</v>
      </c>
      <c r="AU134" s="156" t="s">
        <v>86</v>
      </c>
      <c r="AY134" s="17" t="s">
        <v>139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84</v>
      </c>
      <c r="BK134" s="157">
        <f>ROUND(I134*H134,2)</f>
        <v>0</v>
      </c>
      <c r="BL134" s="17" t="s">
        <v>146</v>
      </c>
      <c r="BM134" s="156" t="s">
        <v>405</v>
      </c>
    </row>
    <row r="135" spans="2:51" s="14" customFormat="1" ht="11.25">
      <c r="B135" s="167"/>
      <c r="D135" s="159" t="s">
        <v>162</v>
      </c>
      <c r="E135" s="168" t="s">
        <v>1</v>
      </c>
      <c r="F135" s="169" t="s">
        <v>406</v>
      </c>
      <c r="H135" s="168" t="s">
        <v>1</v>
      </c>
      <c r="I135" s="170"/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162</v>
      </c>
      <c r="AU135" s="168" t="s">
        <v>86</v>
      </c>
      <c r="AV135" s="14" t="s">
        <v>84</v>
      </c>
      <c r="AW135" s="14" t="s">
        <v>32</v>
      </c>
      <c r="AX135" s="14" t="s">
        <v>76</v>
      </c>
      <c r="AY135" s="168" t="s">
        <v>139</v>
      </c>
    </row>
    <row r="136" spans="2:51" s="13" customFormat="1" ht="11.25">
      <c r="B136" s="158"/>
      <c r="D136" s="159" t="s">
        <v>162</v>
      </c>
      <c r="E136" s="160" t="s">
        <v>1</v>
      </c>
      <c r="F136" s="161" t="s">
        <v>407</v>
      </c>
      <c r="H136" s="162">
        <v>10.5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162</v>
      </c>
      <c r="AU136" s="160" t="s">
        <v>86</v>
      </c>
      <c r="AV136" s="13" t="s">
        <v>86</v>
      </c>
      <c r="AW136" s="13" t="s">
        <v>32</v>
      </c>
      <c r="AX136" s="13" t="s">
        <v>76</v>
      </c>
      <c r="AY136" s="160" t="s">
        <v>139</v>
      </c>
    </row>
    <row r="137" spans="2:51" s="14" customFormat="1" ht="11.25">
      <c r="B137" s="167"/>
      <c r="D137" s="159" t="s">
        <v>162</v>
      </c>
      <c r="E137" s="168" t="s">
        <v>1</v>
      </c>
      <c r="F137" s="169" t="s">
        <v>408</v>
      </c>
      <c r="H137" s="168" t="s">
        <v>1</v>
      </c>
      <c r="I137" s="170"/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162</v>
      </c>
      <c r="AU137" s="168" t="s">
        <v>86</v>
      </c>
      <c r="AV137" s="14" t="s">
        <v>84</v>
      </c>
      <c r="AW137" s="14" t="s">
        <v>32</v>
      </c>
      <c r="AX137" s="14" t="s">
        <v>76</v>
      </c>
      <c r="AY137" s="168" t="s">
        <v>139</v>
      </c>
    </row>
    <row r="138" spans="2:51" s="13" customFormat="1" ht="11.25">
      <c r="B138" s="158"/>
      <c r="D138" s="159" t="s">
        <v>162</v>
      </c>
      <c r="E138" s="160" t="s">
        <v>1</v>
      </c>
      <c r="F138" s="161" t="s">
        <v>409</v>
      </c>
      <c r="H138" s="162">
        <v>9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162</v>
      </c>
      <c r="AU138" s="160" t="s">
        <v>86</v>
      </c>
      <c r="AV138" s="13" t="s">
        <v>86</v>
      </c>
      <c r="AW138" s="13" t="s">
        <v>32</v>
      </c>
      <c r="AX138" s="13" t="s">
        <v>76</v>
      </c>
      <c r="AY138" s="160" t="s">
        <v>139</v>
      </c>
    </row>
    <row r="139" spans="2:51" s="15" customFormat="1" ht="11.25">
      <c r="B139" s="174"/>
      <c r="D139" s="159" t="s">
        <v>162</v>
      </c>
      <c r="E139" s="175" t="s">
        <v>1</v>
      </c>
      <c r="F139" s="176" t="s">
        <v>171</v>
      </c>
      <c r="H139" s="177">
        <v>19.5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162</v>
      </c>
      <c r="AU139" s="175" t="s">
        <v>86</v>
      </c>
      <c r="AV139" s="15" t="s">
        <v>146</v>
      </c>
      <c r="AW139" s="15" t="s">
        <v>32</v>
      </c>
      <c r="AX139" s="15" t="s">
        <v>84</v>
      </c>
      <c r="AY139" s="175" t="s">
        <v>139</v>
      </c>
    </row>
    <row r="140" spans="1:65" s="2" customFormat="1" ht="37.9" customHeight="1">
      <c r="A140" s="32"/>
      <c r="B140" s="144"/>
      <c r="C140" s="145" t="s">
        <v>172</v>
      </c>
      <c r="D140" s="145" t="s">
        <v>141</v>
      </c>
      <c r="E140" s="146" t="s">
        <v>190</v>
      </c>
      <c r="F140" s="147" t="s">
        <v>410</v>
      </c>
      <c r="G140" s="148" t="s">
        <v>167</v>
      </c>
      <c r="H140" s="149">
        <v>30</v>
      </c>
      <c r="I140" s="150"/>
      <c r="J140" s="151">
        <f>ROUND(I140*H140,2)</f>
        <v>0</v>
      </c>
      <c r="K140" s="147" t="s">
        <v>145</v>
      </c>
      <c r="L140" s="33"/>
      <c r="M140" s="152" t="s">
        <v>1</v>
      </c>
      <c r="N140" s="153" t="s">
        <v>41</v>
      </c>
      <c r="O140" s="58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146</v>
      </c>
      <c r="AT140" s="156" t="s">
        <v>141</v>
      </c>
      <c r="AU140" s="156" t="s">
        <v>86</v>
      </c>
      <c r="AY140" s="17" t="s">
        <v>139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84</v>
      </c>
      <c r="BK140" s="157">
        <f>ROUND(I140*H140,2)</f>
        <v>0</v>
      </c>
      <c r="BL140" s="17" t="s">
        <v>146</v>
      </c>
      <c r="BM140" s="156" t="s">
        <v>411</v>
      </c>
    </row>
    <row r="141" spans="2:51" s="13" customFormat="1" ht="11.25">
      <c r="B141" s="158"/>
      <c r="D141" s="159" t="s">
        <v>162</v>
      </c>
      <c r="E141" s="160" t="s">
        <v>1</v>
      </c>
      <c r="F141" s="161" t="s">
        <v>95</v>
      </c>
      <c r="H141" s="162">
        <v>30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162</v>
      </c>
      <c r="AU141" s="160" t="s">
        <v>86</v>
      </c>
      <c r="AV141" s="13" t="s">
        <v>86</v>
      </c>
      <c r="AW141" s="13" t="s">
        <v>32</v>
      </c>
      <c r="AX141" s="13" t="s">
        <v>84</v>
      </c>
      <c r="AY141" s="160" t="s">
        <v>139</v>
      </c>
    </row>
    <row r="142" spans="1:65" s="2" customFormat="1" ht="37.9" customHeight="1">
      <c r="A142" s="32"/>
      <c r="B142" s="144"/>
      <c r="C142" s="145" t="s">
        <v>179</v>
      </c>
      <c r="D142" s="145" t="s">
        <v>141</v>
      </c>
      <c r="E142" s="146" t="s">
        <v>190</v>
      </c>
      <c r="F142" s="147" t="s">
        <v>410</v>
      </c>
      <c r="G142" s="148" t="s">
        <v>167</v>
      </c>
      <c r="H142" s="149">
        <v>1.5</v>
      </c>
      <c r="I142" s="150"/>
      <c r="J142" s="151">
        <f>ROUND(I142*H142,2)</f>
        <v>0</v>
      </c>
      <c r="K142" s="147" t="s">
        <v>145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146</v>
      </c>
      <c r="AT142" s="156" t="s">
        <v>141</v>
      </c>
      <c r="AU142" s="156" t="s">
        <v>86</v>
      </c>
      <c r="AY142" s="17" t="s">
        <v>139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146</v>
      </c>
      <c r="BM142" s="156" t="s">
        <v>412</v>
      </c>
    </row>
    <row r="143" spans="2:51" s="14" customFormat="1" ht="11.25">
      <c r="B143" s="167"/>
      <c r="D143" s="159" t="s">
        <v>162</v>
      </c>
      <c r="E143" s="168" t="s">
        <v>1</v>
      </c>
      <c r="F143" s="169" t="s">
        <v>413</v>
      </c>
      <c r="H143" s="168" t="s">
        <v>1</v>
      </c>
      <c r="I143" s="170"/>
      <c r="L143" s="167"/>
      <c r="M143" s="171"/>
      <c r="N143" s="172"/>
      <c r="O143" s="172"/>
      <c r="P143" s="172"/>
      <c r="Q143" s="172"/>
      <c r="R143" s="172"/>
      <c r="S143" s="172"/>
      <c r="T143" s="173"/>
      <c r="AT143" s="168" t="s">
        <v>162</v>
      </c>
      <c r="AU143" s="168" t="s">
        <v>86</v>
      </c>
      <c r="AV143" s="14" t="s">
        <v>84</v>
      </c>
      <c r="AW143" s="14" t="s">
        <v>32</v>
      </c>
      <c r="AX143" s="14" t="s">
        <v>76</v>
      </c>
      <c r="AY143" s="168" t="s">
        <v>139</v>
      </c>
    </row>
    <row r="144" spans="2:51" s="13" customFormat="1" ht="11.25">
      <c r="B144" s="158"/>
      <c r="D144" s="159" t="s">
        <v>162</v>
      </c>
      <c r="E144" s="160" t="s">
        <v>1</v>
      </c>
      <c r="F144" s="161" t="s">
        <v>407</v>
      </c>
      <c r="H144" s="162">
        <v>10.5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162</v>
      </c>
      <c r="AU144" s="160" t="s">
        <v>86</v>
      </c>
      <c r="AV144" s="13" t="s">
        <v>86</v>
      </c>
      <c r="AW144" s="13" t="s">
        <v>32</v>
      </c>
      <c r="AX144" s="13" t="s">
        <v>76</v>
      </c>
      <c r="AY144" s="160" t="s">
        <v>139</v>
      </c>
    </row>
    <row r="145" spans="2:51" s="13" customFormat="1" ht="11.25">
      <c r="B145" s="158"/>
      <c r="D145" s="159" t="s">
        <v>162</v>
      </c>
      <c r="E145" s="160" t="s">
        <v>1</v>
      </c>
      <c r="F145" s="161" t="s">
        <v>414</v>
      </c>
      <c r="H145" s="162">
        <v>-9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162</v>
      </c>
      <c r="AU145" s="160" t="s">
        <v>86</v>
      </c>
      <c r="AV145" s="13" t="s">
        <v>86</v>
      </c>
      <c r="AW145" s="13" t="s">
        <v>32</v>
      </c>
      <c r="AX145" s="13" t="s">
        <v>76</v>
      </c>
      <c r="AY145" s="160" t="s">
        <v>139</v>
      </c>
    </row>
    <row r="146" spans="2:51" s="15" customFormat="1" ht="11.25">
      <c r="B146" s="174"/>
      <c r="D146" s="159" t="s">
        <v>162</v>
      </c>
      <c r="E146" s="175" t="s">
        <v>102</v>
      </c>
      <c r="F146" s="176" t="s">
        <v>171</v>
      </c>
      <c r="H146" s="177">
        <v>1.5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162</v>
      </c>
      <c r="AU146" s="175" t="s">
        <v>86</v>
      </c>
      <c r="AV146" s="15" t="s">
        <v>146</v>
      </c>
      <c r="AW146" s="15" t="s">
        <v>32</v>
      </c>
      <c r="AX146" s="15" t="s">
        <v>84</v>
      </c>
      <c r="AY146" s="175" t="s">
        <v>139</v>
      </c>
    </row>
    <row r="147" spans="1:65" s="2" customFormat="1" ht="37.9" customHeight="1">
      <c r="A147" s="32"/>
      <c r="B147" s="144"/>
      <c r="C147" s="145" t="s">
        <v>183</v>
      </c>
      <c r="D147" s="145" t="s">
        <v>141</v>
      </c>
      <c r="E147" s="146" t="s">
        <v>196</v>
      </c>
      <c r="F147" s="147" t="s">
        <v>415</v>
      </c>
      <c r="G147" s="148" t="s">
        <v>167</v>
      </c>
      <c r="H147" s="149">
        <v>300</v>
      </c>
      <c r="I147" s="150"/>
      <c r="J147" s="151">
        <f>ROUND(I147*H147,2)</f>
        <v>0</v>
      </c>
      <c r="K147" s="147" t="s">
        <v>145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146</v>
      </c>
      <c r="AT147" s="156" t="s">
        <v>141</v>
      </c>
      <c r="AU147" s="156" t="s">
        <v>86</v>
      </c>
      <c r="AY147" s="17" t="s">
        <v>139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84</v>
      </c>
      <c r="BK147" s="157">
        <f>ROUND(I147*H147,2)</f>
        <v>0</v>
      </c>
      <c r="BL147" s="17" t="s">
        <v>146</v>
      </c>
      <c r="BM147" s="156" t="s">
        <v>416</v>
      </c>
    </row>
    <row r="148" spans="2:51" s="13" customFormat="1" ht="11.25">
      <c r="B148" s="158"/>
      <c r="D148" s="159" t="s">
        <v>162</v>
      </c>
      <c r="E148" s="160" t="s">
        <v>1</v>
      </c>
      <c r="F148" s="161" t="s">
        <v>417</v>
      </c>
      <c r="H148" s="162">
        <v>300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162</v>
      </c>
      <c r="AU148" s="160" t="s">
        <v>86</v>
      </c>
      <c r="AV148" s="13" t="s">
        <v>86</v>
      </c>
      <c r="AW148" s="13" t="s">
        <v>32</v>
      </c>
      <c r="AX148" s="13" t="s">
        <v>84</v>
      </c>
      <c r="AY148" s="160" t="s">
        <v>139</v>
      </c>
    </row>
    <row r="149" spans="1:65" s="2" customFormat="1" ht="24.2" customHeight="1">
      <c r="A149" s="32"/>
      <c r="B149" s="144"/>
      <c r="C149" s="145" t="s">
        <v>189</v>
      </c>
      <c r="D149" s="145" t="s">
        <v>141</v>
      </c>
      <c r="E149" s="146" t="s">
        <v>201</v>
      </c>
      <c r="F149" s="147" t="s">
        <v>418</v>
      </c>
      <c r="G149" s="148" t="s">
        <v>167</v>
      </c>
      <c r="H149" s="149">
        <v>9</v>
      </c>
      <c r="I149" s="150"/>
      <c r="J149" s="151">
        <f>ROUND(I149*H149,2)</f>
        <v>0</v>
      </c>
      <c r="K149" s="147" t="s">
        <v>145</v>
      </c>
      <c r="L149" s="33"/>
      <c r="M149" s="152" t="s">
        <v>1</v>
      </c>
      <c r="N149" s="153" t="s">
        <v>41</v>
      </c>
      <c r="O149" s="58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146</v>
      </c>
      <c r="AT149" s="156" t="s">
        <v>141</v>
      </c>
      <c r="AU149" s="156" t="s">
        <v>86</v>
      </c>
      <c r="AY149" s="17" t="s">
        <v>139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84</v>
      </c>
      <c r="BK149" s="157">
        <f>ROUND(I149*H149,2)</f>
        <v>0</v>
      </c>
      <c r="BL149" s="17" t="s">
        <v>146</v>
      </c>
      <c r="BM149" s="156" t="s">
        <v>419</v>
      </c>
    </row>
    <row r="150" spans="2:51" s="14" customFormat="1" ht="11.25">
      <c r="B150" s="167"/>
      <c r="D150" s="159" t="s">
        <v>162</v>
      </c>
      <c r="E150" s="168" t="s">
        <v>1</v>
      </c>
      <c r="F150" s="169" t="s">
        <v>420</v>
      </c>
      <c r="H150" s="168" t="s">
        <v>1</v>
      </c>
      <c r="I150" s="170"/>
      <c r="L150" s="167"/>
      <c r="M150" s="171"/>
      <c r="N150" s="172"/>
      <c r="O150" s="172"/>
      <c r="P150" s="172"/>
      <c r="Q150" s="172"/>
      <c r="R150" s="172"/>
      <c r="S150" s="172"/>
      <c r="T150" s="173"/>
      <c r="AT150" s="168" t="s">
        <v>162</v>
      </c>
      <c r="AU150" s="168" t="s">
        <v>86</v>
      </c>
      <c r="AV150" s="14" t="s">
        <v>84</v>
      </c>
      <c r="AW150" s="14" t="s">
        <v>32</v>
      </c>
      <c r="AX150" s="14" t="s">
        <v>76</v>
      </c>
      <c r="AY150" s="168" t="s">
        <v>139</v>
      </c>
    </row>
    <row r="151" spans="2:51" s="13" customFormat="1" ht="11.25">
      <c r="B151" s="158"/>
      <c r="D151" s="159" t="s">
        <v>162</v>
      </c>
      <c r="E151" s="160" t="s">
        <v>1</v>
      </c>
      <c r="F151" s="161" t="s">
        <v>409</v>
      </c>
      <c r="H151" s="162">
        <v>9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162</v>
      </c>
      <c r="AU151" s="160" t="s">
        <v>86</v>
      </c>
      <c r="AV151" s="13" t="s">
        <v>86</v>
      </c>
      <c r="AW151" s="13" t="s">
        <v>32</v>
      </c>
      <c r="AX151" s="13" t="s">
        <v>84</v>
      </c>
      <c r="AY151" s="160" t="s">
        <v>139</v>
      </c>
    </row>
    <row r="152" spans="1:65" s="2" customFormat="1" ht="33" customHeight="1">
      <c r="A152" s="32"/>
      <c r="B152" s="144"/>
      <c r="C152" s="145" t="s">
        <v>195</v>
      </c>
      <c r="D152" s="145" t="s">
        <v>141</v>
      </c>
      <c r="E152" s="146" t="s">
        <v>210</v>
      </c>
      <c r="F152" s="147" t="s">
        <v>211</v>
      </c>
      <c r="G152" s="148" t="s">
        <v>212</v>
      </c>
      <c r="H152" s="149">
        <v>60</v>
      </c>
      <c r="I152" s="150"/>
      <c r="J152" s="151">
        <f>ROUND(I152*H152,2)</f>
        <v>0</v>
      </c>
      <c r="K152" s="147" t="s">
        <v>145</v>
      </c>
      <c r="L152" s="33"/>
      <c r="M152" s="152" t="s">
        <v>1</v>
      </c>
      <c r="N152" s="153" t="s">
        <v>41</v>
      </c>
      <c r="O152" s="5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146</v>
      </c>
      <c r="AT152" s="156" t="s">
        <v>141</v>
      </c>
      <c r="AU152" s="156" t="s">
        <v>86</v>
      </c>
      <c r="AY152" s="17" t="s">
        <v>139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84</v>
      </c>
      <c r="BK152" s="157">
        <f>ROUND(I152*H152,2)</f>
        <v>0</v>
      </c>
      <c r="BL152" s="17" t="s">
        <v>146</v>
      </c>
      <c r="BM152" s="156" t="s">
        <v>421</v>
      </c>
    </row>
    <row r="153" spans="2:51" s="13" customFormat="1" ht="11.25">
      <c r="B153" s="158"/>
      <c r="D153" s="159" t="s">
        <v>162</v>
      </c>
      <c r="E153" s="160" t="s">
        <v>1</v>
      </c>
      <c r="F153" s="161" t="s">
        <v>422</v>
      </c>
      <c r="H153" s="162">
        <v>60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162</v>
      </c>
      <c r="AU153" s="160" t="s">
        <v>86</v>
      </c>
      <c r="AV153" s="13" t="s">
        <v>86</v>
      </c>
      <c r="AW153" s="13" t="s">
        <v>32</v>
      </c>
      <c r="AX153" s="13" t="s">
        <v>84</v>
      </c>
      <c r="AY153" s="160" t="s">
        <v>139</v>
      </c>
    </row>
    <row r="154" spans="1:65" s="2" customFormat="1" ht="16.5" customHeight="1">
      <c r="A154" s="32"/>
      <c r="B154" s="144"/>
      <c r="C154" s="145" t="s">
        <v>200</v>
      </c>
      <c r="D154" s="145" t="s">
        <v>141</v>
      </c>
      <c r="E154" s="146" t="s">
        <v>206</v>
      </c>
      <c r="F154" s="147" t="s">
        <v>207</v>
      </c>
      <c r="G154" s="148" t="s">
        <v>167</v>
      </c>
      <c r="H154" s="149">
        <v>1.5</v>
      </c>
      <c r="I154" s="150"/>
      <c r="J154" s="151">
        <f>ROUND(I154*H154,2)</f>
        <v>0</v>
      </c>
      <c r="K154" s="147" t="s">
        <v>145</v>
      </c>
      <c r="L154" s="33"/>
      <c r="M154" s="152" t="s">
        <v>1</v>
      </c>
      <c r="N154" s="153" t="s">
        <v>41</v>
      </c>
      <c r="O154" s="5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146</v>
      </c>
      <c r="AT154" s="156" t="s">
        <v>141</v>
      </c>
      <c r="AU154" s="156" t="s">
        <v>86</v>
      </c>
      <c r="AY154" s="17" t="s">
        <v>139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84</v>
      </c>
      <c r="BK154" s="157">
        <f>ROUND(I154*H154,2)</f>
        <v>0</v>
      </c>
      <c r="BL154" s="17" t="s">
        <v>146</v>
      </c>
      <c r="BM154" s="156" t="s">
        <v>423</v>
      </c>
    </row>
    <row r="155" spans="2:51" s="13" customFormat="1" ht="11.25">
      <c r="B155" s="158"/>
      <c r="D155" s="159" t="s">
        <v>162</v>
      </c>
      <c r="E155" s="160" t="s">
        <v>1</v>
      </c>
      <c r="F155" s="161" t="s">
        <v>102</v>
      </c>
      <c r="H155" s="162">
        <v>1.5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162</v>
      </c>
      <c r="AU155" s="160" t="s">
        <v>86</v>
      </c>
      <c r="AV155" s="13" t="s">
        <v>86</v>
      </c>
      <c r="AW155" s="13" t="s">
        <v>32</v>
      </c>
      <c r="AX155" s="13" t="s">
        <v>84</v>
      </c>
      <c r="AY155" s="160" t="s">
        <v>139</v>
      </c>
    </row>
    <row r="156" spans="1:65" s="2" customFormat="1" ht="24.2" customHeight="1">
      <c r="A156" s="32"/>
      <c r="B156" s="144"/>
      <c r="C156" s="145" t="s">
        <v>205</v>
      </c>
      <c r="D156" s="145" t="s">
        <v>141</v>
      </c>
      <c r="E156" s="146" t="s">
        <v>424</v>
      </c>
      <c r="F156" s="147" t="s">
        <v>425</v>
      </c>
      <c r="G156" s="148" t="s">
        <v>144</v>
      </c>
      <c r="H156" s="149">
        <v>120</v>
      </c>
      <c r="I156" s="150"/>
      <c r="J156" s="151">
        <f>ROUND(I156*H156,2)</f>
        <v>0</v>
      </c>
      <c r="K156" s="147" t="s">
        <v>145</v>
      </c>
      <c r="L156" s="33"/>
      <c r="M156" s="152" t="s">
        <v>1</v>
      </c>
      <c r="N156" s="153" t="s">
        <v>41</v>
      </c>
      <c r="O156" s="5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146</v>
      </c>
      <c r="AT156" s="156" t="s">
        <v>141</v>
      </c>
      <c r="AU156" s="156" t="s">
        <v>86</v>
      </c>
      <c r="AY156" s="17" t="s">
        <v>139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84</v>
      </c>
      <c r="BK156" s="157">
        <f>ROUND(I156*H156,2)</f>
        <v>0</v>
      </c>
      <c r="BL156" s="17" t="s">
        <v>146</v>
      </c>
      <c r="BM156" s="156" t="s">
        <v>426</v>
      </c>
    </row>
    <row r="157" spans="1:65" s="2" customFormat="1" ht="24.2" customHeight="1">
      <c r="A157" s="32"/>
      <c r="B157" s="144"/>
      <c r="C157" s="145" t="s">
        <v>209</v>
      </c>
      <c r="D157" s="145" t="s">
        <v>141</v>
      </c>
      <c r="E157" s="146" t="s">
        <v>231</v>
      </c>
      <c r="F157" s="147" t="s">
        <v>232</v>
      </c>
      <c r="G157" s="148" t="s">
        <v>144</v>
      </c>
      <c r="H157" s="149">
        <v>60</v>
      </c>
      <c r="I157" s="150"/>
      <c r="J157" s="151">
        <f>ROUND(I157*H157,2)</f>
        <v>0</v>
      </c>
      <c r="K157" s="147" t="s">
        <v>145</v>
      </c>
      <c r="L157" s="33"/>
      <c r="M157" s="152" t="s">
        <v>1</v>
      </c>
      <c r="N157" s="153" t="s">
        <v>41</v>
      </c>
      <c r="O157" s="58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146</v>
      </c>
      <c r="AT157" s="156" t="s">
        <v>141</v>
      </c>
      <c r="AU157" s="156" t="s">
        <v>86</v>
      </c>
      <c r="AY157" s="17" t="s">
        <v>139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84</v>
      </c>
      <c r="BK157" s="157">
        <f>ROUND(I157*H157,2)</f>
        <v>0</v>
      </c>
      <c r="BL157" s="17" t="s">
        <v>146</v>
      </c>
      <c r="BM157" s="156" t="s">
        <v>427</v>
      </c>
    </row>
    <row r="158" spans="2:51" s="13" customFormat="1" ht="11.25">
      <c r="B158" s="158"/>
      <c r="D158" s="159" t="s">
        <v>162</v>
      </c>
      <c r="E158" s="160" t="s">
        <v>93</v>
      </c>
      <c r="F158" s="161" t="s">
        <v>428</v>
      </c>
      <c r="H158" s="162">
        <v>60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162</v>
      </c>
      <c r="AU158" s="160" t="s">
        <v>86</v>
      </c>
      <c r="AV158" s="13" t="s">
        <v>86</v>
      </c>
      <c r="AW158" s="13" t="s">
        <v>32</v>
      </c>
      <c r="AX158" s="13" t="s">
        <v>84</v>
      </c>
      <c r="AY158" s="160" t="s">
        <v>139</v>
      </c>
    </row>
    <row r="159" spans="1:65" s="2" customFormat="1" ht="24.2" customHeight="1">
      <c r="A159" s="32"/>
      <c r="B159" s="144"/>
      <c r="C159" s="145" t="s">
        <v>8</v>
      </c>
      <c r="D159" s="145" t="s">
        <v>141</v>
      </c>
      <c r="E159" s="146" t="s">
        <v>429</v>
      </c>
      <c r="F159" s="147" t="s">
        <v>430</v>
      </c>
      <c r="G159" s="148" t="s">
        <v>144</v>
      </c>
      <c r="H159" s="149">
        <v>60</v>
      </c>
      <c r="I159" s="150"/>
      <c r="J159" s="151">
        <f>ROUND(I159*H159,2)</f>
        <v>0</v>
      </c>
      <c r="K159" s="147" t="s">
        <v>145</v>
      </c>
      <c r="L159" s="33"/>
      <c r="M159" s="152" t="s">
        <v>1</v>
      </c>
      <c r="N159" s="153" t="s">
        <v>41</v>
      </c>
      <c r="O159" s="58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6" t="s">
        <v>146</v>
      </c>
      <c r="AT159" s="156" t="s">
        <v>141</v>
      </c>
      <c r="AU159" s="156" t="s">
        <v>86</v>
      </c>
      <c r="AY159" s="17" t="s">
        <v>139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7" t="s">
        <v>84</v>
      </c>
      <c r="BK159" s="157">
        <f>ROUND(I159*H159,2)</f>
        <v>0</v>
      </c>
      <c r="BL159" s="17" t="s">
        <v>146</v>
      </c>
      <c r="BM159" s="156" t="s">
        <v>431</v>
      </c>
    </row>
    <row r="160" spans="2:51" s="13" customFormat="1" ht="11.25">
      <c r="B160" s="158"/>
      <c r="D160" s="159" t="s">
        <v>162</v>
      </c>
      <c r="E160" s="160" t="s">
        <v>1</v>
      </c>
      <c r="F160" s="161" t="s">
        <v>93</v>
      </c>
      <c r="H160" s="162">
        <v>60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162</v>
      </c>
      <c r="AU160" s="160" t="s">
        <v>86</v>
      </c>
      <c r="AV160" s="13" t="s">
        <v>86</v>
      </c>
      <c r="AW160" s="13" t="s">
        <v>32</v>
      </c>
      <c r="AX160" s="13" t="s">
        <v>84</v>
      </c>
      <c r="AY160" s="160" t="s">
        <v>139</v>
      </c>
    </row>
    <row r="161" spans="1:65" s="2" customFormat="1" ht="16.5" customHeight="1">
      <c r="A161" s="32"/>
      <c r="B161" s="144"/>
      <c r="C161" s="182" t="s">
        <v>220</v>
      </c>
      <c r="D161" s="182" t="s">
        <v>221</v>
      </c>
      <c r="E161" s="183" t="s">
        <v>432</v>
      </c>
      <c r="F161" s="184" t="s">
        <v>433</v>
      </c>
      <c r="G161" s="185" t="s">
        <v>434</v>
      </c>
      <c r="H161" s="186">
        <v>1.2</v>
      </c>
      <c r="I161" s="187"/>
      <c r="J161" s="188">
        <f>ROUND(I161*H161,2)</f>
        <v>0</v>
      </c>
      <c r="K161" s="184" t="s">
        <v>145</v>
      </c>
      <c r="L161" s="189"/>
      <c r="M161" s="190" t="s">
        <v>1</v>
      </c>
      <c r="N161" s="191" t="s">
        <v>41</v>
      </c>
      <c r="O161" s="58"/>
      <c r="P161" s="154">
        <f>O161*H161</f>
        <v>0</v>
      </c>
      <c r="Q161" s="154">
        <v>0.001</v>
      </c>
      <c r="R161" s="154">
        <f>Q161*H161</f>
        <v>0.0012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179</v>
      </c>
      <c r="AT161" s="156" t="s">
        <v>221</v>
      </c>
      <c r="AU161" s="156" t="s">
        <v>86</v>
      </c>
      <c r="AY161" s="17" t="s">
        <v>139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84</v>
      </c>
      <c r="BK161" s="157">
        <f>ROUND(I161*H161,2)</f>
        <v>0</v>
      </c>
      <c r="BL161" s="17" t="s">
        <v>146</v>
      </c>
      <c r="BM161" s="156" t="s">
        <v>435</v>
      </c>
    </row>
    <row r="162" spans="2:51" s="13" customFormat="1" ht="11.25">
      <c r="B162" s="158"/>
      <c r="D162" s="159" t="s">
        <v>162</v>
      </c>
      <c r="F162" s="161" t="s">
        <v>436</v>
      </c>
      <c r="H162" s="162">
        <v>1.2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162</v>
      </c>
      <c r="AU162" s="160" t="s">
        <v>86</v>
      </c>
      <c r="AV162" s="13" t="s">
        <v>86</v>
      </c>
      <c r="AW162" s="13" t="s">
        <v>3</v>
      </c>
      <c r="AX162" s="13" t="s">
        <v>84</v>
      </c>
      <c r="AY162" s="160" t="s">
        <v>139</v>
      </c>
    </row>
    <row r="163" spans="1:65" s="2" customFormat="1" ht="21.75" customHeight="1">
      <c r="A163" s="32"/>
      <c r="B163" s="144"/>
      <c r="C163" s="145" t="s">
        <v>225</v>
      </c>
      <c r="D163" s="145" t="s">
        <v>141</v>
      </c>
      <c r="E163" s="146" t="s">
        <v>239</v>
      </c>
      <c r="F163" s="147" t="s">
        <v>240</v>
      </c>
      <c r="G163" s="148" t="s">
        <v>144</v>
      </c>
      <c r="H163" s="149">
        <v>60</v>
      </c>
      <c r="I163" s="150"/>
      <c r="J163" s="151">
        <f>ROUND(I163*H163,2)</f>
        <v>0</v>
      </c>
      <c r="K163" s="147" t="s">
        <v>145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146</v>
      </c>
      <c r="AT163" s="156" t="s">
        <v>141</v>
      </c>
      <c r="AU163" s="156" t="s">
        <v>86</v>
      </c>
      <c r="AY163" s="17" t="s">
        <v>139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146</v>
      </c>
      <c r="BM163" s="156" t="s">
        <v>437</v>
      </c>
    </row>
    <row r="164" spans="2:51" s="13" customFormat="1" ht="11.25">
      <c r="B164" s="158"/>
      <c r="D164" s="159" t="s">
        <v>162</v>
      </c>
      <c r="E164" s="160" t="s">
        <v>1</v>
      </c>
      <c r="F164" s="161" t="s">
        <v>93</v>
      </c>
      <c r="H164" s="162">
        <v>60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162</v>
      </c>
      <c r="AU164" s="160" t="s">
        <v>86</v>
      </c>
      <c r="AV164" s="13" t="s">
        <v>86</v>
      </c>
      <c r="AW164" s="13" t="s">
        <v>32</v>
      </c>
      <c r="AX164" s="13" t="s">
        <v>84</v>
      </c>
      <c r="AY164" s="160" t="s">
        <v>139</v>
      </c>
    </row>
    <row r="165" spans="1:65" s="2" customFormat="1" ht="16.5" customHeight="1">
      <c r="A165" s="32"/>
      <c r="B165" s="144"/>
      <c r="C165" s="145" t="s">
        <v>230</v>
      </c>
      <c r="D165" s="145" t="s">
        <v>141</v>
      </c>
      <c r="E165" s="146" t="s">
        <v>438</v>
      </c>
      <c r="F165" s="147" t="s">
        <v>439</v>
      </c>
      <c r="G165" s="148" t="s">
        <v>144</v>
      </c>
      <c r="H165" s="149">
        <v>60</v>
      </c>
      <c r="I165" s="150"/>
      <c r="J165" s="151">
        <f>ROUND(I165*H165,2)</f>
        <v>0</v>
      </c>
      <c r="K165" s="147" t="s">
        <v>145</v>
      </c>
      <c r="L165" s="33"/>
      <c r="M165" s="152" t="s">
        <v>1</v>
      </c>
      <c r="N165" s="153" t="s">
        <v>41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146</v>
      </c>
      <c r="AT165" s="156" t="s">
        <v>141</v>
      </c>
      <c r="AU165" s="156" t="s">
        <v>86</v>
      </c>
      <c r="AY165" s="17" t="s">
        <v>139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84</v>
      </c>
      <c r="BK165" s="157">
        <f>ROUND(I165*H165,2)</f>
        <v>0</v>
      </c>
      <c r="BL165" s="17" t="s">
        <v>146</v>
      </c>
      <c r="BM165" s="156" t="s">
        <v>440</v>
      </c>
    </row>
    <row r="166" spans="2:51" s="13" customFormat="1" ht="11.25">
      <c r="B166" s="158"/>
      <c r="D166" s="159" t="s">
        <v>162</v>
      </c>
      <c r="E166" s="160" t="s">
        <v>1</v>
      </c>
      <c r="F166" s="161" t="s">
        <v>93</v>
      </c>
      <c r="H166" s="162">
        <v>60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162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139</v>
      </c>
    </row>
    <row r="167" spans="1:65" s="2" customFormat="1" ht="16.5" customHeight="1">
      <c r="A167" s="32"/>
      <c r="B167" s="144"/>
      <c r="C167" s="145" t="s">
        <v>105</v>
      </c>
      <c r="D167" s="145" t="s">
        <v>141</v>
      </c>
      <c r="E167" s="146" t="s">
        <v>441</v>
      </c>
      <c r="F167" s="147" t="s">
        <v>442</v>
      </c>
      <c r="G167" s="148" t="s">
        <v>144</v>
      </c>
      <c r="H167" s="149">
        <v>60</v>
      </c>
      <c r="I167" s="150"/>
      <c r="J167" s="151">
        <f>ROUND(I167*H167,2)</f>
        <v>0</v>
      </c>
      <c r="K167" s="147" t="s">
        <v>1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146</v>
      </c>
      <c r="AT167" s="156" t="s">
        <v>141</v>
      </c>
      <c r="AU167" s="156" t="s">
        <v>86</v>
      </c>
      <c r="AY167" s="17" t="s">
        <v>139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146</v>
      </c>
      <c r="BM167" s="156" t="s">
        <v>443</v>
      </c>
    </row>
    <row r="168" spans="2:63" s="12" customFormat="1" ht="22.9" customHeight="1">
      <c r="B168" s="131"/>
      <c r="D168" s="132" t="s">
        <v>75</v>
      </c>
      <c r="E168" s="142" t="s">
        <v>158</v>
      </c>
      <c r="F168" s="142" t="s">
        <v>263</v>
      </c>
      <c r="I168" s="134"/>
      <c r="J168" s="143">
        <f>BK168</f>
        <v>0</v>
      </c>
      <c r="L168" s="131"/>
      <c r="M168" s="136"/>
      <c r="N168" s="137"/>
      <c r="O168" s="137"/>
      <c r="P168" s="138">
        <f>SUM(P169:P179)</f>
        <v>0</v>
      </c>
      <c r="Q168" s="137"/>
      <c r="R168" s="138">
        <f>SUM(R169:R179)</f>
        <v>146.84545</v>
      </c>
      <c r="S168" s="137"/>
      <c r="T168" s="139">
        <f>SUM(T169:T179)</f>
        <v>0</v>
      </c>
      <c r="AR168" s="132" t="s">
        <v>84</v>
      </c>
      <c r="AT168" s="140" t="s">
        <v>75</v>
      </c>
      <c r="AU168" s="140" t="s">
        <v>84</v>
      </c>
      <c r="AY168" s="132" t="s">
        <v>139</v>
      </c>
      <c r="BK168" s="141">
        <f>SUM(BK169:BK179)</f>
        <v>0</v>
      </c>
    </row>
    <row r="169" spans="1:65" s="2" customFormat="1" ht="24.2" customHeight="1">
      <c r="A169" s="32"/>
      <c r="B169" s="144"/>
      <c r="C169" s="145" t="s">
        <v>238</v>
      </c>
      <c r="D169" s="145" t="s">
        <v>141</v>
      </c>
      <c r="E169" s="146" t="s">
        <v>444</v>
      </c>
      <c r="F169" s="147" t="s">
        <v>445</v>
      </c>
      <c r="G169" s="148" t="s">
        <v>144</v>
      </c>
      <c r="H169" s="149">
        <v>115</v>
      </c>
      <c r="I169" s="150"/>
      <c r="J169" s="151">
        <f>ROUND(I169*H169,2)</f>
        <v>0</v>
      </c>
      <c r="K169" s="147" t="s">
        <v>145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0.387</v>
      </c>
      <c r="R169" s="154">
        <f>Q169*H169</f>
        <v>44.505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146</v>
      </c>
      <c r="AT169" s="156" t="s">
        <v>141</v>
      </c>
      <c r="AU169" s="156" t="s">
        <v>86</v>
      </c>
      <c r="AY169" s="17" t="s">
        <v>139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146</v>
      </c>
      <c r="BM169" s="156" t="s">
        <v>446</v>
      </c>
    </row>
    <row r="170" spans="1:65" s="2" customFormat="1" ht="21.75" customHeight="1">
      <c r="A170" s="32"/>
      <c r="B170" s="144"/>
      <c r="C170" s="145" t="s">
        <v>7</v>
      </c>
      <c r="D170" s="145" t="s">
        <v>141</v>
      </c>
      <c r="E170" s="146" t="s">
        <v>447</v>
      </c>
      <c r="F170" s="147" t="s">
        <v>448</v>
      </c>
      <c r="G170" s="148" t="s">
        <v>144</v>
      </c>
      <c r="H170" s="149">
        <v>23.2</v>
      </c>
      <c r="I170" s="150"/>
      <c r="J170" s="151">
        <f>ROUND(I170*H170,2)</f>
        <v>0</v>
      </c>
      <c r="K170" s="147" t="s">
        <v>145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0.23</v>
      </c>
      <c r="R170" s="154">
        <f>Q170*H170</f>
        <v>5.336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146</v>
      </c>
      <c r="AT170" s="156" t="s">
        <v>141</v>
      </c>
      <c r="AU170" s="156" t="s">
        <v>86</v>
      </c>
      <c r="AY170" s="17" t="s">
        <v>139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146</v>
      </c>
      <c r="BM170" s="156" t="s">
        <v>449</v>
      </c>
    </row>
    <row r="171" spans="2:51" s="14" customFormat="1" ht="11.25">
      <c r="B171" s="167"/>
      <c r="D171" s="159" t="s">
        <v>162</v>
      </c>
      <c r="E171" s="168" t="s">
        <v>1</v>
      </c>
      <c r="F171" s="169" t="s">
        <v>450</v>
      </c>
      <c r="H171" s="168" t="s">
        <v>1</v>
      </c>
      <c r="I171" s="170"/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162</v>
      </c>
      <c r="AU171" s="168" t="s">
        <v>86</v>
      </c>
      <c r="AV171" s="14" t="s">
        <v>84</v>
      </c>
      <c r="AW171" s="14" t="s">
        <v>32</v>
      </c>
      <c r="AX171" s="14" t="s">
        <v>76</v>
      </c>
      <c r="AY171" s="168" t="s">
        <v>139</v>
      </c>
    </row>
    <row r="172" spans="2:51" s="13" customFormat="1" ht="11.25">
      <c r="B172" s="158"/>
      <c r="D172" s="159" t="s">
        <v>162</v>
      </c>
      <c r="E172" s="160" t="s">
        <v>1</v>
      </c>
      <c r="F172" s="161" t="s">
        <v>451</v>
      </c>
      <c r="H172" s="162">
        <v>23.2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162</v>
      </c>
      <c r="AU172" s="160" t="s">
        <v>86</v>
      </c>
      <c r="AV172" s="13" t="s">
        <v>86</v>
      </c>
      <c r="AW172" s="13" t="s">
        <v>32</v>
      </c>
      <c r="AX172" s="13" t="s">
        <v>84</v>
      </c>
      <c r="AY172" s="160" t="s">
        <v>139</v>
      </c>
    </row>
    <row r="173" spans="1:65" s="2" customFormat="1" ht="24.2" customHeight="1">
      <c r="A173" s="32"/>
      <c r="B173" s="144"/>
      <c r="C173" s="145" t="s">
        <v>246</v>
      </c>
      <c r="D173" s="145" t="s">
        <v>141</v>
      </c>
      <c r="E173" s="146" t="s">
        <v>452</v>
      </c>
      <c r="F173" s="147" t="s">
        <v>453</v>
      </c>
      <c r="G173" s="148" t="s">
        <v>144</v>
      </c>
      <c r="H173" s="149">
        <v>115</v>
      </c>
      <c r="I173" s="150"/>
      <c r="J173" s="151">
        <f>ROUND(I173*H173,2)</f>
        <v>0</v>
      </c>
      <c r="K173" s="147" t="s">
        <v>145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0.345</v>
      </c>
      <c r="R173" s="154">
        <f>Q173*H173</f>
        <v>39.675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146</v>
      </c>
      <c r="AT173" s="156" t="s">
        <v>141</v>
      </c>
      <c r="AU173" s="156" t="s">
        <v>86</v>
      </c>
      <c r="AY173" s="17" t="s">
        <v>139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146</v>
      </c>
      <c r="BM173" s="156" t="s">
        <v>454</v>
      </c>
    </row>
    <row r="174" spans="1:65" s="2" customFormat="1" ht="33" customHeight="1">
      <c r="A174" s="32"/>
      <c r="B174" s="144"/>
      <c r="C174" s="145" t="s">
        <v>250</v>
      </c>
      <c r="D174" s="145" t="s">
        <v>141</v>
      </c>
      <c r="E174" s="146" t="s">
        <v>455</v>
      </c>
      <c r="F174" s="147" t="s">
        <v>456</v>
      </c>
      <c r="G174" s="148" t="s">
        <v>144</v>
      </c>
      <c r="H174" s="149">
        <v>115</v>
      </c>
      <c r="I174" s="150"/>
      <c r="J174" s="151">
        <f>ROUND(I174*H174,2)</f>
        <v>0</v>
      </c>
      <c r="K174" s="147" t="s">
        <v>145</v>
      </c>
      <c r="L174" s="33"/>
      <c r="M174" s="152" t="s">
        <v>1</v>
      </c>
      <c r="N174" s="153" t="s">
        <v>41</v>
      </c>
      <c r="O174" s="58"/>
      <c r="P174" s="154">
        <f>O174*H174</f>
        <v>0</v>
      </c>
      <c r="Q174" s="154">
        <v>0.23737</v>
      </c>
      <c r="R174" s="154">
        <f>Q174*H174</f>
        <v>27.29755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146</v>
      </c>
      <c r="AT174" s="156" t="s">
        <v>141</v>
      </c>
      <c r="AU174" s="156" t="s">
        <v>86</v>
      </c>
      <c r="AY174" s="17" t="s">
        <v>139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146</v>
      </c>
      <c r="BM174" s="156" t="s">
        <v>457</v>
      </c>
    </row>
    <row r="175" spans="1:65" s="2" customFormat="1" ht="24.2" customHeight="1">
      <c r="A175" s="32"/>
      <c r="B175" s="144"/>
      <c r="C175" s="145" t="s">
        <v>254</v>
      </c>
      <c r="D175" s="145" t="s">
        <v>141</v>
      </c>
      <c r="E175" s="146" t="s">
        <v>458</v>
      </c>
      <c r="F175" s="147" t="s">
        <v>459</v>
      </c>
      <c r="G175" s="148" t="s">
        <v>144</v>
      </c>
      <c r="H175" s="149">
        <v>230</v>
      </c>
      <c r="I175" s="150"/>
      <c r="J175" s="151">
        <f>ROUND(I175*H175,2)</f>
        <v>0</v>
      </c>
      <c r="K175" s="147" t="s">
        <v>145</v>
      </c>
      <c r="L175" s="33"/>
      <c r="M175" s="152" t="s">
        <v>1</v>
      </c>
      <c r="N175" s="153" t="s">
        <v>41</v>
      </c>
      <c r="O175" s="58"/>
      <c r="P175" s="154">
        <f>O175*H175</f>
        <v>0</v>
      </c>
      <c r="Q175" s="154">
        <v>0.00071</v>
      </c>
      <c r="R175" s="154">
        <f>Q175*H175</f>
        <v>0.1633</v>
      </c>
      <c r="S175" s="154">
        <v>0</v>
      </c>
      <c r="T175" s="155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146</v>
      </c>
      <c r="AT175" s="156" t="s">
        <v>141</v>
      </c>
      <c r="AU175" s="156" t="s">
        <v>86</v>
      </c>
      <c r="AY175" s="17" t="s">
        <v>139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84</v>
      </c>
      <c r="BK175" s="157">
        <f>ROUND(I175*H175,2)</f>
        <v>0</v>
      </c>
      <c r="BL175" s="17" t="s">
        <v>146</v>
      </c>
      <c r="BM175" s="156" t="s">
        <v>460</v>
      </c>
    </row>
    <row r="176" spans="2:51" s="13" customFormat="1" ht="11.25">
      <c r="B176" s="158"/>
      <c r="D176" s="159" t="s">
        <v>162</v>
      </c>
      <c r="E176" s="160" t="s">
        <v>1</v>
      </c>
      <c r="F176" s="161" t="s">
        <v>461</v>
      </c>
      <c r="H176" s="162">
        <v>230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162</v>
      </c>
      <c r="AU176" s="160" t="s">
        <v>86</v>
      </c>
      <c r="AV176" s="13" t="s">
        <v>86</v>
      </c>
      <c r="AW176" s="13" t="s">
        <v>32</v>
      </c>
      <c r="AX176" s="13" t="s">
        <v>84</v>
      </c>
      <c r="AY176" s="160" t="s">
        <v>139</v>
      </c>
    </row>
    <row r="177" spans="1:65" s="2" customFormat="1" ht="33" customHeight="1">
      <c r="A177" s="32"/>
      <c r="B177" s="144"/>
      <c r="C177" s="145" t="s">
        <v>259</v>
      </c>
      <c r="D177" s="145" t="s">
        <v>141</v>
      </c>
      <c r="E177" s="146" t="s">
        <v>462</v>
      </c>
      <c r="F177" s="147" t="s">
        <v>463</v>
      </c>
      <c r="G177" s="148" t="s">
        <v>144</v>
      </c>
      <c r="H177" s="149">
        <v>115</v>
      </c>
      <c r="I177" s="150"/>
      <c r="J177" s="151">
        <f>ROUND(I177*H177,2)</f>
        <v>0</v>
      </c>
      <c r="K177" s="147" t="s">
        <v>145</v>
      </c>
      <c r="L177" s="33"/>
      <c r="M177" s="152" t="s">
        <v>1</v>
      </c>
      <c r="N177" s="153" t="s">
        <v>41</v>
      </c>
      <c r="O177" s="58"/>
      <c r="P177" s="154">
        <f>O177*H177</f>
        <v>0</v>
      </c>
      <c r="Q177" s="154">
        <v>0.10373</v>
      </c>
      <c r="R177" s="154">
        <f>Q177*H177</f>
        <v>11.92895</v>
      </c>
      <c r="S177" s="154">
        <v>0</v>
      </c>
      <c r="T177" s="15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146</v>
      </c>
      <c r="AT177" s="156" t="s">
        <v>141</v>
      </c>
      <c r="AU177" s="156" t="s">
        <v>86</v>
      </c>
      <c r="AY177" s="17" t="s">
        <v>139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84</v>
      </c>
      <c r="BK177" s="157">
        <f>ROUND(I177*H177,2)</f>
        <v>0</v>
      </c>
      <c r="BL177" s="17" t="s">
        <v>146</v>
      </c>
      <c r="BM177" s="156" t="s">
        <v>464</v>
      </c>
    </row>
    <row r="178" spans="1:65" s="2" customFormat="1" ht="24.2" customHeight="1">
      <c r="A178" s="32"/>
      <c r="B178" s="144"/>
      <c r="C178" s="145" t="s">
        <v>264</v>
      </c>
      <c r="D178" s="145" t="s">
        <v>141</v>
      </c>
      <c r="E178" s="146" t="s">
        <v>465</v>
      </c>
      <c r="F178" s="147" t="s">
        <v>466</v>
      </c>
      <c r="G178" s="148" t="s">
        <v>144</v>
      </c>
      <c r="H178" s="149">
        <v>115</v>
      </c>
      <c r="I178" s="150"/>
      <c r="J178" s="151">
        <f>ROUND(I178*H178,2)</f>
        <v>0</v>
      </c>
      <c r="K178" s="147" t="s">
        <v>145</v>
      </c>
      <c r="L178" s="33"/>
      <c r="M178" s="152" t="s">
        <v>1</v>
      </c>
      <c r="N178" s="153" t="s">
        <v>41</v>
      </c>
      <c r="O178" s="58"/>
      <c r="P178" s="154">
        <f>O178*H178</f>
        <v>0</v>
      </c>
      <c r="Q178" s="154">
        <v>0.15559</v>
      </c>
      <c r="R178" s="154">
        <f>Q178*H178</f>
        <v>17.89285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146</v>
      </c>
      <c r="AT178" s="156" t="s">
        <v>141</v>
      </c>
      <c r="AU178" s="156" t="s">
        <v>86</v>
      </c>
      <c r="AY178" s="17" t="s">
        <v>139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146</v>
      </c>
      <c r="BM178" s="156" t="s">
        <v>467</v>
      </c>
    </row>
    <row r="179" spans="1:65" s="2" customFormat="1" ht="21.75" customHeight="1">
      <c r="A179" s="32"/>
      <c r="B179" s="144"/>
      <c r="C179" s="145" t="s">
        <v>271</v>
      </c>
      <c r="D179" s="145" t="s">
        <v>141</v>
      </c>
      <c r="E179" s="146" t="s">
        <v>468</v>
      </c>
      <c r="F179" s="147" t="s">
        <v>469</v>
      </c>
      <c r="G179" s="148" t="s">
        <v>316</v>
      </c>
      <c r="H179" s="149">
        <v>13</v>
      </c>
      <c r="I179" s="150"/>
      <c r="J179" s="151">
        <f>ROUND(I179*H179,2)</f>
        <v>0</v>
      </c>
      <c r="K179" s="147" t="s">
        <v>145</v>
      </c>
      <c r="L179" s="33"/>
      <c r="M179" s="152" t="s">
        <v>1</v>
      </c>
      <c r="N179" s="153" t="s">
        <v>41</v>
      </c>
      <c r="O179" s="58"/>
      <c r="P179" s="154">
        <f>O179*H179</f>
        <v>0</v>
      </c>
      <c r="Q179" s="154">
        <v>0.0036</v>
      </c>
      <c r="R179" s="154">
        <f>Q179*H179</f>
        <v>0.0468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146</v>
      </c>
      <c r="AT179" s="156" t="s">
        <v>141</v>
      </c>
      <c r="AU179" s="156" t="s">
        <v>86</v>
      </c>
      <c r="AY179" s="17" t="s">
        <v>139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84</v>
      </c>
      <c r="BK179" s="157">
        <f>ROUND(I179*H179,2)</f>
        <v>0</v>
      </c>
      <c r="BL179" s="17" t="s">
        <v>146</v>
      </c>
      <c r="BM179" s="156" t="s">
        <v>470</v>
      </c>
    </row>
    <row r="180" spans="2:63" s="12" customFormat="1" ht="22.9" customHeight="1">
      <c r="B180" s="131"/>
      <c r="D180" s="132" t="s">
        <v>75</v>
      </c>
      <c r="E180" s="142" t="s">
        <v>183</v>
      </c>
      <c r="F180" s="142" t="s">
        <v>312</v>
      </c>
      <c r="I180" s="134"/>
      <c r="J180" s="143">
        <f>BK180</f>
        <v>0</v>
      </c>
      <c r="L180" s="131"/>
      <c r="M180" s="136"/>
      <c r="N180" s="137"/>
      <c r="O180" s="137"/>
      <c r="P180" s="138">
        <f>SUM(P181:P187)</f>
        <v>0</v>
      </c>
      <c r="Q180" s="137"/>
      <c r="R180" s="138">
        <f>SUM(R181:R187)</f>
        <v>22.4365112</v>
      </c>
      <c r="S180" s="137"/>
      <c r="T180" s="139">
        <f>SUM(T181:T187)</f>
        <v>0</v>
      </c>
      <c r="AR180" s="132" t="s">
        <v>84</v>
      </c>
      <c r="AT180" s="140" t="s">
        <v>75</v>
      </c>
      <c r="AU180" s="140" t="s">
        <v>84</v>
      </c>
      <c r="AY180" s="132" t="s">
        <v>139</v>
      </c>
      <c r="BK180" s="141">
        <f>SUM(BK181:BK187)</f>
        <v>0</v>
      </c>
    </row>
    <row r="181" spans="1:65" s="2" customFormat="1" ht="24.2" customHeight="1">
      <c r="A181" s="32"/>
      <c r="B181" s="144"/>
      <c r="C181" s="145" t="s">
        <v>275</v>
      </c>
      <c r="D181" s="145" t="s">
        <v>141</v>
      </c>
      <c r="E181" s="146" t="s">
        <v>314</v>
      </c>
      <c r="F181" s="147" t="s">
        <v>315</v>
      </c>
      <c r="G181" s="148" t="s">
        <v>316</v>
      </c>
      <c r="H181" s="149">
        <v>58</v>
      </c>
      <c r="I181" s="150"/>
      <c r="J181" s="151">
        <f>ROUND(I181*H181,2)</f>
        <v>0</v>
      </c>
      <c r="K181" s="147" t="s">
        <v>145</v>
      </c>
      <c r="L181" s="33"/>
      <c r="M181" s="152" t="s">
        <v>1</v>
      </c>
      <c r="N181" s="153" t="s">
        <v>41</v>
      </c>
      <c r="O181" s="58"/>
      <c r="P181" s="154">
        <f>O181*H181</f>
        <v>0</v>
      </c>
      <c r="Q181" s="154">
        <v>0.20219</v>
      </c>
      <c r="R181" s="154">
        <f>Q181*H181</f>
        <v>11.727020000000001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146</v>
      </c>
      <c r="AT181" s="156" t="s">
        <v>141</v>
      </c>
      <c r="AU181" s="156" t="s">
        <v>86</v>
      </c>
      <c r="AY181" s="17" t="s">
        <v>139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84</v>
      </c>
      <c r="BK181" s="157">
        <f>ROUND(I181*H181,2)</f>
        <v>0</v>
      </c>
      <c r="BL181" s="17" t="s">
        <v>146</v>
      </c>
      <c r="BM181" s="156" t="s">
        <v>471</v>
      </c>
    </row>
    <row r="182" spans="2:51" s="13" customFormat="1" ht="11.25">
      <c r="B182" s="158"/>
      <c r="D182" s="159" t="s">
        <v>162</v>
      </c>
      <c r="E182" s="160" t="s">
        <v>1</v>
      </c>
      <c r="F182" s="161" t="s">
        <v>472</v>
      </c>
      <c r="H182" s="162">
        <v>58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162</v>
      </c>
      <c r="AU182" s="160" t="s">
        <v>86</v>
      </c>
      <c r="AV182" s="13" t="s">
        <v>86</v>
      </c>
      <c r="AW182" s="13" t="s">
        <v>32</v>
      </c>
      <c r="AX182" s="13" t="s">
        <v>84</v>
      </c>
      <c r="AY182" s="160" t="s">
        <v>139</v>
      </c>
    </row>
    <row r="183" spans="1:65" s="2" customFormat="1" ht="24.2" customHeight="1">
      <c r="A183" s="32"/>
      <c r="B183" s="144"/>
      <c r="C183" s="182" t="s">
        <v>279</v>
      </c>
      <c r="D183" s="182" t="s">
        <v>221</v>
      </c>
      <c r="E183" s="183" t="s">
        <v>319</v>
      </c>
      <c r="F183" s="184" t="s">
        <v>320</v>
      </c>
      <c r="G183" s="185" t="s">
        <v>316</v>
      </c>
      <c r="H183" s="186">
        <v>59.16</v>
      </c>
      <c r="I183" s="187"/>
      <c r="J183" s="188">
        <f>ROUND(I183*H183,2)</f>
        <v>0</v>
      </c>
      <c r="K183" s="184" t="s">
        <v>145</v>
      </c>
      <c r="L183" s="189"/>
      <c r="M183" s="190" t="s">
        <v>1</v>
      </c>
      <c r="N183" s="191" t="s">
        <v>41</v>
      </c>
      <c r="O183" s="58"/>
      <c r="P183" s="154">
        <f>O183*H183</f>
        <v>0</v>
      </c>
      <c r="Q183" s="154">
        <v>0.0483</v>
      </c>
      <c r="R183" s="154">
        <f>Q183*H183</f>
        <v>2.857428</v>
      </c>
      <c r="S183" s="154">
        <v>0</v>
      </c>
      <c r="T183" s="15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6" t="s">
        <v>179</v>
      </c>
      <c r="AT183" s="156" t="s">
        <v>221</v>
      </c>
      <c r="AU183" s="156" t="s">
        <v>86</v>
      </c>
      <c r="AY183" s="17" t="s">
        <v>139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84</v>
      </c>
      <c r="BK183" s="157">
        <f>ROUND(I183*H183,2)</f>
        <v>0</v>
      </c>
      <c r="BL183" s="17" t="s">
        <v>146</v>
      </c>
      <c r="BM183" s="156" t="s">
        <v>473</v>
      </c>
    </row>
    <row r="184" spans="2:51" s="13" customFormat="1" ht="11.25">
      <c r="B184" s="158"/>
      <c r="D184" s="159" t="s">
        <v>162</v>
      </c>
      <c r="F184" s="161" t="s">
        <v>474</v>
      </c>
      <c r="H184" s="162">
        <v>59.16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162</v>
      </c>
      <c r="AU184" s="160" t="s">
        <v>86</v>
      </c>
      <c r="AV184" s="13" t="s">
        <v>86</v>
      </c>
      <c r="AW184" s="13" t="s">
        <v>3</v>
      </c>
      <c r="AX184" s="13" t="s">
        <v>84</v>
      </c>
      <c r="AY184" s="160" t="s">
        <v>139</v>
      </c>
    </row>
    <row r="185" spans="1:65" s="2" customFormat="1" ht="24.2" customHeight="1">
      <c r="A185" s="32"/>
      <c r="B185" s="144"/>
      <c r="C185" s="145" t="s">
        <v>285</v>
      </c>
      <c r="D185" s="145" t="s">
        <v>141</v>
      </c>
      <c r="E185" s="146" t="s">
        <v>332</v>
      </c>
      <c r="F185" s="147" t="s">
        <v>333</v>
      </c>
      <c r="G185" s="148" t="s">
        <v>167</v>
      </c>
      <c r="H185" s="149">
        <v>3.48</v>
      </c>
      <c r="I185" s="150"/>
      <c r="J185" s="151">
        <f>ROUND(I185*H185,2)</f>
        <v>0</v>
      </c>
      <c r="K185" s="147" t="s">
        <v>145</v>
      </c>
      <c r="L185" s="33"/>
      <c r="M185" s="152" t="s">
        <v>1</v>
      </c>
      <c r="N185" s="153" t="s">
        <v>41</v>
      </c>
      <c r="O185" s="58"/>
      <c r="P185" s="154">
        <f>O185*H185</f>
        <v>0</v>
      </c>
      <c r="Q185" s="154">
        <v>2.25634</v>
      </c>
      <c r="R185" s="154">
        <f>Q185*H185</f>
        <v>7.852063199999999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146</v>
      </c>
      <c r="AT185" s="156" t="s">
        <v>141</v>
      </c>
      <c r="AU185" s="156" t="s">
        <v>86</v>
      </c>
      <c r="AY185" s="17" t="s">
        <v>139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84</v>
      </c>
      <c r="BK185" s="157">
        <f>ROUND(I185*H185,2)</f>
        <v>0</v>
      </c>
      <c r="BL185" s="17" t="s">
        <v>146</v>
      </c>
      <c r="BM185" s="156" t="s">
        <v>475</v>
      </c>
    </row>
    <row r="186" spans="2:51" s="13" customFormat="1" ht="11.25">
      <c r="B186" s="158"/>
      <c r="D186" s="159" t="s">
        <v>162</v>
      </c>
      <c r="E186" s="160" t="s">
        <v>1</v>
      </c>
      <c r="F186" s="161" t="s">
        <v>476</v>
      </c>
      <c r="H186" s="162">
        <v>3.48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162</v>
      </c>
      <c r="AU186" s="160" t="s">
        <v>86</v>
      </c>
      <c r="AV186" s="13" t="s">
        <v>86</v>
      </c>
      <c r="AW186" s="13" t="s">
        <v>32</v>
      </c>
      <c r="AX186" s="13" t="s">
        <v>84</v>
      </c>
      <c r="AY186" s="160" t="s">
        <v>139</v>
      </c>
    </row>
    <row r="187" spans="1:65" s="2" customFormat="1" ht="24.2" customHeight="1">
      <c r="A187" s="32"/>
      <c r="B187" s="144"/>
      <c r="C187" s="145" t="s">
        <v>291</v>
      </c>
      <c r="D187" s="145" t="s">
        <v>141</v>
      </c>
      <c r="E187" s="146" t="s">
        <v>477</v>
      </c>
      <c r="F187" s="147" t="s">
        <v>478</v>
      </c>
      <c r="G187" s="148" t="s">
        <v>316</v>
      </c>
      <c r="H187" s="149">
        <v>13</v>
      </c>
      <c r="I187" s="150"/>
      <c r="J187" s="151">
        <f>ROUND(I187*H187,2)</f>
        <v>0</v>
      </c>
      <c r="K187" s="147" t="s">
        <v>145</v>
      </c>
      <c r="L187" s="33"/>
      <c r="M187" s="152" t="s">
        <v>1</v>
      </c>
      <c r="N187" s="153" t="s">
        <v>41</v>
      </c>
      <c r="O187" s="58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146</v>
      </c>
      <c r="AT187" s="156" t="s">
        <v>141</v>
      </c>
      <c r="AU187" s="156" t="s">
        <v>86</v>
      </c>
      <c r="AY187" s="17" t="s">
        <v>139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84</v>
      </c>
      <c r="BK187" s="157">
        <f>ROUND(I187*H187,2)</f>
        <v>0</v>
      </c>
      <c r="BL187" s="17" t="s">
        <v>146</v>
      </c>
      <c r="BM187" s="156" t="s">
        <v>479</v>
      </c>
    </row>
    <row r="188" spans="2:63" s="12" customFormat="1" ht="22.9" customHeight="1">
      <c r="B188" s="131"/>
      <c r="D188" s="132" t="s">
        <v>75</v>
      </c>
      <c r="E188" s="142" t="s">
        <v>342</v>
      </c>
      <c r="F188" s="142" t="s">
        <v>343</v>
      </c>
      <c r="I188" s="134"/>
      <c r="J188" s="143">
        <f>BK188</f>
        <v>0</v>
      </c>
      <c r="L188" s="131"/>
      <c r="M188" s="136"/>
      <c r="N188" s="137"/>
      <c r="O188" s="137"/>
      <c r="P188" s="138">
        <f>SUM(P189:P199)</f>
        <v>0</v>
      </c>
      <c r="Q188" s="137"/>
      <c r="R188" s="138">
        <f>SUM(R189:R199)</f>
        <v>0</v>
      </c>
      <c r="S188" s="137"/>
      <c r="T188" s="139">
        <f>SUM(T189:T199)</f>
        <v>0</v>
      </c>
      <c r="AR188" s="132" t="s">
        <v>84</v>
      </c>
      <c r="AT188" s="140" t="s">
        <v>75</v>
      </c>
      <c r="AU188" s="140" t="s">
        <v>84</v>
      </c>
      <c r="AY188" s="132" t="s">
        <v>139</v>
      </c>
      <c r="BK188" s="141">
        <f>SUM(BK189:BK199)</f>
        <v>0</v>
      </c>
    </row>
    <row r="189" spans="1:65" s="2" customFormat="1" ht="21.75" customHeight="1">
      <c r="A189" s="32"/>
      <c r="B189" s="144"/>
      <c r="C189" s="145" t="s">
        <v>297</v>
      </c>
      <c r="D189" s="145" t="s">
        <v>141</v>
      </c>
      <c r="E189" s="146" t="s">
        <v>345</v>
      </c>
      <c r="F189" s="147" t="s">
        <v>346</v>
      </c>
      <c r="G189" s="148" t="s">
        <v>212</v>
      </c>
      <c r="H189" s="149">
        <v>66</v>
      </c>
      <c r="I189" s="150"/>
      <c r="J189" s="151">
        <f>ROUND(I189*H189,2)</f>
        <v>0</v>
      </c>
      <c r="K189" s="147" t="s">
        <v>145</v>
      </c>
      <c r="L189" s="33"/>
      <c r="M189" s="152" t="s">
        <v>1</v>
      </c>
      <c r="N189" s="153" t="s">
        <v>41</v>
      </c>
      <c r="O189" s="58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146</v>
      </c>
      <c r="AT189" s="156" t="s">
        <v>141</v>
      </c>
      <c r="AU189" s="156" t="s">
        <v>86</v>
      </c>
      <c r="AY189" s="17" t="s">
        <v>139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84</v>
      </c>
      <c r="BK189" s="157">
        <f>ROUND(I189*H189,2)</f>
        <v>0</v>
      </c>
      <c r="BL189" s="17" t="s">
        <v>146</v>
      </c>
      <c r="BM189" s="156" t="s">
        <v>480</v>
      </c>
    </row>
    <row r="190" spans="2:51" s="13" customFormat="1" ht="11.25">
      <c r="B190" s="158"/>
      <c r="D190" s="159" t="s">
        <v>162</v>
      </c>
      <c r="E190" s="160" t="s">
        <v>380</v>
      </c>
      <c r="F190" s="161" t="s">
        <v>481</v>
      </c>
      <c r="H190" s="162">
        <v>66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162</v>
      </c>
      <c r="AU190" s="160" t="s">
        <v>86</v>
      </c>
      <c r="AV190" s="13" t="s">
        <v>86</v>
      </c>
      <c r="AW190" s="13" t="s">
        <v>32</v>
      </c>
      <c r="AX190" s="13" t="s">
        <v>84</v>
      </c>
      <c r="AY190" s="160" t="s">
        <v>139</v>
      </c>
    </row>
    <row r="191" spans="1:65" s="2" customFormat="1" ht="24.2" customHeight="1">
      <c r="A191" s="32"/>
      <c r="B191" s="144"/>
      <c r="C191" s="145" t="s">
        <v>301</v>
      </c>
      <c r="D191" s="145" t="s">
        <v>141</v>
      </c>
      <c r="E191" s="146" t="s">
        <v>349</v>
      </c>
      <c r="F191" s="147" t="s">
        <v>350</v>
      </c>
      <c r="G191" s="148" t="s">
        <v>212</v>
      </c>
      <c r="H191" s="149">
        <v>1254</v>
      </c>
      <c r="I191" s="150"/>
      <c r="J191" s="151">
        <f>ROUND(I191*H191,2)</f>
        <v>0</v>
      </c>
      <c r="K191" s="147" t="s">
        <v>145</v>
      </c>
      <c r="L191" s="33"/>
      <c r="M191" s="152" t="s">
        <v>1</v>
      </c>
      <c r="N191" s="153" t="s">
        <v>41</v>
      </c>
      <c r="O191" s="58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146</v>
      </c>
      <c r="AT191" s="156" t="s">
        <v>141</v>
      </c>
      <c r="AU191" s="156" t="s">
        <v>86</v>
      </c>
      <c r="AY191" s="17" t="s">
        <v>139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84</v>
      </c>
      <c r="BK191" s="157">
        <f>ROUND(I191*H191,2)</f>
        <v>0</v>
      </c>
      <c r="BL191" s="17" t="s">
        <v>146</v>
      </c>
      <c r="BM191" s="156" t="s">
        <v>482</v>
      </c>
    </row>
    <row r="192" spans="2:51" s="13" customFormat="1" ht="11.25">
      <c r="B192" s="158"/>
      <c r="D192" s="159" t="s">
        <v>162</v>
      </c>
      <c r="E192" s="160" t="s">
        <v>1</v>
      </c>
      <c r="F192" s="161" t="s">
        <v>483</v>
      </c>
      <c r="H192" s="162">
        <v>1254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162</v>
      </c>
      <c r="AU192" s="160" t="s">
        <v>86</v>
      </c>
      <c r="AV192" s="13" t="s">
        <v>86</v>
      </c>
      <c r="AW192" s="13" t="s">
        <v>32</v>
      </c>
      <c r="AX192" s="13" t="s">
        <v>84</v>
      </c>
      <c r="AY192" s="160" t="s">
        <v>139</v>
      </c>
    </row>
    <row r="193" spans="1:65" s="2" customFormat="1" ht="21.75" customHeight="1">
      <c r="A193" s="32"/>
      <c r="B193" s="144"/>
      <c r="C193" s="145" t="s">
        <v>306</v>
      </c>
      <c r="D193" s="145" t="s">
        <v>141</v>
      </c>
      <c r="E193" s="146" t="s">
        <v>354</v>
      </c>
      <c r="F193" s="147" t="s">
        <v>355</v>
      </c>
      <c r="G193" s="148" t="s">
        <v>212</v>
      </c>
      <c r="H193" s="149">
        <v>33</v>
      </c>
      <c r="I193" s="150"/>
      <c r="J193" s="151">
        <f>ROUND(I193*H193,2)</f>
        <v>0</v>
      </c>
      <c r="K193" s="147" t="s">
        <v>145</v>
      </c>
      <c r="L193" s="33"/>
      <c r="M193" s="152" t="s">
        <v>1</v>
      </c>
      <c r="N193" s="153" t="s">
        <v>41</v>
      </c>
      <c r="O193" s="58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146</v>
      </c>
      <c r="AT193" s="156" t="s">
        <v>141</v>
      </c>
      <c r="AU193" s="156" t="s">
        <v>86</v>
      </c>
      <c r="AY193" s="17" t="s">
        <v>139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7" t="s">
        <v>84</v>
      </c>
      <c r="BK193" s="157">
        <f>ROUND(I193*H193,2)</f>
        <v>0</v>
      </c>
      <c r="BL193" s="17" t="s">
        <v>146</v>
      </c>
      <c r="BM193" s="156" t="s">
        <v>484</v>
      </c>
    </row>
    <row r="194" spans="1:65" s="2" customFormat="1" ht="24.2" customHeight="1">
      <c r="A194" s="32"/>
      <c r="B194" s="144"/>
      <c r="C194" s="145" t="s">
        <v>313</v>
      </c>
      <c r="D194" s="145" t="s">
        <v>141</v>
      </c>
      <c r="E194" s="146" t="s">
        <v>359</v>
      </c>
      <c r="F194" s="147" t="s">
        <v>360</v>
      </c>
      <c r="G194" s="148" t="s">
        <v>212</v>
      </c>
      <c r="H194" s="149">
        <v>627</v>
      </c>
      <c r="I194" s="150"/>
      <c r="J194" s="151">
        <f>ROUND(I194*H194,2)</f>
        <v>0</v>
      </c>
      <c r="K194" s="147" t="s">
        <v>145</v>
      </c>
      <c r="L194" s="33"/>
      <c r="M194" s="152" t="s">
        <v>1</v>
      </c>
      <c r="N194" s="153" t="s">
        <v>41</v>
      </c>
      <c r="O194" s="58"/>
      <c r="P194" s="154">
        <f>O194*H194</f>
        <v>0</v>
      </c>
      <c r="Q194" s="154">
        <v>0</v>
      </c>
      <c r="R194" s="154">
        <f>Q194*H194</f>
        <v>0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146</v>
      </c>
      <c r="AT194" s="156" t="s">
        <v>141</v>
      </c>
      <c r="AU194" s="156" t="s">
        <v>86</v>
      </c>
      <c r="AY194" s="17" t="s">
        <v>139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84</v>
      </c>
      <c r="BK194" s="157">
        <f>ROUND(I194*H194,2)</f>
        <v>0</v>
      </c>
      <c r="BL194" s="17" t="s">
        <v>146</v>
      </c>
      <c r="BM194" s="156" t="s">
        <v>485</v>
      </c>
    </row>
    <row r="195" spans="2:51" s="13" customFormat="1" ht="11.25">
      <c r="B195" s="158"/>
      <c r="D195" s="159" t="s">
        <v>162</v>
      </c>
      <c r="E195" s="160" t="s">
        <v>1</v>
      </c>
      <c r="F195" s="161" t="s">
        <v>486</v>
      </c>
      <c r="H195" s="162">
        <v>627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162</v>
      </c>
      <c r="AU195" s="160" t="s">
        <v>86</v>
      </c>
      <c r="AV195" s="13" t="s">
        <v>86</v>
      </c>
      <c r="AW195" s="13" t="s">
        <v>32</v>
      </c>
      <c r="AX195" s="13" t="s">
        <v>84</v>
      </c>
      <c r="AY195" s="160" t="s">
        <v>139</v>
      </c>
    </row>
    <row r="196" spans="1:65" s="2" customFormat="1" ht="24.2" customHeight="1">
      <c r="A196" s="32"/>
      <c r="B196" s="144"/>
      <c r="C196" s="145" t="s">
        <v>318</v>
      </c>
      <c r="D196" s="145" t="s">
        <v>141</v>
      </c>
      <c r="E196" s="146" t="s">
        <v>364</v>
      </c>
      <c r="F196" s="147" t="s">
        <v>365</v>
      </c>
      <c r="G196" s="148" t="s">
        <v>212</v>
      </c>
      <c r="H196" s="149">
        <v>99</v>
      </c>
      <c r="I196" s="150"/>
      <c r="J196" s="151">
        <f>ROUND(I196*H196,2)</f>
        <v>0</v>
      </c>
      <c r="K196" s="147" t="s">
        <v>145</v>
      </c>
      <c r="L196" s="33"/>
      <c r="M196" s="152" t="s">
        <v>1</v>
      </c>
      <c r="N196" s="153" t="s">
        <v>41</v>
      </c>
      <c r="O196" s="58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146</v>
      </c>
      <c r="AT196" s="156" t="s">
        <v>141</v>
      </c>
      <c r="AU196" s="156" t="s">
        <v>86</v>
      </c>
      <c r="AY196" s="17" t="s">
        <v>139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146</v>
      </c>
      <c r="BM196" s="156" t="s">
        <v>487</v>
      </c>
    </row>
    <row r="197" spans="1:65" s="2" customFormat="1" ht="37.9" customHeight="1">
      <c r="A197" s="32"/>
      <c r="B197" s="144"/>
      <c r="C197" s="145" t="s">
        <v>323</v>
      </c>
      <c r="D197" s="145" t="s">
        <v>141</v>
      </c>
      <c r="E197" s="146" t="s">
        <v>367</v>
      </c>
      <c r="F197" s="147" t="s">
        <v>368</v>
      </c>
      <c r="G197" s="148" t="s">
        <v>212</v>
      </c>
      <c r="H197" s="149">
        <v>33</v>
      </c>
      <c r="I197" s="150"/>
      <c r="J197" s="151">
        <f>ROUND(I197*H197,2)</f>
        <v>0</v>
      </c>
      <c r="K197" s="147" t="s">
        <v>145</v>
      </c>
      <c r="L197" s="33"/>
      <c r="M197" s="152" t="s">
        <v>1</v>
      </c>
      <c r="N197" s="153" t="s">
        <v>41</v>
      </c>
      <c r="O197" s="58"/>
      <c r="P197" s="154">
        <f>O197*H197</f>
        <v>0</v>
      </c>
      <c r="Q197" s="154">
        <v>0</v>
      </c>
      <c r="R197" s="154">
        <f>Q197*H197</f>
        <v>0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146</v>
      </c>
      <c r="AT197" s="156" t="s">
        <v>141</v>
      </c>
      <c r="AU197" s="156" t="s">
        <v>86</v>
      </c>
      <c r="AY197" s="17" t="s">
        <v>139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146</v>
      </c>
      <c r="BM197" s="156" t="s">
        <v>488</v>
      </c>
    </row>
    <row r="198" spans="1:65" s="2" customFormat="1" ht="33" customHeight="1">
      <c r="A198" s="32"/>
      <c r="B198" s="144"/>
      <c r="C198" s="145" t="s">
        <v>327</v>
      </c>
      <c r="D198" s="145" t="s">
        <v>141</v>
      </c>
      <c r="E198" s="146" t="s">
        <v>489</v>
      </c>
      <c r="F198" s="147" t="s">
        <v>490</v>
      </c>
      <c r="G198" s="148" t="s">
        <v>212</v>
      </c>
      <c r="H198" s="149">
        <v>22</v>
      </c>
      <c r="I198" s="150"/>
      <c r="J198" s="151">
        <f>ROUND(I198*H198,2)</f>
        <v>0</v>
      </c>
      <c r="K198" s="147" t="s">
        <v>145</v>
      </c>
      <c r="L198" s="33"/>
      <c r="M198" s="152" t="s">
        <v>1</v>
      </c>
      <c r="N198" s="153" t="s">
        <v>41</v>
      </c>
      <c r="O198" s="58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146</v>
      </c>
      <c r="AT198" s="156" t="s">
        <v>141</v>
      </c>
      <c r="AU198" s="156" t="s">
        <v>86</v>
      </c>
      <c r="AY198" s="17" t="s">
        <v>139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146</v>
      </c>
      <c r="BM198" s="156" t="s">
        <v>491</v>
      </c>
    </row>
    <row r="199" spans="1:65" s="2" customFormat="1" ht="44.25" customHeight="1">
      <c r="A199" s="32"/>
      <c r="B199" s="144"/>
      <c r="C199" s="145" t="s">
        <v>331</v>
      </c>
      <c r="D199" s="145" t="s">
        <v>141</v>
      </c>
      <c r="E199" s="146" t="s">
        <v>371</v>
      </c>
      <c r="F199" s="147" t="s">
        <v>372</v>
      </c>
      <c r="G199" s="148" t="s">
        <v>212</v>
      </c>
      <c r="H199" s="149">
        <v>44</v>
      </c>
      <c r="I199" s="150"/>
      <c r="J199" s="151">
        <f>ROUND(I199*H199,2)</f>
        <v>0</v>
      </c>
      <c r="K199" s="147" t="s">
        <v>145</v>
      </c>
      <c r="L199" s="33"/>
      <c r="M199" s="152" t="s">
        <v>1</v>
      </c>
      <c r="N199" s="153" t="s">
        <v>41</v>
      </c>
      <c r="O199" s="58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146</v>
      </c>
      <c r="AT199" s="156" t="s">
        <v>141</v>
      </c>
      <c r="AU199" s="156" t="s">
        <v>86</v>
      </c>
      <c r="AY199" s="17" t="s">
        <v>139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84</v>
      </c>
      <c r="BK199" s="157">
        <f>ROUND(I199*H199,2)</f>
        <v>0</v>
      </c>
      <c r="BL199" s="17" t="s">
        <v>146</v>
      </c>
      <c r="BM199" s="156" t="s">
        <v>492</v>
      </c>
    </row>
    <row r="200" spans="2:63" s="12" customFormat="1" ht="22.9" customHeight="1">
      <c r="B200" s="131"/>
      <c r="D200" s="132" t="s">
        <v>75</v>
      </c>
      <c r="E200" s="142" t="s">
        <v>374</v>
      </c>
      <c r="F200" s="142" t="s">
        <v>375</v>
      </c>
      <c r="I200" s="134"/>
      <c r="J200" s="143">
        <f>BK200</f>
        <v>0</v>
      </c>
      <c r="L200" s="131"/>
      <c r="M200" s="136"/>
      <c r="N200" s="137"/>
      <c r="O200" s="137"/>
      <c r="P200" s="138">
        <f>P201</f>
        <v>0</v>
      </c>
      <c r="Q200" s="137"/>
      <c r="R200" s="138">
        <f>R201</f>
        <v>0</v>
      </c>
      <c r="S200" s="137"/>
      <c r="T200" s="139">
        <f>T201</f>
        <v>0</v>
      </c>
      <c r="AR200" s="132" t="s">
        <v>84</v>
      </c>
      <c r="AT200" s="140" t="s">
        <v>75</v>
      </c>
      <c r="AU200" s="140" t="s">
        <v>84</v>
      </c>
      <c r="AY200" s="132" t="s">
        <v>139</v>
      </c>
      <c r="BK200" s="141">
        <f>BK201</f>
        <v>0</v>
      </c>
    </row>
    <row r="201" spans="1:65" s="2" customFormat="1" ht="33" customHeight="1">
      <c r="A201" s="32"/>
      <c r="B201" s="144"/>
      <c r="C201" s="145" t="s">
        <v>101</v>
      </c>
      <c r="D201" s="145" t="s">
        <v>141</v>
      </c>
      <c r="E201" s="146" t="s">
        <v>493</v>
      </c>
      <c r="F201" s="147" t="s">
        <v>494</v>
      </c>
      <c r="G201" s="148" t="s">
        <v>212</v>
      </c>
      <c r="H201" s="149">
        <v>169.283</v>
      </c>
      <c r="I201" s="150"/>
      <c r="J201" s="151">
        <f>ROUND(I201*H201,2)</f>
        <v>0</v>
      </c>
      <c r="K201" s="147" t="s">
        <v>145</v>
      </c>
      <c r="L201" s="33"/>
      <c r="M201" s="152" t="s">
        <v>1</v>
      </c>
      <c r="N201" s="153" t="s">
        <v>41</v>
      </c>
      <c r="O201" s="58"/>
      <c r="P201" s="154">
        <f>O201*H201</f>
        <v>0</v>
      </c>
      <c r="Q201" s="154">
        <v>0</v>
      </c>
      <c r="R201" s="154">
        <f>Q201*H201</f>
        <v>0</v>
      </c>
      <c r="S201" s="154">
        <v>0</v>
      </c>
      <c r="T201" s="155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146</v>
      </c>
      <c r="AT201" s="156" t="s">
        <v>141</v>
      </c>
      <c r="AU201" s="156" t="s">
        <v>86</v>
      </c>
      <c r="AY201" s="17" t="s">
        <v>139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84</v>
      </c>
      <c r="BK201" s="157">
        <f>ROUND(I201*H201,2)</f>
        <v>0</v>
      </c>
      <c r="BL201" s="17" t="s">
        <v>146</v>
      </c>
      <c r="BM201" s="156" t="s">
        <v>495</v>
      </c>
    </row>
    <row r="202" spans="2:63" s="12" customFormat="1" ht="25.9" customHeight="1">
      <c r="B202" s="131"/>
      <c r="D202" s="132" t="s">
        <v>75</v>
      </c>
      <c r="E202" s="133" t="s">
        <v>221</v>
      </c>
      <c r="F202" s="133" t="s">
        <v>496</v>
      </c>
      <c r="I202" s="134"/>
      <c r="J202" s="135">
        <f>BK202</f>
        <v>0</v>
      </c>
      <c r="L202" s="131"/>
      <c r="M202" s="136"/>
      <c r="N202" s="137"/>
      <c r="O202" s="137"/>
      <c r="P202" s="138">
        <f>P203</f>
        <v>0</v>
      </c>
      <c r="Q202" s="137"/>
      <c r="R202" s="138">
        <f>R203</f>
        <v>0.848484</v>
      </c>
      <c r="S202" s="137"/>
      <c r="T202" s="139">
        <f>T203</f>
        <v>0</v>
      </c>
      <c r="AR202" s="132" t="s">
        <v>151</v>
      </c>
      <c r="AT202" s="140" t="s">
        <v>75</v>
      </c>
      <c r="AU202" s="140" t="s">
        <v>76</v>
      </c>
      <c r="AY202" s="132" t="s">
        <v>139</v>
      </c>
      <c r="BK202" s="141">
        <f>BK203</f>
        <v>0</v>
      </c>
    </row>
    <row r="203" spans="2:63" s="12" customFormat="1" ht="22.9" customHeight="1">
      <c r="B203" s="131"/>
      <c r="D203" s="132" t="s">
        <v>75</v>
      </c>
      <c r="E203" s="142" t="s">
        <v>497</v>
      </c>
      <c r="F203" s="142" t="s">
        <v>498</v>
      </c>
      <c r="I203" s="134"/>
      <c r="J203" s="143">
        <f>BK203</f>
        <v>0</v>
      </c>
      <c r="L203" s="131"/>
      <c r="M203" s="136"/>
      <c r="N203" s="137"/>
      <c r="O203" s="137"/>
      <c r="P203" s="138">
        <f>SUM(P204:P210)</f>
        <v>0</v>
      </c>
      <c r="Q203" s="137"/>
      <c r="R203" s="138">
        <f>SUM(R204:R210)</f>
        <v>0.848484</v>
      </c>
      <c r="S203" s="137"/>
      <c r="T203" s="139">
        <f>SUM(T204:T210)</f>
        <v>0</v>
      </c>
      <c r="AR203" s="132" t="s">
        <v>151</v>
      </c>
      <c r="AT203" s="140" t="s">
        <v>75</v>
      </c>
      <c r="AU203" s="140" t="s">
        <v>84</v>
      </c>
      <c r="AY203" s="132" t="s">
        <v>139</v>
      </c>
      <c r="BK203" s="141">
        <f>SUM(BK204:BK210)</f>
        <v>0</v>
      </c>
    </row>
    <row r="204" spans="1:65" s="2" customFormat="1" ht="24.2" customHeight="1">
      <c r="A204" s="32"/>
      <c r="B204" s="144"/>
      <c r="C204" s="145" t="s">
        <v>338</v>
      </c>
      <c r="D204" s="145" t="s">
        <v>141</v>
      </c>
      <c r="E204" s="146" t="s">
        <v>499</v>
      </c>
      <c r="F204" s="147" t="s">
        <v>500</v>
      </c>
      <c r="G204" s="148" t="s">
        <v>316</v>
      </c>
      <c r="H204" s="149">
        <v>6</v>
      </c>
      <c r="I204" s="150"/>
      <c r="J204" s="151">
        <f aca="true" t="shared" si="0" ref="J204:J210">ROUND(I204*H204,2)</f>
        <v>0</v>
      </c>
      <c r="K204" s="147" t="s">
        <v>145</v>
      </c>
      <c r="L204" s="33"/>
      <c r="M204" s="152" t="s">
        <v>1</v>
      </c>
      <c r="N204" s="153" t="s">
        <v>41</v>
      </c>
      <c r="O204" s="58"/>
      <c r="P204" s="154">
        <f aca="true" t="shared" si="1" ref="P204:P210">O204*H204</f>
        <v>0</v>
      </c>
      <c r="Q204" s="154">
        <v>0</v>
      </c>
      <c r="R204" s="154">
        <f aca="true" t="shared" si="2" ref="R204:R210">Q204*H204</f>
        <v>0</v>
      </c>
      <c r="S204" s="154">
        <v>0</v>
      </c>
      <c r="T204" s="155">
        <f aca="true" t="shared" si="3" ref="T204:T210"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501</v>
      </c>
      <c r="AT204" s="156" t="s">
        <v>141</v>
      </c>
      <c r="AU204" s="156" t="s">
        <v>86</v>
      </c>
      <c r="AY204" s="17" t="s">
        <v>139</v>
      </c>
      <c r="BE204" s="157">
        <f aca="true" t="shared" si="4" ref="BE204:BE210">IF(N204="základní",J204,0)</f>
        <v>0</v>
      </c>
      <c r="BF204" s="157">
        <f aca="true" t="shared" si="5" ref="BF204:BF210">IF(N204="snížená",J204,0)</f>
        <v>0</v>
      </c>
      <c r="BG204" s="157">
        <f aca="true" t="shared" si="6" ref="BG204:BG210">IF(N204="zákl. přenesená",J204,0)</f>
        <v>0</v>
      </c>
      <c r="BH204" s="157">
        <f aca="true" t="shared" si="7" ref="BH204:BH210">IF(N204="sníž. přenesená",J204,0)</f>
        <v>0</v>
      </c>
      <c r="BI204" s="157">
        <f aca="true" t="shared" si="8" ref="BI204:BI210">IF(N204="nulová",J204,0)</f>
        <v>0</v>
      </c>
      <c r="BJ204" s="17" t="s">
        <v>84</v>
      </c>
      <c r="BK204" s="157">
        <f aca="true" t="shared" si="9" ref="BK204:BK210">ROUND(I204*H204,2)</f>
        <v>0</v>
      </c>
      <c r="BL204" s="17" t="s">
        <v>501</v>
      </c>
      <c r="BM204" s="156" t="s">
        <v>502</v>
      </c>
    </row>
    <row r="205" spans="1:65" s="2" customFormat="1" ht="24.2" customHeight="1">
      <c r="A205" s="32"/>
      <c r="B205" s="144"/>
      <c r="C205" s="145" t="s">
        <v>344</v>
      </c>
      <c r="D205" s="145" t="s">
        <v>141</v>
      </c>
      <c r="E205" s="146" t="s">
        <v>503</v>
      </c>
      <c r="F205" s="147" t="s">
        <v>504</v>
      </c>
      <c r="G205" s="148" t="s">
        <v>316</v>
      </c>
      <c r="H205" s="149">
        <v>6</v>
      </c>
      <c r="I205" s="150"/>
      <c r="J205" s="151">
        <f t="shared" si="0"/>
        <v>0</v>
      </c>
      <c r="K205" s="147" t="s">
        <v>145</v>
      </c>
      <c r="L205" s="33"/>
      <c r="M205" s="152" t="s">
        <v>1</v>
      </c>
      <c r="N205" s="153" t="s">
        <v>41</v>
      </c>
      <c r="O205" s="58"/>
      <c r="P205" s="154">
        <f t="shared" si="1"/>
        <v>0</v>
      </c>
      <c r="Q205" s="154">
        <v>0</v>
      </c>
      <c r="R205" s="154">
        <f t="shared" si="2"/>
        <v>0</v>
      </c>
      <c r="S205" s="154">
        <v>0</v>
      </c>
      <c r="T205" s="155">
        <f t="shared" si="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501</v>
      </c>
      <c r="AT205" s="156" t="s">
        <v>141</v>
      </c>
      <c r="AU205" s="156" t="s">
        <v>86</v>
      </c>
      <c r="AY205" s="17" t="s">
        <v>139</v>
      </c>
      <c r="BE205" s="157">
        <f t="shared" si="4"/>
        <v>0</v>
      </c>
      <c r="BF205" s="157">
        <f t="shared" si="5"/>
        <v>0</v>
      </c>
      <c r="BG205" s="157">
        <f t="shared" si="6"/>
        <v>0</v>
      </c>
      <c r="BH205" s="157">
        <f t="shared" si="7"/>
        <v>0</v>
      </c>
      <c r="BI205" s="157">
        <f t="shared" si="8"/>
        <v>0</v>
      </c>
      <c r="BJ205" s="17" t="s">
        <v>84</v>
      </c>
      <c r="BK205" s="157">
        <f t="shared" si="9"/>
        <v>0</v>
      </c>
      <c r="BL205" s="17" t="s">
        <v>501</v>
      </c>
      <c r="BM205" s="156" t="s">
        <v>505</v>
      </c>
    </row>
    <row r="206" spans="1:65" s="2" customFormat="1" ht="24.2" customHeight="1">
      <c r="A206" s="32"/>
      <c r="B206" s="144"/>
      <c r="C206" s="145" t="s">
        <v>348</v>
      </c>
      <c r="D206" s="145" t="s">
        <v>141</v>
      </c>
      <c r="E206" s="146" t="s">
        <v>506</v>
      </c>
      <c r="F206" s="147" t="s">
        <v>507</v>
      </c>
      <c r="G206" s="148" t="s">
        <v>316</v>
      </c>
      <c r="H206" s="149">
        <v>6</v>
      </c>
      <c r="I206" s="150"/>
      <c r="J206" s="151">
        <f t="shared" si="0"/>
        <v>0</v>
      </c>
      <c r="K206" s="147" t="s">
        <v>145</v>
      </c>
      <c r="L206" s="33"/>
      <c r="M206" s="152" t="s">
        <v>1</v>
      </c>
      <c r="N206" s="153" t="s">
        <v>41</v>
      </c>
      <c r="O206" s="58"/>
      <c r="P206" s="154">
        <f t="shared" si="1"/>
        <v>0</v>
      </c>
      <c r="Q206" s="154">
        <v>0.14</v>
      </c>
      <c r="R206" s="154">
        <f t="shared" si="2"/>
        <v>0.8400000000000001</v>
      </c>
      <c r="S206" s="154">
        <v>0</v>
      </c>
      <c r="T206" s="155">
        <f t="shared" si="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501</v>
      </c>
      <c r="AT206" s="156" t="s">
        <v>141</v>
      </c>
      <c r="AU206" s="156" t="s">
        <v>86</v>
      </c>
      <c r="AY206" s="17" t="s">
        <v>139</v>
      </c>
      <c r="BE206" s="157">
        <f t="shared" si="4"/>
        <v>0</v>
      </c>
      <c r="BF206" s="157">
        <f t="shared" si="5"/>
        <v>0</v>
      </c>
      <c r="BG206" s="157">
        <f t="shared" si="6"/>
        <v>0</v>
      </c>
      <c r="BH206" s="157">
        <f t="shared" si="7"/>
        <v>0</v>
      </c>
      <c r="BI206" s="157">
        <f t="shared" si="8"/>
        <v>0</v>
      </c>
      <c r="BJ206" s="17" t="s">
        <v>84</v>
      </c>
      <c r="BK206" s="157">
        <f t="shared" si="9"/>
        <v>0</v>
      </c>
      <c r="BL206" s="17" t="s">
        <v>501</v>
      </c>
      <c r="BM206" s="156" t="s">
        <v>508</v>
      </c>
    </row>
    <row r="207" spans="1:65" s="2" customFormat="1" ht="16.5" customHeight="1">
      <c r="A207" s="32"/>
      <c r="B207" s="144"/>
      <c r="C207" s="145" t="s">
        <v>353</v>
      </c>
      <c r="D207" s="145" t="s">
        <v>141</v>
      </c>
      <c r="E207" s="146" t="s">
        <v>509</v>
      </c>
      <c r="F207" s="147" t="s">
        <v>510</v>
      </c>
      <c r="G207" s="148" t="s">
        <v>316</v>
      </c>
      <c r="H207" s="149">
        <v>6</v>
      </c>
      <c r="I207" s="150"/>
      <c r="J207" s="151">
        <f t="shared" si="0"/>
        <v>0</v>
      </c>
      <c r="K207" s="147" t="s">
        <v>145</v>
      </c>
      <c r="L207" s="33"/>
      <c r="M207" s="152" t="s">
        <v>1</v>
      </c>
      <c r="N207" s="153" t="s">
        <v>41</v>
      </c>
      <c r="O207" s="58"/>
      <c r="P207" s="154">
        <f t="shared" si="1"/>
        <v>0</v>
      </c>
      <c r="Q207" s="154">
        <v>7E-05</v>
      </c>
      <c r="R207" s="154">
        <f t="shared" si="2"/>
        <v>0.00041999999999999996</v>
      </c>
      <c r="S207" s="154">
        <v>0</v>
      </c>
      <c r="T207" s="155">
        <f t="shared" si="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501</v>
      </c>
      <c r="AT207" s="156" t="s">
        <v>141</v>
      </c>
      <c r="AU207" s="156" t="s">
        <v>86</v>
      </c>
      <c r="AY207" s="17" t="s">
        <v>139</v>
      </c>
      <c r="BE207" s="157">
        <f t="shared" si="4"/>
        <v>0</v>
      </c>
      <c r="BF207" s="157">
        <f t="shared" si="5"/>
        <v>0</v>
      </c>
      <c r="BG207" s="157">
        <f t="shared" si="6"/>
        <v>0</v>
      </c>
      <c r="BH207" s="157">
        <f t="shared" si="7"/>
        <v>0</v>
      </c>
      <c r="BI207" s="157">
        <f t="shared" si="8"/>
        <v>0</v>
      </c>
      <c r="BJ207" s="17" t="s">
        <v>84</v>
      </c>
      <c r="BK207" s="157">
        <f t="shared" si="9"/>
        <v>0</v>
      </c>
      <c r="BL207" s="17" t="s">
        <v>501</v>
      </c>
      <c r="BM207" s="156" t="s">
        <v>511</v>
      </c>
    </row>
    <row r="208" spans="1:65" s="2" customFormat="1" ht="24.2" customHeight="1">
      <c r="A208" s="32"/>
      <c r="B208" s="144"/>
      <c r="C208" s="145" t="s">
        <v>358</v>
      </c>
      <c r="D208" s="145" t="s">
        <v>141</v>
      </c>
      <c r="E208" s="146" t="s">
        <v>512</v>
      </c>
      <c r="F208" s="147" t="s">
        <v>513</v>
      </c>
      <c r="G208" s="148" t="s">
        <v>316</v>
      </c>
      <c r="H208" s="149">
        <v>6</v>
      </c>
      <c r="I208" s="150"/>
      <c r="J208" s="151">
        <f t="shared" si="0"/>
        <v>0</v>
      </c>
      <c r="K208" s="147" t="s">
        <v>145</v>
      </c>
      <c r="L208" s="33"/>
      <c r="M208" s="152" t="s">
        <v>1</v>
      </c>
      <c r="N208" s="153" t="s">
        <v>41</v>
      </c>
      <c r="O208" s="58"/>
      <c r="P208" s="154">
        <f t="shared" si="1"/>
        <v>0</v>
      </c>
      <c r="Q208" s="154">
        <v>0</v>
      </c>
      <c r="R208" s="154">
        <f t="shared" si="2"/>
        <v>0</v>
      </c>
      <c r="S208" s="154">
        <v>0</v>
      </c>
      <c r="T208" s="155">
        <f t="shared" si="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501</v>
      </c>
      <c r="AT208" s="156" t="s">
        <v>141</v>
      </c>
      <c r="AU208" s="156" t="s">
        <v>86</v>
      </c>
      <c r="AY208" s="17" t="s">
        <v>139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7" t="s">
        <v>84</v>
      </c>
      <c r="BK208" s="157">
        <f t="shared" si="9"/>
        <v>0</v>
      </c>
      <c r="BL208" s="17" t="s">
        <v>501</v>
      </c>
      <c r="BM208" s="156" t="s">
        <v>514</v>
      </c>
    </row>
    <row r="209" spans="1:65" s="2" customFormat="1" ht="24.2" customHeight="1">
      <c r="A209" s="32"/>
      <c r="B209" s="144"/>
      <c r="C209" s="182" t="s">
        <v>363</v>
      </c>
      <c r="D209" s="182" t="s">
        <v>221</v>
      </c>
      <c r="E209" s="183" t="s">
        <v>515</v>
      </c>
      <c r="F209" s="184" t="s">
        <v>516</v>
      </c>
      <c r="G209" s="185" t="s">
        <v>316</v>
      </c>
      <c r="H209" s="186">
        <v>6.3</v>
      </c>
      <c r="I209" s="187"/>
      <c r="J209" s="188">
        <f t="shared" si="0"/>
        <v>0</v>
      </c>
      <c r="K209" s="184" t="s">
        <v>145</v>
      </c>
      <c r="L209" s="189"/>
      <c r="M209" s="190" t="s">
        <v>1</v>
      </c>
      <c r="N209" s="191" t="s">
        <v>41</v>
      </c>
      <c r="O209" s="58"/>
      <c r="P209" s="154">
        <f t="shared" si="1"/>
        <v>0</v>
      </c>
      <c r="Q209" s="154">
        <v>0.00128</v>
      </c>
      <c r="R209" s="154">
        <f t="shared" si="2"/>
        <v>0.008064</v>
      </c>
      <c r="S209" s="154">
        <v>0</v>
      </c>
      <c r="T209" s="155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6" t="s">
        <v>517</v>
      </c>
      <c r="AT209" s="156" t="s">
        <v>221</v>
      </c>
      <c r="AU209" s="156" t="s">
        <v>86</v>
      </c>
      <c r="AY209" s="17" t="s">
        <v>139</v>
      </c>
      <c r="BE209" s="157">
        <f t="shared" si="4"/>
        <v>0</v>
      </c>
      <c r="BF209" s="157">
        <f t="shared" si="5"/>
        <v>0</v>
      </c>
      <c r="BG209" s="157">
        <f t="shared" si="6"/>
        <v>0</v>
      </c>
      <c r="BH209" s="157">
        <f t="shared" si="7"/>
        <v>0</v>
      </c>
      <c r="BI209" s="157">
        <f t="shared" si="8"/>
        <v>0</v>
      </c>
      <c r="BJ209" s="17" t="s">
        <v>84</v>
      </c>
      <c r="BK209" s="157">
        <f t="shared" si="9"/>
        <v>0</v>
      </c>
      <c r="BL209" s="17" t="s">
        <v>517</v>
      </c>
      <c r="BM209" s="156" t="s">
        <v>518</v>
      </c>
    </row>
    <row r="210" spans="1:65" s="2" customFormat="1" ht="24.2" customHeight="1">
      <c r="A210" s="32"/>
      <c r="B210" s="144"/>
      <c r="C210" s="145" t="s">
        <v>96</v>
      </c>
      <c r="D210" s="145" t="s">
        <v>141</v>
      </c>
      <c r="E210" s="146" t="s">
        <v>519</v>
      </c>
      <c r="F210" s="147" t="s">
        <v>520</v>
      </c>
      <c r="G210" s="148" t="s">
        <v>212</v>
      </c>
      <c r="H210" s="149">
        <v>0.848</v>
      </c>
      <c r="I210" s="150"/>
      <c r="J210" s="151">
        <f t="shared" si="0"/>
        <v>0</v>
      </c>
      <c r="K210" s="147" t="s">
        <v>145</v>
      </c>
      <c r="L210" s="33"/>
      <c r="M210" s="192" t="s">
        <v>1</v>
      </c>
      <c r="N210" s="193" t="s">
        <v>41</v>
      </c>
      <c r="O210" s="194"/>
      <c r="P210" s="195">
        <f t="shared" si="1"/>
        <v>0</v>
      </c>
      <c r="Q210" s="195">
        <v>0</v>
      </c>
      <c r="R210" s="195">
        <f t="shared" si="2"/>
        <v>0</v>
      </c>
      <c r="S210" s="195">
        <v>0</v>
      </c>
      <c r="T210" s="196">
        <f t="shared" si="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501</v>
      </c>
      <c r="AT210" s="156" t="s">
        <v>141</v>
      </c>
      <c r="AU210" s="156" t="s">
        <v>86</v>
      </c>
      <c r="AY210" s="17" t="s">
        <v>139</v>
      </c>
      <c r="BE210" s="157">
        <f t="shared" si="4"/>
        <v>0</v>
      </c>
      <c r="BF210" s="157">
        <f t="shared" si="5"/>
        <v>0</v>
      </c>
      <c r="BG210" s="157">
        <f t="shared" si="6"/>
        <v>0</v>
      </c>
      <c r="BH210" s="157">
        <f t="shared" si="7"/>
        <v>0</v>
      </c>
      <c r="BI210" s="157">
        <f t="shared" si="8"/>
        <v>0</v>
      </c>
      <c r="BJ210" s="17" t="s">
        <v>84</v>
      </c>
      <c r="BK210" s="157">
        <f t="shared" si="9"/>
        <v>0</v>
      </c>
      <c r="BL210" s="17" t="s">
        <v>501</v>
      </c>
      <c r="BM210" s="156" t="s">
        <v>521</v>
      </c>
    </row>
    <row r="211" spans="1:31" s="2" customFormat="1" ht="6.95" customHeight="1">
      <c r="A211" s="32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3"/>
      <c r="M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</row>
  </sheetData>
  <autoFilter ref="C123:K21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5" customHeight="1">
      <c r="B4" s="20"/>
      <c r="D4" s="21" t="s">
        <v>97</v>
      </c>
      <c r="L4" s="20"/>
      <c r="M4" s="9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4" t="str">
        <f>'Rekapitulace stavby'!K6</f>
        <v>Kontejnerové stanoviště na ulici Nerudova,Valašské Meziříčí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106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522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6. 3. 2022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08"/>
      <c r="G18" s="208"/>
      <c r="H18" s="208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ROUND((SUM(BE120:BE129)),2)</f>
        <v>0</v>
      </c>
      <c r="G33" s="32"/>
      <c r="H33" s="32"/>
      <c r="I33" s="101">
        <v>0.21</v>
      </c>
      <c r="J33" s="100">
        <f>ROUND(((SUM(BE120:BE129))*I33),2)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ROUND((SUM(BF120:BF129)),2)</f>
        <v>0</v>
      </c>
      <c r="G34" s="32"/>
      <c r="H34" s="32"/>
      <c r="I34" s="101">
        <v>0.15</v>
      </c>
      <c r="J34" s="100">
        <f>ROUND(((SUM(BF120:BF129))*I34),2)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0">
        <f>ROUND((SUM(BG120:BG129)),2)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0">
        <f>ROUND((SUM(BH120:BH129)),2)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0">
        <f>ROUND((SUM(BI120:BI129)),2)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112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4" t="str">
        <f>E7</f>
        <v>Kontejnerové stanoviště na ulici Nerudova,Valašské Meziříčí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03 - Vedlejší rozpočtové náklady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6. 3. 2022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113</v>
      </c>
      <c r="D94" s="102"/>
      <c r="E94" s="102"/>
      <c r="F94" s="102"/>
      <c r="G94" s="102"/>
      <c r="H94" s="102"/>
      <c r="I94" s="102"/>
      <c r="J94" s="111" t="s">
        <v>114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115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116</v>
      </c>
    </row>
    <row r="97" spans="2:12" s="9" customFormat="1" ht="24.95" customHeight="1">
      <c r="B97" s="113"/>
      <c r="D97" s="114" t="s">
        <v>523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2:12" s="10" customFormat="1" ht="19.9" customHeight="1">
      <c r="B98" s="117"/>
      <c r="D98" s="118" t="s">
        <v>524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2:12" s="10" customFormat="1" ht="19.9" customHeight="1">
      <c r="B99" s="117"/>
      <c r="D99" s="118" t="s">
        <v>525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17"/>
      <c r="D100" s="118" t="s">
        <v>526</v>
      </c>
      <c r="E100" s="119"/>
      <c r="F100" s="119"/>
      <c r="G100" s="119"/>
      <c r="H100" s="119"/>
      <c r="I100" s="119"/>
      <c r="J100" s="120">
        <f>J128</f>
        <v>0</v>
      </c>
      <c r="L100" s="117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124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4" t="str">
        <f>E7</f>
        <v>Kontejnerové stanoviště na ulici Nerudova,Valašské Meziříčí</v>
      </c>
      <c r="F110" s="245"/>
      <c r="G110" s="245"/>
      <c r="H110" s="245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106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4" t="str">
        <f>E9</f>
        <v>03 - Vedlejší rozpočtové náklady</v>
      </c>
      <c r="F112" s="246"/>
      <c r="G112" s="246"/>
      <c r="H112" s="246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>Valašské Meziříčí</v>
      </c>
      <c r="G114" s="32"/>
      <c r="H114" s="32"/>
      <c r="I114" s="27" t="s">
        <v>22</v>
      </c>
      <c r="J114" s="55" t="str">
        <f>IF(J12="","",J12)</f>
        <v>6. 3. 2022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.7" customHeight="1">
      <c r="A116" s="32"/>
      <c r="B116" s="33"/>
      <c r="C116" s="27" t="s">
        <v>24</v>
      </c>
      <c r="D116" s="32"/>
      <c r="E116" s="32"/>
      <c r="F116" s="25" t="str">
        <f>E15</f>
        <v>Město Valašské Meziříčí</v>
      </c>
      <c r="G116" s="32"/>
      <c r="H116" s="32"/>
      <c r="I116" s="27" t="s">
        <v>30</v>
      </c>
      <c r="J116" s="30" t="str">
        <f>E21</f>
        <v>LZ-PROJEKT plus s.r.o.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28</v>
      </c>
      <c r="D117" s="32"/>
      <c r="E117" s="32"/>
      <c r="F117" s="25" t="str">
        <f>IF(E18="","",E18)</f>
        <v>Vyplň údaj</v>
      </c>
      <c r="G117" s="32"/>
      <c r="H117" s="32"/>
      <c r="I117" s="27" t="s">
        <v>33</v>
      </c>
      <c r="J117" s="30" t="str">
        <f>E24</f>
        <v>Fajfrová Irena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1"/>
      <c r="B119" s="122"/>
      <c r="C119" s="123" t="s">
        <v>125</v>
      </c>
      <c r="D119" s="124" t="s">
        <v>61</v>
      </c>
      <c r="E119" s="124" t="s">
        <v>57</v>
      </c>
      <c r="F119" s="124" t="s">
        <v>58</v>
      </c>
      <c r="G119" s="124" t="s">
        <v>126</v>
      </c>
      <c r="H119" s="124" t="s">
        <v>127</v>
      </c>
      <c r="I119" s="124" t="s">
        <v>128</v>
      </c>
      <c r="J119" s="124" t="s">
        <v>114</v>
      </c>
      <c r="K119" s="125" t="s">
        <v>129</v>
      </c>
      <c r="L119" s="126"/>
      <c r="M119" s="62" t="s">
        <v>1</v>
      </c>
      <c r="N119" s="63" t="s">
        <v>40</v>
      </c>
      <c r="O119" s="63" t="s">
        <v>130</v>
      </c>
      <c r="P119" s="63" t="s">
        <v>131</v>
      </c>
      <c r="Q119" s="63" t="s">
        <v>132</v>
      </c>
      <c r="R119" s="63" t="s">
        <v>133</v>
      </c>
      <c r="S119" s="63" t="s">
        <v>134</v>
      </c>
      <c r="T119" s="64" t="s">
        <v>135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3" s="2" customFormat="1" ht="22.9" customHeight="1">
      <c r="A120" s="32"/>
      <c r="B120" s="33"/>
      <c r="C120" s="69" t="s">
        <v>136</v>
      </c>
      <c r="D120" s="32"/>
      <c r="E120" s="32"/>
      <c r="F120" s="32"/>
      <c r="G120" s="32"/>
      <c r="H120" s="32"/>
      <c r="I120" s="32"/>
      <c r="J120" s="127">
        <f>BK120</f>
        <v>0</v>
      </c>
      <c r="K120" s="32"/>
      <c r="L120" s="33"/>
      <c r="M120" s="65"/>
      <c r="N120" s="56"/>
      <c r="O120" s="66"/>
      <c r="P120" s="128">
        <f>P121</f>
        <v>0</v>
      </c>
      <c r="Q120" s="66"/>
      <c r="R120" s="128">
        <f>R121</f>
        <v>0</v>
      </c>
      <c r="S120" s="66"/>
      <c r="T120" s="129">
        <f>T121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75</v>
      </c>
      <c r="AU120" s="17" t="s">
        <v>116</v>
      </c>
      <c r="BK120" s="130">
        <f>BK121</f>
        <v>0</v>
      </c>
    </row>
    <row r="121" spans="2:63" s="12" customFormat="1" ht="25.9" customHeight="1">
      <c r="B121" s="131"/>
      <c r="D121" s="132" t="s">
        <v>75</v>
      </c>
      <c r="E121" s="133" t="s">
        <v>527</v>
      </c>
      <c r="F121" s="133" t="s">
        <v>91</v>
      </c>
      <c r="I121" s="134"/>
      <c r="J121" s="135">
        <f>BK121</f>
        <v>0</v>
      </c>
      <c r="L121" s="131"/>
      <c r="M121" s="136"/>
      <c r="N121" s="137"/>
      <c r="O121" s="137"/>
      <c r="P121" s="138">
        <f>P122+P126+P128</f>
        <v>0</v>
      </c>
      <c r="Q121" s="137"/>
      <c r="R121" s="138">
        <f>R122+R126+R128</f>
        <v>0</v>
      </c>
      <c r="S121" s="137"/>
      <c r="T121" s="139">
        <f>T122+T126+T128</f>
        <v>0</v>
      </c>
      <c r="AR121" s="132" t="s">
        <v>158</v>
      </c>
      <c r="AT121" s="140" t="s">
        <v>75</v>
      </c>
      <c r="AU121" s="140" t="s">
        <v>76</v>
      </c>
      <c r="AY121" s="132" t="s">
        <v>139</v>
      </c>
      <c r="BK121" s="141">
        <f>BK122+BK126+BK128</f>
        <v>0</v>
      </c>
    </row>
    <row r="122" spans="2:63" s="12" customFormat="1" ht="22.9" customHeight="1">
      <c r="B122" s="131"/>
      <c r="D122" s="132" t="s">
        <v>75</v>
      </c>
      <c r="E122" s="142" t="s">
        <v>528</v>
      </c>
      <c r="F122" s="142" t="s">
        <v>529</v>
      </c>
      <c r="I122" s="134"/>
      <c r="J122" s="143">
        <f>BK122</f>
        <v>0</v>
      </c>
      <c r="L122" s="131"/>
      <c r="M122" s="136"/>
      <c r="N122" s="137"/>
      <c r="O122" s="137"/>
      <c r="P122" s="138">
        <f>SUM(P123:P125)</f>
        <v>0</v>
      </c>
      <c r="Q122" s="137"/>
      <c r="R122" s="138">
        <f>SUM(R123:R125)</f>
        <v>0</v>
      </c>
      <c r="S122" s="137"/>
      <c r="T122" s="139">
        <f>SUM(T123:T125)</f>
        <v>0</v>
      </c>
      <c r="AR122" s="132" t="s">
        <v>158</v>
      </c>
      <c r="AT122" s="140" t="s">
        <v>75</v>
      </c>
      <c r="AU122" s="140" t="s">
        <v>84</v>
      </c>
      <c r="AY122" s="132" t="s">
        <v>139</v>
      </c>
      <c r="BK122" s="141">
        <f>SUM(BK123:BK125)</f>
        <v>0</v>
      </c>
    </row>
    <row r="123" spans="1:65" s="2" customFormat="1" ht="16.5" customHeight="1">
      <c r="A123" s="32"/>
      <c r="B123" s="144"/>
      <c r="C123" s="145" t="s">
        <v>84</v>
      </c>
      <c r="D123" s="145" t="s">
        <v>141</v>
      </c>
      <c r="E123" s="146" t="s">
        <v>530</v>
      </c>
      <c r="F123" s="147" t="s">
        <v>531</v>
      </c>
      <c r="G123" s="148" t="s">
        <v>532</v>
      </c>
      <c r="H123" s="149">
        <v>1</v>
      </c>
      <c r="I123" s="150"/>
      <c r="J123" s="151">
        <f>ROUND(I123*H123,2)</f>
        <v>0</v>
      </c>
      <c r="K123" s="147" t="s">
        <v>145</v>
      </c>
      <c r="L123" s="33"/>
      <c r="M123" s="152" t="s">
        <v>1</v>
      </c>
      <c r="N123" s="153" t="s">
        <v>41</v>
      </c>
      <c r="O123" s="58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533</v>
      </c>
      <c r="AT123" s="156" t="s">
        <v>141</v>
      </c>
      <c r="AU123" s="156" t="s">
        <v>86</v>
      </c>
      <c r="AY123" s="17" t="s">
        <v>139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7" t="s">
        <v>84</v>
      </c>
      <c r="BK123" s="157">
        <f>ROUND(I123*H123,2)</f>
        <v>0</v>
      </c>
      <c r="BL123" s="17" t="s">
        <v>533</v>
      </c>
      <c r="BM123" s="156" t="s">
        <v>534</v>
      </c>
    </row>
    <row r="124" spans="1:65" s="2" customFormat="1" ht="16.5" customHeight="1">
      <c r="A124" s="32"/>
      <c r="B124" s="144"/>
      <c r="C124" s="145" t="s">
        <v>86</v>
      </c>
      <c r="D124" s="145" t="s">
        <v>141</v>
      </c>
      <c r="E124" s="146" t="s">
        <v>535</v>
      </c>
      <c r="F124" s="147" t="s">
        <v>536</v>
      </c>
      <c r="G124" s="148" t="s">
        <v>532</v>
      </c>
      <c r="H124" s="149">
        <v>1</v>
      </c>
      <c r="I124" s="150"/>
      <c r="J124" s="151">
        <f>ROUND(I124*H124,2)</f>
        <v>0</v>
      </c>
      <c r="K124" s="147" t="s">
        <v>145</v>
      </c>
      <c r="L124" s="33"/>
      <c r="M124" s="152" t="s">
        <v>1</v>
      </c>
      <c r="N124" s="153" t="s">
        <v>41</v>
      </c>
      <c r="O124" s="58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533</v>
      </c>
      <c r="AT124" s="156" t="s">
        <v>141</v>
      </c>
      <c r="AU124" s="156" t="s">
        <v>86</v>
      </c>
      <c r="AY124" s="17" t="s">
        <v>139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7" t="s">
        <v>84</v>
      </c>
      <c r="BK124" s="157">
        <f>ROUND(I124*H124,2)</f>
        <v>0</v>
      </c>
      <c r="BL124" s="17" t="s">
        <v>533</v>
      </c>
      <c r="BM124" s="156" t="s">
        <v>537</v>
      </c>
    </row>
    <row r="125" spans="1:65" s="2" customFormat="1" ht="16.5" customHeight="1">
      <c r="A125" s="32"/>
      <c r="B125" s="144"/>
      <c r="C125" s="145" t="s">
        <v>151</v>
      </c>
      <c r="D125" s="145" t="s">
        <v>141</v>
      </c>
      <c r="E125" s="146" t="s">
        <v>538</v>
      </c>
      <c r="F125" s="147" t="s">
        <v>539</v>
      </c>
      <c r="G125" s="148" t="s">
        <v>532</v>
      </c>
      <c r="H125" s="149">
        <v>1</v>
      </c>
      <c r="I125" s="150"/>
      <c r="J125" s="151">
        <f>ROUND(I125*H125,2)</f>
        <v>0</v>
      </c>
      <c r="K125" s="147" t="s">
        <v>145</v>
      </c>
      <c r="L125" s="33"/>
      <c r="M125" s="152" t="s">
        <v>1</v>
      </c>
      <c r="N125" s="153" t="s">
        <v>41</v>
      </c>
      <c r="O125" s="58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533</v>
      </c>
      <c r="AT125" s="156" t="s">
        <v>141</v>
      </c>
      <c r="AU125" s="156" t="s">
        <v>86</v>
      </c>
      <c r="AY125" s="17" t="s">
        <v>139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7" t="s">
        <v>84</v>
      </c>
      <c r="BK125" s="157">
        <f>ROUND(I125*H125,2)</f>
        <v>0</v>
      </c>
      <c r="BL125" s="17" t="s">
        <v>533</v>
      </c>
      <c r="BM125" s="156" t="s">
        <v>540</v>
      </c>
    </row>
    <row r="126" spans="2:63" s="12" customFormat="1" ht="22.9" customHeight="1">
      <c r="B126" s="131"/>
      <c r="D126" s="132" t="s">
        <v>75</v>
      </c>
      <c r="E126" s="142" t="s">
        <v>541</v>
      </c>
      <c r="F126" s="142" t="s">
        <v>542</v>
      </c>
      <c r="I126" s="134"/>
      <c r="J126" s="143">
        <f>BK126</f>
        <v>0</v>
      </c>
      <c r="L126" s="131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2" t="s">
        <v>158</v>
      </c>
      <c r="AT126" s="140" t="s">
        <v>75</v>
      </c>
      <c r="AU126" s="140" t="s">
        <v>84</v>
      </c>
      <c r="AY126" s="132" t="s">
        <v>139</v>
      </c>
      <c r="BK126" s="141">
        <f>BK127</f>
        <v>0</v>
      </c>
    </row>
    <row r="127" spans="1:65" s="2" customFormat="1" ht="16.5" customHeight="1">
      <c r="A127" s="32"/>
      <c r="B127" s="144"/>
      <c r="C127" s="145" t="s">
        <v>146</v>
      </c>
      <c r="D127" s="145" t="s">
        <v>141</v>
      </c>
      <c r="E127" s="146" t="s">
        <v>543</v>
      </c>
      <c r="F127" s="147" t="s">
        <v>542</v>
      </c>
      <c r="G127" s="148" t="s">
        <v>532</v>
      </c>
      <c r="H127" s="149">
        <v>1</v>
      </c>
      <c r="I127" s="150"/>
      <c r="J127" s="151">
        <f>ROUND(I127*H127,2)</f>
        <v>0</v>
      </c>
      <c r="K127" s="147" t="s">
        <v>145</v>
      </c>
      <c r="L127" s="33"/>
      <c r="M127" s="152" t="s">
        <v>1</v>
      </c>
      <c r="N127" s="153" t="s">
        <v>41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533</v>
      </c>
      <c r="AT127" s="156" t="s">
        <v>141</v>
      </c>
      <c r="AU127" s="156" t="s">
        <v>86</v>
      </c>
      <c r="AY127" s="17" t="s">
        <v>139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84</v>
      </c>
      <c r="BK127" s="157">
        <f>ROUND(I127*H127,2)</f>
        <v>0</v>
      </c>
      <c r="BL127" s="17" t="s">
        <v>533</v>
      </c>
      <c r="BM127" s="156" t="s">
        <v>544</v>
      </c>
    </row>
    <row r="128" spans="2:63" s="12" customFormat="1" ht="22.9" customHeight="1">
      <c r="B128" s="131"/>
      <c r="D128" s="132" t="s">
        <v>75</v>
      </c>
      <c r="E128" s="142" t="s">
        <v>545</v>
      </c>
      <c r="F128" s="142" t="s">
        <v>546</v>
      </c>
      <c r="I128" s="134"/>
      <c r="J128" s="143">
        <f>BK128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</v>
      </c>
      <c r="S128" s="137"/>
      <c r="T128" s="139">
        <f>T129</f>
        <v>0</v>
      </c>
      <c r="AR128" s="132" t="s">
        <v>158</v>
      </c>
      <c r="AT128" s="140" t="s">
        <v>75</v>
      </c>
      <c r="AU128" s="140" t="s">
        <v>84</v>
      </c>
      <c r="AY128" s="132" t="s">
        <v>139</v>
      </c>
      <c r="BK128" s="141">
        <f>BK129</f>
        <v>0</v>
      </c>
    </row>
    <row r="129" spans="1:65" s="2" customFormat="1" ht="16.5" customHeight="1">
      <c r="A129" s="32"/>
      <c r="B129" s="144"/>
      <c r="C129" s="145" t="s">
        <v>158</v>
      </c>
      <c r="D129" s="145" t="s">
        <v>141</v>
      </c>
      <c r="E129" s="146" t="s">
        <v>547</v>
      </c>
      <c r="F129" s="147" t="s">
        <v>546</v>
      </c>
      <c r="G129" s="148" t="s">
        <v>532</v>
      </c>
      <c r="H129" s="149">
        <v>1</v>
      </c>
      <c r="I129" s="150"/>
      <c r="J129" s="151">
        <f>ROUND(I129*H129,2)</f>
        <v>0</v>
      </c>
      <c r="K129" s="147" t="s">
        <v>145</v>
      </c>
      <c r="L129" s="33"/>
      <c r="M129" s="192" t="s">
        <v>1</v>
      </c>
      <c r="N129" s="193" t="s">
        <v>41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533</v>
      </c>
      <c r="AT129" s="156" t="s">
        <v>141</v>
      </c>
      <c r="AU129" s="156" t="s">
        <v>86</v>
      </c>
      <c r="AY129" s="17" t="s">
        <v>139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84</v>
      </c>
      <c r="BK129" s="157">
        <f>ROUND(I129*H129,2)</f>
        <v>0</v>
      </c>
      <c r="BL129" s="17" t="s">
        <v>533</v>
      </c>
      <c r="BM129" s="156" t="s">
        <v>548</v>
      </c>
    </row>
    <row r="130" spans="1:31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19:K12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549</v>
      </c>
      <c r="H4" s="20"/>
    </row>
    <row r="5" spans="2:8" s="1" customFormat="1" ht="12" customHeight="1">
      <c r="B5" s="20"/>
      <c r="C5" s="24" t="s">
        <v>13</v>
      </c>
      <c r="D5" s="213" t="s">
        <v>14</v>
      </c>
      <c r="E5" s="209"/>
      <c r="F5" s="209"/>
      <c r="H5" s="20"/>
    </row>
    <row r="6" spans="2:8" s="1" customFormat="1" ht="36.95" customHeight="1">
      <c r="B6" s="20"/>
      <c r="C6" s="26" t="s">
        <v>16</v>
      </c>
      <c r="D6" s="210" t="s">
        <v>17</v>
      </c>
      <c r="E6" s="209"/>
      <c r="F6" s="209"/>
      <c r="H6" s="20"/>
    </row>
    <row r="7" spans="2:8" s="1" customFormat="1" ht="16.5" customHeight="1">
      <c r="B7" s="20"/>
      <c r="C7" s="27" t="s">
        <v>22</v>
      </c>
      <c r="D7" s="55" t="str">
        <f>'Rekapitulace stavby'!AN8</f>
        <v>6. 3. 2022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57</v>
      </c>
      <c r="D9" s="124" t="s">
        <v>58</v>
      </c>
      <c r="E9" s="124" t="s">
        <v>126</v>
      </c>
      <c r="F9" s="125" t="s">
        <v>550</v>
      </c>
      <c r="G9" s="121"/>
      <c r="H9" s="122"/>
    </row>
    <row r="10" spans="1:8" s="2" customFormat="1" ht="26.45" customHeight="1">
      <c r="A10" s="32"/>
      <c r="B10" s="33"/>
      <c r="C10" s="197" t="s">
        <v>551</v>
      </c>
      <c r="D10" s="197" t="s">
        <v>82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198" t="s">
        <v>552</v>
      </c>
      <c r="D11" s="199" t="s">
        <v>1</v>
      </c>
      <c r="E11" s="200" t="s">
        <v>1</v>
      </c>
      <c r="F11" s="201">
        <v>57</v>
      </c>
      <c r="G11" s="32"/>
      <c r="H11" s="33"/>
    </row>
    <row r="12" spans="1:8" s="2" customFormat="1" ht="16.9" customHeight="1">
      <c r="A12" s="32"/>
      <c r="B12" s="33"/>
      <c r="C12" s="202" t="s">
        <v>552</v>
      </c>
      <c r="D12" s="202" t="s">
        <v>553</v>
      </c>
      <c r="E12" s="17" t="s">
        <v>1</v>
      </c>
      <c r="F12" s="203">
        <v>57</v>
      </c>
      <c r="G12" s="32"/>
      <c r="H12" s="33"/>
    </row>
    <row r="13" spans="1:8" s="2" customFormat="1" ht="16.9" customHeight="1">
      <c r="A13" s="32"/>
      <c r="B13" s="33"/>
      <c r="C13" s="204" t="s">
        <v>554</v>
      </c>
      <c r="D13" s="32"/>
      <c r="E13" s="32"/>
      <c r="F13" s="32"/>
      <c r="G13" s="32"/>
      <c r="H13" s="33"/>
    </row>
    <row r="14" spans="1:8" s="2" customFormat="1" ht="16.9" customHeight="1">
      <c r="A14" s="32"/>
      <c r="B14" s="33"/>
      <c r="C14" s="202" t="s">
        <v>276</v>
      </c>
      <c r="D14" s="202" t="s">
        <v>277</v>
      </c>
      <c r="E14" s="17" t="s">
        <v>144</v>
      </c>
      <c r="F14" s="203">
        <v>32</v>
      </c>
      <c r="G14" s="32"/>
      <c r="H14" s="33"/>
    </row>
    <row r="15" spans="1:8" s="2" customFormat="1" ht="16.9" customHeight="1">
      <c r="A15" s="32"/>
      <c r="B15" s="33"/>
      <c r="C15" s="202" t="s">
        <v>272</v>
      </c>
      <c r="D15" s="202" t="s">
        <v>273</v>
      </c>
      <c r="E15" s="17" t="s">
        <v>144</v>
      </c>
      <c r="F15" s="203">
        <v>32</v>
      </c>
      <c r="G15" s="32"/>
      <c r="H15" s="33"/>
    </row>
    <row r="16" spans="1:8" s="2" customFormat="1" ht="16.9" customHeight="1">
      <c r="A16" s="32"/>
      <c r="B16" s="33"/>
      <c r="C16" s="198" t="s">
        <v>95</v>
      </c>
      <c r="D16" s="199" t="s">
        <v>1</v>
      </c>
      <c r="E16" s="200" t="s">
        <v>1</v>
      </c>
      <c r="F16" s="201">
        <v>47</v>
      </c>
      <c r="G16" s="32"/>
      <c r="H16" s="33"/>
    </row>
    <row r="17" spans="1:8" s="2" customFormat="1" ht="16.9" customHeight="1">
      <c r="A17" s="32"/>
      <c r="B17" s="33"/>
      <c r="C17" s="202" t="s">
        <v>1</v>
      </c>
      <c r="D17" s="202" t="s">
        <v>169</v>
      </c>
      <c r="E17" s="17" t="s">
        <v>1</v>
      </c>
      <c r="F17" s="203">
        <v>0</v>
      </c>
      <c r="G17" s="32"/>
      <c r="H17" s="33"/>
    </row>
    <row r="18" spans="1:8" s="2" customFormat="1" ht="16.9" customHeight="1">
      <c r="A18" s="32"/>
      <c r="B18" s="33"/>
      <c r="C18" s="202" t="s">
        <v>1</v>
      </c>
      <c r="D18" s="202" t="s">
        <v>170</v>
      </c>
      <c r="E18" s="17" t="s">
        <v>1</v>
      </c>
      <c r="F18" s="203">
        <v>47</v>
      </c>
      <c r="G18" s="32"/>
      <c r="H18" s="33"/>
    </row>
    <row r="19" spans="1:8" s="2" customFormat="1" ht="16.9" customHeight="1">
      <c r="A19" s="32"/>
      <c r="B19" s="33"/>
      <c r="C19" s="202" t="s">
        <v>95</v>
      </c>
      <c r="D19" s="202" t="s">
        <v>171</v>
      </c>
      <c r="E19" s="17" t="s">
        <v>1</v>
      </c>
      <c r="F19" s="203">
        <v>47</v>
      </c>
      <c r="G19" s="32"/>
      <c r="H19" s="33"/>
    </row>
    <row r="20" spans="1:8" s="2" customFormat="1" ht="16.9" customHeight="1">
      <c r="A20" s="32"/>
      <c r="B20" s="33"/>
      <c r="C20" s="204" t="s">
        <v>554</v>
      </c>
      <c r="D20" s="32"/>
      <c r="E20" s="32"/>
      <c r="F20" s="32"/>
      <c r="G20" s="32"/>
      <c r="H20" s="33"/>
    </row>
    <row r="21" spans="1:8" s="2" customFormat="1" ht="16.9" customHeight="1">
      <c r="A21" s="32"/>
      <c r="B21" s="33"/>
      <c r="C21" s="202" t="s">
        <v>165</v>
      </c>
      <c r="D21" s="202" t="s">
        <v>166</v>
      </c>
      <c r="E21" s="17" t="s">
        <v>167</v>
      </c>
      <c r="F21" s="203">
        <v>47</v>
      </c>
      <c r="G21" s="32"/>
      <c r="H21" s="33"/>
    </row>
    <row r="22" spans="1:8" s="2" customFormat="1" ht="22.5">
      <c r="A22" s="32"/>
      <c r="B22" s="33"/>
      <c r="C22" s="202" t="s">
        <v>190</v>
      </c>
      <c r="D22" s="202" t="s">
        <v>191</v>
      </c>
      <c r="E22" s="17" t="s">
        <v>167</v>
      </c>
      <c r="F22" s="203">
        <v>48.44</v>
      </c>
      <c r="G22" s="32"/>
      <c r="H22" s="33"/>
    </row>
    <row r="23" spans="1:8" s="2" customFormat="1" ht="16.9" customHeight="1">
      <c r="A23" s="32"/>
      <c r="B23" s="33"/>
      <c r="C23" s="198" t="s">
        <v>102</v>
      </c>
      <c r="D23" s="199" t="s">
        <v>1</v>
      </c>
      <c r="E23" s="200" t="s">
        <v>1</v>
      </c>
      <c r="F23" s="201">
        <v>48.44</v>
      </c>
      <c r="G23" s="32"/>
      <c r="H23" s="33"/>
    </row>
    <row r="24" spans="1:8" s="2" customFormat="1" ht="16.9" customHeight="1">
      <c r="A24" s="32"/>
      <c r="B24" s="33"/>
      <c r="C24" s="202" t="s">
        <v>1</v>
      </c>
      <c r="D24" s="202" t="s">
        <v>193</v>
      </c>
      <c r="E24" s="17" t="s">
        <v>1</v>
      </c>
      <c r="F24" s="203">
        <v>0</v>
      </c>
      <c r="G24" s="32"/>
      <c r="H24" s="33"/>
    </row>
    <row r="25" spans="1:8" s="2" customFormat="1" ht="16.9" customHeight="1">
      <c r="A25" s="32"/>
      <c r="B25" s="33"/>
      <c r="C25" s="202" t="s">
        <v>1</v>
      </c>
      <c r="D25" s="202" t="s">
        <v>194</v>
      </c>
      <c r="E25" s="17" t="s">
        <v>1</v>
      </c>
      <c r="F25" s="203">
        <v>48.44</v>
      </c>
      <c r="G25" s="32"/>
      <c r="H25" s="33"/>
    </row>
    <row r="26" spans="1:8" s="2" customFormat="1" ht="16.9" customHeight="1">
      <c r="A26" s="32"/>
      <c r="B26" s="33"/>
      <c r="C26" s="202" t="s">
        <v>102</v>
      </c>
      <c r="D26" s="202" t="s">
        <v>171</v>
      </c>
      <c r="E26" s="17" t="s">
        <v>1</v>
      </c>
      <c r="F26" s="203">
        <v>48.44</v>
      </c>
      <c r="G26" s="32"/>
      <c r="H26" s="33"/>
    </row>
    <row r="27" spans="1:8" s="2" customFormat="1" ht="16.9" customHeight="1">
      <c r="A27" s="32"/>
      <c r="B27" s="33"/>
      <c r="C27" s="204" t="s">
        <v>554</v>
      </c>
      <c r="D27" s="32"/>
      <c r="E27" s="32"/>
      <c r="F27" s="32"/>
      <c r="G27" s="32"/>
      <c r="H27" s="33"/>
    </row>
    <row r="28" spans="1:8" s="2" customFormat="1" ht="22.5">
      <c r="A28" s="32"/>
      <c r="B28" s="33"/>
      <c r="C28" s="202" t="s">
        <v>190</v>
      </c>
      <c r="D28" s="202" t="s">
        <v>191</v>
      </c>
      <c r="E28" s="17" t="s">
        <v>167</v>
      </c>
      <c r="F28" s="203">
        <v>48.44</v>
      </c>
      <c r="G28" s="32"/>
      <c r="H28" s="33"/>
    </row>
    <row r="29" spans="1:8" s="2" customFormat="1" ht="22.5">
      <c r="A29" s="32"/>
      <c r="B29" s="33"/>
      <c r="C29" s="202" t="s">
        <v>196</v>
      </c>
      <c r="D29" s="202" t="s">
        <v>197</v>
      </c>
      <c r="E29" s="17" t="s">
        <v>167</v>
      </c>
      <c r="F29" s="203">
        <v>484.4</v>
      </c>
      <c r="G29" s="32"/>
      <c r="H29" s="33"/>
    </row>
    <row r="30" spans="1:8" s="2" customFormat="1" ht="22.5">
      <c r="A30" s="32"/>
      <c r="B30" s="33"/>
      <c r="C30" s="202" t="s">
        <v>210</v>
      </c>
      <c r="D30" s="202" t="s">
        <v>211</v>
      </c>
      <c r="E30" s="17" t="s">
        <v>212</v>
      </c>
      <c r="F30" s="203">
        <v>80.895</v>
      </c>
      <c r="G30" s="32"/>
      <c r="H30" s="33"/>
    </row>
    <row r="31" spans="1:8" s="2" customFormat="1" ht="16.9" customHeight="1">
      <c r="A31" s="32"/>
      <c r="B31" s="33"/>
      <c r="C31" s="202" t="s">
        <v>206</v>
      </c>
      <c r="D31" s="202" t="s">
        <v>207</v>
      </c>
      <c r="E31" s="17" t="s">
        <v>167</v>
      </c>
      <c r="F31" s="203">
        <v>48.44</v>
      </c>
      <c r="G31" s="32"/>
      <c r="H31" s="33"/>
    </row>
    <row r="32" spans="1:8" s="2" customFormat="1" ht="16.9" customHeight="1">
      <c r="A32" s="32"/>
      <c r="B32" s="33"/>
      <c r="C32" s="198" t="s">
        <v>93</v>
      </c>
      <c r="D32" s="199" t="s">
        <v>1</v>
      </c>
      <c r="E32" s="200" t="s">
        <v>1</v>
      </c>
      <c r="F32" s="201">
        <v>55</v>
      </c>
      <c r="G32" s="32"/>
      <c r="H32" s="33"/>
    </row>
    <row r="33" spans="1:8" s="2" customFormat="1" ht="16.9" customHeight="1">
      <c r="A33" s="32"/>
      <c r="B33" s="33"/>
      <c r="C33" s="202" t="s">
        <v>93</v>
      </c>
      <c r="D33" s="202" t="s">
        <v>163</v>
      </c>
      <c r="E33" s="17" t="s">
        <v>1</v>
      </c>
      <c r="F33" s="203">
        <v>55</v>
      </c>
      <c r="G33" s="32"/>
      <c r="H33" s="33"/>
    </row>
    <row r="34" spans="1:8" s="2" customFormat="1" ht="16.9" customHeight="1">
      <c r="A34" s="32"/>
      <c r="B34" s="33"/>
      <c r="C34" s="204" t="s">
        <v>554</v>
      </c>
      <c r="D34" s="32"/>
      <c r="E34" s="32"/>
      <c r="F34" s="32"/>
      <c r="G34" s="32"/>
      <c r="H34" s="33"/>
    </row>
    <row r="35" spans="1:8" s="2" customFormat="1" ht="16.9" customHeight="1">
      <c r="A35" s="32"/>
      <c r="B35" s="33"/>
      <c r="C35" s="202" t="s">
        <v>159</v>
      </c>
      <c r="D35" s="202" t="s">
        <v>160</v>
      </c>
      <c r="E35" s="17" t="s">
        <v>144</v>
      </c>
      <c r="F35" s="203">
        <v>55</v>
      </c>
      <c r="G35" s="32"/>
      <c r="H35" s="33"/>
    </row>
    <row r="36" spans="1:8" s="2" customFormat="1" ht="22.5">
      <c r="A36" s="32"/>
      <c r="B36" s="33"/>
      <c r="C36" s="202" t="s">
        <v>184</v>
      </c>
      <c r="D36" s="202" t="s">
        <v>185</v>
      </c>
      <c r="E36" s="17" t="s">
        <v>167</v>
      </c>
      <c r="F36" s="203">
        <v>14.25</v>
      </c>
      <c r="G36" s="32"/>
      <c r="H36" s="33"/>
    </row>
    <row r="37" spans="1:8" s="2" customFormat="1" ht="16.9" customHeight="1">
      <c r="A37" s="32"/>
      <c r="B37" s="33"/>
      <c r="C37" s="198" t="s">
        <v>100</v>
      </c>
      <c r="D37" s="199" t="s">
        <v>1</v>
      </c>
      <c r="E37" s="200" t="s">
        <v>1</v>
      </c>
      <c r="F37" s="201">
        <v>40</v>
      </c>
      <c r="G37" s="32"/>
      <c r="H37" s="33"/>
    </row>
    <row r="38" spans="1:8" s="2" customFormat="1" ht="16.9" customHeight="1">
      <c r="A38" s="32"/>
      <c r="B38" s="33"/>
      <c r="C38" s="202" t="s">
        <v>100</v>
      </c>
      <c r="D38" s="202" t="s">
        <v>234</v>
      </c>
      <c r="E38" s="17" t="s">
        <v>1</v>
      </c>
      <c r="F38" s="203">
        <v>40</v>
      </c>
      <c r="G38" s="32"/>
      <c r="H38" s="33"/>
    </row>
    <row r="39" spans="1:8" s="2" customFormat="1" ht="16.9" customHeight="1">
      <c r="A39" s="32"/>
      <c r="B39" s="33"/>
      <c r="C39" s="204" t="s">
        <v>554</v>
      </c>
      <c r="D39" s="32"/>
      <c r="E39" s="32"/>
      <c r="F39" s="32"/>
      <c r="G39" s="32"/>
      <c r="H39" s="33"/>
    </row>
    <row r="40" spans="1:8" s="2" customFormat="1" ht="16.9" customHeight="1">
      <c r="A40" s="32"/>
      <c r="B40" s="33"/>
      <c r="C40" s="202" t="s">
        <v>231</v>
      </c>
      <c r="D40" s="202" t="s">
        <v>232</v>
      </c>
      <c r="E40" s="17" t="s">
        <v>144</v>
      </c>
      <c r="F40" s="203">
        <v>40</v>
      </c>
      <c r="G40" s="32"/>
      <c r="H40" s="33"/>
    </row>
    <row r="41" spans="1:8" s="2" customFormat="1" ht="22.5">
      <c r="A41" s="32"/>
      <c r="B41" s="33"/>
      <c r="C41" s="202" t="s">
        <v>184</v>
      </c>
      <c r="D41" s="202" t="s">
        <v>185</v>
      </c>
      <c r="E41" s="17" t="s">
        <v>167</v>
      </c>
      <c r="F41" s="203">
        <v>14.25</v>
      </c>
      <c r="G41" s="32"/>
      <c r="H41" s="33"/>
    </row>
    <row r="42" spans="1:8" s="2" customFormat="1" ht="16.9" customHeight="1">
      <c r="A42" s="32"/>
      <c r="B42" s="33"/>
      <c r="C42" s="202" t="s">
        <v>201</v>
      </c>
      <c r="D42" s="202" t="s">
        <v>202</v>
      </c>
      <c r="E42" s="17" t="s">
        <v>167</v>
      </c>
      <c r="F42" s="203">
        <v>6</v>
      </c>
      <c r="G42" s="32"/>
      <c r="H42" s="33"/>
    </row>
    <row r="43" spans="1:8" s="2" customFormat="1" ht="16.9" customHeight="1">
      <c r="A43" s="32"/>
      <c r="B43" s="33"/>
      <c r="C43" s="202" t="s">
        <v>226</v>
      </c>
      <c r="D43" s="202" t="s">
        <v>227</v>
      </c>
      <c r="E43" s="17" t="s">
        <v>167</v>
      </c>
      <c r="F43" s="203">
        <v>6</v>
      </c>
      <c r="G43" s="32"/>
      <c r="H43" s="33"/>
    </row>
    <row r="44" spans="1:8" s="2" customFormat="1" ht="16.9" customHeight="1">
      <c r="A44" s="32"/>
      <c r="B44" s="33"/>
      <c r="C44" s="202" t="s">
        <v>239</v>
      </c>
      <c r="D44" s="202" t="s">
        <v>240</v>
      </c>
      <c r="E44" s="17" t="s">
        <v>144</v>
      </c>
      <c r="F44" s="203">
        <v>40</v>
      </c>
      <c r="G44" s="32"/>
      <c r="H44" s="33"/>
    </row>
    <row r="45" spans="1:8" s="2" customFormat="1" ht="16.9" customHeight="1">
      <c r="A45" s="32"/>
      <c r="B45" s="33"/>
      <c r="C45" s="202" t="s">
        <v>260</v>
      </c>
      <c r="D45" s="202" t="s">
        <v>261</v>
      </c>
      <c r="E45" s="17" t="s">
        <v>144</v>
      </c>
      <c r="F45" s="203">
        <v>40</v>
      </c>
      <c r="G45" s="32"/>
      <c r="H45" s="33"/>
    </row>
    <row r="46" spans="1:8" s="2" customFormat="1" ht="16.9" customHeight="1">
      <c r="A46" s="32"/>
      <c r="B46" s="33"/>
      <c r="C46" s="198" t="s">
        <v>98</v>
      </c>
      <c r="D46" s="199" t="s">
        <v>1</v>
      </c>
      <c r="E46" s="200" t="s">
        <v>1</v>
      </c>
      <c r="F46" s="201">
        <v>1.44</v>
      </c>
      <c r="G46" s="32"/>
      <c r="H46" s="33"/>
    </row>
    <row r="47" spans="1:8" s="2" customFormat="1" ht="16.9" customHeight="1">
      <c r="A47" s="32"/>
      <c r="B47" s="33"/>
      <c r="C47" s="202" t="s">
        <v>1</v>
      </c>
      <c r="D47" s="202" t="s">
        <v>176</v>
      </c>
      <c r="E47" s="17" t="s">
        <v>1</v>
      </c>
      <c r="F47" s="203">
        <v>0</v>
      </c>
      <c r="G47" s="32"/>
      <c r="H47" s="33"/>
    </row>
    <row r="48" spans="1:8" s="2" customFormat="1" ht="16.9" customHeight="1">
      <c r="A48" s="32"/>
      <c r="B48" s="33"/>
      <c r="C48" s="202" t="s">
        <v>1</v>
      </c>
      <c r="D48" s="202" t="s">
        <v>177</v>
      </c>
      <c r="E48" s="17" t="s">
        <v>1</v>
      </c>
      <c r="F48" s="203">
        <v>0.6</v>
      </c>
      <c r="G48" s="32"/>
      <c r="H48" s="33"/>
    </row>
    <row r="49" spans="1:8" s="2" customFormat="1" ht="16.9" customHeight="1">
      <c r="A49" s="32"/>
      <c r="B49" s="33"/>
      <c r="C49" s="202" t="s">
        <v>1</v>
      </c>
      <c r="D49" s="202" t="s">
        <v>178</v>
      </c>
      <c r="E49" s="17" t="s">
        <v>1</v>
      </c>
      <c r="F49" s="203">
        <v>0.84</v>
      </c>
      <c r="G49" s="32"/>
      <c r="H49" s="33"/>
    </row>
    <row r="50" spans="1:8" s="2" customFormat="1" ht="16.9" customHeight="1">
      <c r="A50" s="32"/>
      <c r="B50" s="33"/>
      <c r="C50" s="202" t="s">
        <v>98</v>
      </c>
      <c r="D50" s="202" t="s">
        <v>171</v>
      </c>
      <c r="E50" s="17" t="s">
        <v>1</v>
      </c>
      <c r="F50" s="203">
        <v>1.44</v>
      </c>
      <c r="G50" s="32"/>
      <c r="H50" s="33"/>
    </row>
    <row r="51" spans="1:8" s="2" customFormat="1" ht="16.9" customHeight="1">
      <c r="A51" s="32"/>
      <c r="B51" s="33"/>
      <c r="C51" s="204" t="s">
        <v>554</v>
      </c>
      <c r="D51" s="32"/>
      <c r="E51" s="32"/>
      <c r="F51" s="32"/>
      <c r="G51" s="32"/>
      <c r="H51" s="33"/>
    </row>
    <row r="52" spans="1:8" s="2" customFormat="1" ht="22.5">
      <c r="A52" s="32"/>
      <c r="B52" s="33"/>
      <c r="C52" s="202" t="s">
        <v>173</v>
      </c>
      <c r="D52" s="202" t="s">
        <v>174</v>
      </c>
      <c r="E52" s="17" t="s">
        <v>167</v>
      </c>
      <c r="F52" s="203">
        <v>1.44</v>
      </c>
      <c r="G52" s="32"/>
      <c r="H52" s="33"/>
    </row>
    <row r="53" spans="1:8" s="2" customFormat="1" ht="22.5">
      <c r="A53" s="32"/>
      <c r="B53" s="33"/>
      <c r="C53" s="202" t="s">
        <v>190</v>
      </c>
      <c r="D53" s="202" t="s">
        <v>191</v>
      </c>
      <c r="E53" s="17" t="s">
        <v>167</v>
      </c>
      <c r="F53" s="203">
        <v>48.44</v>
      </c>
      <c r="G53" s="32"/>
      <c r="H53" s="33"/>
    </row>
    <row r="54" spans="1:8" s="2" customFormat="1" ht="16.9" customHeight="1">
      <c r="A54" s="32"/>
      <c r="B54" s="33"/>
      <c r="C54" s="198" t="s">
        <v>107</v>
      </c>
      <c r="D54" s="199" t="s">
        <v>1</v>
      </c>
      <c r="E54" s="200" t="s">
        <v>1</v>
      </c>
      <c r="F54" s="201">
        <v>13.2</v>
      </c>
      <c r="G54" s="32"/>
      <c r="H54" s="33"/>
    </row>
    <row r="55" spans="1:8" s="2" customFormat="1" ht="16.9" customHeight="1">
      <c r="A55" s="32"/>
      <c r="B55" s="33"/>
      <c r="C55" s="202" t="s">
        <v>107</v>
      </c>
      <c r="D55" s="202" t="s">
        <v>108</v>
      </c>
      <c r="E55" s="17" t="s">
        <v>1</v>
      </c>
      <c r="F55" s="203">
        <v>13.2</v>
      </c>
      <c r="G55" s="32"/>
      <c r="H55" s="33"/>
    </row>
    <row r="56" spans="1:8" s="2" customFormat="1" ht="16.9" customHeight="1">
      <c r="A56" s="32"/>
      <c r="B56" s="33"/>
      <c r="C56" s="204" t="s">
        <v>554</v>
      </c>
      <c r="D56" s="32"/>
      <c r="E56" s="32"/>
      <c r="F56" s="32"/>
      <c r="G56" s="32"/>
      <c r="H56" s="33"/>
    </row>
    <row r="57" spans="1:8" s="2" customFormat="1" ht="16.9" customHeight="1">
      <c r="A57" s="32"/>
      <c r="B57" s="33"/>
      <c r="C57" s="202" t="s">
        <v>345</v>
      </c>
      <c r="D57" s="202" t="s">
        <v>346</v>
      </c>
      <c r="E57" s="17" t="s">
        <v>212</v>
      </c>
      <c r="F57" s="203">
        <v>13.2</v>
      </c>
      <c r="G57" s="32"/>
      <c r="H57" s="33"/>
    </row>
    <row r="58" spans="1:8" s="2" customFormat="1" ht="16.9" customHeight="1">
      <c r="A58" s="32"/>
      <c r="B58" s="33"/>
      <c r="C58" s="202" t="s">
        <v>349</v>
      </c>
      <c r="D58" s="202" t="s">
        <v>350</v>
      </c>
      <c r="E58" s="17" t="s">
        <v>212</v>
      </c>
      <c r="F58" s="203">
        <v>250.8</v>
      </c>
      <c r="G58" s="32"/>
      <c r="H58" s="33"/>
    </row>
    <row r="59" spans="1:8" s="2" customFormat="1" ht="16.9" customHeight="1">
      <c r="A59" s="32"/>
      <c r="B59" s="33"/>
      <c r="C59" s="202" t="s">
        <v>354</v>
      </c>
      <c r="D59" s="202" t="s">
        <v>355</v>
      </c>
      <c r="E59" s="17" t="s">
        <v>212</v>
      </c>
      <c r="F59" s="203">
        <v>9.9</v>
      </c>
      <c r="G59" s="32"/>
      <c r="H59" s="33"/>
    </row>
    <row r="60" spans="1:8" s="2" customFormat="1" ht="22.5">
      <c r="A60" s="32"/>
      <c r="B60" s="33"/>
      <c r="C60" s="202" t="s">
        <v>371</v>
      </c>
      <c r="D60" s="202" t="s">
        <v>372</v>
      </c>
      <c r="E60" s="17" t="s">
        <v>212</v>
      </c>
      <c r="F60" s="203">
        <v>13.2</v>
      </c>
      <c r="G60" s="32"/>
      <c r="H60" s="33"/>
    </row>
    <row r="61" spans="1:8" s="2" customFormat="1" ht="16.9" customHeight="1">
      <c r="A61" s="32"/>
      <c r="B61" s="33"/>
      <c r="C61" s="198" t="s">
        <v>110</v>
      </c>
      <c r="D61" s="199" t="s">
        <v>1</v>
      </c>
      <c r="E61" s="200" t="s">
        <v>1</v>
      </c>
      <c r="F61" s="201">
        <v>9.9</v>
      </c>
      <c r="G61" s="32"/>
      <c r="H61" s="33"/>
    </row>
    <row r="62" spans="1:8" s="2" customFormat="1" ht="16.9" customHeight="1">
      <c r="A62" s="32"/>
      <c r="B62" s="33"/>
      <c r="C62" s="202" t="s">
        <v>110</v>
      </c>
      <c r="D62" s="202" t="s">
        <v>357</v>
      </c>
      <c r="E62" s="17" t="s">
        <v>1</v>
      </c>
      <c r="F62" s="203">
        <v>9.9</v>
      </c>
      <c r="G62" s="32"/>
      <c r="H62" s="33"/>
    </row>
    <row r="63" spans="1:8" s="2" customFormat="1" ht="16.9" customHeight="1">
      <c r="A63" s="32"/>
      <c r="B63" s="33"/>
      <c r="C63" s="204" t="s">
        <v>554</v>
      </c>
      <c r="D63" s="32"/>
      <c r="E63" s="32"/>
      <c r="F63" s="32"/>
      <c r="G63" s="32"/>
      <c r="H63" s="33"/>
    </row>
    <row r="64" spans="1:8" s="2" customFormat="1" ht="16.9" customHeight="1">
      <c r="A64" s="32"/>
      <c r="B64" s="33"/>
      <c r="C64" s="202" t="s">
        <v>354</v>
      </c>
      <c r="D64" s="202" t="s">
        <v>355</v>
      </c>
      <c r="E64" s="17" t="s">
        <v>212</v>
      </c>
      <c r="F64" s="203">
        <v>9.9</v>
      </c>
      <c r="G64" s="32"/>
      <c r="H64" s="33"/>
    </row>
    <row r="65" spans="1:8" s="2" customFormat="1" ht="16.9" customHeight="1">
      <c r="A65" s="32"/>
      <c r="B65" s="33"/>
      <c r="C65" s="202" t="s">
        <v>359</v>
      </c>
      <c r="D65" s="202" t="s">
        <v>360</v>
      </c>
      <c r="E65" s="17" t="s">
        <v>212</v>
      </c>
      <c r="F65" s="203">
        <v>188.1</v>
      </c>
      <c r="G65" s="32"/>
      <c r="H65" s="33"/>
    </row>
    <row r="66" spans="1:8" s="2" customFormat="1" ht="22.5">
      <c r="A66" s="32"/>
      <c r="B66" s="33"/>
      <c r="C66" s="202" t="s">
        <v>367</v>
      </c>
      <c r="D66" s="202" t="s">
        <v>368</v>
      </c>
      <c r="E66" s="17" t="s">
        <v>212</v>
      </c>
      <c r="F66" s="203">
        <v>9.9</v>
      </c>
      <c r="G66" s="32"/>
      <c r="H66" s="33"/>
    </row>
    <row r="67" spans="1:8" s="2" customFormat="1" ht="16.9" customHeight="1">
      <c r="A67" s="32"/>
      <c r="B67" s="33"/>
      <c r="C67" s="198" t="s">
        <v>104</v>
      </c>
      <c r="D67" s="199" t="s">
        <v>1</v>
      </c>
      <c r="E67" s="200" t="s">
        <v>1</v>
      </c>
      <c r="F67" s="201">
        <v>19</v>
      </c>
      <c r="G67" s="32"/>
      <c r="H67" s="33"/>
    </row>
    <row r="68" spans="1:8" s="2" customFormat="1" ht="16.9" customHeight="1">
      <c r="A68" s="32"/>
      <c r="B68" s="33"/>
      <c r="C68" s="202" t="s">
        <v>1</v>
      </c>
      <c r="D68" s="202" t="s">
        <v>218</v>
      </c>
      <c r="E68" s="17" t="s">
        <v>1</v>
      </c>
      <c r="F68" s="203">
        <v>0</v>
      </c>
      <c r="G68" s="32"/>
      <c r="H68" s="33"/>
    </row>
    <row r="69" spans="1:8" s="2" customFormat="1" ht="16.9" customHeight="1">
      <c r="A69" s="32"/>
      <c r="B69" s="33"/>
      <c r="C69" s="202" t="s">
        <v>1</v>
      </c>
      <c r="D69" s="202" t="s">
        <v>219</v>
      </c>
      <c r="E69" s="17" t="s">
        <v>1</v>
      </c>
      <c r="F69" s="203">
        <v>19</v>
      </c>
      <c r="G69" s="32"/>
      <c r="H69" s="33"/>
    </row>
    <row r="70" spans="1:8" s="2" customFormat="1" ht="16.9" customHeight="1">
      <c r="A70" s="32"/>
      <c r="B70" s="33"/>
      <c r="C70" s="202" t="s">
        <v>104</v>
      </c>
      <c r="D70" s="202" t="s">
        <v>171</v>
      </c>
      <c r="E70" s="17" t="s">
        <v>1</v>
      </c>
      <c r="F70" s="203">
        <v>19</v>
      </c>
      <c r="G70" s="32"/>
      <c r="H70" s="33"/>
    </row>
    <row r="71" spans="1:8" s="2" customFormat="1" ht="16.9" customHeight="1">
      <c r="A71" s="32"/>
      <c r="B71" s="33"/>
      <c r="C71" s="204" t="s">
        <v>554</v>
      </c>
      <c r="D71" s="32"/>
      <c r="E71" s="32"/>
      <c r="F71" s="32"/>
      <c r="G71" s="32"/>
      <c r="H71" s="33"/>
    </row>
    <row r="72" spans="1:8" s="2" customFormat="1" ht="16.9" customHeight="1">
      <c r="A72" s="32"/>
      <c r="B72" s="33"/>
      <c r="C72" s="202" t="s">
        <v>215</v>
      </c>
      <c r="D72" s="202" t="s">
        <v>216</v>
      </c>
      <c r="E72" s="17" t="s">
        <v>167</v>
      </c>
      <c r="F72" s="203">
        <v>19</v>
      </c>
      <c r="G72" s="32"/>
      <c r="H72" s="33"/>
    </row>
    <row r="73" spans="1:8" s="2" customFormat="1" ht="16.9" customHeight="1">
      <c r="A73" s="32"/>
      <c r="B73" s="33"/>
      <c r="C73" s="202" t="s">
        <v>222</v>
      </c>
      <c r="D73" s="202" t="s">
        <v>223</v>
      </c>
      <c r="E73" s="17" t="s">
        <v>212</v>
      </c>
      <c r="F73" s="203">
        <v>38</v>
      </c>
      <c r="G73" s="32"/>
      <c r="H73" s="33"/>
    </row>
    <row r="74" spans="1:8" s="2" customFormat="1" ht="26.45" customHeight="1">
      <c r="A74" s="32"/>
      <c r="B74" s="33"/>
      <c r="C74" s="197" t="s">
        <v>555</v>
      </c>
      <c r="D74" s="197" t="s">
        <v>88</v>
      </c>
      <c r="E74" s="32"/>
      <c r="F74" s="32"/>
      <c r="G74" s="32"/>
      <c r="H74" s="33"/>
    </row>
    <row r="75" spans="1:8" s="2" customFormat="1" ht="16.9" customHeight="1">
      <c r="A75" s="32"/>
      <c r="B75" s="33"/>
      <c r="C75" s="198" t="s">
        <v>95</v>
      </c>
      <c r="D75" s="199" t="s">
        <v>1</v>
      </c>
      <c r="E75" s="200" t="s">
        <v>1</v>
      </c>
      <c r="F75" s="201">
        <v>30</v>
      </c>
      <c r="G75" s="32"/>
      <c r="H75" s="33"/>
    </row>
    <row r="76" spans="1:8" s="2" customFormat="1" ht="16.9" customHeight="1">
      <c r="A76" s="32"/>
      <c r="B76" s="33"/>
      <c r="C76" s="202" t="s">
        <v>95</v>
      </c>
      <c r="D76" s="202" t="s">
        <v>402</v>
      </c>
      <c r="E76" s="17" t="s">
        <v>1</v>
      </c>
      <c r="F76" s="203">
        <v>30</v>
      </c>
      <c r="G76" s="32"/>
      <c r="H76" s="33"/>
    </row>
    <row r="77" spans="1:8" s="2" customFormat="1" ht="16.9" customHeight="1">
      <c r="A77" s="32"/>
      <c r="B77" s="33"/>
      <c r="C77" s="204" t="s">
        <v>554</v>
      </c>
      <c r="D77" s="32"/>
      <c r="E77" s="32"/>
      <c r="F77" s="32"/>
      <c r="G77" s="32"/>
      <c r="H77" s="33"/>
    </row>
    <row r="78" spans="1:8" s="2" customFormat="1" ht="22.5">
      <c r="A78" s="32"/>
      <c r="B78" s="33"/>
      <c r="C78" s="202" t="s">
        <v>399</v>
      </c>
      <c r="D78" s="202" t="s">
        <v>400</v>
      </c>
      <c r="E78" s="17" t="s">
        <v>167</v>
      </c>
      <c r="F78" s="203">
        <v>30</v>
      </c>
      <c r="G78" s="32"/>
      <c r="H78" s="33"/>
    </row>
    <row r="79" spans="1:8" s="2" customFormat="1" ht="22.5">
      <c r="A79" s="32"/>
      <c r="B79" s="33"/>
      <c r="C79" s="202" t="s">
        <v>190</v>
      </c>
      <c r="D79" s="202" t="s">
        <v>410</v>
      </c>
      <c r="E79" s="17" t="s">
        <v>167</v>
      </c>
      <c r="F79" s="203">
        <v>30</v>
      </c>
      <c r="G79" s="32"/>
      <c r="H79" s="33"/>
    </row>
    <row r="80" spans="1:8" s="2" customFormat="1" ht="22.5">
      <c r="A80" s="32"/>
      <c r="B80" s="33"/>
      <c r="C80" s="202" t="s">
        <v>196</v>
      </c>
      <c r="D80" s="202" t="s">
        <v>415</v>
      </c>
      <c r="E80" s="17" t="s">
        <v>167</v>
      </c>
      <c r="F80" s="203">
        <v>300</v>
      </c>
      <c r="G80" s="32"/>
      <c r="H80" s="33"/>
    </row>
    <row r="81" spans="1:8" s="2" customFormat="1" ht="22.5">
      <c r="A81" s="32"/>
      <c r="B81" s="33"/>
      <c r="C81" s="202" t="s">
        <v>210</v>
      </c>
      <c r="D81" s="202" t="s">
        <v>211</v>
      </c>
      <c r="E81" s="17" t="s">
        <v>212</v>
      </c>
      <c r="F81" s="203">
        <v>60</v>
      </c>
      <c r="G81" s="32"/>
      <c r="H81" s="33"/>
    </row>
    <row r="82" spans="1:8" s="2" customFormat="1" ht="16.9" customHeight="1">
      <c r="A82" s="32"/>
      <c r="B82" s="33"/>
      <c r="C82" s="198" t="s">
        <v>556</v>
      </c>
      <c r="D82" s="199" t="s">
        <v>1</v>
      </c>
      <c r="E82" s="200" t="s">
        <v>1</v>
      </c>
      <c r="F82" s="201">
        <v>550</v>
      </c>
      <c r="G82" s="32"/>
      <c r="H82" s="33"/>
    </row>
    <row r="83" spans="1:8" s="2" customFormat="1" ht="16.9" customHeight="1">
      <c r="A83" s="32"/>
      <c r="B83" s="33"/>
      <c r="C83" s="198" t="s">
        <v>102</v>
      </c>
      <c r="D83" s="199" t="s">
        <v>1</v>
      </c>
      <c r="E83" s="200" t="s">
        <v>1</v>
      </c>
      <c r="F83" s="201">
        <v>1.5</v>
      </c>
      <c r="G83" s="32"/>
      <c r="H83" s="33"/>
    </row>
    <row r="84" spans="1:8" s="2" customFormat="1" ht="16.9" customHeight="1">
      <c r="A84" s="32"/>
      <c r="B84" s="33"/>
      <c r="C84" s="202" t="s">
        <v>1</v>
      </c>
      <c r="D84" s="202" t="s">
        <v>413</v>
      </c>
      <c r="E84" s="17" t="s">
        <v>1</v>
      </c>
      <c r="F84" s="203">
        <v>0</v>
      </c>
      <c r="G84" s="32"/>
      <c r="H84" s="33"/>
    </row>
    <row r="85" spans="1:8" s="2" customFormat="1" ht="16.9" customHeight="1">
      <c r="A85" s="32"/>
      <c r="B85" s="33"/>
      <c r="C85" s="202" t="s">
        <v>1</v>
      </c>
      <c r="D85" s="202" t="s">
        <v>407</v>
      </c>
      <c r="E85" s="17" t="s">
        <v>1</v>
      </c>
      <c r="F85" s="203">
        <v>10.5</v>
      </c>
      <c r="G85" s="32"/>
      <c r="H85" s="33"/>
    </row>
    <row r="86" spans="1:8" s="2" customFormat="1" ht="16.9" customHeight="1">
      <c r="A86" s="32"/>
      <c r="B86" s="33"/>
      <c r="C86" s="202" t="s">
        <v>1</v>
      </c>
      <c r="D86" s="202" t="s">
        <v>414</v>
      </c>
      <c r="E86" s="17" t="s">
        <v>1</v>
      </c>
      <c r="F86" s="203">
        <v>-9</v>
      </c>
      <c r="G86" s="32"/>
      <c r="H86" s="33"/>
    </row>
    <row r="87" spans="1:8" s="2" customFormat="1" ht="16.9" customHeight="1">
      <c r="A87" s="32"/>
      <c r="B87" s="33"/>
      <c r="C87" s="202" t="s">
        <v>102</v>
      </c>
      <c r="D87" s="202" t="s">
        <v>171</v>
      </c>
      <c r="E87" s="17" t="s">
        <v>1</v>
      </c>
      <c r="F87" s="203">
        <v>1.5</v>
      </c>
      <c r="G87" s="32"/>
      <c r="H87" s="33"/>
    </row>
    <row r="88" spans="1:8" s="2" customFormat="1" ht="16.9" customHeight="1">
      <c r="A88" s="32"/>
      <c r="B88" s="33"/>
      <c r="C88" s="204" t="s">
        <v>554</v>
      </c>
      <c r="D88" s="32"/>
      <c r="E88" s="32"/>
      <c r="F88" s="32"/>
      <c r="G88" s="32"/>
      <c r="H88" s="33"/>
    </row>
    <row r="89" spans="1:8" s="2" customFormat="1" ht="22.5">
      <c r="A89" s="32"/>
      <c r="B89" s="33"/>
      <c r="C89" s="202" t="s">
        <v>190</v>
      </c>
      <c r="D89" s="202" t="s">
        <v>410</v>
      </c>
      <c r="E89" s="17" t="s">
        <v>167</v>
      </c>
      <c r="F89" s="203">
        <v>1.5</v>
      </c>
      <c r="G89" s="32"/>
      <c r="H89" s="33"/>
    </row>
    <row r="90" spans="1:8" s="2" customFormat="1" ht="16.9" customHeight="1">
      <c r="A90" s="32"/>
      <c r="B90" s="33"/>
      <c r="C90" s="202" t="s">
        <v>206</v>
      </c>
      <c r="D90" s="202" t="s">
        <v>207</v>
      </c>
      <c r="E90" s="17" t="s">
        <v>167</v>
      </c>
      <c r="F90" s="203">
        <v>1.5</v>
      </c>
      <c r="G90" s="32"/>
      <c r="H90" s="33"/>
    </row>
    <row r="91" spans="1:8" s="2" customFormat="1" ht="16.9" customHeight="1">
      <c r="A91" s="32"/>
      <c r="B91" s="33"/>
      <c r="C91" s="198" t="s">
        <v>382</v>
      </c>
      <c r="D91" s="199" t="s">
        <v>1</v>
      </c>
      <c r="E91" s="200" t="s">
        <v>1</v>
      </c>
      <c r="F91" s="201">
        <v>70</v>
      </c>
      <c r="G91" s="32"/>
      <c r="H91" s="33"/>
    </row>
    <row r="92" spans="1:8" s="2" customFormat="1" ht="16.9" customHeight="1">
      <c r="A92" s="32"/>
      <c r="B92" s="33"/>
      <c r="C92" s="202" t="s">
        <v>382</v>
      </c>
      <c r="D92" s="202" t="s">
        <v>383</v>
      </c>
      <c r="E92" s="17" t="s">
        <v>1</v>
      </c>
      <c r="F92" s="203">
        <v>70</v>
      </c>
      <c r="G92" s="32"/>
      <c r="H92" s="33"/>
    </row>
    <row r="93" spans="1:8" s="2" customFormat="1" ht="16.9" customHeight="1">
      <c r="A93" s="32"/>
      <c r="B93" s="33"/>
      <c r="C93" s="204" t="s">
        <v>554</v>
      </c>
      <c r="D93" s="32"/>
      <c r="E93" s="32"/>
      <c r="F93" s="32"/>
      <c r="G93" s="32"/>
      <c r="H93" s="33"/>
    </row>
    <row r="94" spans="1:8" s="2" customFormat="1" ht="16.9" customHeight="1">
      <c r="A94" s="32"/>
      <c r="B94" s="33"/>
      <c r="C94" s="202" t="s">
        <v>159</v>
      </c>
      <c r="D94" s="202" t="s">
        <v>160</v>
      </c>
      <c r="E94" s="17" t="s">
        <v>144</v>
      </c>
      <c r="F94" s="203">
        <v>70</v>
      </c>
      <c r="G94" s="32"/>
      <c r="H94" s="33"/>
    </row>
    <row r="95" spans="1:8" s="2" customFormat="1" ht="22.5">
      <c r="A95" s="32"/>
      <c r="B95" s="33"/>
      <c r="C95" s="202" t="s">
        <v>403</v>
      </c>
      <c r="D95" s="202" t="s">
        <v>404</v>
      </c>
      <c r="E95" s="17" t="s">
        <v>167</v>
      </c>
      <c r="F95" s="203">
        <v>19.5</v>
      </c>
      <c r="G95" s="32"/>
      <c r="H95" s="33"/>
    </row>
    <row r="96" spans="1:8" s="2" customFormat="1" ht="22.5">
      <c r="A96" s="32"/>
      <c r="B96" s="33"/>
      <c r="C96" s="202" t="s">
        <v>190</v>
      </c>
      <c r="D96" s="202" t="s">
        <v>410</v>
      </c>
      <c r="E96" s="17" t="s">
        <v>167</v>
      </c>
      <c r="F96" s="203">
        <v>1.5</v>
      </c>
      <c r="G96" s="32"/>
      <c r="H96" s="33"/>
    </row>
    <row r="97" spans="1:8" s="2" customFormat="1" ht="16.9" customHeight="1">
      <c r="A97" s="32"/>
      <c r="B97" s="33"/>
      <c r="C97" s="198" t="s">
        <v>93</v>
      </c>
      <c r="D97" s="199" t="s">
        <v>1</v>
      </c>
      <c r="E97" s="200" t="s">
        <v>1</v>
      </c>
      <c r="F97" s="201">
        <v>60</v>
      </c>
      <c r="G97" s="32"/>
      <c r="H97" s="33"/>
    </row>
    <row r="98" spans="1:8" s="2" customFormat="1" ht="16.9" customHeight="1">
      <c r="A98" s="32"/>
      <c r="B98" s="33"/>
      <c r="C98" s="202" t="s">
        <v>93</v>
      </c>
      <c r="D98" s="202" t="s">
        <v>428</v>
      </c>
      <c r="E98" s="17" t="s">
        <v>1</v>
      </c>
      <c r="F98" s="203">
        <v>60</v>
      </c>
      <c r="G98" s="32"/>
      <c r="H98" s="33"/>
    </row>
    <row r="99" spans="1:8" s="2" customFormat="1" ht="16.9" customHeight="1">
      <c r="A99" s="32"/>
      <c r="B99" s="33"/>
      <c r="C99" s="204" t="s">
        <v>554</v>
      </c>
      <c r="D99" s="32"/>
      <c r="E99" s="32"/>
      <c r="F99" s="32"/>
      <c r="G99" s="32"/>
      <c r="H99" s="33"/>
    </row>
    <row r="100" spans="1:8" s="2" customFormat="1" ht="16.9" customHeight="1">
      <c r="A100" s="32"/>
      <c r="B100" s="33"/>
      <c r="C100" s="202" t="s">
        <v>231</v>
      </c>
      <c r="D100" s="202" t="s">
        <v>232</v>
      </c>
      <c r="E100" s="17" t="s">
        <v>144</v>
      </c>
      <c r="F100" s="203">
        <v>60</v>
      </c>
      <c r="G100" s="32"/>
      <c r="H100" s="33"/>
    </row>
    <row r="101" spans="1:8" s="2" customFormat="1" ht="22.5">
      <c r="A101" s="32"/>
      <c r="B101" s="33"/>
      <c r="C101" s="202" t="s">
        <v>403</v>
      </c>
      <c r="D101" s="202" t="s">
        <v>404</v>
      </c>
      <c r="E101" s="17" t="s">
        <v>167</v>
      </c>
      <c r="F101" s="203">
        <v>19.5</v>
      </c>
      <c r="G101" s="32"/>
      <c r="H101" s="33"/>
    </row>
    <row r="102" spans="1:8" s="2" customFormat="1" ht="22.5">
      <c r="A102" s="32"/>
      <c r="B102" s="33"/>
      <c r="C102" s="202" t="s">
        <v>190</v>
      </c>
      <c r="D102" s="202" t="s">
        <v>410</v>
      </c>
      <c r="E102" s="17" t="s">
        <v>167</v>
      </c>
      <c r="F102" s="203">
        <v>1.5</v>
      </c>
      <c r="G102" s="32"/>
      <c r="H102" s="33"/>
    </row>
    <row r="103" spans="1:8" s="2" customFormat="1" ht="16.9" customHeight="1">
      <c r="A103" s="32"/>
      <c r="B103" s="33"/>
      <c r="C103" s="202" t="s">
        <v>201</v>
      </c>
      <c r="D103" s="202" t="s">
        <v>418</v>
      </c>
      <c r="E103" s="17" t="s">
        <v>167</v>
      </c>
      <c r="F103" s="203">
        <v>9</v>
      </c>
      <c r="G103" s="32"/>
      <c r="H103" s="33"/>
    </row>
    <row r="104" spans="1:8" s="2" customFormat="1" ht="16.9" customHeight="1">
      <c r="A104" s="32"/>
      <c r="B104" s="33"/>
      <c r="C104" s="202" t="s">
        <v>429</v>
      </c>
      <c r="D104" s="202" t="s">
        <v>430</v>
      </c>
      <c r="E104" s="17" t="s">
        <v>144</v>
      </c>
      <c r="F104" s="203">
        <v>60</v>
      </c>
      <c r="G104" s="32"/>
      <c r="H104" s="33"/>
    </row>
    <row r="105" spans="1:8" s="2" customFormat="1" ht="16.9" customHeight="1">
      <c r="A105" s="32"/>
      <c r="B105" s="33"/>
      <c r="C105" s="202" t="s">
        <v>239</v>
      </c>
      <c r="D105" s="202" t="s">
        <v>240</v>
      </c>
      <c r="E105" s="17" t="s">
        <v>144</v>
      </c>
      <c r="F105" s="203">
        <v>60</v>
      </c>
      <c r="G105" s="32"/>
      <c r="H105" s="33"/>
    </row>
    <row r="106" spans="1:8" s="2" customFormat="1" ht="16.9" customHeight="1">
      <c r="A106" s="32"/>
      <c r="B106" s="33"/>
      <c r="C106" s="202" t="s">
        <v>438</v>
      </c>
      <c r="D106" s="202" t="s">
        <v>439</v>
      </c>
      <c r="E106" s="17" t="s">
        <v>144</v>
      </c>
      <c r="F106" s="203">
        <v>60</v>
      </c>
      <c r="G106" s="32"/>
      <c r="H106" s="33"/>
    </row>
    <row r="107" spans="1:8" s="2" customFormat="1" ht="16.9" customHeight="1">
      <c r="A107" s="32"/>
      <c r="B107" s="33"/>
      <c r="C107" s="198" t="s">
        <v>98</v>
      </c>
      <c r="D107" s="199" t="s">
        <v>1</v>
      </c>
      <c r="E107" s="200" t="s">
        <v>1</v>
      </c>
      <c r="F107" s="201">
        <v>155.4</v>
      </c>
      <c r="G107" s="32"/>
      <c r="H107" s="33"/>
    </row>
    <row r="108" spans="1:8" s="2" customFormat="1" ht="16.9" customHeight="1">
      <c r="A108" s="32"/>
      <c r="B108" s="33"/>
      <c r="C108" s="198" t="s">
        <v>557</v>
      </c>
      <c r="D108" s="199" t="s">
        <v>1</v>
      </c>
      <c r="E108" s="200" t="s">
        <v>1</v>
      </c>
      <c r="F108" s="201">
        <v>57.456</v>
      </c>
      <c r="G108" s="32"/>
      <c r="H108" s="33"/>
    </row>
    <row r="109" spans="1:8" s="2" customFormat="1" ht="16.9" customHeight="1">
      <c r="A109" s="32"/>
      <c r="B109" s="33"/>
      <c r="C109" s="198" t="s">
        <v>380</v>
      </c>
      <c r="D109" s="199" t="s">
        <v>1</v>
      </c>
      <c r="E109" s="200" t="s">
        <v>1</v>
      </c>
      <c r="F109" s="201">
        <v>66</v>
      </c>
      <c r="G109" s="32"/>
      <c r="H109" s="33"/>
    </row>
    <row r="110" spans="1:8" s="2" customFormat="1" ht="16.9" customHeight="1">
      <c r="A110" s="32"/>
      <c r="B110" s="33"/>
      <c r="C110" s="202" t="s">
        <v>380</v>
      </c>
      <c r="D110" s="202" t="s">
        <v>481</v>
      </c>
      <c r="E110" s="17" t="s">
        <v>1</v>
      </c>
      <c r="F110" s="203">
        <v>66</v>
      </c>
      <c r="G110" s="32"/>
      <c r="H110" s="33"/>
    </row>
    <row r="111" spans="1:8" s="2" customFormat="1" ht="16.9" customHeight="1">
      <c r="A111" s="32"/>
      <c r="B111" s="33"/>
      <c r="C111" s="204" t="s">
        <v>554</v>
      </c>
      <c r="D111" s="32"/>
      <c r="E111" s="32"/>
      <c r="F111" s="32"/>
      <c r="G111" s="32"/>
      <c r="H111" s="33"/>
    </row>
    <row r="112" spans="1:8" s="2" customFormat="1" ht="16.9" customHeight="1">
      <c r="A112" s="32"/>
      <c r="B112" s="33"/>
      <c r="C112" s="202" t="s">
        <v>345</v>
      </c>
      <c r="D112" s="202" t="s">
        <v>346</v>
      </c>
      <c r="E112" s="17" t="s">
        <v>212</v>
      </c>
      <c r="F112" s="203">
        <v>66</v>
      </c>
      <c r="G112" s="32"/>
      <c r="H112" s="33"/>
    </row>
    <row r="113" spans="1:8" s="2" customFormat="1" ht="16.9" customHeight="1">
      <c r="A113" s="32"/>
      <c r="B113" s="33"/>
      <c r="C113" s="202" t="s">
        <v>349</v>
      </c>
      <c r="D113" s="202" t="s">
        <v>350</v>
      </c>
      <c r="E113" s="17" t="s">
        <v>212</v>
      </c>
      <c r="F113" s="203">
        <v>1254</v>
      </c>
      <c r="G113" s="32"/>
      <c r="H113" s="33"/>
    </row>
    <row r="114" spans="1:8" s="2" customFormat="1" ht="16.9" customHeight="1">
      <c r="A114" s="32"/>
      <c r="B114" s="33"/>
      <c r="C114" s="198" t="s">
        <v>104</v>
      </c>
      <c r="D114" s="199" t="s">
        <v>1</v>
      </c>
      <c r="E114" s="200" t="s">
        <v>1</v>
      </c>
      <c r="F114" s="201">
        <v>41.04</v>
      </c>
      <c r="G114" s="32"/>
      <c r="H114" s="33"/>
    </row>
    <row r="115" spans="1:8" s="2" customFormat="1" ht="7.35" customHeight="1">
      <c r="A115" s="32"/>
      <c r="B115" s="47"/>
      <c r="C115" s="48"/>
      <c r="D115" s="48"/>
      <c r="E115" s="48"/>
      <c r="F115" s="48"/>
      <c r="G115" s="48"/>
      <c r="H115" s="33"/>
    </row>
    <row r="116" spans="1:8" s="2" customFormat="1" ht="11.25">
      <c r="A116" s="32"/>
      <c r="B116" s="32"/>
      <c r="C116" s="32"/>
      <c r="D116" s="32"/>
      <c r="E116" s="32"/>
      <c r="F116" s="32"/>
      <c r="G116" s="32"/>
      <c r="H116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2022-03-08T07:41:11Z</dcterms:created>
  <dcterms:modified xsi:type="dcterms:W3CDTF">2022-03-08T07:41:34Z</dcterms:modified>
  <cp:category/>
  <cp:version/>
  <cp:contentType/>
  <cp:contentStatus/>
</cp:coreProperties>
</file>