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-mm\Projekty_Vanduch\B_ŠKOLY\03_ZŠ Šafaříkova\003_Zatékání do objektu_střechy\003_9_Zatečení v suterénu jídelny v 08_2022_PU\Podklady\Pracovní\Rozpočet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Pol'!$A$1:$U$68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39" i="1"/>
  <c r="F39" i="1"/>
  <c r="G58" i="12"/>
  <c r="AC58" i="12"/>
  <c r="AD58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I11" i="12"/>
  <c r="I10" i="12" s="1"/>
  <c r="K11" i="12"/>
  <c r="K10" i="12" s="1"/>
  <c r="O11" i="12"/>
  <c r="O10" i="12" s="1"/>
  <c r="Q11" i="12"/>
  <c r="Q10" i="12" s="1"/>
  <c r="U11" i="12"/>
  <c r="U10" i="12" s="1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8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0" i="12"/>
  <c r="G20" i="12"/>
  <c r="M20" i="12" s="1"/>
  <c r="I20" i="12"/>
  <c r="K20" i="12"/>
  <c r="O20" i="12"/>
  <c r="Q20" i="12"/>
  <c r="U20" i="12"/>
  <c r="F24" i="12"/>
  <c r="G24" i="12"/>
  <c r="M24" i="12" s="1"/>
  <c r="I24" i="12"/>
  <c r="I23" i="12" s="1"/>
  <c r="K24" i="12"/>
  <c r="K23" i="12" s="1"/>
  <c r="O24" i="12"/>
  <c r="O23" i="12" s="1"/>
  <c r="Q24" i="12"/>
  <c r="Q23" i="12" s="1"/>
  <c r="U24" i="12"/>
  <c r="U23" i="12" s="1"/>
  <c r="F27" i="12"/>
  <c r="G27" i="12"/>
  <c r="M27" i="12" s="1"/>
  <c r="I27" i="12"/>
  <c r="K27" i="12"/>
  <c r="O27" i="12"/>
  <c r="Q27" i="12"/>
  <c r="U27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2" i="12"/>
  <c r="G32" i="12"/>
  <c r="G31" i="12" s="1"/>
  <c r="I32" i="12"/>
  <c r="I31" i="12" s="1"/>
  <c r="K32" i="12"/>
  <c r="K31" i="12" s="1"/>
  <c r="O32" i="12"/>
  <c r="O31" i="12" s="1"/>
  <c r="Q32" i="12"/>
  <c r="Q31" i="12" s="1"/>
  <c r="U32" i="12"/>
  <c r="U31" i="12" s="1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8" i="12"/>
  <c r="G38" i="12" s="1"/>
  <c r="I38" i="12"/>
  <c r="I37" i="12" s="1"/>
  <c r="K38" i="12"/>
  <c r="K37" i="12" s="1"/>
  <c r="O38" i="12"/>
  <c r="O37" i="12" s="1"/>
  <c r="Q38" i="12"/>
  <c r="Q37" i="12" s="1"/>
  <c r="U38" i="12"/>
  <c r="U37" i="12" s="1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2" i="12"/>
  <c r="G42" i="12"/>
  <c r="M42" i="12" s="1"/>
  <c r="I42" i="12"/>
  <c r="I41" i="12" s="1"/>
  <c r="K42" i="12"/>
  <c r="K41" i="12" s="1"/>
  <c r="O42" i="12"/>
  <c r="O41" i="12" s="1"/>
  <c r="Q42" i="12"/>
  <c r="Q41" i="12" s="1"/>
  <c r="U42" i="12"/>
  <c r="U41" i="12" s="1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G45" i="12"/>
  <c r="F46" i="12"/>
  <c r="G46" i="12"/>
  <c r="M46" i="12" s="1"/>
  <c r="M45" i="12" s="1"/>
  <c r="I46" i="12"/>
  <c r="I45" i="12" s="1"/>
  <c r="K46" i="12"/>
  <c r="K45" i="12" s="1"/>
  <c r="O46" i="12"/>
  <c r="O45" i="12" s="1"/>
  <c r="Q46" i="12"/>
  <c r="Q45" i="12" s="1"/>
  <c r="U46" i="12"/>
  <c r="U45" i="12" s="1"/>
  <c r="F48" i="12"/>
  <c r="G48" i="12"/>
  <c r="M48" i="12" s="1"/>
  <c r="I48" i="12"/>
  <c r="K48" i="12"/>
  <c r="O48" i="12"/>
  <c r="Q48" i="12"/>
  <c r="U48" i="12"/>
  <c r="F50" i="12"/>
  <c r="G50" i="12"/>
  <c r="M50" i="12" s="1"/>
  <c r="I50" i="12"/>
  <c r="K50" i="12"/>
  <c r="O50" i="12"/>
  <c r="Q50" i="12"/>
  <c r="U50" i="12"/>
  <c r="F52" i="12"/>
  <c r="G52" i="12"/>
  <c r="M52" i="12" s="1"/>
  <c r="I52" i="12"/>
  <c r="K52" i="12"/>
  <c r="O52" i="12"/>
  <c r="Q52" i="12"/>
  <c r="U52" i="12"/>
  <c r="F54" i="12"/>
  <c r="G54" i="12" s="1"/>
  <c r="I54" i="12"/>
  <c r="I53" i="12" s="1"/>
  <c r="K54" i="12"/>
  <c r="K53" i="12" s="1"/>
  <c r="O54" i="12"/>
  <c r="O53" i="12" s="1"/>
  <c r="Q54" i="12"/>
  <c r="Q53" i="12" s="1"/>
  <c r="U54" i="12"/>
  <c r="U53" i="12" s="1"/>
  <c r="F55" i="12"/>
  <c r="G55" i="12" s="1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I20" i="1"/>
  <c r="I19" i="1"/>
  <c r="I18" i="1"/>
  <c r="I17" i="1"/>
  <c r="I16" i="1"/>
  <c r="I58" i="1"/>
  <c r="AZ43" i="1"/>
  <c r="G27" i="1"/>
  <c r="F40" i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11" i="12"/>
  <c r="M10" i="12" s="1"/>
  <c r="G10" i="12"/>
  <c r="G53" i="12"/>
  <c r="M54" i="12"/>
  <c r="M53" i="12" s="1"/>
  <c r="M41" i="12"/>
  <c r="M38" i="12"/>
  <c r="M37" i="12" s="1"/>
  <c r="G37" i="12"/>
  <c r="M23" i="12"/>
  <c r="M32" i="12"/>
  <c r="M31" i="12" s="1"/>
  <c r="M9" i="12"/>
  <c r="M8" i="12" s="1"/>
  <c r="G41" i="12"/>
  <c r="G17" i="12"/>
  <c r="G23" i="12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<sst xmlns="http://schemas.openxmlformats.org/spreadsheetml/2006/main" count="324" uniqueCount="187">
  <si>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</si>
  <si>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</si>
  <si>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</si>
  <si>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</si>
  <si>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</si>
  <si>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</si>
  <si>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</si>
  <si>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</si>
  <si>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</si>
  <si>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</si>
  <si>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</si>
  <si>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</si>
  <si>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</si>
  <si>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</si>
  <si>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</si>
  <si>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</si>
  <si>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</si>
  <si>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</si>
  <si>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</si>
  <si>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</si>
  <si>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</si>
  <si>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</si>
  <si>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</si>
  <si>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</si>
  <si>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</si>
  <si>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</si>
  <si>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</si>
  <si>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</si>
  <si>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</si>
  <si>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</si>
  <si>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</si>
  <si>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</si>
  <si>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</si>
  <si>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</si>
  <si>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</si>
  <si>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</si>
  <si>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</si>
  <si>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</si>
  <si>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</si>
  <si>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</si>
  <si>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</si>
  <si>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</si>
  <si>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</si>
  <si>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Šafaříkova</t>
  </si>
  <si>
    <t>Rozpočet:</t>
  </si>
  <si>
    <t>Misto</t>
  </si>
  <si>
    <t>Ing. Pavel Vanduch</t>
  </si>
  <si>
    <t>ZŠ Šafaříkova - Oprava místností v 1.PP</t>
  </si>
  <si>
    <t>Město Valašské Meziříčí</t>
  </si>
  <si>
    <t>Soudní 1221</t>
  </si>
  <si>
    <t>Valašské Meziříčí</t>
  </si>
  <si>
    <t>757 01</t>
  </si>
  <si>
    <t>00304387</t>
  </si>
  <si>
    <t>CZ 00304387</t>
  </si>
  <si>
    <t>Rozpočet</t>
  </si>
  <si>
    <t>Celkem za stavbu</t>
  </si>
  <si>
    <t>CZK</t>
  </si>
  <si>
    <t xml:space="preserve">Popis rozpočtu:  - </t>
  </si>
  <si>
    <t>Odstranění škod po zaplavení prostor dne 20.8.2022</t>
  </si>
  <si>
    <t>Rekapitulace dílů</t>
  </si>
  <si>
    <t>Typ dílu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</si>
  <si>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</si>
  <si>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</si>
  <si>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</si>
  <si>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</si>
  <si>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</si>
  <si>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</si>
  <si>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</si>
  <si>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</si>
  <si>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721</t>
  </si>
  <si>
    <t>Vnitřní kanalizace</t>
  </si>
  <si>
    <t>766</t>
  </si>
  <si>
    <t>Konstrukce truhlářské</t>
  </si>
  <si>
    <t>771</t>
  </si>
  <si>
    <t>Podlahy z dlaždic a obklady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</si>
  <si>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</si>
  <si>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</si>
  <si>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</si>
  <si>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</si>
  <si>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</si>
  <si>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</si>
  <si>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</si>
  <si>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</si>
  <si>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</si>
  <si>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</si>
  <si>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</si>
  <si>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</si>
  <si>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</si>
  <si>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</si>
  <si>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</si>
  <si>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</si>
  <si>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</si>
  <si>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</si>
  <si>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</si>
  <si>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</si>
  <si>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</si>
  <si>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</si>
  <si>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</si>
  <si>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</si>
  <si>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</si>
  <si>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</si>
  <si>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</si>
  <si>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</si>
  <si>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</si>
  <si>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</si>
  <si>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</si>
  <si>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612420014RA0</t>
  </si>
  <si>
    <t>Omítka stěn vnitřní vápenocementová hladká</t>
  </si>
  <si>
    <t>m2</t>
  </si>
  <si>
    <t>POL2_0</t>
  </si>
  <si>
    <t>630900020RAC</t>
  </si>
  <si>
    <t>Vybourání betonové mazaniny, tloušťka 15 cm</t>
  </si>
  <si>
    <t>Chodba + chlazený sklad:67,07+30,26</t>
  </si>
  <si>
    <t>VV</t>
  </si>
  <si>
    <t>631313611RM1</t>
  </si>
  <si>
    <t>Mazanina betonová tl. 8 - 15 cm C 16/25, z betonu prostého</t>
  </si>
  <si>
    <t>m3</t>
  </si>
  <si>
    <t>POL1_0</t>
  </si>
  <si>
    <t>631320134RAA</t>
  </si>
  <si>
    <t>Mazanina se sítí, izolace, beton C16/20, tl. 15 cm, síť 6 / 150 x 150 mm, asfaltový izol. pás Bitagit</t>
  </si>
  <si>
    <t>V trasách kanalizace:20,0*0,5</t>
  </si>
  <si>
    <t>965081813RT2</t>
  </si>
  <si>
    <t>Bourání dlažeb terac.,čedič. tl.do 30 mm, nad 1 m2, sbíječkou, dlaždice teracové</t>
  </si>
  <si>
    <t>965200014RA0</t>
  </si>
  <si>
    <t>Bourání mazanin vyztužených svařovanou sítí, tl. do 150 mm</t>
  </si>
  <si>
    <t>Chodba + chlazený sklad:(67,07+30,26)*0,15</t>
  </si>
  <si>
    <t>V trasách kanalizace:20,0*0,5*0,15</t>
  </si>
  <si>
    <t>978500010RA0</t>
  </si>
  <si>
    <t>Odsekání vnitřních obkladů, sokl v místnosti chodby a chlazeného skladu</t>
  </si>
  <si>
    <t>Chodba + chlazený sklad:43,75+16,75</t>
  </si>
  <si>
    <t>Sokl v místech kanalizace:20,0</t>
  </si>
  <si>
    <t>978200010RA0</t>
  </si>
  <si>
    <t>Otlučení vnitřních omítek stěn vápenocem. 100 %</t>
  </si>
  <si>
    <t>Chodba + chlazený sklad:43,75*0,5+16,75*0,5</t>
  </si>
  <si>
    <t>979100011RAB</t>
  </si>
  <si>
    <t>Odvoz suti a vyb.hmot do 10 km, vnitrost. 15 m, svislá doprava z 1.PP ručním nošením</t>
  </si>
  <si>
    <t>t</t>
  </si>
  <si>
    <t>979990101R00</t>
  </si>
  <si>
    <t>Poplatek za uložení směsi betonu a cihel skupina 170101 a 170102</t>
  </si>
  <si>
    <t>721300010RA0</t>
  </si>
  <si>
    <t>Demontáž potrubí ležatého z kameniny</t>
  </si>
  <si>
    <t>m</t>
  </si>
  <si>
    <t>721200010RA0</t>
  </si>
  <si>
    <t>Demontáž svislého potrubí litinového</t>
  </si>
  <si>
    <t>721200020RA0</t>
  </si>
  <si>
    <t>Demontáž svislého potrubí novodurového</t>
  </si>
  <si>
    <t>721200002RA0</t>
  </si>
  <si>
    <t xml:space="preserve">Kanalizace vnitřní odpadní PP, do prům 110 mm, HT systém, včetně tvarovek a kotvení </t>
  </si>
  <si>
    <t>721100012RAA</t>
  </si>
  <si>
    <t>Kanalizace vnitřní ležatá PVC, do pr125 mm, zemní , práce, rýha 30x40 cm, včetně tvarovek, písk.obsyp</t>
  </si>
  <si>
    <t>766660014RA0</t>
  </si>
  <si>
    <t>Montáž dveří jednokřídlových šířky 80 cm, včetně zámku FAB, kování a kliky</t>
  </si>
  <si>
    <t>kus</t>
  </si>
  <si>
    <t>61160103R</t>
  </si>
  <si>
    <t>Dveře vnitřní hladké plné 1kř. 80x197 bílé</t>
  </si>
  <si>
    <t>POL3_0</t>
  </si>
  <si>
    <t>61160403R</t>
  </si>
  <si>
    <t>Dveře vnitřní hladké 1/3 sklo 1kř. 80x197 bílé, sklo s neprůhledným vzorem, nerozbitné s dráť. výp</t>
  </si>
  <si>
    <t>771570014RAI</t>
  </si>
  <si>
    <t>Dlažba z dlaždic keramických 30 x 30 cm, do tmele, dlažba ve specifikaci</t>
  </si>
  <si>
    <t>59247402R</t>
  </si>
  <si>
    <t>Dlažba teracová hladká MARGITA MA 221, 300x300x24 mm, podklad bílý, drť bílá, černá</t>
  </si>
  <si>
    <t>597642410R</t>
  </si>
  <si>
    <t>Dlažba Taurus Granit matná sokl 300x80x9 mm, Rio Negro</t>
  </si>
  <si>
    <t>784401801R00</t>
  </si>
  <si>
    <t>Odstranění malby obroušením v místnosti H do 3, m, stěny bez obkladů + stropy</t>
  </si>
  <si>
    <t>Stěny - dveře - obklady + strop:712,4-18,0-50,0+238,65</t>
  </si>
  <si>
    <t>784191301R00</t>
  </si>
  <si>
    <t>Penetrace podkladu protiplísňová Primalex 1x, stěny</t>
  </si>
  <si>
    <t>Stěny - dveře - obklady stěn:712,4-18,0-50,0</t>
  </si>
  <si>
    <t>784195612R00</t>
  </si>
  <si>
    <t>Malba Primalex Mykostop, bez penetrace, bílá, 2 x, stěny</t>
  </si>
  <si>
    <t>Stěny - dveře - obklady:712,4-18,0-50,0</t>
  </si>
  <si>
    <t>784195112R00</t>
  </si>
  <si>
    <t>Malba Primalex Standard, bílá, bez penetrace, 1 x, stropy</t>
  </si>
  <si>
    <t>005281010R</t>
  </si>
  <si>
    <t>Doprava materiálu na stavbu a přesun hmot na stav.</t>
  </si>
  <si>
    <t>Soubor</t>
  </si>
  <si>
    <t>005211010R</t>
  </si>
  <si>
    <t>Předání a převzetí staveniště</t>
  </si>
  <si>
    <t>005211080R</t>
  </si>
  <si>
    <t xml:space="preserve">Bezpečnostní a hygienická opatření na staveništi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</si>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</sst>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 t="s">
        <v>52</v>
      </c>
      <c r="J5" s="11"/>
    </row>
    <row r="6" spans="1:15" ht="15.75" customHeight="1" x14ac:dyDescent="0.2">
      <c r="A6" s="4"/>
      <c r="B6" s="39"/>
      <c r="C6" s="25"/>
      <c r="D6" s="121" t="s">
        <v>49</v>
      </c>
      <c r="E6" s="25"/>
      <c r="F6" s="25"/>
      <c r="G6" s="25"/>
      <c r="H6" s="27" t="s">
        <v>34</v>
      </c>
      <c r="I6" s="121" t="s">
        <v>53</v>
      </c>
      <c r="J6" s="11"/>
    </row>
    <row r="7" spans="1:15" ht="15.75" customHeight="1" x14ac:dyDescent="0.2">
      <c r="A7" s="4"/>
      <c r="B7" s="40"/>
      <c r="C7" s="122" t="s">
        <v>51</v>
      </c>
      <c r="D7" s="104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SUMIF(F49:F57,A16,I49:I57)+SUMIF(F49:F57,"PSU",I49:I57)</f>
        <v>0</v>
      </c>
      <c r="J16" s="82"/>
    </row>
    <row r="17" spans="1:10" ht="23.25" customHeight="1" x14ac:dyDescent="0.2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SUMIF(F49:F57,A17,I49:I57)</f>
        <v>0</v>
      </c>
      <c r="J17" s="82"/>
    </row>
    <row r="18" spans="1:10" ht="23.25" customHeight="1" x14ac:dyDescent="0.2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SUMIF(F49:F57,A18,I49:I57)</f>
        <v>0</v>
      </c>
      <c r="J18" s="82"/>
    </row>
    <row r="19" spans="1:10" ht="23.25" customHeight="1" x14ac:dyDescent="0.2">
      <c r="A19" s="194" t="s">
        <v>77</v>
      </c>
      <c r="B19" s="195" t="s">
        <v>26</v>
      </c>
      <c r="C19" s="56"/>
      <c r="D19" s="57"/>
      <c r="E19" s="80"/>
      <c r="F19" s="81"/>
      <c r="G19" s="80"/>
      <c r="H19" s="81"/>
      <c r="I19" s="80">
        <f>SUMIF(F49:F57,A19,I49:I57)</f>
        <v>0</v>
      </c>
      <c r="J19" s="82"/>
    </row>
    <row r="20" spans="1:10" ht="23.25" customHeight="1" x14ac:dyDescent="0.2">
      <c r="A20" s="194" t="s">
        <v>78</v>
      </c>
      <c r="B20" s="195" t="s">
        <v>27</v>
      </c>
      <c r="C20" s="56"/>
      <c r="D20" s="57"/>
      <c r="E20" s="80"/>
      <c r="F20" s="81"/>
      <c r="G20" s="80"/>
      <c r="H20" s="81"/>
      <c r="I20" s="80">
        <f>SUMIF(F49:F57,A20,I49:I57)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44852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79"/>
      <c r="E34" s="79"/>
      <c r="F34" s="30"/>
      <c r="G34" s="79" t="s">
        <v>46</v>
      </c>
      <c r="H34" s="79"/>
      <c r="I34" s="79"/>
      <c r="J34" s="36"/>
    </row>
    <row r="35" spans="1:52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">
      <c r="A39" s="130">
        <v>1</v>
      </c>
      <c r="B39" s="136" t="s">
        <v>54</v>
      </c>
      <c r="C39" s="137" t="s">
        <v>47</v>
      </c>
      <c r="D39" s="138"/>
      <c r="E39" s="138"/>
      <c r="F39" s="146">
        <f>'Rozpočet Pol'!AC58</f>
        <v>0</v>
      </c>
      <c r="G39" s="147">
        <f>'Rozpočet Pol'!AD58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">
      <c r="A40" s="130"/>
      <c r="B40" s="140" t="s">
        <v>55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">
      <c r="B42" t="s">
        <v>57</v>
      </c>
    </row>
    <row r="43" spans="1:52" x14ac:dyDescent="0.2">
      <c r="B43" s="161" t="s">
        <v>58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Odstranění škod po zaplavení prostor dne 20.8.2022</v>
      </c>
    </row>
    <row r="46" spans="1:52" ht="15.75" x14ac:dyDescent="0.25">
      <c r="B46" s="162" t="s">
        <v>59</v>
      </c>
    </row>
    <row r="48" spans="1:52" ht="25.5" customHeight="1" x14ac:dyDescent="0.2">
      <c r="A48" s="163"/>
      <c r="B48" s="169" t="s">
        <v>16</v>
      </c>
      <c r="C48" s="169" t="s">
        <v>5</v>
      </c>
      <c r="D48" s="170"/>
      <c r="E48" s="170"/>
      <c r="F48" s="173" t="s">
        <v>60</v>
      </c>
      <c r="G48" s="173"/>
      <c r="H48" s="173"/>
      <c r="I48" s="174" t="s">
        <v>28</v>
      </c>
      <c r="J48" s="174"/>
    </row>
    <row r="49" spans="1:10" ht="25.5" customHeight="1" x14ac:dyDescent="0.2">
      <c r="A49" s="164"/>
      <c r="B49" s="175" t="s">
        <v>61</v>
      </c>
      <c r="C49" s="176" t="s">
        <v>62</v>
      </c>
      <c r="D49" s="177"/>
      <c r="E49" s="177"/>
      <c r="F49" s="181" t="s">
        <v>23</v>
      </c>
      <c r="G49" s="182"/>
      <c r="H49" s="182"/>
      <c r="I49" s="183">
        <f>'Rozpočet Pol'!G8</f>
        <v>0</v>
      </c>
      <c r="J49" s="183"/>
    </row>
    <row r="50" spans="1:10" ht="25.5" customHeight="1" x14ac:dyDescent="0.2">
      <c r="A50" s="164"/>
      <c r="B50" s="167" t="s">
        <v>63</v>
      </c>
      <c r="C50" s="166" t="s">
        <v>64</v>
      </c>
      <c r="D50" s="168"/>
      <c r="E50" s="168"/>
      <c r="F50" s="184" t="s">
        <v>23</v>
      </c>
      <c r="G50" s="185"/>
      <c r="H50" s="185"/>
      <c r="I50" s="186">
        <f>'Rozpočet Pol'!G10</f>
        <v>0</v>
      </c>
      <c r="J50" s="186"/>
    </row>
    <row r="51" spans="1:10" ht="25.5" customHeight="1" x14ac:dyDescent="0.2">
      <c r="A51" s="164"/>
      <c r="B51" s="167" t="s">
        <v>65</v>
      </c>
      <c r="C51" s="166" t="s">
        <v>66</v>
      </c>
      <c r="D51" s="168"/>
      <c r="E51" s="168"/>
      <c r="F51" s="184" t="s">
        <v>23</v>
      </c>
      <c r="G51" s="185"/>
      <c r="H51" s="185"/>
      <c r="I51" s="186">
        <f>'Rozpočet Pol'!G17</f>
        <v>0</v>
      </c>
      <c r="J51" s="186"/>
    </row>
    <row r="52" spans="1:10" ht="25.5" customHeight="1" x14ac:dyDescent="0.2">
      <c r="A52" s="164"/>
      <c r="B52" s="167" t="s">
        <v>67</v>
      </c>
      <c r="C52" s="166" t="s">
        <v>68</v>
      </c>
      <c r="D52" s="168"/>
      <c r="E52" s="168"/>
      <c r="F52" s="184" t="s">
        <v>23</v>
      </c>
      <c r="G52" s="185"/>
      <c r="H52" s="185"/>
      <c r="I52" s="186">
        <f>'Rozpočet Pol'!G23</f>
        <v>0</v>
      </c>
      <c r="J52" s="186"/>
    </row>
    <row r="53" spans="1:10" ht="25.5" customHeight="1" x14ac:dyDescent="0.2">
      <c r="A53" s="164"/>
      <c r="B53" s="167" t="s">
        <v>69</v>
      </c>
      <c r="C53" s="166" t="s">
        <v>70</v>
      </c>
      <c r="D53" s="168"/>
      <c r="E53" s="168"/>
      <c r="F53" s="184" t="s">
        <v>24</v>
      </c>
      <c r="G53" s="185"/>
      <c r="H53" s="185"/>
      <c r="I53" s="186">
        <f>'Rozpočet Pol'!G31</f>
        <v>0</v>
      </c>
      <c r="J53" s="186"/>
    </row>
    <row r="54" spans="1:10" ht="25.5" customHeight="1" x14ac:dyDescent="0.2">
      <c r="A54" s="164"/>
      <c r="B54" s="167" t="s">
        <v>71</v>
      </c>
      <c r="C54" s="166" t="s">
        <v>72</v>
      </c>
      <c r="D54" s="168"/>
      <c r="E54" s="168"/>
      <c r="F54" s="184" t="s">
        <v>24</v>
      </c>
      <c r="G54" s="185"/>
      <c r="H54" s="185"/>
      <c r="I54" s="186">
        <f>'Rozpočet Pol'!G37</f>
        <v>0</v>
      </c>
      <c r="J54" s="186"/>
    </row>
    <row r="55" spans="1:10" ht="25.5" customHeight="1" x14ac:dyDescent="0.2">
      <c r="A55" s="164"/>
      <c r="B55" s="167" t="s">
        <v>73</v>
      </c>
      <c r="C55" s="166" t="s">
        <v>74</v>
      </c>
      <c r="D55" s="168"/>
      <c r="E55" s="168"/>
      <c r="F55" s="184" t="s">
        <v>24</v>
      </c>
      <c r="G55" s="185"/>
      <c r="H55" s="185"/>
      <c r="I55" s="186">
        <f>'Rozpočet Pol'!G41</f>
        <v>0</v>
      </c>
      <c r="J55" s="186"/>
    </row>
    <row r="56" spans="1:10" ht="25.5" customHeight="1" x14ac:dyDescent="0.2">
      <c r="A56" s="164"/>
      <c r="B56" s="167" t="s">
        <v>75</v>
      </c>
      <c r="C56" s="166" t="s">
        <v>76</v>
      </c>
      <c r="D56" s="168"/>
      <c r="E56" s="168"/>
      <c r="F56" s="184" t="s">
        <v>24</v>
      </c>
      <c r="G56" s="185"/>
      <c r="H56" s="185"/>
      <c r="I56" s="186">
        <f>'Rozpočet Pol'!G45</f>
        <v>0</v>
      </c>
      <c r="J56" s="186"/>
    </row>
    <row r="57" spans="1:10" ht="25.5" customHeight="1" x14ac:dyDescent="0.2">
      <c r="A57" s="164"/>
      <c r="B57" s="178" t="s">
        <v>77</v>
      </c>
      <c r="C57" s="179" t="s">
        <v>26</v>
      </c>
      <c r="D57" s="180"/>
      <c r="E57" s="180"/>
      <c r="F57" s="187" t="s">
        <v>77</v>
      </c>
      <c r="G57" s="188"/>
      <c r="H57" s="188"/>
      <c r="I57" s="189">
        <f>'Rozpočet Pol'!G53</f>
        <v>0</v>
      </c>
      <c r="J57" s="189"/>
    </row>
    <row r="58" spans="1:10" ht="25.5" customHeight="1" x14ac:dyDescent="0.2">
      <c r="A58" s="165"/>
      <c r="B58" s="171" t="s">
        <v>1</v>
      </c>
      <c r="C58" s="171"/>
      <c r="D58" s="172"/>
      <c r="E58" s="172"/>
      <c r="F58" s="190"/>
      <c r="G58" s="191"/>
      <c r="H58" s="191"/>
      <c r="I58" s="192">
        <f>SUM(I49:I57)</f>
        <v>0</v>
      </c>
      <c r="J58" s="192"/>
    </row>
    <row r="59" spans="1:10" x14ac:dyDescent="0.2">
      <c r="F59" s="193"/>
      <c r="G59" s="129"/>
      <c r="H59" s="193"/>
      <c r="I59" s="129"/>
      <c r="J59" s="129"/>
    </row>
    <row r="60" spans="1:10" x14ac:dyDescent="0.2">
      <c r="F60" s="193"/>
      <c r="G60" s="129"/>
      <c r="H60" s="193"/>
      <c r="I60" s="129"/>
      <c r="J60" s="129"/>
    </row>
    <row r="61" spans="1:10" x14ac:dyDescent="0.2">
      <c r="F61" s="193"/>
      <c r="G61" s="129"/>
      <c r="H61" s="193"/>
      <c r="I61" s="129"/>
      <c r="J61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I56:J56"/>
    <mergeCell ref="C56:E56"/>
    <mergeCell ref="I57:J57"/>
    <mergeCell ref="C57:E57"/>
    <mergeCell ref="I58:J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8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80</v>
      </c>
    </row>
    <row r="2" spans="1:60" ht="24.95" customHeight="1" x14ac:dyDescent="0.2">
      <c r="A2" s="203" t="s">
        <v>79</v>
      </c>
      <c r="B2" s="197"/>
      <c r="C2" s="198" t="s">
        <v>47</v>
      </c>
      <c r="D2" s="199"/>
      <c r="E2" s="199"/>
      <c r="F2" s="199"/>
      <c r="G2" s="205"/>
      <c r="AE2" t="s">
        <v>81</v>
      </c>
    </row>
    <row r="3" spans="1:60" ht="24.95" customHeight="1" x14ac:dyDescent="0.2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82</v>
      </c>
    </row>
    <row r="4" spans="1:60" ht="24.95" hidden="1" customHeight="1" x14ac:dyDescent="0.2">
      <c r="A4" s="204" t="s">
        <v>8</v>
      </c>
      <c r="B4" s="202"/>
      <c r="C4" s="200"/>
      <c r="D4" s="201"/>
      <c r="E4" s="201"/>
      <c r="F4" s="201"/>
      <c r="G4" s="206"/>
      <c r="AE4" t="s">
        <v>83</v>
      </c>
    </row>
    <row r="5" spans="1:60" hidden="1" x14ac:dyDescent="0.2">
      <c r="A5" s="207" t="s">
        <v>84</v>
      </c>
      <c r="B5" s="208"/>
      <c r="C5" s="209"/>
      <c r="D5" s="210"/>
      <c r="E5" s="210"/>
      <c r="F5" s="210"/>
      <c r="G5" s="211"/>
      <c r="AE5" t="s">
        <v>85</v>
      </c>
    </row>
    <row r="7" spans="1:60" ht="38.25" x14ac:dyDescent="0.2">
      <c r="A7" s="216" t="s">
        <v>86</v>
      </c>
      <c r="B7" s="217" t="s">
        <v>87</v>
      </c>
      <c r="C7" s="217" t="s">
        <v>88</v>
      </c>
      <c r="D7" s="216" t="s">
        <v>89</v>
      </c>
      <c r="E7" s="216" t="s">
        <v>90</v>
      </c>
      <c r="F7" s="212" t="s">
        <v>91</v>
      </c>
      <c r="G7" s="235" t="s">
        <v>28</v>
      </c>
      <c r="H7" s="236" t="s">
        <v>29</v>
      </c>
      <c r="I7" s="236" t="s">
        <v>92</v>
      </c>
      <c r="J7" s="236" t="s">
        <v>30</v>
      </c>
      <c r="K7" s="236" t="s">
        <v>93</v>
      </c>
      <c r="L7" s="236" t="s">
        <v>94</v>
      </c>
      <c r="M7" s="236" t="s">
        <v>95</v>
      </c>
      <c r="N7" s="236" t="s">
        <v>96</v>
      </c>
      <c r="O7" s="236" t="s">
        <v>97</v>
      </c>
      <c r="P7" s="236" t="s">
        <v>98</v>
      </c>
      <c r="Q7" s="236" t="s">
        <v>99</v>
      </c>
      <c r="R7" s="236" t="s">
        <v>100</v>
      </c>
      <c r="S7" s="236" t="s">
        <v>101</v>
      </c>
      <c r="T7" s="236" t="s">
        <v>102</v>
      </c>
      <c r="U7" s="219" t="s">
        <v>103</v>
      </c>
    </row>
    <row r="8" spans="1:60" x14ac:dyDescent="0.2">
      <c r="A8" s="237" t="s">
        <v>104</v>
      </c>
      <c r="B8" s="238" t="s">
        <v>61</v>
      </c>
      <c r="C8" s="239" t="s">
        <v>62</v>
      </c>
      <c r="D8" s="240"/>
      <c r="E8" s="241"/>
      <c r="F8" s="242"/>
      <c r="G8" s="242">
        <f>SUMIF(AE9:AE9,"&lt;&gt;NOR",G9:G9)</f>
        <v>0</v>
      </c>
      <c r="H8" s="242"/>
      <c r="I8" s="242">
        <f>SUM(I9:I9)</f>
        <v>0</v>
      </c>
      <c r="J8" s="242"/>
      <c r="K8" s="242">
        <f>SUM(K9:K9)</f>
        <v>0</v>
      </c>
      <c r="L8" s="242"/>
      <c r="M8" s="242">
        <f>SUM(M9:M9)</f>
        <v>0</v>
      </c>
      <c r="N8" s="218"/>
      <c r="O8" s="218">
        <f>SUM(O9:O9)</f>
        <v>1.34734</v>
      </c>
      <c r="P8" s="218"/>
      <c r="Q8" s="218">
        <f>SUM(Q9:Q9)</f>
        <v>0</v>
      </c>
      <c r="R8" s="218"/>
      <c r="S8" s="218"/>
      <c r="T8" s="237"/>
      <c r="U8" s="218">
        <f>SUM(U9:U9)</f>
        <v>20.350000000000001</v>
      </c>
      <c r="AE8" t="s">
        <v>105</v>
      </c>
    </row>
    <row r="9" spans="1:60" outlineLevel="1" x14ac:dyDescent="0.2">
      <c r="A9" s="214">
        <v>1</v>
      </c>
      <c r="B9" s="220" t="s">
        <v>106</v>
      </c>
      <c r="C9" s="265" t="s">
        <v>107</v>
      </c>
      <c r="D9" s="222" t="s">
        <v>108</v>
      </c>
      <c r="E9" s="229">
        <v>30.25</v>
      </c>
      <c r="F9" s="232">
        <f>H9+J9</f>
        <v>0</v>
      </c>
      <c r="G9" s="233">
        <f>ROUND(E9*F9,2)</f>
        <v>0</v>
      </c>
      <c r="H9" s="233"/>
      <c r="I9" s="233">
        <f>ROUND(E9*H9,2)</f>
        <v>0</v>
      </c>
      <c r="J9" s="233"/>
      <c r="K9" s="233">
        <f>ROUND(E9*J9,2)</f>
        <v>0</v>
      </c>
      <c r="L9" s="233">
        <v>21</v>
      </c>
      <c r="M9" s="233">
        <f>G9*(1+L9/100)</f>
        <v>0</v>
      </c>
      <c r="N9" s="223">
        <v>4.4540000000000003E-2</v>
      </c>
      <c r="O9" s="223">
        <f>ROUND(E9*N9,5)</f>
        <v>1.34734</v>
      </c>
      <c r="P9" s="223">
        <v>0</v>
      </c>
      <c r="Q9" s="223">
        <f>ROUND(E9*P9,5)</f>
        <v>0</v>
      </c>
      <c r="R9" s="223"/>
      <c r="S9" s="223"/>
      <c r="T9" s="224">
        <v>0.67262</v>
      </c>
      <c r="U9" s="223">
        <f>ROUND(E9*T9,2)</f>
        <v>20.350000000000001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109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15" t="s">
        <v>104</v>
      </c>
      <c r="B10" s="221" t="s">
        <v>63</v>
      </c>
      <c r="C10" s="266" t="s">
        <v>64</v>
      </c>
      <c r="D10" s="225"/>
      <c r="E10" s="230"/>
      <c r="F10" s="234"/>
      <c r="G10" s="234">
        <f>SUMIF(AE11:AE16,"&lt;&gt;NOR",G11:G16)</f>
        <v>0</v>
      </c>
      <c r="H10" s="234"/>
      <c r="I10" s="234">
        <f>SUM(I11:I16)</f>
        <v>0</v>
      </c>
      <c r="J10" s="234"/>
      <c r="K10" s="234">
        <f>SUM(K11:K16)</f>
        <v>0</v>
      </c>
      <c r="L10" s="234"/>
      <c r="M10" s="234">
        <f>SUM(M11:M16)</f>
        <v>0</v>
      </c>
      <c r="N10" s="226"/>
      <c r="O10" s="226">
        <f>SUM(O11:O16)</f>
        <v>287.39692000000002</v>
      </c>
      <c r="P10" s="226"/>
      <c r="Q10" s="226">
        <f>SUM(Q11:Q16)</f>
        <v>32.118899999999996</v>
      </c>
      <c r="R10" s="226"/>
      <c r="S10" s="226"/>
      <c r="T10" s="227"/>
      <c r="U10" s="226">
        <f>SUM(U11:U16)</f>
        <v>538.44000000000005</v>
      </c>
      <c r="AE10" t="s">
        <v>105</v>
      </c>
    </row>
    <row r="11" spans="1:60" outlineLevel="1" x14ac:dyDescent="0.2">
      <c r="A11" s="214">
        <v>2</v>
      </c>
      <c r="B11" s="220" t="s">
        <v>110</v>
      </c>
      <c r="C11" s="265" t="s">
        <v>111</v>
      </c>
      <c r="D11" s="222" t="s">
        <v>108</v>
      </c>
      <c r="E11" s="229">
        <v>97.33</v>
      </c>
      <c r="F11" s="232">
        <f>H11+J11</f>
        <v>0</v>
      </c>
      <c r="G11" s="233">
        <f>ROUND(E11*F11,2)</f>
        <v>0</v>
      </c>
      <c r="H11" s="233"/>
      <c r="I11" s="233">
        <f>ROUND(E11*H11,2)</f>
        <v>0</v>
      </c>
      <c r="J11" s="233"/>
      <c r="K11" s="233">
        <f>ROUND(E11*J11,2)</f>
        <v>0</v>
      </c>
      <c r="L11" s="233">
        <v>21</v>
      </c>
      <c r="M11" s="233">
        <f>G11*(1+L11/100)</f>
        <v>0</v>
      </c>
      <c r="N11" s="223">
        <v>0</v>
      </c>
      <c r="O11" s="223">
        <f>ROUND(E11*N11,5)</f>
        <v>0</v>
      </c>
      <c r="P11" s="223">
        <v>0.33</v>
      </c>
      <c r="Q11" s="223">
        <f>ROUND(E11*P11,5)</f>
        <v>32.118899999999996</v>
      </c>
      <c r="R11" s="223"/>
      <c r="S11" s="223"/>
      <c r="T11" s="224">
        <v>1.7990999999999999</v>
      </c>
      <c r="U11" s="223">
        <f>ROUND(E11*T11,2)</f>
        <v>175.11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109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14"/>
      <c r="B12" s="220"/>
      <c r="C12" s="267" t="s">
        <v>112</v>
      </c>
      <c r="D12" s="228"/>
      <c r="E12" s="231">
        <v>97.33</v>
      </c>
      <c r="F12" s="233"/>
      <c r="G12" s="233"/>
      <c r="H12" s="233"/>
      <c r="I12" s="233"/>
      <c r="J12" s="233"/>
      <c r="K12" s="233"/>
      <c r="L12" s="233"/>
      <c r="M12" s="233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113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14">
        <v>3</v>
      </c>
      <c r="B13" s="220" t="s">
        <v>114</v>
      </c>
      <c r="C13" s="265" t="s">
        <v>115</v>
      </c>
      <c r="D13" s="222" t="s">
        <v>116</v>
      </c>
      <c r="E13" s="229">
        <v>97.33</v>
      </c>
      <c r="F13" s="232">
        <f>H13+J13</f>
        <v>0</v>
      </c>
      <c r="G13" s="233">
        <f>ROUND(E13*F13,2)</f>
        <v>0</v>
      </c>
      <c r="H13" s="233"/>
      <c r="I13" s="233">
        <f>ROUND(E13*H13,2)</f>
        <v>0</v>
      </c>
      <c r="J13" s="233"/>
      <c r="K13" s="233">
        <f>ROUND(E13*J13,2)</f>
        <v>0</v>
      </c>
      <c r="L13" s="233">
        <v>21</v>
      </c>
      <c r="M13" s="233">
        <f>G13*(1+L13/100)</f>
        <v>0</v>
      </c>
      <c r="N13" s="223">
        <v>2.5249999999999999</v>
      </c>
      <c r="O13" s="223">
        <f>ROUND(E13*N13,5)</f>
        <v>245.75825</v>
      </c>
      <c r="P13" s="223">
        <v>0</v>
      </c>
      <c r="Q13" s="223">
        <f>ROUND(E13*P13,5)</f>
        <v>0</v>
      </c>
      <c r="R13" s="223"/>
      <c r="S13" s="223"/>
      <c r="T13" s="224">
        <v>2.58</v>
      </c>
      <c r="U13" s="223">
        <f>ROUND(E13*T13,2)</f>
        <v>251.11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117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14">
        <v>4</v>
      </c>
      <c r="B14" s="220" t="s">
        <v>118</v>
      </c>
      <c r="C14" s="265" t="s">
        <v>119</v>
      </c>
      <c r="D14" s="222" t="s">
        <v>108</v>
      </c>
      <c r="E14" s="229">
        <v>107.33</v>
      </c>
      <c r="F14" s="232">
        <f>H14+J14</f>
        <v>0</v>
      </c>
      <c r="G14" s="233">
        <f>ROUND(E14*F14,2)</f>
        <v>0</v>
      </c>
      <c r="H14" s="233"/>
      <c r="I14" s="233">
        <f>ROUND(E14*H14,2)</f>
        <v>0</v>
      </c>
      <c r="J14" s="233"/>
      <c r="K14" s="233">
        <f>ROUND(E14*J14,2)</f>
        <v>0</v>
      </c>
      <c r="L14" s="233">
        <v>21</v>
      </c>
      <c r="M14" s="233">
        <f>G14*(1+L14/100)</f>
        <v>0</v>
      </c>
      <c r="N14" s="223">
        <v>0.38795000000000002</v>
      </c>
      <c r="O14" s="223">
        <f>ROUND(E14*N14,5)</f>
        <v>41.638669999999998</v>
      </c>
      <c r="P14" s="223">
        <v>0</v>
      </c>
      <c r="Q14" s="223">
        <f>ROUND(E14*P14,5)</f>
        <v>0</v>
      </c>
      <c r="R14" s="223"/>
      <c r="S14" s="223"/>
      <c r="T14" s="224">
        <v>1.04552</v>
      </c>
      <c r="U14" s="223">
        <f>ROUND(E14*T14,2)</f>
        <v>112.22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109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14"/>
      <c r="B15" s="220"/>
      <c r="C15" s="267" t="s">
        <v>112</v>
      </c>
      <c r="D15" s="228"/>
      <c r="E15" s="231">
        <v>97.33</v>
      </c>
      <c r="F15" s="233"/>
      <c r="G15" s="233"/>
      <c r="H15" s="233"/>
      <c r="I15" s="233"/>
      <c r="J15" s="233"/>
      <c r="K15" s="233"/>
      <c r="L15" s="233"/>
      <c r="M15" s="233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113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/>
      <c r="B16" s="220"/>
      <c r="C16" s="267" t="s">
        <v>120</v>
      </c>
      <c r="D16" s="228"/>
      <c r="E16" s="231">
        <v>10</v>
      </c>
      <c r="F16" s="233"/>
      <c r="G16" s="233"/>
      <c r="H16" s="233"/>
      <c r="I16" s="233"/>
      <c r="J16" s="233"/>
      <c r="K16" s="233"/>
      <c r="L16" s="233"/>
      <c r="M16" s="233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113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15" t="s">
        <v>104</v>
      </c>
      <c r="B17" s="221" t="s">
        <v>65</v>
      </c>
      <c r="C17" s="266" t="s">
        <v>66</v>
      </c>
      <c r="D17" s="225"/>
      <c r="E17" s="230"/>
      <c r="F17" s="234"/>
      <c r="G17" s="234">
        <f>SUMIF(AE18:AE22,"&lt;&gt;NOR",G18:G22)</f>
        <v>0</v>
      </c>
      <c r="H17" s="234"/>
      <c r="I17" s="234">
        <f>SUM(I18:I22)</f>
        <v>0</v>
      </c>
      <c r="J17" s="234"/>
      <c r="K17" s="234">
        <f>SUM(K18:K22)</f>
        <v>0</v>
      </c>
      <c r="L17" s="234"/>
      <c r="M17" s="234">
        <f>SUM(M18:M22)</f>
        <v>0</v>
      </c>
      <c r="N17" s="226"/>
      <c r="O17" s="226">
        <f>SUM(O18:O22)</f>
        <v>0</v>
      </c>
      <c r="P17" s="226"/>
      <c r="Q17" s="226">
        <f>SUM(Q18:Q22)</f>
        <v>42.231999999999999</v>
      </c>
      <c r="R17" s="226"/>
      <c r="S17" s="226"/>
      <c r="T17" s="227"/>
      <c r="U17" s="226">
        <f>SUM(U18:U22)</f>
        <v>366.13</v>
      </c>
      <c r="AE17" t="s">
        <v>105</v>
      </c>
    </row>
    <row r="18" spans="1:60" ht="22.5" outlineLevel="1" x14ac:dyDescent="0.2">
      <c r="A18" s="214">
        <v>5</v>
      </c>
      <c r="B18" s="220" t="s">
        <v>121</v>
      </c>
      <c r="C18" s="265" t="s">
        <v>122</v>
      </c>
      <c r="D18" s="222" t="s">
        <v>108</v>
      </c>
      <c r="E18" s="229">
        <v>97.33</v>
      </c>
      <c r="F18" s="232">
        <f>H18+J18</f>
        <v>0</v>
      </c>
      <c r="G18" s="233">
        <f>ROUND(E18*F18,2)</f>
        <v>0</v>
      </c>
      <c r="H18" s="233"/>
      <c r="I18" s="233">
        <f>ROUND(E18*H18,2)</f>
        <v>0</v>
      </c>
      <c r="J18" s="233"/>
      <c r="K18" s="233">
        <f>ROUND(E18*J18,2)</f>
        <v>0</v>
      </c>
      <c r="L18" s="233">
        <v>21</v>
      </c>
      <c r="M18" s="233">
        <f>G18*(1+L18/100)</f>
        <v>0</v>
      </c>
      <c r="N18" s="223">
        <v>0</v>
      </c>
      <c r="O18" s="223">
        <f>ROUND(E18*N18,5)</f>
        <v>0</v>
      </c>
      <c r="P18" s="223">
        <v>7.0000000000000007E-2</v>
      </c>
      <c r="Q18" s="223">
        <f>ROUND(E18*P18,5)</f>
        <v>6.8131000000000004</v>
      </c>
      <c r="R18" s="223"/>
      <c r="S18" s="223"/>
      <c r="T18" s="224">
        <v>0.15</v>
      </c>
      <c r="U18" s="223">
        <f>ROUND(E18*T18,2)</f>
        <v>14.6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117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/>
      <c r="B19" s="220"/>
      <c r="C19" s="267" t="s">
        <v>112</v>
      </c>
      <c r="D19" s="228"/>
      <c r="E19" s="231">
        <v>97.33</v>
      </c>
      <c r="F19" s="233"/>
      <c r="G19" s="233"/>
      <c r="H19" s="233"/>
      <c r="I19" s="233"/>
      <c r="J19" s="233"/>
      <c r="K19" s="233"/>
      <c r="L19" s="233"/>
      <c r="M19" s="233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113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14">
        <v>6</v>
      </c>
      <c r="B20" s="220" t="s">
        <v>123</v>
      </c>
      <c r="C20" s="265" t="s">
        <v>124</v>
      </c>
      <c r="D20" s="222" t="s">
        <v>116</v>
      </c>
      <c r="E20" s="229">
        <v>16.099499999999999</v>
      </c>
      <c r="F20" s="232">
        <f>H20+J20</f>
        <v>0</v>
      </c>
      <c r="G20" s="233">
        <f>ROUND(E20*F20,2)</f>
        <v>0</v>
      </c>
      <c r="H20" s="233"/>
      <c r="I20" s="233">
        <f>ROUND(E20*H20,2)</f>
        <v>0</v>
      </c>
      <c r="J20" s="233"/>
      <c r="K20" s="233">
        <f>ROUND(E20*J20,2)</f>
        <v>0</v>
      </c>
      <c r="L20" s="233">
        <v>21</v>
      </c>
      <c r="M20" s="233">
        <f>G20*(1+L20/100)</f>
        <v>0</v>
      </c>
      <c r="N20" s="223">
        <v>0</v>
      </c>
      <c r="O20" s="223">
        <f>ROUND(E20*N20,5)</f>
        <v>0</v>
      </c>
      <c r="P20" s="223">
        <v>2.2000000000000002</v>
      </c>
      <c r="Q20" s="223">
        <f>ROUND(E20*P20,5)</f>
        <v>35.418900000000001</v>
      </c>
      <c r="R20" s="223"/>
      <c r="S20" s="223"/>
      <c r="T20" s="224">
        <v>21.835000000000001</v>
      </c>
      <c r="U20" s="223">
        <f>ROUND(E20*T20,2)</f>
        <v>351.53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109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14"/>
      <c r="B21" s="220"/>
      <c r="C21" s="267" t="s">
        <v>125</v>
      </c>
      <c r="D21" s="228"/>
      <c r="E21" s="231">
        <v>14.599500000000001</v>
      </c>
      <c r="F21" s="233"/>
      <c r="G21" s="233"/>
      <c r="H21" s="233"/>
      <c r="I21" s="233"/>
      <c r="J21" s="233"/>
      <c r="K21" s="233"/>
      <c r="L21" s="233"/>
      <c r="M21" s="233"/>
      <c r="N21" s="223"/>
      <c r="O21" s="223"/>
      <c r="P21" s="223"/>
      <c r="Q21" s="223"/>
      <c r="R21" s="223"/>
      <c r="S21" s="223"/>
      <c r="T21" s="224"/>
      <c r="U21" s="223"/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113</v>
      </c>
      <c r="AF21" s="213">
        <v>0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14"/>
      <c r="B22" s="220"/>
      <c r="C22" s="267" t="s">
        <v>126</v>
      </c>
      <c r="D22" s="228"/>
      <c r="E22" s="231">
        <v>1.5</v>
      </c>
      <c r="F22" s="233"/>
      <c r="G22" s="233"/>
      <c r="H22" s="233"/>
      <c r="I22" s="233"/>
      <c r="J22" s="233"/>
      <c r="K22" s="233"/>
      <c r="L22" s="233"/>
      <c r="M22" s="233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113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15" t="s">
        <v>104</v>
      </c>
      <c r="B23" s="221" t="s">
        <v>67</v>
      </c>
      <c r="C23" s="266" t="s">
        <v>68</v>
      </c>
      <c r="D23" s="225"/>
      <c r="E23" s="230"/>
      <c r="F23" s="234"/>
      <c r="G23" s="234">
        <f>SUMIF(AE24:AE30,"&lt;&gt;NOR",G24:G30)</f>
        <v>0</v>
      </c>
      <c r="H23" s="234"/>
      <c r="I23" s="234">
        <f>SUM(I24:I30)</f>
        <v>0</v>
      </c>
      <c r="J23" s="234"/>
      <c r="K23" s="234">
        <f>SUM(K24:K30)</f>
        <v>0</v>
      </c>
      <c r="L23" s="234"/>
      <c r="M23" s="234">
        <f>SUM(M24:M30)</f>
        <v>0</v>
      </c>
      <c r="N23" s="226"/>
      <c r="O23" s="226">
        <f>SUM(O24:O30)</f>
        <v>0</v>
      </c>
      <c r="P23" s="226"/>
      <c r="Q23" s="226">
        <f>SUM(Q24:Q30)</f>
        <v>6.8654999999999999</v>
      </c>
      <c r="R23" s="226"/>
      <c r="S23" s="226"/>
      <c r="T23" s="227"/>
      <c r="U23" s="226">
        <f>SUM(U24:U30)</f>
        <v>339.13</v>
      </c>
      <c r="AE23" t="s">
        <v>105</v>
      </c>
    </row>
    <row r="24" spans="1:60" ht="22.5" outlineLevel="1" x14ac:dyDescent="0.2">
      <c r="A24" s="214">
        <v>7</v>
      </c>
      <c r="B24" s="220" t="s">
        <v>127</v>
      </c>
      <c r="C24" s="265" t="s">
        <v>128</v>
      </c>
      <c r="D24" s="222" t="s">
        <v>108</v>
      </c>
      <c r="E24" s="229">
        <v>80.5</v>
      </c>
      <c r="F24" s="232">
        <f>H24+J24</f>
        <v>0</v>
      </c>
      <c r="G24" s="233">
        <f>ROUND(E24*F24,2)</f>
        <v>0</v>
      </c>
      <c r="H24" s="233"/>
      <c r="I24" s="233">
        <f>ROUND(E24*H24,2)</f>
        <v>0</v>
      </c>
      <c r="J24" s="233"/>
      <c r="K24" s="233">
        <f>ROUND(E24*J24,2)</f>
        <v>0</v>
      </c>
      <c r="L24" s="233">
        <v>21</v>
      </c>
      <c r="M24" s="233">
        <f>G24*(1+L24/100)</f>
        <v>0</v>
      </c>
      <c r="N24" s="223">
        <v>0</v>
      </c>
      <c r="O24" s="223">
        <f>ROUND(E24*N24,5)</f>
        <v>0</v>
      </c>
      <c r="P24" s="223">
        <v>6.8000000000000005E-2</v>
      </c>
      <c r="Q24" s="223">
        <f>ROUND(E24*P24,5)</f>
        <v>5.4740000000000002</v>
      </c>
      <c r="R24" s="223"/>
      <c r="S24" s="223"/>
      <c r="T24" s="224">
        <v>0.48937999999999998</v>
      </c>
      <c r="U24" s="223">
        <f>ROUND(E24*T24,2)</f>
        <v>39.4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109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14"/>
      <c r="B25" s="220"/>
      <c r="C25" s="267" t="s">
        <v>129</v>
      </c>
      <c r="D25" s="228"/>
      <c r="E25" s="231">
        <v>60.5</v>
      </c>
      <c r="F25" s="233"/>
      <c r="G25" s="233"/>
      <c r="H25" s="233"/>
      <c r="I25" s="233"/>
      <c r="J25" s="233"/>
      <c r="K25" s="233"/>
      <c r="L25" s="233"/>
      <c r="M25" s="233"/>
      <c r="N25" s="223"/>
      <c r="O25" s="223"/>
      <c r="P25" s="223"/>
      <c r="Q25" s="223"/>
      <c r="R25" s="223"/>
      <c r="S25" s="223"/>
      <c r="T25" s="224"/>
      <c r="U25" s="223"/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113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/>
      <c r="B26" s="220"/>
      <c r="C26" s="267" t="s">
        <v>130</v>
      </c>
      <c r="D26" s="228"/>
      <c r="E26" s="231">
        <v>20</v>
      </c>
      <c r="F26" s="233"/>
      <c r="G26" s="233"/>
      <c r="H26" s="233"/>
      <c r="I26" s="233"/>
      <c r="J26" s="233"/>
      <c r="K26" s="233"/>
      <c r="L26" s="233"/>
      <c r="M26" s="233"/>
      <c r="N26" s="223"/>
      <c r="O26" s="223"/>
      <c r="P26" s="223"/>
      <c r="Q26" s="223"/>
      <c r="R26" s="223"/>
      <c r="S26" s="223"/>
      <c r="T26" s="224"/>
      <c r="U26" s="223"/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113</v>
      </c>
      <c r="AF26" s="213">
        <v>0</v>
      </c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14">
        <v>8</v>
      </c>
      <c r="B27" s="220" t="s">
        <v>131</v>
      </c>
      <c r="C27" s="265" t="s">
        <v>132</v>
      </c>
      <c r="D27" s="222" t="s">
        <v>108</v>
      </c>
      <c r="E27" s="229">
        <v>30.25</v>
      </c>
      <c r="F27" s="232">
        <f>H27+J27</f>
        <v>0</v>
      </c>
      <c r="G27" s="233">
        <f>ROUND(E27*F27,2)</f>
        <v>0</v>
      </c>
      <c r="H27" s="233"/>
      <c r="I27" s="233">
        <f>ROUND(E27*H27,2)</f>
        <v>0</v>
      </c>
      <c r="J27" s="233"/>
      <c r="K27" s="233">
        <f>ROUND(E27*J27,2)</f>
        <v>0</v>
      </c>
      <c r="L27" s="233">
        <v>21</v>
      </c>
      <c r="M27" s="233">
        <f>G27*(1+L27/100)</f>
        <v>0</v>
      </c>
      <c r="N27" s="223">
        <v>0</v>
      </c>
      <c r="O27" s="223">
        <f>ROUND(E27*N27,5)</f>
        <v>0</v>
      </c>
      <c r="P27" s="223">
        <v>4.5999999999999999E-2</v>
      </c>
      <c r="Q27" s="223">
        <f>ROUND(E27*P27,5)</f>
        <v>1.3915</v>
      </c>
      <c r="R27" s="223"/>
      <c r="S27" s="223"/>
      <c r="T27" s="224">
        <v>0.38811000000000001</v>
      </c>
      <c r="U27" s="223">
        <f>ROUND(E27*T27,2)</f>
        <v>11.74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109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14"/>
      <c r="B28" s="220"/>
      <c r="C28" s="267" t="s">
        <v>133</v>
      </c>
      <c r="D28" s="228"/>
      <c r="E28" s="231">
        <v>30.25</v>
      </c>
      <c r="F28" s="233"/>
      <c r="G28" s="233"/>
      <c r="H28" s="233"/>
      <c r="I28" s="233"/>
      <c r="J28" s="233"/>
      <c r="K28" s="233"/>
      <c r="L28" s="233"/>
      <c r="M28" s="233"/>
      <c r="N28" s="223"/>
      <c r="O28" s="223"/>
      <c r="P28" s="223"/>
      <c r="Q28" s="223"/>
      <c r="R28" s="223"/>
      <c r="S28" s="223"/>
      <c r="T28" s="224"/>
      <c r="U28" s="223"/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113</v>
      </c>
      <c r="AF28" s="213">
        <v>0</v>
      </c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14">
        <v>9</v>
      </c>
      <c r="B29" s="220" t="s">
        <v>134</v>
      </c>
      <c r="C29" s="265" t="s">
        <v>135</v>
      </c>
      <c r="D29" s="222" t="s">
        <v>136</v>
      </c>
      <c r="E29" s="229">
        <v>81.216399999999993</v>
      </c>
      <c r="F29" s="232">
        <f>H29+J29</f>
        <v>0</v>
      </c>
      <c r="G29" s="233">
        <f>ROUND(E29*F29,2)</f>
        <v>0</v>
      </c>
      <c r="H29" s="233"/>
      <c r="I29" s="233">
        <f>ROUND(E29*H29,2)</f>
        <v>0</v>
      </c>
      <c r="J29" s="233"/>
      <c r="K29" s="233">
        <f>ROUND(E29*J29,2)</f>
        <v>0</v>
      </c>
      <c r="L29" s="233">
        <v>21</v>
      </c>
      <c r="M29" s="233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3.5459999999999998</v>
      </c>
      <c r="U29" s="223">
        <f>ROUND(E29*T29,2)</f>
        <v>287.99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109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14">
        <v>10</v>
      </c>
      <c r="B30" s="220" t="s">
        <v>137</v>
      </c>
      <c r="C30" s="265" t="s">
        <v>138</v>
      </c>
      <c r="D30" s="222" t="s">
        <v>136</v>
      </c>
      <c r="E30" s="229">
        <v>81.216399999999993</v>
      </c>
      <c r="F30" s="232">
        <f>H30+J30</f>
        <v>0</v>
      </c>
      <c r="G30" s="233">
        <f>ROUND(E30*F30,2)</f>
        <v>0</v>
      </c>
      <c r="H30" s="233"/>
      <c r="I30" s="233">
        <f>ROUND(E30*H30,2)</f>
        <v>0</v>
      </c>
      <c r="J30" s="233"/>
      <c r="K30" s="233">
        <f>ROUND(E30*J30,2)</f>
        <v>0</v>
      </c>
      <c r="L30" s="233">
        <v>21</v>
      </c>
      <c r="M30" s="233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</v>
      </c>
      <c r="U30" s="223">
        <f>ROUND(E30*T30,2)</f>
        <v>0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117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15" t="s">
        <v>104</v>
      </c>
      <c r="B31" s="221" t="s">
        <v>69</v>
      </c>
      <c r="C31" s="266" t="s">
        <v>70</v>
      </c>
      <c r="D31" s="225"/>
      <c r="E31" s="230"/>
      <c r="F31" s="234"/>
      <c r="G31" s="234">
        <f>SUMIF(AE32:AE36,"&lt;&gt;NOR",G32:G36)</f>
        <v>0</v>
      </c>
      <c r="H31" s="234"/>
      <c r="I31" s="234">
        <f>SUM(I32:I36)</f>
        <v>0</v>
      </c>
      <c r="J31" s="234"/>
      <c r="K31" s="234">
        <f>SUM(K32:K36)</f>
        <v>0</v>
      </c>
      <c r="L31" s="234"/>
      <c r="M31" s="234">
        <f>SUM(M32:M36)</f>
        <v>0</v>
      </c>
      <c r="N31" s="226"/>
      <c r="O31" s="226">
        <f>SUM(O32:O36)</f>
        <v>4.3952</v>
      </c>
      <c r="P31" s="226"/>
      <c r="Q31" s="226">
        <f>SUM(Q32:Q36)</f>
        <v>7.9266500000000004</v>
      </c>
      <c r="R31" s="226"/>
      <c r="S31" s="226"/>
      <c r="T31" s="227"/>
      <c r="U31" s="226">
        <f>SUM(U32:U36)</f>
        <v>183.87</v>
      </c>
      <c r="AE31" t="s">
        <v>105</v>
      </c>
    </row>
    <row r="32" spans="1:60" outlineLevel="1" x14ac:dyDescent="0.2">
      <c r="A32" s="214">
        <v>11</v>
      </c>
      <c r="B32" s="220" t="s">
        <v>139</v>
      </c>
      <c r="C32" s="265" t="s">
        <v>140</v>
      </c>
      <c r="D32" s="222" t="s">
        <v>141</v>
      </c>
      <c r="E32" s="229">
        <v>20</v>
      </c>
      <c r="F32" s="232">
        <f>H32+J32</f>
        <v>0</v>
      </c>
      <c r="G32" s="233">
        <f>ROUND(E32*F32,2)</f>
        <v>0</v>
      </c>
      <c r="H32" s="233"/>
      <c r="I32" s="233">
        <f>ROUND(E32*H32,2)</f>
        <v>0</v>
      </c>
      <c r="J32" s="233"/>
      <c r="K32" s="233">
        <f>ROUND(E32*J32,2)</f>
        <v>0</v>
      </c>
      <c r="L32" s="233">
        <v>21</v>
      </c>
      <c r="M32" s="233">
        <f>G32*(1+L32/100)</f>
        <v>0</v>
      </c>
      <c r="N32" s="223">
        <v>0</v>
      </c>
      <c r="O32" s="223">
        <f>ROUND(E32*N32,5)</f>
        <v>0</v>
      </c>
      <c r="P32" s="223">
        <v>0.22966</v>
      </c>
      <c r="Q32" s="223">
        <f>ROUND(E32*P32,5)</f>
        <v>4.5932000000000004</v>
      </c>
      <c r="R32" s="223"/>
      <c r="S32" s="223"/>
      <c r="T32" s="224">
        <v>3.8405499999999999</v>
      </c>
      <c r="U32" s="223">
        <f>ROUND(E32*T32,2)</f>
        <v>76.81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109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14">
        <v>12</v>
      </c>
      <c r="B33" s="220" t="s">
        <v>142</v>
      </c>
      <c r="C33" s="265" t="s">
        <v>143</v>
      </c>
      <c r="D33" s="222" t="s">
        <v>141</v>
      </c>
      <c r="E33" s="229">
        <v>15</v>
      </c>
      <c r="F33" s="232">
        <f>H33+J33</f>
        <v>0</v>
      </c>
      <c r="G33" s="233">
        <f>ROUND(E33*F33,2)</f>
        <v>0</v>
      </c>
      <c r="H33" s="233"/>
      <c r="I33" s="233">
        <f>ROUND(E33*H33,2)</f>
        <v>0</v>
      </c>
      <c r="J33" s="233"/>
      <c r="K33" s="233">
        <f>ROUND(E33*J33,2)</f>
        <v>0</v>
      </c>
      <c r="L33" s="233">
        <v>21</v>
      </c>
      <c r="M33" s="233">
        <f>G33*(1+L33/100)</f>
        <v>0</v>
      </c>
      <c r="N33" s="223">
        <v>4.8999999999999998E-4</v>
      </c>
      <c r="O33" s="223">
        <f>ROUND(E33*N33,5)</f>
        <v>7.3499999999999998E-3</v>
      </c>
      <c r="P33" s="223">
        <v>0.12545000000000001</v>
      </c>
      <c r="Q33" s="223">
        <f>ROUND(E33*P33,5)</f>
        <v>1.88175</v>
      </c>
      <c r="R33" s="223"/>
      <c r="S33" s="223"/>
      <c r="T33" s="224">
        <v>1.76268</v>
      </c>
      <c r="U33" s="223">
        <f>ROUND(E33*T33,2)</f>
        <v>26.44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109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14">
        <v>13</v>
      </c>
      <c r="B34" s="220" t="s">
        <v>144</v>
      </c>
      <c r="C34" s="265" t="s">
        <v>145</v>
      </c>
      <c r="D34" s="222" t="s">
        <v>141</v>
      </c>
      <c r="E34" s="229">
        <v>15</v>
      </c>
      <c r="F34" s="232">
        <f>H34+J34</f>
        <v>0</v>
      </c>
      <c r="G34" s="233">
        <f>ROUND(E34*F34,2)</f>
        <v>0</v>
      </c>
      <c r="H34" s="233"/>
      <c r="I34" s="233">
        <f>ROUND(E34*H34,2)</f>
        <v>0</v>
      </c>
      <c r="J34" s="233"/>
      <c r="K34" s="233">
        <f>ROUND(E34*J34,2)</f>
        <v>0</v>
      </c>
      <c r="L34" s="233">
        <v>21</v>
      </c>
      <c r="M34" s="233">
        <f>G34*(1+L34/100)</f>
        <v>0</v>
      </c>
      <c r="N34" s="223">
        <v>4.8999999999999998E-4</v>
      </c>
      <c r="O34" s="223">
        <f>ROUND(E34*N34,5)</f>
        <v>7.3499999999999998E-3</v>
      </c>
      <c r="P34" s="223">
        <v>9.6780000000000005E-2</v>
      </c>
      <c r="Q34" s="223">
        <f>ROUND(E34*P34,5)</f>
        <v>1.4517</v>
      </c>
      <c r="R34" s="223"/>
      <c r="S34" s="223"/>
      <c r="T34" s="224">
        <v>1.24254</v>
      </c>
      <c r="U34" s="223">
        <f>ROUND(E34*T34,2)</f>
        <v>18.64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109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14">
        <v>14</v>
      </c>
      <c r="B35" s="220" t="s">
        <v>146</v>
      </c>
      <c r="C35" s="265" t="s">
        <v>147</v>
      </c>
      <c r="D35" s="222" t="s">
        <v>141</v>
      </c>
      <c r="E35" s="229">
        <v>30</v>
      </c>
      <c r="F35" s="232">
        <f>H35+J35</f>
        <v>0</v>
      </c>
      <c r="G35" s="233">
        <f>ROUND(E35*F35,2)</f>
        <v>0</v>
      </c>
      <c r="H35" s="233"/>
      <c r="I35" s="233">
        <f>ROUND(E35*H35,2)</f>
        <v>0</v>
      </c>
      <c r="J35" s="233"/>
      <c r="K35" s="233">
        <f>ROUND(E35*J35,2)</f>
        <v>0</v>
      </c>
      <c r="L35" s="233">
        <v>21</v>
      </c>
      <c r="M35" s="233">
        <f>G35*(1+L35/100)</f>
        <v>0</v>
      </c>
      <c r="N35" s="223">
        <v>1.31E-3</v>
      </c>
      <c r="O35" s="223">
        <f>ROUND(E35*N35,5)</f>
        <v>3.9300000000000002E-2</v>
      </c>
      <c r="P35" s="223">
        <v>0</v>
      </c>
      <c r="Q35" s="223">
        <f>ROUND(E35*P35,5)</f>
        <v>0</v>
      </c>
      <c r="R35" s="223"/>
      <c r="S35" s="223"/>
      <c r="T35" s="224">
        <v>0.79898999999999998</v>
      </c>
      <c r="U35" s="223">
        <f>ROUND(E35*T35,2)</f>
        <v>23.97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109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14">
        <v>15</v>
      </c>
      <c r="B36" s="220" t="s">
        <v>148</v>
      </c>
      <c r="C36" s="265" t="s">
        <v>149</v>
      </c>
      <c r="D36" s="222" t="s">
        <v>141</v>
      </c>
      <c r="E36" s="229">
        <v>20</v>
      </c>
      <c r="F36" s="232">
        <f>H36+J36</f>
        <v>0</v>
      </c>
      <c r="G36" s="233">
        <f>ROUND(E36*F36,2)</f>
        <v>0</v>
      </c>
      <c r="H36" s="233"/>
      <c r="I36" s="233">
        <f>ROUND(E36*H36,2)</f>
        <v>0</v>
      </c>
      <c r="J36" s="233"/>
      <c r="K36" s="233">
        <f>ROUND(E36*J36,2)</f>
        <v>0</v>
      </c>
      <c r="L36" s="233">
        <v>21</v>
      </c>
      <c r="M36" s="233">
        <f>G36*(1+L36/100)</f>
        <v>0</v>
      </c>
      <c r="N36" s="223">
        <v>0.21706</v>
      </c>
      <c r="O36" s="223">
        <f>ROUND(E36*N36,5)</f>
        <v>4.3411999999999997</v>
      </c>
      <c r="P36" s="223">
        <v>0</v>
      </c>
      <c r="Q36" s="223">
        <f>ROUND(E36*P36,5)</f>
        <v>0</v>
      </c>
      <c r="R36" s="223"/>
      <c r="S36" s="223"/>
      <c r="T36" s="224">
        <v>1.90038</v>
      </c>
      <c r="U36" s="223">
        <f>ROUND(E36*T36,2)</f>
        <v>38.01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109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15" t="s">
        <v>104</v>
      </c>
      <c r="B37" s="221" t="s">
        <v>71</v>
      </c>
      <c r="C37" s="266" t="s">
        <v>72</v>
      </c>
      <c r="D37" s="225"/>
      <c r="E37" s="230"/>
      <c r="F37" s="234"/>
      <c r="G37" s="234">
        <f>SUMIF(AE38:AE40,"&lt;&gt;NOR",G38:G40)</f>
        <v>0</v>
      </c>
      <c r="H37" s="234"/>
      <c r="I37" s="234">
        <f>SUM(I38:I40)</f>
        <v>0</v>
      </c>
      <c r="J37" s="234"/>
      <c r="K37" s="234">
        <f>SUM(K38:K40)</f>
        <v>0</v>
      </c>
      <c r="L37" s="234"/>
      <c r="M37" s="234">
        <f>SUM(M38:M40)</f>
        <v>0</v>
      </c>
      <c r="N37" s="226"/>
      <c r="O37" s="226">
        <f>SUM(O38:O40)</f>
        <v>0.18870000000000001</v>
      </c>
      <c r="P37" s="226"/>
      <c r="Q37" s="226">
        <f>SUM(Q38:Q40)</f>
        <v>0</v>
      </c>
      <c r="R37" s="226"/>
      <c r="S37" s="226"/>
      <c r="T37" s="227"/>
      <c r="U37" s="226">
        <f>SUM(U38:U40)</f>
        <v>20.440000000000001</v>
      </c>
      <c r="AE37" t="s">
        <v>105</v>
      </c>
    </row>
    <row r="38" spans="1:60" ht="22.5" outlineLevel="1" x14ac:dyDescent="0.2">
      <c r="A38" s="214">
        <v>16</v>
      </c>
      <c r="B38" s="220" t="s">
        <v>150</v>
      </c>
      <c r="C38" s="265" t="s">
        <v>151</v>
      </c>
      <c r="D38" s="222" t="s">
        <v>152</v>
      </c>
      <c r="E38" s="229">
        <v>10</v>
      </c>
      <c r="F38" s="232">
        <f>H38+J38</f>
        <v>0</v>
      </c>
      <c r="G38" s="233">
        <f>ROUND(E38*F38,2)</f>
        <v>0</v>
      </c>
      <c r="H38" s="233"/>
      <c r="I38" s="233">
        <f>ROUND(E38*H38,2)</f>
        <v>0</v>
      </c>
      <c r="J38" s="233"/>
      <c r="K38" s="233">
        <f>ROUND(E38*J38,2)</f>
        <v>0</v>
      </c>
      <c r="L38" s="233">
        <v>21</v>
      </c>
      <c r="M38" s="233">
        <f>G38*(1+L38/100)</f>
        <v>0</v>
      </c>
      <c r="N38" s="223">
        <v>1.6199999999999999E-3</v>
      </c>
      <c r="O38" s="223">
        <f>ROUND(E38*N38,5)</f>
        <v>1.6199999999999999E-2</v>
      </c>
      <c r="P38" s="223">
        <v>0</v>
      </c>
      <c r="Q38" s="223">
        <f>ROUND(E38*P38,5)</f>
        <v>0</v>
      </c>
      <c r="R38" s="223"/>
      <c r="S38" s="223"/>
      <c r="T38" s="224">
        <v>2.04392</v>
      </c>
      <c r="U38" s="223">
        <f>ROUND(E38*T38,2)</f>
        <v>20.440000000000001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109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>
        <v>17</v>
      </c>
      <c r="B39" s="220" t="s">
        <v>153</v>
      </c>
      <c r="C39" s="265" t="s">
        <v>154</v>
      </c>
      <c r="D39" s="222" t="s">
        <v>152</v>
      </c>
      <c r="E39" s="229">
        <v>5</v>
      </c>
      <c r="F39" s="232">
        <f>H39+J39</f>
        <v>0</v>
      </c>
      <c r="G39" s="233">
        <f>ROUND(E39*F39,2)</f>
        <v>0</v>
      </c>
      <c r="H39" s="233"/>
      <c r="I39" s="233">
        <f>ROUND(E39*H39,2)</f>
        <v>0</v>
      </c>
      <c r="J39" s="233"/>
      <c r="K39" s="233">
        <f>ROUND(E39*J39,2)</f>
        <v>0</v>
      </c>
      <c r="L39" s="233">
        <v>21</v>
      </c>
      <c r="M39" s="233">
        <f>G39*(1+L39/100)</f>
        <v>0</v>
      </c>
      <c r="N39" s="223">
        <v>1.6E-2</v>
      </c>
      <c r="O39" s="223">
        <f>ROUND(E39*N39,5)</f>
        <v>0.08</v>
      </c>
      <c r="P39" s="223">
        <v>0</v>
      </c>
      <c r="Q39" s="223">
        <f>ROUND(E39*P39,5)</f>
        <v>0</v>
      </c>
      <c r="R39" s="223"/>
      <c r="S39" s="223"/>
      <c r="T39" s="224">
        <v>0</v>
      </c>
      <c r="U39" s="223">
        <f>ROUND(E39*T39,2)</f>
        <v>0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155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14">
        <v>18</v>
      </c>
      <c r="B40" s="220" t="s">
        <v>156</v>
      </c>
      <c r="C40" s="265" t="s">
        <v>157</v>
      </c>
      <c r="D40" s="222" t="s">
        <v>152</v>
      </c>
      <c r="E40" s="229">
        <v>5</v>
      </c>
      <c r="F40" s="232">
        <f>H40+J40</f>
        <v>0</v>
      </c>
      <c r="G40" s="233">
        <f>ROUND(E40*F40,2)</f>
        <v>0</v>
      </c>
      <c r="H40" s="233"/>
      <c r="I40" s="233">
        <f>ROUND(E40*H40,2)</f>
        <v>0</v>
      </c>
      <c r="J40" s="233"/>
      <c r="K40" s="233">
        <f>ROUND(E40*J40,2)</f>
        <v>0</v>
      </c>
      <c r="L40" s="233">
        <v>21</v>
      </c>
      <c r="M40" s="233">
        <f>G40*(1+L40/100)</f>
        <v>0</v>
      </c>
      <c r="N40" s="223">
        <v>1.8499999999999999E-2</v>
      </c>
      <c r="O40" s="223">
        <f>ROUND(E40*N40,5)</f>
        <v>9.2499999999999999E-2</v>
      </c>
      <c r="P40" s="223">
        <v>0</v>
      </c>
      <c r="Q40" s="223">
        <f>ROUND(E40*P40,5)</f>
        <v>0</v>
      </c>
      <c r="R40" s="223"/>
      <c r="S40" s="223"/>
      <c r="T40" s="224">
        <v>0</v>
      </c>
      <c r="U40" s="223">
        <f>ROUND(E40*T40,2)</f>
        <v>0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155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15" t="s">
        <v>104</v>
      </c>
      <c r="B41" s="221" t="s">
        <v>73</v>
      </c>
      <c r="C41" s="266" t="s">
        <v>74</v>
      </c>
      <c r="D41" s="225"/>
      <c r="E41" s="230"/>
      <c r="F41" s="234"/>
      <c r="G41" s="234">
        <f>SUMIF(AE42:AE44,"&lt;&gt;NOR",G42:G44)</f>
        <v>0</v>
      </c>
      <c r="H41" s="234"/>
      <c r="I41" s="234">
        <f>SUM(I42:I44)</f>
        <v>0</v>
      </c>
      <c r="J41" s="234"/>
      <c r="K41" s="234">
        <f>SUM(K42:K44)</f>
        <v>0</v>
      </c>
      <c r="L41" s="234"/>
      <c r="M41" s="234">
        <f>SUM(M42:M44)</f>
        <v>0</v>
      </c>
      <c r="N41" s="226"/>
      <c r="O41" s="226">
        <f>SUM(O42:O44)</f>
        <v>5.7285700000000004</v>
      </c>
      <c r="P41" s="226"/>
      <c r="Q41" s="226">
        <f>SUM(Q42:Q44)</f>
        <v>0</v>
      </c>
      <c r="R41" s="226"/>
      <c r="S41" s="226"/>
      <c r="T41" s="227"/>
      <c r="U41" s="226">
        <f>SUM(U42:U44)</f>
        <v>120.78</v>
      </c>
      <c r="AE41" t="s">
        <v>105</v>
      </c>
    </row>
    <row r="42" spans="1:60" ht="22.5" outlineLevel="1" x14ac:dyDescent="0.2">
      <c r="A42" s="214">
        <v>19</v>
      </c>
      <c r="B42" s="220" t="s">
        <v>158</v>
      </c>
      <c r="C42" s="265" t="s">
        <v>159</v>
      </c>
      <c r="D42" s="222" t="s">
        <v>108</v>
      </c>
      <c r="E42" s="229">
        <v>97.33</v>
      </c>
      <c r="F42" s="232">
        <f>H42+J42</f>
        <v>0</v>
      </c>
      <c r="G42" s="233">
        <f>ROUND(E42*F42,2)</f>
        <v>0</v>
      </c>
      <c r="H42" s="233"/>
      <c r="I42" s="233">
        <f>ROUND(E42*H42,2)</f>
        <v>0</v>
      </c>
      <c r="J42" s="233"/>
      <c r="K42" s="233">
        <f>ROUND(E42*J42,2)</f>
        <v>0</v>
      </c>
      <c r="L42" s="233">
        <v>21</v>
      </c>
      <c r="M42" s="233">
        <f>G42*(1+L42/100)</f>
        <v>0</v>
      </c>
      <c r="N42" s="223">
        <v>2.8400000000000001E-3</v>
      </c>
      <c r="O42" s="223">
        <f>ROUND(E42*N42,5)</f>
        <v>0.27642</v>
      </c>
      <c r="P42" s="223">
        <v>0</v>
      </c>
      <c r="Q42" s="223">
        <f>ROUND(E42*P42,5)</f>
        <v>0</v>
      </c>
      <c r="R42" s="223"/>
      <c r="S42" s="223"/>
      <c r="T42" s="224">
        <v>1.24089</v>
      </c>
      <c r="U42" s="223">
        <f>ROUND(E42*T42,2)</f>
        <v>120.78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109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14">
        <v>20</v>
      </c>
      <c r="B43" s="220" t="s">
        <v>160</v>
      </c>
      <c r="C43" s="265" t="s">
        <v>161</v>
      </c>
      <c r="D43" s="222" t="s">
        <v>108</v>
      </c>
      <c r="E43" s="229">
        <v>97.33</v>
      </c>
      <c r="F43" s="232">
        <f>H43+J43</f>
        <v>0</v>
      </c>
      <c r="G43" s="233">
        <f>ROUND(E43*F43,2)</f>
        <v>0</v>
      </c>
      <c r="H43" s="233"/>
      <c r="I43" s="233">
        <f>ROUND(E43*H43,2)</f>
        <v>0</v>
      </c>
      <c r="J43" s="233"/>
      <c r="K43" s="233">
        <f>ROUND(E43*J43,2)</f>
        <v>0</v>
      </c>
      <c r="L43" s="233">
        <v>21</v>
      </c>
      <c r="M43" s="233">
        <f>G43*(1+L43/100)</f>
        <v>0</v>
      </c>
      <c r="N43" s="223">
        <v>5.5E-2</v>
      </c>
      <c r="O43" s="223">
        <f>ROUND(E43*N43,5)</f>
        <v>5.3531500000000003</v>
      </c>
      <c r="P43" s="223">
        <v>0</v>
      </c>
      <c r="Q43" s="223">
        <f>ROUND(E43*P43,5)</f>
        <v>0</v>
      </c>
      <c r="R43" s="223"/>
      <c r="S43" s="223"/>
      <c r="T43" s="224">
        <v>0</v>
      </c>
      <c r="U43" s="223">
        <f>ROUND(E43*T43,2)</f>
        <v>0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155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14">
        <v>21</v>
      </c>
      <c r="B44" s="220" t="s">
        <v>162</v>
      </c>
      <c r="C44" s="265" t="s">
        <v>163</v>
      </c>
      <c r="D44" s="222" t="s">
        <v>152</v>
      </c>
      <c r="E44" s="229">
        <v>220</v>
      </c>
      <c r="F44" s="232">
        <f>H44+J44</f>
        <v>0</v>
      </c>
      <c r="G44" s="233">
        <f>ROUND(E44*F44,2)</f>
        <v>0</v>
      </c>
      <c r="H44" s="233"/>
      <c r="I44" s="233">
        <f>ROUND(E44*H44,2)</f>
        <v>0</v>
      </c>
      <c r="J44" s="233"/>
      <c r="K44" s="233">
        <f>ROUND(E44*J44,2)</f>
        <v>0</v>
      </c>
      <c r="L44" s="233">
        <v>21</v>
      </c>
      <c r="M44" s="233">
        <f>G44*(1+L44/100)</f>
        <v>0</v>
      </c>
      <c r="N44" s="223">
        <v>4.4999999999999999E-4</v>
      </c>
      <c r="O44" s="223">
        <f>ROUND(E44*N44,5)</f>
        <v>9.9000000000000005E-2</v>
      </c>
      <c r="P44" s="223">
        <v>0</v>
      </c>
      <c r="Q44" s="223">
        <f>ROUND(E44*P44,5)</f>
        <v>0</v>
      </c>
      <c r="R44" s="223"/>
      <c r="S44" s="223"/>
      <c r="T44" s="224">
        <v>0</v>
      </c>
      <c r="U44" s="223">
        <f>ROUND(E44*T44,2)</f>
        <v>0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155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15" t="s">
        <v>104</v>
      </c>
      <c r="B45" s="221" t="s">
        <v>75</v>
      </c>
      <c r="C45" s="266" t="s">
        <v>76</v>
      </c>
      <c r="D45" s="225"/>
      <c r="E45" s="230"/>
      <c r="F45" s="234"/>
      <c r="G45" s="234">
        <f>SUMIF(AE46:AE52,"&lt;&gt;NOR",G46:G52)</f>
        <v>0</v>
      </c>
      <c r="H45" s="234"/>
      <c r="I45" s="234">
        <f>SUM(I46:I52)</f>
        <v>0</v>
      </c>
      <c r="J45" s="234"/>
      <c r="K45" s="234">
        <f>SUM(K46:K52)</f>
        <v>0</v>
      </c>
      <c r="L45" s="234"/>
      <c r="M45" s="234">
        <f>SUM(M46:M52)</f>
        <v>0</v>
      </c>
      <c r="N45" s="226"/>
      <c r="O45" s="226">
        <f>SUM(O46:O52)</f>
        <v>0.30406</v>
      </c>
      <c r="P45" s="226"/>
      <c r="Q45" s="226">
        <f>SUM(Q46:Q52)</f>
        <v>0</v>
      </c>
      <c r="R45" s="226"/>
      <c r="S45" s="226"/>
      <c r="T45" s="227"/>
      <c r="U45" s="226">
        <f>SUM(U46:U52)</f>
        <v>128.58000000000001</v>
      </c>
      <c r="AE45" t="s">
        <v>105</v>
      </c>
    </row>
    <row r="46" spans="1:60" ht="22.5" outlineLevel="1" x14ac:dyDescent="0.2">
      <c r="A46" s="214">
        <v>22</v>
      </c>
      <c r="B46" s="220" t="s">
        <v>164</v>
      </c>
      <c r="C46" s="265" t="s">
        <v>165</v>
      </c>
      <c r="D46" s="222" t="s">
        <v>108</v>
      </c>
      <c r="E46" s="229">
        <v>883.05</v>
      </c>
      <c r="F46" s="232">
        <f>H46+J46</f>
        <v>0</v>
      </c>
      <c r="G46" s="233">
        <f>ROUND(E46*F46,2)</f>
        <v>0</v>
      </c>
      <c r="H46" s="233"/>
      <c r="I46" s="233">
        <f>ROUND(E46*H46,2)</f>
        <v>0</v>
      </c>
      <c r="J46" s="233"/>
      <c r="K46" s="233">
        <f>ROUND(E46*J46,2)</f>
        <v>0</v>
      </c>
      <c r="L46" s="233">
        <v>21</v>
      </c>
      <c r="M46" s="233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0.02</v>
      </c>
      <c r="U46" s="223">
        <f>ROUND(E46*T46,2)</f>
        <v>17.66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117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14"/>
      <c r="B47" s="220"/>
      <c r="C47" s="267" t="s">
        <v>166</v>
      </c>
      <c r="D47" s="228"/>
      <c r="E47" s="231">
        <v>883.05</v>
      </c>
      <c r="F47" s="233"/>
      <c r="G47" s="233"/>
      <c r="H47" s="233"/>
      <c r="I47" s="233"/>
      <c r="J47" s="233"/>
      <c r="K47" s="233"/>
      <c r="L47" s="233"/>
      <c r="M47" s="233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113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>
        <v>23</v>
      </c>
      <c r="B48" s="220" t="s">
        <v>167</v>
      </c>
      <c r="C48" s="265" t="s">
        <v>168</v>
      </c>
      <c r="D48" s="222" t="s">
        <v>108</v>
      </c>
      <c r="E48" s="229">
        <v>644.4</v>
      </c>
      <c r="F48" s="232">
        <f>H48+J48</f>
        <v>0</v>
      </c>
      <c r="G48" s="233">
        <f>ROUND(E48*F48,2)</f>
        <v>0</v>
      </c>
      <c r="H48" s="233"/>
      <c r="I48" s="233">
        <f>ROUND(E48*H48,2)</f>
        <v>0</v>
      </c>
      <c r="J48" s="233"/>
      <c r="K48" s="233">
        <f>ROUND(E48*J48,2)</f>
        <v>0</v>
      </c>
      <c r="L48" s="233">
        <v>21</v>
      </c>
      <c r="M48" s="233">
        <f>G48*(1+L48/100)</f>
        <v>0</v>
      </c>
      <c r="N48" s="223">
        <v>1.2999999999999999E-4</v>
      </c>
      <c r="O48" s="223">
        <f>ROUND(E48*N48,5)</f>
        <v>8.3769999999999997E-2</v>
      </c>
      <c r="P48" s="223">
        <v>0</v>
      </c>
      <c r="Q48" s="223">
        <f>ROUND(E48*P48,5)</f>
        <v>0</v>
      </c>
      <c r="R48" s="223"/>
      <c r="S48" s="223"/>
      <c r="T48" s="224">
        <v>3.2480000000000002E-2</v>
      </c>
      <c r="U48" s="223">
        <f>ROUND(E48*T48,2)</f>
        <v>20.93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117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/>
      <c r="B49" s="220"/>
      <c r="C49" s="267" t="s">
        <v>169</v>
      </c>
      <c r="D49" s="228"/>
      <c r="E49" s="231">
        <v>644.4</v>
      </c>
      <c r="F49" s="233"/>
      <c r="G49" s="233"/>
      <c r="H49" s="233"/>
      <c r="I49" s="233"/>
      <c r="J49" s="233"/>
      <c r="K49" s="233"/>
      <c r="L49" s="233"/>
      <c r="M49" s="233"/>
      <c r="N49" s="223"/>
      <c r="O49" s="223"/>
      <c r="P49" s="223"/>
      <c r="Q49" s="223"/>
      <c r="R49" s="223"/>
      <c r="S49" s="223"/>
      <c r="T49" s="224"/>
      <c r="U49" s="223"/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113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14">
        <v>24</v>
      </c>
      <c r="B50" s="220" t="s">
        <v>170</v>
      </c>
      <c r="C50" s="265" t="s">
        <v>171</v>
      </c>
      <c r="D50" s="222" t="s">
        <v>108</v>
      </c>
      <c r="E50" s="229">
        <v>644.4</v>
      </c>
      <c r="F50" s="232">
        <f>H50+J50</f>
        <v>0</v>
      </c>
      <c r="G50" s="233">
        <f>ROUND(E50*F50,2)</f>
        <v>0</v>
      </c>
      <c r="H50" s="233"/>
      <c r="I50" s="233">
        <f>ROUND(E50*H50,2)</f>
        <v>0</v>
      </c>
      <c r="J50" s="233"/>
      <c r="K50" s="233">
        <f>ROUND(E50*J50,2)</f>
        <v>0</v>
      </c>
      <c r="L50" s="233">
        <v>21</v>
      </c>
      <c r="M50" s="233">
        <f>G50*(1+L50/100)</f>
        <v>0</v>
      </c>
      <c r="N50" s="223">
        <v>2.9E-4</v>
      </c>
      <c r="O50" s="223">
        <f>ROUND(E50*N50,5)</f>
        <v>0.18687999999999999</v>
      </c>
      <c r="P50" s="223">
        <v>0</v>
      </c>
      <c r="Q50" s="223">
        <f>ROUND(E50*P50,5)</f>
        <v>0</v>
      </c>
      <c r="R50" s="223"/>
      <c r="S50" s="223"/>
      <c r="T50" s="224">
        <v>0.10191</v>
      </c>
      <c r="U50" s="223">
        <f>ROUND(E50*T50,2)</f>
        <v>65.67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117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/>
      <c r="B51" s="220"/>
      <c r="C51" s="267" t="s">
        <v>172</v>
      </c>
      <c r="D51" s="228"/>
      <c r="E51" s="231">
        <v>644.4</v>
      </c>
      <c r="F51" s="233"/>
      <c r="G51" s="233"/>
      <c r="H51" s="233"/>
      <c r="I51" s="233"/>
      <c r="J51" s="233"/>
      <c r="K51" s="233"/>
      <c r="L51" s="233"/>
      <c r="M51" s="233"/>
      <c r="N51" s="223"/>
      <c r="O51" s="223"/>
      <c r="P51" s="223"/>
      <c r="Q51" s="223"/>
      <c r="R51" s="223"/>
      <c r="S51" s="223"/>
      <c r="T51" s="224"/>
      <c r="U51" s="223"/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113</v>
      </c>
      <c r="AF51" s="213">
        <v>0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14">
        <v>25</v>
      </c>
      <c r="B52" s="220" t="s">
        <v>173</v>
      </c>
      <c r="C52" s="265" t="s">
        <v>174</v>
      </c>
      <c r="D52" s="222" t="s">
        <v>108</v>
      </c>
      <c r="E52" s="229">
        <v>238.65</v>
      </c>
      <c r="F52" s="232">
        <f>H52+J52</f>
        <v>0</v>
      </c>
      <c r="G52" s="233">
        <f>ROUND(E52*F52,2)</f>
        <v>0</v>
      </c>
      <c r="H52" s="233"/>
      <c r="I52" s="233">
        <f>ROUND(E52*H52,2)</f>
        <v>0</v>
      </c>
      <c r="J52" s="233"/>
      <c r="K52" s="233">
        <f>ROUND(E52*J52,2)</f>
        <v>0</v>
      </c>
      <c r="L52" s="233">
        <v>21</v>
      </c>
      <c r="M52" s="233">
        <f>G52*(1+L52/100)</f>
        <v>0</v>
      </c>
      <c r="N52" s="223">
        <v>1.3999999999999999E-4</v>
      </c>
      <c r="O52" s="223">
        <f>ROUND(E52*N52,5)</f>
        <v>3.3410000000000002E-2</v>
      </c>
      <c r="P52" s="223">
        <v>0</v>
      </c>
      <c r="Q52" s="223">
        <f>ROUND(E52*P52,5)</f>
        <v>0</v>
      </c>
      <c r="R52" s="223"/>
      <c r="S52" s="223"/>
      <c r="T52" s="224">
        <v>0.10191</v>
      </c>
      <c r="U52" s="223">
        <f>ROUND(E52*T52,2)</f>
        <v>24.32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117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15" t="s">
        <v>104</v>
      </c>
      <c r="B53" s="221" t="s">
        <v>77</v>
      </c>
      <c r="C53" s="266" t="s">
        <v>26</v>
      </c>
      <c r="D53" s="225"/>
      <c r="E53" s="230"/>
      <c r="F53" s="234"/>
      <c r="G53" s="234">
        <f>SUMIF(AE54:AE56,"&lt;&gt;NOR",G54:G56)</f>
        <v>0</v>
      </c>
      <c r="H53" s="234"/>
      <c r="I53" s="234">
        <f>SUM(I54:I56)</f>
        <v>0</v>
      </c>
      <c r="J53" s="234"/>
      <c r="K53" s="234">
        <f>SUM(K54:K56)</f>
        <v>0</v>
      </c>
      <c r="L53" s="234"/>
      <c r="M53" s="234">
        <f>SUM(M54:M56)</f>
        <v>0</v>
      </c>
      <c r="N53" s="226"/>
      <c r="O53" s="226">
        <f>SUM(O54:O56)</f>
        <v>0</v>
      </c>
      <c r="P53" s="226"/>
      <c r="Q53" s="226">
        <f>SUM(Q54:Q56)</f>
        <v>0</v>
      </c>
      <c r="R53" s="226"/>
      <c r="S53" s="226"/>
      <c r="T53" s="227"/>
      <c r="U53" s="226">
        <f>SUM(U54:U56)</f>
        <v>0</v>
      </c>
      <c r="AE53" t="s">
        <v>105</v>
      </c>
    </row>
    <row r="54" spans="1:60" outlineLevel="1" x14ac:dyDescent="0.2">
      <c r="A54" s="214">
        <v>26</v>
      </c>
      <c r="B54" s="220" t="s">
        <v>175</v>
      </c>
      <c r="C54" s="265" t="s">
        <v>176</v>
      </c>
      <c r="D54" s="222" t="s">
        <v>177</v>
      </c>
      <c r="E54" s="229">
        <v>1</v>
      </c>
      <c r="F54" s="232">
        <f>H54+J54</f>
        <v>0</v>
      </c>
      <c r="G54" s="233">
        <f>ROUND(E54*F54,2)</f>
        <v>0</v>
      </c>
      <c r="H54" s="233"/>
      <c r="I54" s="233">
        <f>ROUND(E54*H54,2)</f>
        <v>0</v>
      </c>
      <c r="J54" s="233"/>
      <c r="K54" s="233">
        <f>ROUND(E54*J54,2)</f>
        <v>0</v>
      </c>
      <c r="L54" s="233">
        <v>21</v>
      </c>
      <c r="M54" s="233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117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14">
        <v>27</v>
      </c>
      <c r="B55" s="220" t="s">
        <v>178</v>
      </c>
      <c r="C55" s="265" t="s">
        <v>179</v>
      </c>
      <c r="D55" s="222" t="s">
        <v>177</v>
      </c>
      <c r="E55" s="229">
        <v>1</v>
      </c>
      <c r="F55" s="232">
        <f>H55+J55</f>
        <v>0</v>
      </c>
      <c r="G55" s="233">
        <f>ROUND(E55*F55,2)</f>
        <v>0</v>
      </c>
      <c r="H55" s="233"/>
      <c r="I55" s="233">
        <f>ROUND(E55*H55,2)</f>
        <v>0</v>
      </c>
      <c r="J55" s="233"/>
      <c r="K55" s="233">
        <f>ROUND(E55*J55,2)</f>
        <v>0</v>
      </c>
      <c r="L55" s="233">
        <v>21</v>
      </c>
      <c r="M55" s="233">
        <f>G55*(1+L55/100)</f>
        <v>0</v>
      </c>
      <c r="N55" s="223">
        <v>0</v>
      </c>
      <c r="O55" s="223">
        <f>ROUND(E55*N55,5)</f>
        <v>0</v>
      </c>
      <c r="P55" s="223">
        <v>0</v>
      </c>
      <c r="Q55" s="223">
        <f>ROUND(E55*P55,5)</f>
        <v>0</v>
      </c>
      <c r="R55" s="223"/>
      <c r="S55" s="223"/>
      <c r="T55" s="224">
        <v>0</v>
      </c>
      <c r="U55" s="223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117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3">
        <v>28</v>
      </c>
      <c r="B56" s="244" t="s">
        <v>180</v>
      </c>
      <c r="C56" s="268" t="s">
        <v>181</v>
      </c>
      <c r="D56" s="245" t="s">
        <v>177</v>
      </c>
      <c r="E56" s="246">
        <v>1</v>
      </c>
      <c r="F56" s="247">
        <f>H56+J56</f>
        <v>0</v>
      </c>
      <c r="G56" s="248">
        <f>ROUND(E56*F56,2)</f>
        <v>0</v>
      </c>
      <c r="H56" s="248"/>
      <c r="I56" s="248">
        <f>ROUND(E56*H56,2)</f>
        <v>0</v>
      </c>
      <c r="J56" s="248"/>
      <c r="K56" s="248">
        <f>ROUND(E56*J56,2)</f>
        <v>0</v>
      </c>
      <c r="L56" s="248">
        <v>21</v>
      </c>
      <c r="M56" s="248">
        <f>G56*(1+L56/100)</f>
        <v>0</v>
      </c>
      <c r="N56" s="249">
        <v>0</v>
      </c>
      <c r="O56" s="249">
        <f>ROUND(E56*N56,5)</f>
        <v>0</v>
      </c>
      <c r="P56" s="249">
        <v>0</v>
      </c>
      <c r="Q56" s="249">
        <f>ROUND(E56*P56,5)</f>
        <v>0</v>
      </c>
      <c r="R56" s="249"/>
      <c r="S56" s="249"/>
      <c r="T56" s="250">
        <v>0</v>
      </c>
      <c r="U56" s="249">
        <f>ROUND(E56*T56,2)</f>
        <v>0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117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6"/>
      <c r="B57" s="7" t="s">
        <v>182</v>
      </c>
      <c r="C57" s="269" t="s">
        <v>182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v>15</v>
      </c>
      <c r="AD57">
        <v>21</v>
      </c>
    </row>
    <row r="58" spans="1:60" x14ac:dyDescent="0.2">
      <c r="A58" s="251"/>
      <c r="B58" s="252" t="s">
        <v>28</v>
      </c>
      <c r="C58" s="270" t="s">
        <v>182</v>
      </c>
      <c r="D58" s="253"/>
      <c r="E58" s="253"/>
      <c r="F58" s="253"/>
      <c r="G58" s="264">
        <f>G8+G10+G17+G23+G31+G37+G41+G45+G53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C58">
        <f>SUMIF(L7:L56,AC57,G7:G56)</f>
        <v>0</v>
      </c>
      <c r="AD58">
        <f>SUMIF(L7:L56,AD57,G7:G56)</f>
        <v>0</v>
      </c>
      <c r="AE58" t="s">
        <v>183</v>
      </c>
    </row>
    <row r="59" spans="1:60" x14ac:dyDescent="0.2">
      <c r="A59" s="6"/>
      <c r="B59" s="7" t="s">
        <v>182</v>
      </c>
      <c r="C59" s="269" t="s">
        <v>182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6"/>
      <c r="B60" s="7" t="s">
        <v>182</v>
      </c>
      <c r="C60" s="269" t="s">
        <v>182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54" t="s">
        <v>184</v>
      </c>
      <c r="B61" s="254"/>
      <c r="C61" s="27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5"/>
      <c r="B62" s="256"/>
      <c r="C62" s="272"/>
      <c r="D62" s="256"/>
      <c r="E62" s="256"/>
      <c r="F62" s="256"/>
      <c r="G62" s="25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E62" t="s">
        <v>185</v>
      </c>
    </row>
    <row r="63" spans="1:60" x14ac:dyDescent="0.2">
      <c r="A63" s="258"/>
      <c r="B63" s="259"/>
      <c r="C63" s="273"/>
      <c r="D63" s="259"/>
      <c r="E63" s="259"/>
      <c r="F63" s="259"/>
      <c r="G63" s="26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8"/>
      <c r="B64" s="259"/>
      <c r="C64" s="273"/>
      <c r="D64" s="259"/>
      <c r="E64" s="259"/>
      <c r="F64" s="259"/>
      <c r="G64" s="26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8"/>
      <c r="B65" s="259"/>
      <c r="C65" s="273"/>
      <c r="D65" s="259"/>
      <c r="E65" s="259"/>
      <c r="F65" s="259"/>
      <c r="G65" s="26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61"/>
      <c r="B66" s="262"/>
      <c r="C66" s="274"/>
      <c r="D66" s="262"/>
      <c r="E66" s="262"/>
      <c r="F66" s="262"/>
      <c r="G66" s="26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6"/>
      <c r="B67" s="7" t="s">
        <v>182</v>
      </c>
      <c r="C67" s="269" t="s">
        <v>182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C68" s="275"/>
      <c r="AE68" t="s">
        <v>186</v>
      </c>
    </row>
  </sheetData>
  <mergeCells count="6">
    <mergeCell ref="A1:G1"/>
    <mergeCell ref="C2:G2"/>
    <mergeCell ref="C3:G3"/>
    <mergeCell ref="C4:G4"/>
    <mergeCell ref="A61:C61"/>
    <mergeCell ref="A62:G66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2022-10-18T05:25:19Z</dcterms:modified>
</cp:coreProperties>
</file>