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chitektonicko stave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Achitektonicko stave...'!$C$90:$K$346</definedName>
    <definedName name="_xlnm.Print_Area" localSheetId="1">'01 - Achitektonicko stave...'!$C$4:$J$39,'01 - Achitektonicko stave...'!$C$45:$J$72,'01 - Achitektonicko stave...'!$C$78:$K$346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Achitektonicko stave...'!$90:$90</definedName>
  </definedNames>
  <calcPr fullCalcOnLoad="1"/>
</workbook>
</file>

<file path=xl/sharedStrings.xml><?xml version="1.0" encoding="utf-8"?>
<sst xmlns="http://schemas.openxmlformats.org/spreadsheetml/2006/main" count="3152" uniqueCount="594">
  <si>
    <t>Export Komplet</t>
  </si>
  <si>
    <t>VZ</t>
  </si>
  <si>
    <t>2.0</t>
  </si>
  <si>
    <t>ZAMOK</t>
  </si>
  <si>
    <t>False</t>
  </si>
  <si>
    <t>{df0e7e98-b9ae-430c-b0d0-6a2710f7b414}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</si>
  <si>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</si>
  <si>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</si>
  <si>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</si>
  <si>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</si>
  <si>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</si>
  <si>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</si>
  <si>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</si>
  <si>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</si>
  <si>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N8262023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</si>
  <si>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</si>
  <si>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</si>
  <si>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podlahových krytin a práce související na objektu úřadu Města Valašské Meziříčí,ul.Soudní 1221</t>
  </si>
  <si>
    <t>KSO:</t>
  </si>
  <si>
    <t/>
  </si>
  <si>
    <t>CC-CZ:</t>
  </si>
  <si>
    <t>Místo:</t>
  </si>
  <si>
    <t xml:space="preserve"> </t>
  </si>
  <si>
    <t>Datum:</t>
  </si>
  <si>
    <t>12. 1. 2023</t>
  </si>
  <si>
    <t>Zadavatel:</t>
  </si>
  <si>
    <t>IČ:</t>
  </si>
  <si>
    <t>Město Valašské Meziříčí, Soudní 221,VM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</si>
  <si>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</si>
  <si>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</si>
  <si>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</si>
  <si>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</si>
  <si>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</si>
  <si>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</si>
  <si>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</si>
  <si>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</si>
  <si>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</si>
  <si>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</si>
  <si>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</si>
  <si>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</si>
  <si>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</si>
  <si>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</si>
  <si>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</si>
  <si>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</si>
  <si>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</si>
  <si>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</si>
  <si>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</si>
  <si>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</si>
  <si>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</si>
  <si>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</si>
  <si>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</si>
  <si>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</si>
  <si>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</si>
  <si>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</si>
  <si>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</si>
  <si>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</si>
  <si>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</si>
  <si>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</si>
  <si>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</si>
  <si>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</si>
  <si>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</si>
  <si>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</si>
  <si>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</si>
  <si>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</si>
  <si>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</si>
  <si>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</si>
  <si>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</si>
  <si>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</si>
  <si>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</si>
  <si>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</si>
  <si>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</si>
  <si>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</si>
  <si>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</si>
  <si>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</si>
  <si>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</si>
  <si>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</si>
  <si>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Achitektonicko stavební řešení</t>
  </si>
  <si>
    <t>STA</t>
  </si>
  <si>
    <t>1</t>
  </si>
  <si>
    <t>{75219a14-ad9e-4b9e-ba03-d3c80f797ec6}</t>
  </si>
  <si>
    <t>2</t>
  </si>
  <si>
    <t>KRYCÍ LIST SOUPISU PRACÍ</t>
  </si>
  <si>
    <t>Objekt:</t>
  </si>
  <si>
    <t>01 - Achitektonicko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</si>
  <si>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</si>
  <si>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</si>
  <si>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</si>
  <si>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</si>
  <si>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</si>
  <si>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</si>
  <si>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</si>
  <si>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</si>
  <si>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</si>
  <si>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</si>
  <si>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</si>
  <si>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</si>
  <si>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</si>
  <si>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</si>
  <si>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</si>
  <si>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</si>
  <si>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</si>
  <si>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</si>
  <si>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</si>
  <si>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</si>
  <si>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</si>
  <si>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</si>
  <si>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</si>
  <si>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</si>
  <si>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</si>
  <si>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</si>
  <si>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</si>
  <si>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</si>
  <si>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</si>
  <si>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</si>
  <si>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</si>
  <si>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</si>
  <si>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</si>
  <si>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</si>
  <si>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</si>
  <si>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</si>
  <si>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m3</t>
  </si>
  <si>
    <t>CS ÚRS 2023 01</t>
  </si>
  <si>
    <t>4</t>
  </si>
  <si>
    <t>416736894</t>
  </si>
  <si>
    <t>Online PSC</t>
  </si>
  <si>
    <t>https://podminky.urs.cz/item/CS_URS_2023_01/162651112</t>
  </si>
  <si>
    <t>VV</t>
  </si>
  <si>
    <t>dovoz ornice</t>
  </si>
  <si>
    <t>před objektem</t>
  </si>
  <si>
    <t>51*3*0,15</t>
  </si>
  <si>
    <t>u hlavního vstupu</t>
  </si>
  <si>
    <t>15*3*0,15</t>
  </si>
  <si>
    <t>14*4*0,15</t>
  </si>
  <si>
    <t>Součet</t>
  </si>
  <si>
    <t>M</t>
  </si>
  <si>
    <t>10364101</t>
  </si>
  <si>
    <t>zemina pro terénní úpravy - ornice</t>
  </si>
  <si>
    <t>t</t>
  </si>
  <si>
    <t>8</t>
  </si>
  <si>
    <t>-144830299</t>
  </si>
  <si>
    <t>38,1*2 'Přepočtené koeficientem množství</t>
  </si>
  <si>
    <t>3</t>
  </si>
  <si>
    <t>181311103</t>
  </si>
  <si>
    <t>Rozprostření a urovnání ornice v rovině nebo ve svahu sklonu do 1:5 ručně při souvislé ploše, tl. vrstvy do 200 mm</t>
  </si>
  <si>
    <t>m2</t>
  </si>
  <si>
    <t>1594069473</t>
  </si>
  <si>
    <t>https://podminky.urs.cz/item/CS_URS_2023_01/181311103</t>
  </si>
  <si>
    <t>51*3</t>
  </si>
  <si>
    <t>15*3</t>
  </si>
  <si>
    <t>14*4</t>
  </si>
  <si>
    <t>181411131</t>
  </si>
  <si>
    <t>Založení trávníku na půdě předem připravené plochy do 1000 m2 výsevem včetně utažení parkového v rovině nebo na svahu do 1:5</t>
  </si>
  <si>
    <t>1867024998</t>
  </si>
  <si>
    <t>https://podminky.urs.cz/item/CS_URS_2023_01/181411131</t>
  </si>
  <si>
    <t>5</t>
  </si>
  <si>
    <t>00572410</t>
  </si>
  <si>
    <t>osivo směs travní parková</t>
  </si>
  <si>
    <t>kg</t>
  </si>
  <si>
    <t>-320603607</t>
  </si>
  <si>
    <t>254*0,02 'Přepočtené koeficientem množství</t>
  </si>
  <si>
    <t>9</t>
  </si>
  <si>
    <t>Ostatní konstrukce a práce, bourání</t>
  </si>
  <si>
    <t>6</t>
  </si>
  <si>
    <t>949101111</t>
  </si>
  <si>
    <t>Lešení pomocné pracovní pro objekty pozemních staveb pro zatížení do 150 kg/m2, o výšce lešeňové podlahy do 1,9 m</t>
  </si>
  <si>
    <t>-1295938644</t>
  </si>
  <si>
    <t>https://podminky.urs.cz/item/CS_URS_2023_01/949101111</t>
  </si>
  <si>
    <t>stavební předěly v chodbách</t>
  </si>
  <si>
    <t>(2,2*1,2)*2*6</t>
  </si>
  <si>
    <t>997</t>
  </si>
  <si>
    <t>Přesun sutě</t>
  </si>
  <si>
    <t>7</t>
  </si>
  <si>
    <t>997013501</t>
  </si>
  <si>
    <t>Odvoz suti a vybouraných hmot na skládku nebo meziskládku se složením, na vzdálenost do 1 km</t>
  </si>
  <si>
    <t>-994534244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</si>
  <si>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</si>
  <si>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</si>
  <si>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</si>
  <si>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887957311</t>
  </si>
  <si>
    <t>https://podminky.urs.cz/item/CS_URS_2023_01/997013509</t>
  </si>
  <si>
    <t>sběrný dvůr 3 km</t>
  </si>
  <si>
    <t>4,416*2</t>
  </si>
  <si>
    <t>997013631</t>
  </si>
  <si>
    <t>Poplatek za uložení stavebního odpadu na skládce (skládkovné) směsného stavebního a demoličního zatříděného do Katalogu odpadů pod kódem 17 09 04</t>
  </si>
  <si>
    <t>-1882577920</t>
  </si>
  <si>
    <t>https://podminky.urs.cz/item/CS_URS_2023_01/997013631</t>
  </si>
  <si>
    <t>998</t>
  </si>
  <si>
    <t>Přesun hmot</t>
  </si>
  <si>
    <t>10</t>
  </si>
  <si>
    <t>998231411</t>
  </si>
  <si>
    <t>Přesun hmot pro sadovnické a krajinářské úpravy - ručně bez užití mechanizace vodorovná dopravní vzdálenost do 100 m</t>
  </si>
  <si>
    <t>-787345156</t>
  </si>
  <si>
    <t>https://podminky.urs.cz/item/CS_URS_2023_01/998231411</t>
  </si>
  <si>
    <t>PSV</t>
  </si>
  <si>
    <t>Práce a dodávky PSV</t>
  </si>
  <si>
    <t>763</t>
  </si>
  <si>
    <t>Konstrukce suché výstavby</t>
  </si>
  <si>
    <t>11</t>
  </si>
  <si>
    <t>763111311</t>
  </si>
  <si>
    <t>Příčka ze sádrokartonových desek s nosnou konstrukcí z jednoduchých ocelových profilů UW, CW jednoduše opláštěná deskou standardní A tl. 12,5 mm, příčka tl. 75 mm, profil 50, s izolací, EI 30, Rw do 45 dB</t>
  </si>
  <si>
    <t>16</t>
  </si>
  <si>
    <t>-1673747613</t>
  </si>
  <si>
    <t>https://podminky.urs.cz/item/CS_URS_2023_01/763111311</t>
  </si>
  <si>
    <t>2,2*3,1*6</t>
  </si>
  <si>
    <t>12</t>
  </si>
  <si>
    <t>763111811</t>
  </si>
  <si>
    <t>Demontáž příček ze sádrokartonových desek s nosnou konstrukcí z ocelových profilů jednoduchých, opláštění jednoduché</t>
  </si>
  <si>
    <t>-1530134736</t>
  </si>
  <si>
    <t>https://podminky.urs.cz/item/CS_URS_2023_01/763111811</t>
  </si>
  <si>
    <t>13</t>
  </si>
  <si>
    <t>763181311</t>
  </si>
  <si>
    <t>Výplně otvorů konstrukcí ze sádrokartonových desek montáž zárubně kovové s konstrukcí jednokřídlové</t>
  </si>
  <si>
    <t>kus</t>
  </si>
  <si>
    <t>-1298493518</t>
  </si>
  <si>
    <t>https://podminky.urs.cz/item/CS_URS_2023_01/763181311</t>
  </si>
  <si>
    <t>14</t>
  </si>
  <si>
    <t>55331589</t>
  </si>
  <si>
    <t>zárubeň jednokřídlá ocelová pro sádrokartonové příčky tl stěny 75-100mm rozměru 700/1970, 2100mm</t>
  </si>
  <si>
    <t>32</t>
  </si>
  <si>
    <t>1440528941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</si>
  <si>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</si>
  <si>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</si>
  <si>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1150141908</t>
  </si>
  <si>
    <t>https://podminky.urs.cz/item/CS_URS_2023_01/998763302</t>
  </si>
  <si>
    <t>764</t>
  </si>
  <si>
    <t>Konstrukce klempířské</t>
  </si>
  <si>
    <t>764001861</t>
  </si>
  <si>
    <t>Demontáž klempířských konstrukcí oplechování hřebene z hřebenáčů do suti</t>
  </si>
  <si>
    <t>m</t>
  </si>
  <si>
    <t>1870956849</t>
  </si>
  <si>
    <t>https://podminky.urs.cz/item/CS_URS_2023_01/764001861</t>
  </si>
  <si>
    <t>původní střecha</t>
  </si>
  <si>
    <t>19,2+9,6+11,1+3,9</t>
  </si>
  <si>
    <t>17</t>
  </si>
  <si>
    <t>764001R</t>
  </si>
  <si>
    <t>Oprava celé střechy, sklon do 30°, Vizuelní kontrola, případné přešroubnování defektů</t>
  </si>
  <si>
    <t>hod</t>
  </si>
  <si>
    <t>vlastní</t>
  </si>
  <si>
    <t>-1938895215</t>
  </si>
  <si>
    <t>25</t>
  </si>
  <si>
    <t>18</t>
  </si>
  <si>
    <t>764211405</t>
  </si>
  <si>
    <t>Oplechování střešních prvků z pozinkovaného plechu hřebene větraného, včetně větrací mřížky rš 400 mm</t>
  </si>
  <si>
    <t>-198767648</t>
  </si>
  <si>
    <t>https://podminky.urs.cz/item/CS_URS_2023_01/764211405</t>
  </si>
  <si>
    <t>19</t>
  </si>
  <si>
    <t>998764102</t>
  </si>
  <si>
    <t>Přesun hmot pro konstrukce klempířské stanovený z hmotnosti přesunovaného materiálu vodorovná dopravní vzdálenost do 50 m v objektech výšky přes 6 do 12 m</t>
  </si>
  <si>
    <t>198441070</t>
  </si>
  <si>
    <t>https://podminky.urs.cz/item/CS_URS_2023_01/998764102</t>
  </si>
  <si>
    <t>766</t>
  </si>
  <si>
    <t>Konstrukce truhlářské</t>
  </si>
  <si>
    <t>20</t>
  </si>
  <si>
    <t>766660001</t>
  </si>
  <si>
    <t>Montáž dveřních křídel dřevěných nebo plastových otevíravých do ocelové zárubně povrchově upravených jednokřídlových, šířky do 800 mm</t>
  </si>
  <si>
    <t>205002369</t>
  </si>
  <si>
    <t>https://podminky.urs.cz/item/CS_URS_2023_01/766660001</t>
  </si>
  <si>
    <t>61161001</t>
  </si>
  <si>
    <t>dveře jednokřídlé voštinové povrch lakovaný plné 700x1970-2100mm</t>
  </si>
  <si>
    <t>-208130892</t>
  </si>
  <si>
    <t>22</t>
  </si>
  <si>
    <t>998766102</t>
  </si>
  <si>
    <t>Přesun hmot pro konstrukce truhlářské stanovený z hmotnosti přesunovaného materiálu vodorovná dopravní vzdálenost do 50 m v objektech výšky přes 6 do 12 m</t>
  </si>
  <si>
    <t>-621932325</t>
  </si>
  <si>
    <t>https://podminky.urs.cz/item/CS_URS_2023_01/998766102</t>
  </si>
  <si>
    <t>776</t>
  </si>
  <si>
    <t>Podlahy povlakové</t>
  </si>
  <si>
    <t>23</t>
  </si>
  <si>
    <t>776111111</t>
  </si>
  <si>
    <t>Příprava podkladu broušení podlah nového podkladu anhydritového</t>
  </si>
  <si>
    <t>-1411906316</t>
  </si>
  <si>
    <t>https://podminky.urs.cz/item/CS_URS_2023_01/776111111</t>
  </si>
  <si>
    <t>podlahové stěrky</t>
  </si>
  <si>
    <t>1089,23</t>
  </si>
  <si>
    <t>24</t>
  </si>
  <si>
    <t>776111116</t>
  </si>
  <si>
    <t>Příprava podkladu broušení podlah stávajícího podkladu pro odstranění lepidla (po starých krytinách)</t>
  </si>
  <si>
    <t>1453147879</t>
  </si>
  <si>
    <t>https://podminky.urs.cz/item/CS_URS_2023_01/776111116</t>
  </si>
  <si>
    <t>776111311</t>
  </si>
  <si>
    <t>Příprava podkladu vysátí podlah</t>
  </si>
  <si>
    <t>-1271413370</t>
  </si>
  <si>
    <t>https://podminky.urs.cz/item/CS_URS_2023_01/776111311</t>
  </si>
  <si>
    <t>26</t>
  </si>
  <si>
    <t>776121321</t>
  </si>
  <si>
    <t>Příprava podkladu penetrace neředěná podlah</t>
  </si>
  <si>
    <t>-133350585</t>
  </si>
  <si>
    <t>https://podminky.urs.cz/item/CS_URS_2023_01/776121321</t>
  </si>
  <si>
    <t>27</t>
  </si>
  <si>
    <t>776141122</t>
  </si>
  <si>
    <t>Příprava podkladu vyrovnání samonivelační stěrkou podlah min.pevnosti 30 MPa, tloušťky přes 3 do 5 mm</t>
  </si>
  <si>
    <t>-1630638673</t>
  </si>
  <si>
    <t>https://podminky.urs.cz/item/CS_URS_2023_01/776141122</t>
  </si>
  <si>
    <t>28</t>
  </si>
  <si>
    <t>776201811</t>
  </si>
  <si>
    <t>Demontáž povlakových podlahovin lepených ručně bez podložky</t>
  </si>
  <si>
    <t>-667335497</t>
  </si>
  <si>
    <t>https://podminky.urs.cz/item/CS_URS_2023_01/776201811</t>
  </si>
  <si>
    <t>29</t>
  </si>
  <si>
    <t>776211111</t>
  </si>
  <si>
    <t>Montáž textilních podlahovin lepením pásů standardních</t>
  </si>
  <si>
    <t>-507208480</t>
  </si>
  <si>
    <t>https://podminky.urs.cz/item/CS_URS_2023_01/776211111</t>
  </si>
  <si>
    <t>1.NP kanceláře</t>
  </si>
  <si>
    <t>východ</t>
  </si>
  <si>
    <t>23,3+27,2+33,5+22,9+21,3+14,5+2,1+18,4+19,5</t>
  </si>
  <si>
    <t>západ</t>
  </si>
  <si>
    <t>14,3+9,8+11+18,4+10,3+22+25+2,1+23,4+49,9</t>
  </si>
  <si>
    <t>2.NP kanceláře</t>
  </si>
  <si>
    <t>31,7+23,3+31,7+22,9+21,3+2,2+12,7+21,3+14,1</t>
  </si>
  <si>
    <t>2,2+27,3+6,5+17,6+12,3+22+2,1+25+31,3+31,6+7+2,33</t>
  </si>
  <si>
    <t>3.NP kanceláře</t>
  </si>
  <si>
    <t>19,5+32,3+34,3+2,2+22,9+22,5+11,8+14,1+2,1</t>
  </si>
  <si>
    <t>2,2+15,3+10,6+24,7+16,2+17,8+31,6+37,4+2,2+7,4+24,8</t>
  </si>
  <si>
    <t>30</t>
  </si>
  <si>
    <t>69751060</t>
  </si>
  <si>
    <t>koberec zátěžový vpichovaný role š 2m, vlákno 100% PA, hm 540g/m2, R ≤ 100MΩ, zátěž 33, útlum 21dB, hořlavost Bfl S1</t>
  </si>
  <si>
    <t>1651919363</t>
  </si>
  <si>
    <t>1089,23*1,1 'Přepočtené koeficientem množství</t>
  </si>
  <si>
    <t>31</t>
  </si>
  <si>
    <t>776410811</t>
  </si>
  <si>
    <t>Demontáž soklíků nebo lišt pryžových nebo plastových</t>
  </si>
  <si>
    <t>1402759102</t>
  </si>
  <si>
    <t>https://podminky.urs.cz/item/CS_URS_2023_01/776410811</t>
  </si>
  <si>
    <t>1038,9</t>
  </si>
  <si>
    <t>776411111</t>
  </si>
  <si>
    <t>Montáž soklíků lepením obvodových, výšky do 80 mm</t>
  </si>
  <si>
    <t>837884814</t>
  </si>
  <si>
    <t>https://podminky.urs.cz/item/CS_URS_2023_01/776411111</t>
  </si>
  <si>
    <t>1.,2.,3. NP</t>
  </si>
  <si>
    <t>(12*5,2+7,5*2+4,1*9+5,5*4+7,5*4+45*4)*3</t>
  </si>
  <si>
    <t>33</t>
  </si>
  <si>
    <t>69751060a</t>
  </si>
  <si>
    <t>-922988448</t>
  </si>
  <si>
    <t>(23,3+27,2+33,5+22,9+21,3+14,5+2,1+18,4+19,5)*0,055</t>
  </si>
  <si>
    <t>(14,3+9,8+11+18,4+10,3+22+25+2,1+23,4+49,9)*0,055</t>
  </si>
  <si>
    <t>(31,7+23,3+31,7+22,9+21,3+2,2+12,7+21,3+14,1)*0,055</t>
  </si>
  <si>
    <t>(2,2+27,3+6,5+17,6+12,3+22+2,1+25+31,3+31,6+7+2,33)*0,055</t>
  </si>
  <si>
    <t>(19,5+32,3+34,3+2,2+22,9+22,5+11,8+14,1+2,1)*0,05</t>
  </si>
  <si>
    <t>(2,2+15,3+10,6+24,7+16,2+17,8+31,6+37,4+2,2+7,4+24,8)*0,05</t>
  </si>
  <si>
    <t>58,149*1,02 'Přepočtené koeficientem množství</t>
  </si>
  <si>
    <t>34</t>
  </si>
  <si>
    <t>776421711</t>
  </si>
  <si>
    <t>Montáž lišt vložení pásků z podlahoviny do lišt včetně nařezání</t>
  </si>
  <si>
    <t>-1884838486</t>
  </si>
  <si>
    <t>https://podminky.urs.cz/item/CS_URS_2023_01/776421711</t>
  </si>
  <si>
    <t>35</t>
  </si>
  <si>
    <t>69751204</t>
  </si>
  <si>
    <t>lišta kobercová 55x9mm</t>
  </si>
  <si>
    <t>-820090883</t>
  </si>
  <si>
    <t>1038,9*0,11 'Přepočtené koeficientem množství</t>
  </si>
  <si>
    <t>36</t>
  </si>
  <si>
    <t>998776102</t>
  </si>
  <si>
    <t>Přesun hmot pro podlahy povlakové stanovený z hmotnosti přesunovaného materiálu vodorovná dopravní vzdálenost do 50 m v objektech výšky přes 6 do 12 m</t>
  </si>
  <si>
    <t>183707577</t>
  </si>
  <si>
    <t>https://podminky.urs.cz/item/CS_URS_2023_01/998776102</t>
  </si>
  <si>
    <t>784</t>
  </si>
  <si>
    <t>Dokončovací práce - malby a tapety</t>
  </si>
  <si>
    <t>37</t>
  </si>
  <si>
    <t>784171001</t>
  </si>
  <si>
    <t>Olepování vnitřních ploch (materiál ve specifikaci) včetně pozdějšího odlepení páskou nebo fólií v místnostech výšky do 3,80 m</t>
  </si>
  <si>
    <t>1623811876</t>
  </si>
  <si>
    <t>https://podminky.urs.cz/item/CS_URS_2023_01/784171001</t>
  </si>
  <si>
    <t>700</t>
  </si>
  <si>
    <t>38</t>
  </si>
  <si>
    <t>58124840</t>
  </si>
  <si>
    <t>páska malířská z PVC a UV odolná (7 dnů) do š 50mm</t>
  </si>
  <si>
    <t>-92738133</t>
  </si>
  <si>
    <t>700*1,05 'Přepočtené koeficientem množství</t>
  </si>
  <si>
    <t>39</t>
  </si>
  <si>
    <t>784171101</t>
  </si>
  <si>
    <t>Zakrytí nemalovaných ploch (materiál ve specifikaci) včetně pozdějšího odkrytí podlah</t>
  </si>
  <si>
    <t>246343687</t>
  </si>
  <si>
    <t>https://podminky.urs.cz/item/CS_URS_2023_01/784171101</t>
  </si>
  <si>
    <t>540</t>
  </si>
  <si>
    <t>40</t>
  </si>
  <si>
    <t>28323151</t>
  </si>
  <si>
    <t>papír separační potažený PE fólií</t>
  </si>
  <si>
    <t>-360242293</t>
  </si>
  <si>
    <t>540*1,05 'Přepočtené koeficientem množství</t>
  </si>
  <si>
    <t>41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</si>
  <si>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</si>
  <si>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</si>
  <si>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-1024897630</t>
  </si>
  <si>
    <t>https://podminky.urs.cz/item/CS_URS_2023_01/784171121</t>
  </si>
  <si>
    <t>650</t>
  </si>
  <si>
    <t>42</t>
  </si>
  <si>
    <t>58124842</t>
  </si>
  <si>
    <t>fólie pro malířské potřeby zakrývací tl 7µ 4x5m</t>
  </si>
  <si>
    <t>1453818505</t>
  </si>
  <si>
    <t>650*1,05 'Přepočtené koeficientem množství</t>
  </si>
  <si>
    <t>OST</t>
  </si>
  <si>
    <t>Ostatní</t>
  </si>
  <si>
    <t>43</t>
  </si>
  <si>
    <t>OST01</t>
  </si>
  <si>
    <t>Montáž a osazení informační tabule ve vstupu, +připojení k elektroinstalaci</t>
  </si>
  <si>
    <t>soubor</t>
  </si>
  <si>
    <t>512</t>
  </si>
  <si>
    <t>-1666105363</t>
  </si>
  <si>
    <t>44</t>
  </si>
  <si>
    <t>OST02</t>
  </si>
  <si>
    <t>Dodávka a montáž nápisu před vstupem, osvětlené písmena Městský úřad Valašské Meziříčí</t>
  </si>
  <si>
    <t>-915155380</t>
  </si>
  <si>
    <t>45</t>
  </si>
  <si>
    <t>OST03</t>
  </si>
  <si>
    <t>Stěhování nábytku, pro malování a stavební úpravy špalet</t>
  </si>
  <si>
    <t>777624505</t>
  </si>
  <si>
    <t>1.-3.NP</t>
  </si>
  <si>
    <t>46 kanceláří</t>
  </si>
  <si>
    <t>46*8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</si>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</sst>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2651112" TargetMode="External" /><Relationship Id="rId2" Type="http://schemas.openxmlformats.org/officeDocument/2006/relationships/hyperlink" Target="https://podminky.urs.cz/item/CS_URS_2023_01/181311103" TargetMode="External" /><Relationship Id="rId3" Type="http://schemas.openxmlformats.org/officeDocument/2006/relationships/hyperlink" Target="https://podminky.urs.cz/item/CS_URS_2023_01/181411131" TargetMode="External" /><Relationship Id="rId4" Type="http://schemas.openxmlformats.org/officeDocument/2006/relationships/hyperlink" Target="https://podminky.urs.cz/item/CS_URS_2023_01/949101111" TargetMode="External" /><Relationship Id="rId5" Type="http://schemas.openxmlformats.org/officeDocument/2006/relationships/hyperlink" Target="https://podminky.urs.cz/item/CS_URS_2023_01/997013501" TargetMode="External" /><Relationship Id="rId6" Type="http://schemas.openxmlformats.org/officeDocument/2006/relationships/hyperlink" Target="https://podminky.urs.cz/item/CS_URS_2023_01/997013509" TargetMode="External" /><Relationship Id="rId7" Type="http://schemas.openxmlformats.org/officeDocument/2006/relationships/hyperlink" Target="https://podminky.urs.cz/item/CS_URS_2023_01/997013631" TargetMode="External" /><Relationship Id="rId8" Type="http://schemas.openxmlformats.org/officeDocument/2006/relationships/hyperlink" Target="https://podminky.urs.cz/item/CS_URS_2023_01/998231411" TargetMode="External" /><Relationship Id="rId9" Type="http://schemas.openxmlformats.org/officeDocument/2006/relationships/hyperlink" Target="https://podminky.urs.cz/item/CS_URS_2023_01/763111311" TargetMode="External" /><Relationship Id="rId10" Type="http://schemas.openxmlformats.org/officeDocument/2006/relationships/hyperlink" Target="https://podminky.urs.cz/item/CS_URS_2023_01/763111811" TargetMode="External" /><Relationship Id="rId11" Type="http://schemas.openxmlformats.org/officeDocument/2006/relationships/hyperlink" Target="https://podminky.urs.cz/item/CS_URS_2023_01/763181311" TargetMode="External" /><Relationship Id="rId12" Type="http://schemas.openxmlformats.org/officeDocument/2006/relationships/hyperlink" Target="https://podminky.urs.cz/item/CS_URS_2023_01/998763302" TargetMode="External" /><Relationship Id="rId13" Type="http://schemas.openxmlformats.org/officeDocument/2006/relationships/hyperlink" Target="https://podminky.urs.cz/item/CS_URS_2023_01/764001861" TargetMode="External" /><Relationship Id="rId14" Type="http://schemas.openxmlformats.org/officeDocument/2006/relationships/hyperlink" Target="https://podminky.urs.cz/item/CS_URS_2023_01/764211405" TargetMode="External" /><Relationship Id="rId15" Type="http://schemas.openxmlformats.org/officeDocument/2006/relationships/hyperlink" Target="https://podminky.urs.cz/item/CS_URS_2023_01/998764102" TargetMode="External" /><Relationship Id="rId16" Type="http://schemas.openxmlformats.org/officeDocument/2006/relationships/hyperlink" Target="https://podminky.urs.cz/item/CS_URS_2023_01/766660001" TargetMode="External" /><Relationship Id="rId17" Type="http://schemas.openxmlformats.org/officeDocument/2006/relationships/hyperlink" Target="https://podminky.urs.cz/item/CS_URS_2023_01/998766102" TargetMode="External" /><Relationship Id="rId18" Type="http://schemas.openxmlformats.org/officeDocument/2006/relationships/hyperlink" Target="https://podminky.urs.cz/item/CS_URS_2023_01/776111111" TargetMode="External" /><Relationship Id="rId19" Type="http://schemas.openxmlformats.org/officeDocument/2006/relationships/hyperlink" Target="https://podminky.urs.cz/item/CS_URS_2023_01/776111116" TargetMode="External" /><Relationship Id="rId20" Type="http://schemas.openxmlformats.org/officeDocument/2006/relationships/hyperlink" Target="https://podminky.urs.cz/item/CS_URS_2023_01/776111311" TargetMode="External" /><Relationship Id="rId21" Type="http://schemas.openxmlformats.org/officeDocument/2006/relationships/hyperlink" Target="https://podminky.urs.cz/item/CS_URS_2023_01/776121321" TargetMode="External" /><Relationship Id="rId22" Type="http://schemas.openxmlformats.org/officeDocument/2006/relationships/hyperlink" Target="https://podminky.urs.cz/item/CS_URS_2023_01/776141122" TargetMode="External" /><Relationship Id="rId23" Type="http://schemas.openxmlformats.org/officeDocument/2006/relationships/hyperlink" Target="https://podminky.urs.cz/item/CS_URS_2023_01/776201811" TargetMode="External" /><Relationship Id="rId24" Type="http://schemas.openxmlformats.org/officeDocument/2006/relationships/hyperlink" Target="https://podminky.urs.cz/item/CS_URS_2023_01/776211111" TargetMode="External" /><Relationship Id="rId25" Type="http://schemas.openxmlformats.org/officeDocument/2006/relationships/hyperlink" Target="https://podminky.urs.cz/item/CS_URS_2023_01/776410811" TargetMode="External" /><Relationship Id="rId26" Type="http://schemas.openxmlformats.org/officeDocument/2006/relationships/hyperlink" Target="https://podminky.urs.cz/item/CS_URS_2023_01/776411111" TargetMode="External" /><Relationship Id="rId27" Type="http://schemas.openxmlformats.org/officeDocument/2006/relationships/hyperlink" Target="https://podminky.urs.cz/item/CS_URS_2023_01/776421711" TargetMode="External" /><Relationship Id="rId28" Type="http://schemas.openxmlformats.org/officeDocument/2006/relationships/hyperlink" Target="https://podminky.urs.cz/item/CS_URS_2023_01/998776102" TargetMode="External" /><Relationship Id="rId29" Type="http://schemas.openxmlformats.org/officeDocument/2006/relationships/hyperlink" Target="https://podminky.urs.cz/item/CS_URS_2023_01/784171001" TargetMode="External" /><Relationship Id="rId30" Type="http://schemas.openxmlformats.org/officeDocument/2006/relationships/hyperlink" Target="https://podminky.urs.cz/item/CS_URS_2023_01/784171101" TargetMode="External" /><Relationship Id="rId31" Type="http://schemas.openxmlformats.org/officeDocument/2006/relationships/hyperlink" Target="https://podminky.urs.cz/item/CS_URS_2023_01/784171121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N8262023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Výměna podlahových krytin a práce související na objektu úřadu Města Valašské Meziříčí,ul.Soudní 1221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12. 1. 2023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Valašské Meziříčí, Soudní 221,VM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Achitektonicko stave...'!J30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'01 - Achitektonicko stave...'!P91</f>
        <v>0</v>
      </c>
      <c r="AV55" s="121">
        <f>'01 - Achitektonicko stave...'!J33</f>
        <v>0</v>
      </c>
      <c r="AW55" s="121">
        <f>'01 - Achitektonicko stave...'!J34</f>
        <v>0</v>
      </c>
      <c r="AX55" s="121">
        <f>'01 - Achitektonicko stave...'!J35</f>
        <v>0</v>
      </c>
      <c r="AY55" s="121">
        <f>'01 - Achitektonicko stave...'!J36</f>
        <v>0</v>
      </c>
      <c r="AZ55" s="121">
        <f>'01 - Achitektonicko stave...'!F33</f>
        <v>0</v>
      </c>
      <c r="BA55" s="121">
        <f>'01 - Achitektonicko stave...'!F34</f>
        <v>0</v>
      </c>
      <c r="BB55" s="121">
        <f>'01 - Achitektonicko stave...'!F35</f>
        <v>0</v>
      </c>
      <c r="BC55" s="121">
        <f>'01 - Achitektonicko stave...'!F36</f>
        <v>0</v>
      </c>
      <c r="BD55" s="123">
        <f>'01 - Achitektonicko stave...'!F37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Achitektonicko stav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80</v>
      </c>
    </row>
    <row r="4" spans="2:46" s="1" customFormat="1" ht="24.95" customHeight="1">
      <c r="B4" s="21"/>
      <c r="D4" s="127" t="s">
        <v>81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Výměna podlahových krytin a práce související na objektu úřadu Města Valašské Meziříčí,ul.Soudní 1221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82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83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12. 1. 2023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28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33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28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34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36</v>
      </c>
      <c r="E30" s="39"/>
      <c r="F30" s="39"/>
      <c r="G30" s="39"/>
      <c r="H30" s="39"/>
      <c r="I30" s="39"/>
      <c r="J30" s="141">
        <f>ROUND(J91,2)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38</v>
      </c>
      <c r="G32" s="39"/>
      <c r="H32" s="39"/>
      <c r="I32" s="142" t="s">
        <v>37</v>
      </c>
      <c r="J32" s="142" t="s">
        <v>39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40</v>
      </c>
      <c r="E33" s="129" t="s">
        <v>41</v>
      </c>
      <c r="F33" s="144">
        <f>ROUND((SUM(BE91:BE346)),2)</f>
        <v>0</v>
      </c>
      <c r="G33" s="39"/>
      <c r="H33" s="39"/>
      <c r="I33" s="145">
        <v>0.21</v>
      </c>
      <c r="J33" s="144">
        <f>ROUND(((SUM(BE91:BE346))*I33),2)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42</v>
      </c>
      <c r="F34" s="144">
        <f>ROUND((SUM(BF91:BF346)),2)</f>
        <v>0</v>
      </c>
      <c r="G34" s="39"/>
      <c r="H34" s="39"/>
      <c r="I34" s="145">
        <v>0.15</v>
      </c>
      <c r="J34" s="144">
        <f>ROUND(((SUM(BF91:BF346))*I34),2)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43</v>
      </c>
      <c r="F35" s="144">
        <f>ROUND((SUM(BG91:BG346)),2)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44</v>
      </c>
      <c r="F36" s="144">
        <f>ROUND((SUM(BH91:BH346)),2)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45</v>
      </c>
      <c r="F37" s="144">
        <f>ROUND((SUM(BI91:BI346)),2)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46</v>
      </c>
      <c r="E39" s="148"/>
      <c r="F39" s="148"/>
      <c r="G39" s="149" t="s">
        <v>47</v>
      </c>
      <c r="H39" s="150" t="s">
        <v>48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84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Výměna podlahových krytin a práce související na objektu úřadu Města Valašské Meziříčí,ul.Soudní 1221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82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Achitektonicko stavební řešení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12. 1. 2023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Valašské Meziříčí, Soudní 221,VM</v>
      </c>
      <c r="G54" s="41"/>
      <c r="H54" s="41"/>
      <c r="I54" s="33" t="s">
        <v>31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85</v>
      </c>
      <c r="D57" s="159"/>
      <c r="E57" s="159"/>
      <c r="F57" s="159"/>
      <c r="G57" s="159"/>
      <c r="H57" s="159"/>
      <c r="I57" s="159"/>
      <c r="J57" s="160" t="s">
        <v>86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68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87</v>
      </c>
    </row>
    <row r="60" spans="1:31" s="9" customFormat="1" ht="24.95" customHeight="1">
      <c r="A60" s="9"/>
      <c r="B60" s="162"/>
      <c r="C60" s="163"/>
      <c r="D60" s="164" t="s">
        <v>88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89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90</v>
      </c>
      <c r="E62" s="171"/>
      <c r="F62" s="171"/>
      <c r="G62" s="171"/>
      <c r="H62" s="171"/>
      <c r="I62" s="171"/>
      <c r="J62" s="172">
        <f>J139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91</v>
      </c>
      <c r="E63" s="171"/>
      <c r="F63" s="171"/>
      <c r="G63" s="171"/>
      <c r="H63" s="171"/>
      <c r="I63" s="171"/>
      <c r="J63" s="172">
        <f>J145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92</v>
      </c>
      <c r="E64" s="171"/>
      <c r="F64" s="171"/>
      <c r="G64" s="171"/>
      <c r="H64" s="171"/>
      <c r="I64" s="171"/>
      <c r="J64" s="172">
        <f>J155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93</v>
      </c>
      <c r="E65" s="165"/>
      <c r="F65" s="165"/>
      <c r="G65" s="165"/>
      <c r="H65" s="165"/>
      <c r="I65" s="165"/>
      <c r="J65" s="166">
        <f>J158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94</v>
      </c>
      <c r="E66" s="171"/>
      <c r="F66" s="171"/>
      <c r="G66" s="171"/>
      <c r="H66" s="171"/>
      <c r="I66" s="171"/>
      <c r="J66" s="172">
        <f>J159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95</v>
      </c>
      <c r="E67" s="171"/>
      <c r="F67" s="171"/>
      <c r="G67" s="171"/>
      <c r="H67" s="171"/>
      <c r="I67" s="171"/>
      <c r="J67" s="172">
        <f>J181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96</v>
      </c>
      <c r="E68" s="171"/>
      <c r="F68" s="171"/>
      <c r="G68" s="171"/>
      <c r="H68" s="171"/>
      <c r="I68" s="171"/>
      <c r="J68" s="172">
        <f>J197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8"/>
      <c r="C69" s="169"/>
      <c r="D69" s="170" t="s">
        <v>97</v>
      </c>
      <c r="E69" s="171"/>
      <c r="F69" s="171"/>
      <c r="G69" s="171"/>
      <c r="H69" s="171"/>
      <c r="I69" s="171"/>
      <c r="J69" s="172">
        <f>J209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98</v>
      </c>
      <c r="E70" s="171"/>
      <c r="F70" s="171"/>
      <c r="G70" s="171"/>
      <c r="H70" s="171"/>
      <c r="I70" s="171"/>
      <c r="J70" s="172">
        <f>J310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2"/>
      <c r="C71" s="163"/>
      <c r="D71" s="164" t="s">
        <v>99</v>
      </c>
      <c r="E71" s="165"/>
      <c r="F71" s="165"/>
      <c r="G71" s="165"/>
      <c r="H71" s="165"/>
      <c r="I71" s="165"/>
      <c r="J71" s="166">
        <f>J335</f>
        <v>0</v>
      </c>
      <c r="K71" s="163"/>
      <c r="L71" s="16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100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57" t="str">
        <f>E7</f>
        <v>Výměna podlahových krytin a práce související na objektu úřadu Města Valašské Meziříčí,ul.Soudní 1221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82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01 - Achitektonicko stavební řešení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12. 1. 2023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Valašské Meziříčí, Soudní 221,VM</v>
      </c>
      <c r="G87" s="41"/>
      <c r="H87" s="41"/>
      <c r="I87" s="33" t="s">
        <v>31</v>
      </c>
      <c r="J87" s="37" t="str">
        <f>E21</f>
        <v xml:space="preserve"> 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33</v>
      </c>
      <c r="J88" s="37" t="str">
        <f>E24</f>
        <v xml:space="preserve"> 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4"/>
      <c r="B90" s="175"/>
      <c r="C90" s="176" t="s">
        <v>101</v>
      </c>
      <c r="D90" s="177" t="s">
        <v>55</v>
      </c>
      <c r="E90" s="177" t="s">
        <v>51</v>
      </c>
      <c r="F90" s="177" t="s">
        <v>52</v>
      </c>
      <c r="G90" s="177" t="s">
        <v>102</v>
      </c>
      <c r="H90" s="177" t="s">
        <v>103</v>
      </c>
      <c r="I90" s="177" t="s">
        <v>104</v>
      </c>
      <c r="J90" s="177" t="s">
        <v>86</v>
      </c>
      <c r="K90" s="178" t="s">
        <v>105</v>
      </c>
      <c r="L90" s="179"/>
      <c r="M90" s="93" t="s">
        <v>19</v>
      </c>
      <c r="N90" s="94" t="s">
        <v>40</v>
      </c>
      <c r="O90" s="94" t="s">
        <v>106</v>
      </c>
      <c r="P90" s="94" t="s">
        <v>107</v>
      </c>
      <c r="Q90" s="94" t="s">
        <v>108</v>
      </c>
      <c r="R90" s="94" t="s">
        <v>109</v>
      </c>
      <c r="S90" s="94" t="s">
        <v>110</v>
      </c>
      <c r="T90" s="95" t="s">
        <v>111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9"/>
      <c r="B91" s="40"/>
      <c r="C91" s="100" t="s">
        <v>112</v>
      </c>
      <c r="D91" s="41"/>
      <c r="E91" s="41"/>
      <c r="F91" s="41"/>
      <c r="G91" s="41"/>
      <c r="H91" s="41"/>
      <c r="I91" s="41"/>
      <c r="J91" s="180">
        <f>BK91</f>
        <v>0</v>
      </c>
      <c r="K91" s="41"/>
      <c r="L91" s="45"/>
      <c r="M91" s="96"/>
      <c r="N91" s="181"/>
      <c r="O91" s="97"/>
      <c r="P91" s="182">
        <f>P92+P158+P335</f>
        <v>0</v>
      </c>
      <c r="Q91" s="97"/>
      <c r="R91" s="182">
        <f>R92+R158+R335</f>
        <v>88.3471021</v>
      </c>
      <c r="S91" s="97"/>
      <c r="T91" s="183">
        <f>T92+T158+T335</f>
        <v>4.415861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69</v>
      </c>
      <c r="AU91" s="18" t="s">
        <v>87</v>
      </c>
      <c r="BK91" s="184">
        <f>BK92+BK158+BK335</f>
        <v>0</v>
      </c>
    </row>
    <row r="92" spans="1:63" s="12" customFormat="1" ht="25.9" customHeight="1">
      <c r="A92" s="12"/>
      <c r="B92" s="185"/>
      <c r="C92" s="186"/>
      <c r="D92" s="187" t="s">
        <v>69</v>
      </c>
      <c r="E92" s="188" t="s">
        <v>113</v>
      </c>
      <c r="F92" s="188" t="s">
        <v>114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P93+P139+P145+P155</f>
        <v>0</v>
      </c>
      <c r="Q92" s="193"/>
      <c r="R92" s="194">
        <f>R93+R139+R145+R155</f>
        <v>76.2091984</v>
      </c>
      <c r="S92" s="193"/>
      <c r="T92" s="195">
        <f>T93+T139+T145+T155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78</v>
      </c>
      <c r="AT92" s="197" t="s">
        <v>69</v>
      </c>
      <c r="AU92" s="197" t="s">
        <v>70</v>
      </c>
      <c r="AY92" s="196" t="s">
        <v>115</v>
      </c>
      <c r="BK92" s="198">
        <f>BK93+BK139+BK145+BK155</f>
        <v>0</v>
      </c>
    </row>
    <row r="93" spans="1:63" s="12" customFormat="1" ht="22.8" customHeight="1">
      <c r="A93" s="12"/>
      <c r="B93" s="185"/>
      <c r="C93" s="186"/>
      <c r="D93" s="187" t="s">
        <v>69</v>
      </c>
      <c r="E93" s="199" t="s">
        <v>78</v>
      </c>
      <c r="F93" s="199" t="s">
        <v>116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SUM(P94:P138)</f>
        <v>0</v>
      </c>
      <c r="Q93" s="193"/>
      <c r="R93" s="194">
        <f>SUM(R94:R138)</f>
        <v>76.20508000000001</v>
      </c>
      <c r="S93" s="193"/>
      <c r="T93" s="195">
        <f>SUM(T94:T138)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78</v>
      </c>
      <c r="AT93" s="197" t="s">
        <v>69</v>
      </c>
      <c r="AU93" s="197" t="s">
        <v>78</v>
      </c>
      <c r="AY93" s="196" t="s">
        <v>115</v>
      </c>
      <c r="BK93" s="198">
        <f>SUM(BK94:BK138)</f>
        <v>0</v>
      </c>
    </row>
    <row r="94" spans="1:65" s="2" customFormat="1" ht="37.8" customHeight="1">
      <c r="A94" s="39"/>
      <c r="B94" s="40"/>
      <c r="C94" s="201" t="s">
        <v>78</v>
      </c>
      <c r="D94" s="201" t="s">
        <v>117</v>
      </c>
      <c r="E94" s="202" t="s">
        <v>118</v>
      </c>
      <c r="F94" s="203" t="s">
        <v>119</v>
      </c>
      <c r="G94" s="204" t="s">
        <v>120</v>
      </c>
      <c r="H94" s="205">
        <v>38.1</v>
      </c>
      <c r="I94" s="206"/>
      <c r="J94" s="207">
        <f>ROUND(I94*H94,2)</f>
        <v>0</v>
      </c>
      <c r="K94" s="203" t="s">
        <v>121</v>
      </c>
      <c r="L94" s="45"/>
      <c r="M94" s="208" t="s">
        <v>19</v>
      </c>
      <c r="N94" s="209" t="s">
        <v>41</v>
      </c>
      <c r="O94" s="8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2" t="s">
        <v>122</v>
      </c>
      <c r="AT94" s="212" t="s">
        <v>117</v>
      </c>
      <c r="AU94" s="212" t="s">
        <v>80</v>
      </c>
      <c r="AY94" s="18" t="s">
        <v>115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8" t="s">
        <v>78</v>
      </c>
      <c r="BK94" s="213">
        <f>ROUND(I94*H94,2)</f>
        <v>0</v>
      </c>
      <c r="BL94" s="18" t="s">
        <v>122</v>
      </c>
      <c r="BM94" s="212" t="s">
        <v>123</v>
      </c>
    </row>
    <row r="95" spans="1:47" s="2" customFormat="1" ht="12">
      <c r="A95" s="39"/>
      <c r="B95" s="40"/>
      <c r="C95" s="41"/>
      <c r="D95" s="214" t="s">
        <v>124</v>
      </c>
      <c r="E95" s="41"/>
      <c r="F95" s="215" t="s">
        <v>125</v>
      </c>
      <c r="G95" s="41"/>
      <c r="H95" s="41"/>
      <c r="I95" s="216"/>
      <c r="J95" s="41"/>
      <c r="K95" s="41"/>
      <c r="L95" s="45"/>
      <c r="M95" s="217"/>
      <c r="N95" s="218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124</v>
      </c>
      <c r="AU95" s="18" t="s">
        <v>80</v>
      </c>
    </row>
    <row r="96" spans="1:51" s="13" customFormat="1" ht="12">
      <c r="A96" s="13"/>
      <c r="B96" s="219"/>
      <c r="C96" s="220"/>
      <c r="D96" s="221" t="s">
        <v>126</v>
      </c>
      <c r="E96" s="222" t="s">
        <v>19</v>
      </c>
      <c r="F96" s="223" t="s">
        <v>127</v>
      </c>
      <c r="G96" s="220"/>
      <c r="H96" s="222" t="s">
        <v>19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126</v>
      </c>
      <c r="AU96" s="229" t="s">
        <v>80</v>
      </c>
      <c r="AV96" s="13" t="s">
        <v>78</v>
      </c>
      <c r="AW96" s="13" t="s">
        <v>32</v>
      </c>
      <c r="AX96" s="13" t="s">
        <v>70</v>
      </c>
      <c r="AY96" s="229" t="s">
        <v>115</v>
      </c>
    </row>
    <row r="97" spans="1:51" s="13" customFormat="1" ht="12">
      <c r="A97" s="13"/>
      <c r="B97" s="219"/>
      <c r="C97" s="220"/>
      <c r="D97" s="221" t="s">
        <v>126</v>
      </c>
      <c r="E97" s="222" t="s">
        <v>19</v>
      </c>
      <c r="F97" s="223" t="s">
        <v>128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126</v>
      </c>
      <c r="AU97" s="229" t="s">
        <v>80</v>
      </c>
      <c r="AV97" s="13" t="s">
        <v>78</v>
      </c>
      <c r="AW97" s="13" t="s">
        <v>32</v>
      </c>
      <c r="AX97" s="13" t="s">
        <v>70</v>
      </c>
      <c r="AY97" s="229" t="s">
        <v>115</v>
      </c>
    </row>
    <row r="98" spans="1:51" s="14" customFormat="1" ht="12">
      <c r="A98" s="14"/>
      <c r="B98" s="230"/>
      <c r="C98" s="231"/>
      <c r="D98" s="221" t="s">
        <v>126</v>
      </c>
      <c r="E98" s="232" t="s">
        <v>19</v>
      </c>
      <c r="F98" s="233" t="s">
        <v>129</v>
      </c>
      <c r="G98" s="231"/>
      <c r="H98" s="234">
        <v>22.95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126</v>
      </c>
      <c r="AU98" s="240" t="s">
        <v>80</v>
      </c>
      <c r="AV98" s="14" t="s">
        <v>80</v>
      </c>
      <c r="AW98" s="14" t="s">
        <v>32</v>
      </c>
      <c r="AX98" s="14" t="s">
        <v>70</v>
      </c>
      <c r="AY98" s="240" t="s">
        <v>115</v>
      </c>
    </row>
    <row r="99" spans="1:51" s="13" customFormat="1" ht="12">
      <c r="A99" s="13"/>
      <c r="B99" s="219"/>
      <c r="C99" s="220"/>
      <c r="D99" s="221" t="s">
        <v>126</v>
      </c>
      <c r="E99" s="222" t="s">
        <v>19</v>
      </c>
      <c r="F99" s="223" t="s">
        <v>130</v>
      </c>
      <c r="G99" s="220"/>
      <c r="H99" s="222" t="s">
        <v>19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126</v>
      </c>
      <c r="AU99" s="229" t="s">
        <v>80</v>
      </c>
      <c r="AV99" s="13" t="s">
        <v>78</v>
      </c>
      <c r="AW99" s="13" t="s">
        <v>32</v>
      </c>
      <c r="AX99" s="13" t="s">
        <v>70</v>
      </c>
      <c r="AY99" s="229" t="s">
        <v>115</v>
      </c>
    </row>
    <row r="100" spans="1:51" s="14" customFormat="1" ht="12">
      <c r="A100" s="14"/>
      <c r="B100" s="230"/>
      <c r="C100" s="231"/>
      <c r="D100" s="221" t="s">
        <v>126</v>
      </c>
      <c r="E100" s="232" t="s">
        <v>19</v>
      </c>
      <c r="F100" s="233" t="s">
        <v>131</v>
      </c>
      <c r="G100" s="231"/>
      <c r="H100" s="234">
        <v>6.75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126</v>
      </c>
      <c r="AU100" s="240" t="s">
        <v>80</v>
      </c>
      <c r="AV100" s="14" t="s">
        <v>80</v>
      </c>
      <c r="AW100" s="14" t="s">
        <v>32</v>
      </c>
      <c r="AX100" s="14" t="s">
        <v>70</v>
      </c>
      <c r="AY100" s="240" t="s">
        <v>115</v>
      </c>
    </row>
    <row r="101" spans="1:51" s="14" customFormat="1" ht="12">
      <c r="A101" s="14"/>
      <c r="B101" s="230"/>
      <c r="C101" s="231"/>
      <c r="D101" s="221" t="s">
        <v>126</v>
      </c>
      <c r="E101" s="232" t="s">
        <v>19</v>
      </c>
      <c r="F101" s="233" t="s">
        <v>132</v>
      </c>
      <c r="G101" s="231"/>
      <c r="H101" s="234">
        <v>8.4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126</v>
      </c>
      <c r="AU101" s="240" t="s">
        <v>80</v>
      </c>
      <c r="AV101" s="14" t="s">
        <v>80</v>
      </c>
      <c r="AW101" s="14" t="s">
        <v>32</v>
      </c>
      <c r="AX101" s="14" t="s">
        <v>70</v>
      </c>
      <c r="AY101" s="240" t="s">
        <v>115</v>
      </c>
    </row>
    <row r="102" spans="1:51" s="15" customFormat="1" ht="12">
      <c r="A102" s="15"/>
      <c r="B102" s="241"/>
      <c r="C102" s="242"/>
      <c r="D102" s="221" t="s">
        <v>126</v>
      </c>
      <c r="E102" s="243" t="s">
        <v>19</v>
      </c>
      <c r="F102" s="244" t="s">
        <v>133</v>
      </c>
      <c r="G102" s="242"/>
      <c r="H102" s="245">
        <v>38.1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1" t="s">
        <v>126</v>
      </c>
      <c r="AU102" s="251" t="s">
        <v>80</v>
      </c>
      <c r="AV102" s="15" t="s">
        <v>122</v>
      </c>
      <c r="AW102" s="15" t="s">
        <v>32</v>
      </c>
      <c r="AX102" s="15" t="s">
        <v>78</v>
      </c>
      <c r="AY102" s="251" t="s">
        <v>115</v>
      </c>
    </row>
    <row r="103" spans="1:65" s="2" customFormat="1" ht="16.5" customHeight="1">
      <c r="A103" s="39"/>
      <c r="B103" s="40"/>
      <c r="C103" s="252" t="s">
        <v>80</v>
      </c>
      <c r="D103" s="252" t="s">
        <v>134</v>
      </c>
      <c r="E103" s="253" t="s">
        <v>135</v>
      </c>
      <c r="F103" s="254" t="s">
        <v>136</v>
      </c>
      <c r="G103" s="255" t="s">
        <v>137</v>
      </c>
      <c r="H103" s="256">
        <v>76.2</v>
      </c>
      <c r="I103" s="257"/>
      <c r="J103" s="258">
        <f>ROUND(I103*H103,2)</f>
        <v>0</v>
      </c>
      <c r="K103" s="254" t="s">
        <v>121</v>
      </c>
      <c r="L103" s="259"/>
      <c r="M103" s="260" t="s">
        <v>19</v>
      </c>
      <c r="N103" s="261" t="s">
        <v>41</v>
      </c>
      <c r="O103" s="85"/>
      <c r="P103" s="210">
        <f>O103*H103</f>
        <v>0</v>
      </c>
      <c r="Q103" s="210">
        <v>1</v>
      </c>
      <c r="R103" s="210">
        <f>Q103*H103</f>
        <v>76.2</v>
      </c>
      <c r="S103" s="210">
        <v>0</v>
      </c>
      <c r="T103" s="211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2" t="s">
        <v>138</v>
      </c>
      <c r="AT103" s="212" t="s">
        <v>134</v>
      </c>
      <c r="AU103" s="212" t="s">
        <v>80</v>
      </c>
      <c r="AY103" s="18" t="s">
        <v>115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8" t="s">
        <v>78</v>
      </c>
      <c r="BK103" s="213">
        <f>ROUND(I103*H103,2)</f>
        <v>0</v>
      </c>
      <c r="BL103" s="18" t="s">
        <v>122</v>
      </c>
      <c r="BM103" s="212" t="s">
        <v>139</v>
      </c>
    </row>
    <row r="104" spans="1:51" s="13" customFormat="1" ht="12">
      <c r="A104" s="13"/>
      <c r="B104" s="219"/>
      <c r="C104" s="220"/>
      <c r="D104" s="221" t="s">
        <v>126</v>
      </c>
      <c r="E104" s="222" t="s">
        <v>19</v>
      </c>
      <c r="F104" s="223" t="s">
        <v>127</v>
      </c>
      <c r="G104" s="220"/>
      <c r="H104" s="222" t="s">
        <v>19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126</v>
      </c>
      <c r="AU104" s="229" t="s">
        <v>80</v>
      </c>
      <c r="AV104" s="13" t="s">
        <v>78</v>
      </c>
      <c r="AW104" s="13" t="s">
        <v>32</v>
      </c>
      <c r="AX104" s="13" t="s">
        <v>70</v>
      </c>
      <c r="AY104" s="229" t="s">
        <v>115</v>
      </c>
    </row>
    <row r="105" spans="1:51" s="13" customFormat="1" ht="12">
      <c r="A105" s="13"/>
      <c r="B105" s="219"/>
      <c r="C105" s="220"/>
      <c r="D105" s="221" t="s">
        <v>126</v>
      </c>
      <c r="E105" s="222" t="s">
        <v>19</v>
      </c>
      <c r="F105" s="223" t="s">
        <v>128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126</v>
      </c>
      <c r="AU105" s="229" t="s">
        <v>80</v>
      </c>
      <c r="AV105" s="13" t="s">
        <v>78</v>
      </c>
      <c r="AW105" s="13" t="s">
        <v>32</v>
      </c>
      <c r="AX105" s="13" t="s">
        <v>70</v>
      </c>
      <c r="AY105" s="229" t="s">
        <v>115</v>
      </c>
    </row>
    <row r="106" spans="1:51" s="14" customFormat="1" ht="12">
      <c r="A106" s="14"/>
      <c r="B106" s="230"/>
      <c r="C106" s="231"/>
      <c r="D106" s="221" t="s">
        <v>126</v>
      </c>
      <c r="E106" s="232" t="s">
        <v>19</v>
      </c>
      <c r="F106" s="233" t="s">
        <v>129</v>
      </c>
      <c r="G106" s="231"/>
      <c r="H106" s="234">
        <v>22.95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126</v>
      </c>
      <c r="AU106" s="240" t="s">
        <v>80</v>
      </c>
      <c r="AV106" s="14" t="s">
        <v>80</v>
      </c>
      <c r="AW106" s="14" t="s">
        <v>32</v>
      </c>
      <c r="AX106" s="14" t="s">
        <v>70</v>
      </c>
      <c r="AY106" s="240" t="s">
        <v>115</v>
      </c>
    </row>
    <row r="107" spans="1:51" s="13" customFormat="1" ht="12">
      <c r="A107" s="13"/>
      <c r="B107" s="219"/>
      <c r="C107" s="220"/>
      <c r="D107" s="221" t="s">
        <v>126</v>
      </c>
      <c r="E107" s="222" t="s">
        <v>19</v>
      </c>
      <c r="F107" s="223" t="s">
        <v>130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126</v>
      </c>
      <c r="AU107" s="229" t="s">
        <v>80</v>
      </c>
      <c r="AV107" s="13" t="s">
        <v>78</v>
      </c>
      <c r="AW107" s="13" t="s">
        <v>32</v>
      </c>
      <c r="AX107" s="13" t="s">
        <v>70</v>
      </c>
      <c r="AY107" s="229" t="s">
        <v>115</v>
      </c>
    </row>
    <row r="108" spans="1:51" s="14" customFormat="1" ht="12">
      <c r="A108" s="14"/>
      <c r="B108" s="230"/>
      <c r="C108" s="231"/>
      <c r="D108" s="221" t="s">
        <v>126</v>
      </c>
      <c r="E108" s="232" t="s">
        <v>19</v>
      </c>
      <c r="F108" s="233" t="s">
        <v>131</v>
      </c>
      <c r="G108" s="231"/>
      <c r="H108" s="234">
        <v>6.75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126</v>
      </c>
      <c r="AU108" s="240" t="s">
        <v>80</v>
      </c>
      <c r="AV108" s="14" t="s">
        <v>80</v>
      </c>
      <c r="AW108" s="14" t="s">
        <v>32</v>
      </c>
      <c r="AX108" s="14" t="s">
        <v>70</v>
      </c>
      <c r="AY108" s="240" t="s">
        <v>115</v>
      </c>
    </row>
    <row r="109" spans="1:51" s="14" customFormat="1" ht="12">
      <c r="A109" s="14"/>
      <c r="B109" s="230"/>
      <c r="C109" s="231"/>
      <c r="D109" s="221" t="s">
        <v>126</v>
      </c>
      <c r="E109" s="232" t="s">
        <v>19</v>
      </c>
      <c r="F109" s="233" t="s">
        <v>132</v>
      </c>
      <c r="G109" s="231"/>
      <c r="H109" s="234">
        <v>8.4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126</v>
      </c>
      <c r="AU109" s="240" t="s">
        <v>80</v>
      </c>
      <c r="AV109" s="14" t="s">
        <v>80</v>
      </c>
      <c r="AW109" s="14" t="s">
        <v>32</v>
      </c>
      <c r="AX109" s="14" t="s">
        <v>70</v>
      </c>
      <c r="AY109" s="240" t="s">
        <v>115</v>
      </c>
    </row>
    <row r="110" spans="1:51" s="15" customFormat="1" ht="12">
      <c r="A110" s="15"/>
      <c r="B110" s="241"/>
      <c r="C110" s="242"/>
      <c r="D110" s="221" t="s">
        <v>126</v>
      </c>
      <c r="E110" s="243" t="s">
        <v>19</v>
      </c>
      <c r="F110" s="244" t="s">
        <v>133</v>
      </c>
      <c r="G110" s="242"/>
      <c r="H110" s="245">
        <v>38.1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1" t="s">
        <v>126</v>
      </c>
      <c r="AU110" s="251" t="s">
        <v>80</v>
      </c>
      <c r="AV110" s="15" t="s">
        <v>122</v>
      </c>
      <c r="AW110" s="15" t="s">
        <v>32</v>
      </c>
      <c r="AX110" s="15" t="s">
        <v>78</v>
      </c>
      <c r="AY110" s="251" t="s">
        <v>115</v>
      </c>
    </row>
    <row r="111" spans="1:51" s="14" customFormat="1" ht="12">
      <c r="A111" s="14"/>
      <c r="B111" s="230"/>
      <c r="C111" s="231"/>
      <c r="D111" s="221" t="s">
        <v>126</v>
      </c>
      <c r="E111" s="231"/>
      <c r="F111" s="233" t="s">
        <v>140</v>
      </c>
      <c r="G111" s="231"/>
      <c r="H111" s="234">
        <v>76.2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126</v>
      </c>
      <c r="AU111" s="240" t="s">
        <v>80</v>
      </c>
      <c r="AV111" s="14" t="s">
        <v>80</v>
      </c>
      <c r="AW111" s="14" t="s">
        <v>4</v>
      </c>
      <c r="AX111" s="14" t="s">
        <v>78</v>
      </c>
      <c r="AY111" s="240" t="s">
        <v>115</v>
      </c>
    </row>
    <row r="112" spans="1:65" s="2" customFormat="1" ht="24.15" customHeight="1">
      <c r="A112" s="39"/>
      <c r="B112" s="40"/>
      <c r="C112" s="201" t="s">
        <v>141</v>
      </c>
      <c r="D112" s="201" t="s">
        <v>117</v>
      </c>
      <c r="E112" s="202" t="s">
        <v>142</v>
      </c>
      <c r="F112" s="203" t="s">
        <v>143</v>
      </c>
      <c r="G112" s="204" t="s">
        <v>144</v>
      </c>
      <c r="H112" s="205">
        <v>254</v>
      </c>
      <c r="I112" s="206"/>
      <c r="J112" s="207">
        <f>ROUND(I112*H112,2)</f>
        <v>0</v>
      </c>
      <c r="K112" s="203" t="s">
        <v>121</v>
      </c>
      <c r="L112" s="45"/>
      <c r="M112" s="208" t="s">
        <v>19</v>
      </c>
      <c r="N112" s="209" t="s">
        <v>41</v>
      </c>
      <c r="O112" s="8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2" t="s">
        <v>122</v>
      </c>
      <c r="AT112" s="212" t="s">
        <v>117</v>
      </c>
      <c r="AU112" s="212" t="s">
        <v>80</v>
      </c>
      <c r="AY112" s="18" t="s">
        <v>115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8" t="s">
        <v>78</v>
      </c>
      <c r="BK112" s="213">
        <f>ROUND(I112*H112,2)</f>
        <v>0</v>
      </c>
      <c r="BL112" s="18" t="s">
        <v>122</v>
      </c>
      <c r="BM112" s="212" t="s">
        <v>145</v>
      </c>
    </row>
    <row r="113" spans="1:47" s="2" customFormat="1" ht="12">
      <c r="A113" s="39"/>
      <c r="B113" s="40"/>
      <c r="C113" s="41"/>
      <c r="D113" s="214" t="s">
        <v>124</v>
      </c>
      <c r="E113" s="41"/>
      <c r="F113" s="215" t="s">
        <v>146</v>
      </c>
      <c r="G113" s="41"/>
      <c r="H113" s="41"/>
      <c r="I113" s="216"/>
      <c r="J113" s="41"/>
      <c r="K113" s="41"/>
      <c r="L113" s="45"/>
      <c r="M113" s="217"/>
      <c r="N113" s="218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124</v>
      </c>
      <c r="AU113" s="18" t="s">
        <v>80</v>
      </c>
    </row>
    <row r="114" spans="1:51" s="13" customFormat="1" ht="12">
      <c r="A114" s="13"/>
      <c r="B114" s="219"/>
      <c r="C114" s="220"/>
      <c r="D114" s="221" t="s">
        <v>126</v>
      </c>
      <c r="E114" s="222" t="s">
        <v>19</v>
      </c>
      <c r="F114" s="223" t="s">
        <v>127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126</v>
      </c>
      <c r="AU114" s="229" t="s">
        <v>80</v>
      </c>
      <c r="AV114" s="13" t="s">
        <v>78</v>
      </c>
      <c r="AW114" s="13" t="s">
        <v>32</v>
      </c>
      <c r="AX114" s="13" t="s">
        <v>70</v>
      </c>
      <c r="AY114" s="229" t="s">
        <v>115</v>
      </c>
    </row>
    <row r="115" spans="1:51" s="13" customFormat="1" ht="12">
      <c r="A115" s="13"/>
      <c r="B115" s="219"/>
      <c r="C115" s="220"/>
      <c r="D115" s="221" t="s">
        <v>126</v>
      </c>
      <c r="E115" s="222" t="s">
        <v>19</v>
      </c>
      <c r="F115" s="223" t="s">
        <v>128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126</v>
      </c>
      <c r="AU115" s="229" t="s">
        <v>80</v>
      </c>
      <c r="AV115" s="13" t="s">
        <v>78</v>
      </c>
      <c r="AW115" s="13" t="s">
        <v>32</v>
      </c>
      <c r="AX115" s="13" t="s">
        <v>70</v>
      </c>
      <c r="AY115" s="229" t="s">
        <v>115</v>
      </c>
    </row>
    <row r="116" spans="1:51" s="14" customFormat="1" ht="12">
      <c r="A116" s="14"/>
      <c r="B116" s="230"/>
      <c r="C116" s="231"/>
      <c r="D116" s="221" t="s">
        <v>126</v>
      </c>
      <c r="E116" s="232" t="s">
        <v>19</v>
      </c>
      <c r="F116" s="233" t="s">
        <v>147</v>
      </c>
      <c r="G116" s="231"/>
      <c r="H116" s="234">
        <v>153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126</v>
      </c>
      <c r="AU116" s="240" t="s">
        <v>80</v>
      </c>
      <c r="AV116" s="14" t="s">
        <v>80</v>
      </c>
      <c r="AW116" s="14" t="s">
        <v>32</v>
      </c>
      <c r="AX116" s="14" t="s">
        <v>70</v>
      </c>
      <c r="AY116" s="240" t="s">
        <v>115</v>
      </c>
    </row>
    <row r="117" spans="1:51" s="13" customFormat="1" ht="12">
      <c r="A117" s="13"/>
      <c r="B117" s="219"/>
      <c r="C117" s="220"/>
      <c r="D117" s="221" t="s">
        <v>126</v>
      </c>
      <c r="E117" s="222" t="s">
        <v>19</v>
      </c>
      <c r="F117" s="223" t="s">
        <v>130</v>
      </c>
      <c r="G117" s="220"/>
      <c r="H117" s="222" t="s">
        <v>19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126</v>
      </c>
      <c r="AU117" s="229" t="s">
        <v>80</v>
      </c>
      <c r="AV117" s="13" t="s">
        <v>78</v>
      </c>
      <c r="AW117" s="13" t="s">
        <v>32</v>
      </c>
      <c r="AX117" s="13" t="s">
        <v>70</v>
      </c>
      <c r="AY117" s="229" t="s">
        <v>115</v>
      </c>
    </row>
    <row r="118" spans="1:51" s="14" customFormat="1" ht="12">
      <c r="A118" s="14"/>
      <c r="B118" s="230"/>
      <c r="C118" s="231"/>
      <c r="D118" s="221" t="s">
        <v>126</v>
      </c>
      <c r="E118" s="232" t="s">
        <v>19</v>
      </c>
      <c r="F118" s="233" t="s">
        <v>148</v>
      </c>
      <c r="G118" s="231"/>
      <c r="H118" s="234">
        <v>45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126</v>
      </c>
      <c r="AU118" s="240" t="s">
        <v>80</v>
      </c>
      <c r="AV118" s="14" t="s">
        <v>80</v>
      </c>
      <c r="AW118" s="14" t="s">
        <v>32</v>
      </c>
      <c r="AX118" s="14" t="s">
        <v>70</v>
      </c>
      <c r="AY118" s="240" t="s">
        <v>115</v>
      </c>
    </row>
    <row r="119" spans="1:51" s="14" customFormat="1" ht="12">
      <c r="A119" s="14"/>
      <c r="B119" s="230"/>
      <c r="C119" s="231"/>
      <c r="D119" s="221" t="s">
        <v>126</v>
      </c>
      <c r="E119" s="232" t="s">
        <v>19</v>
      </c>
      <c r="F119" s="233" t="s">
        <v>149</v>
      </c>
      <c r="G119" s="231"/>
      <c r="H119" s="234">
        <v>56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126</v>
      </c>
      <c r="AU119" s="240" t="s">
        <v>80</v>
      </c>
      <c r="AV119" s="14" t="s">
        <v>80</v>
      </c>
      <c r="AW119" s="14" t="s">
        <v>32</v>
      </c>
      <c r="AX119" s="14" t="s">
        <v>70</v>
      </c>
      <c r="AY119" s="240" t="s">
        <v>115</v>
      </c>
    </row>
    <row r="120" spans="1:51" s="15" customFormat="1" ht="12">
      <c r="A120" s="15"/>
      <c r="B120" s="241"/>
      <c r="C120" s="242"/>
      <c r="D120" s="221" t="s">
        <v>126</v>
      </c>
      <c r="E120" s="243" t="s">
        <v>19</v>
      </c>
      <c r="F120" s="244" t="s">
        <v>133</v>
      </c>
      <c r="G120" s="242"/>
      <c r="H120" s="245">
        <v>254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1" t="s">
        <v>126</v>
      </c>
      <c r="AU120" s="251" t="s">
        <v>80</v>
      </c>
      <c r="AV120" s="15" t="s">
        <v>122</v>
      </c>
      <c r="AW120" s="15" t="s">
        <v>32</v>
      </c>
      <c r="AX120" s="15" t="s">
        <v>78</v>
      </c>
      <c r="AY120" s="251" t="s">
        <v>115</v>
      </c>
    </row>
    <row r="121" spans="1:65" s="2" customFormat="1" ht="24.15" customHeight="1">
      <c r="A121" s="39"/>
      <c r="B121" s="40"/>
      <c r="C121" s="201" t="s">
        <v>122</v>
      </c>
      <c r="D121" s="201" t="s">
        <v>117</v>
      </c>
      <c r="E121" s="202" t="s">
        <v>150</v>
      </c>
      <c r="F121" s="203" t="s">
        <v>151</v>
      </c>
      <c r="G121" s="204" t="s">
        <v>144</v>
      </c>
      <c r="H121" s="205">
        <v>254</v>
      </c>
      <c r="I121" s="206"/>
      <c r="J121" s="207">
        <f>ROUND(I121*H121,2)</f>
        <v>0</v>
      </c>
      <c r="K121" s="203" t="s">
        <v>121</v>
      </c>
      <c r="L121" s="45"/>
      <c r="M121" s="208" t="s">
        <v>19</v>
      </c>
      <c r="N121" s="209" t="s">
        <v>41</v>
      </c>
      <c r="O121" s="85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2" t="s">
        <v>122</v>
      </c>
      <c r="AT121" s="212" t="s">
        <v>117</v>
      </c>
      <c r="AU121" s="212" t="s">
        <v>80</v>
      </c>
      <c r="AY121" s="18" t="s">
        <v>115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8" t="s">
        <v>78</v>
      </c>
      <c r="BK121" s="213">
        <f>ROUND(I121*H121,2)</f>
        <v>0</v>
      </c>
      <c r="BL121" s="18" t="s">
        <v>122</v>
      </c>
      <c r="BM121" s="212" t="s">
        <v>152</v>
      </c>
    </row>
    <row r="122" spans="1:47" s="2" customFormat="1" ht="12">
      <c r="A122" s="39"/>
      <c r="B122" s="40"/>
      <c r="C122" s="41"/>
      <c r="D122" s="214" t="s">
        <v>124</v>
      </c>
      <c r="E122" s="41"/>
      <c r="F122" s="215" t="s">
        <v>153</v>
      </c>
      <c r="G122" s="41"/>
      <c r="H122" s="41"/>
      <c r="I122" s="216"/>
      <c r="J122" s="41"/>
      <c r="K122" s="41"/>
      <c r="L122" s="45"/>
      <c r="M122" s="217"/>
      <c r="N122" s="218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124</v>
      </c>
      <c r="AU122" s="18" t="s">
        <v>80</v>
      </c>
    </row>
    <row r="123" spans="1:51" s="13" customFormat="1" ht="12">
      <c r="A123" s="13"/>
      <c r="B123" s="219"/>
      <c r="C123" s="220"/>
      <c r="D123" s="221" t="s">
        <v>126</v>
      </c>
      <c r="E123" s="222" t="s">
        <v>19</v>
      </c>
      <c r="F123" s="223" t="s">
        <v>127</v>
      </c>
      <c r="G123" s="220"/>
      <c r="H123" s="222" t="s">
        <v>19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126</v>
      </c>
      <c r="AU123" s="229" t="s">
        <v>80</v>
      </c>
      <c r="AV123" s="13" t="s">
        <v>78</v>
      </c>
      <c r="AW123" s="13" t="s">
        <v>32</v>
      </c>
      <c r="AX123" s="13" t="s">
        <v>70</v>
      </c>
      <c r="AY123" s="229" t="s">
        <v>115</v>
      </c>
    </row>
    <row r="124" spans="1:51" s="13" customFormat="1" ht="12">
      <c r="A124" s="13"/>
      <c r="B124" s="219"/>
      <c r="C124" s="220"/>
      <c r="D124" s="221" t="s">
        <v>126</v>
      </c>
      <c r="E124" s="222" t="s">
        <v>19</v>
      </c>
      <c r="F124" s="223" t="s">
        <v>128</v>
      </c>
      <c r="G124" s="220"/>
      <c r="H124" s="222" t="s">
        <v>19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126</v>
      </c>
      <c r="AU124" s="229" t="s">
        <v>80</v>
      </c>
      <c r="AV124" s="13" t="s">
        <v>78</v>
      </c>
      <c r="AW124" s="13" t="s">
        <v>32</v>
      </c>
      <c r="AX124" s="13" t="s">
        <v>70</v>
      </c>
      <c r="AY124" s="229" t="s">
        <v>115</v>
      </c>
    </row>
    <row r="125" spans="1:51" s="14" customFormat="1" ht="12">
      <c r="A125" s="14"/>
      <c r="B125" s="230"/>
      <c r="C125" s="231"/>
      <c r="D125" s="221" t="s">
        <v>126</v>
      </c>
      <c r="E125" s="232" t="s">
        <v>19</v>
      </c>
      <c r="F125" s="233" t="s">
        <v>147</v>
      </c>
      <c r="G125" s="231"/>
      <c r="H125" s="234">
        <v>153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126</v>
      </c>
      <c r="AU125" s="240" t="s">
        <v>80</v>
      </c>
      <c r="AV125" s="14" t="s">
        <v>80</v>
      </c>
      <c r="AW125" s="14" t="s">
        <v>32</v>
      </c>
      <c r="AX125" s="14" t="s">
        <v>70</v>
      </c>
      <c r="AY125" s="240" t="s">
        <v>115</v>
      </c>
    </row>
    <row r="126" spans="1:51" s="13" customFormat="1" ht="12">
      <c r="A126" s="13"/>
      <c r="B126" s="219"/>
      <c r="C126" s="220"/>
      <c r="D126" s="221" t="s">
        <v>126</v>
      </c>
      <c r="E126" s="222" t="s">
        <v>19</v>
      </c>
      <c r="F126" s="223" t="s">
        <v>130</v>
      </c>
      <c r="G126" s="220"/>
      <c r="H126" s="222" t="s">
        <v>19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126</v>
      </c>
      <c r="AU126" s="229" t="s">
        <v>80</v>
      </c>
      <c r="AV126" s="13" t="s">
        <v>78</v>
      </c>
      <c r="AW126" s="13" t="s">
        <v>32</v>
      </c>
      <c r="AX126" s="13" t="s">
        <v>70</v>
      </c>
      <c r="AY126" s="229" t="s">
        <v>115</v>
      </c>
    </row>
    <row r="127" spans="1:51" s="14" customFormat="1" ht="12">
      <c r="A127" s="14"/>
      <c r="B127" s="230"/>
      <c r="C127" s="231"/>
      <c r="D127" s="221" t="s">
        <v>126</v>
      </c>
      <c r="E127" s="232" t="s">
        <v>19</v>
      </c>
      <c r="F127" s="233" t="s">
        <v>148</v>
      </c>
      <c r="G127" s="231"/>
      <c r="H127" s="234">
        <v>45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126</v>
      </c>
      <c r="AU127" s="240" t="s">
        <v>80</v>
      </c>
      <c r="AV127" s="14" t="s">
        <v>80</v>
      </c>
      <c r="AW127" s="14" t="s">
        <v>32</v>
      </c>
      <c r="AX127" s="14" t="s">
        <v>70</v>
      </c>
      <c r="AY127" s="240" t="s">
        <v>115</v>
      </c>
    </row>
    <row r="128" spans="1:51" s="14" customFormat="1" ht="12">
      <c r="A128" s="14"/>
      <c r="B128" s="230"/>
      <c r="C128" s="231"/>
      <c r="D128" s="221" t="s">
        <v>126</v>
      </c>
      <c r="E128" s="232" t="s">
        <v>19</v>
      </c>
      <c r="F128" s="233" t="s">
        <v>149</v>
      </c>
      <c r="G128" s="231"/>
      <c r="H128" s="234">
        <v>56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126</v>
      </c>
      <c r="AU128" s="240" t="s">
        <v>80</v>
      </c>
      <c r="AV128" s="14" t="s">
        <v>80</v>
      </c>
      <c r="AW128" s="14" t="s">
        <v>32</v>
      </c>
      <c r="AX128" s="14" t="s">
        <v>70</v>
      </c>
      <c r="AY128" s="240" t="s">
        <v>115</v>
      </c>
    </row>
    <row r="129" spans="1:51" s="15" customFormat="1" ht="12">
      <c r="A129" s="15"/>
      <c r="B129" s="241"/>
      <c r="C129" s="242"/>
      <c r="D129" s="221" t="s">
        <v>126</v>
      </c>
      <c r="E129" s="243" t="s">
        <v>19</v>
      </c>
      <c r="F129" s="244" t="s">
        <v>133</v>
      </c>
      <c r="G129" s="242"/>
      <c r="H129" s="245">
        <v>254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126</v>
      </c>
      <c r="AU129" s="251" t="s">
        <v>80</v>
      </c>
      <c r="AV129" s="15" t="s">
        <v>122</v>
      </c>
      <c r="AW129" s="15" t="s">
        <v>32</v>
      </c>
      <c r="AX129" s="15" t="s">
        <v>78</v>
      </c>
      <c r="AY129" s="251" t="s">
        <v>115</v>
      </c>
    </row>
    <row r="130" spans="1:65" s="2" customFormat="1" ht="16.5" customHeight="1">
      <c r="A130" s="39"/>
      <c r="B130" s="40"/>
      <c r="C130" s="252" t="s">
        <v>154</v>
      </c>
      <c r="D130" s="252" t="s">
        <v>134</v>
      </c>
      <c r="E130" s="253" t="s">
        <v>155</v>
      </c>
      <c r="F130" s="254" t="s">
        <v>156</v>
      </c>
      <c r="G130" s="255" t="s">
        <v>157</v>
      </c>
      <c r="H130" s="256">
        <v>5.08</v>
      </c>
      <c r="I130" s="257"/>
      <c r="J130" s="258">
        <f>ROUND(I130*H130,2)</f>
        <v>0</v>
      </c>
      <c r="K130" s="254" t="s">
        <v>121</v>
      </c>
      <c r="L130" s="259"/>
      <c r="M130" s="260" t="s">
        <v>19</v>
      </c>
      <c r="N130" s="261" t="s">
        <v>41</v>
      </c>
      <c r="O130" s="85"/>
      <c r="P130" s="210">
        <f>O130*H130</f>
        <v>0</v>
      </c>
      <c r="Q130" s="210">
        <v>0.001</v>
      </c>
      <c r="R130" s="210">
        <f>Q130*H130</f>
        <v>0.00508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138</v>
      </c>
      <c r="AT130" s="212" t="s">
        <v>134</v>
      </c>
      <c r="AU130" s="212" t="s">
        <v>80</v>
      </c>
      <c r="AY130" s="18" t="s">
        <v>115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78</v>
      </c>
      <c r="BK130" s="213">
        <f>ROUND(I130*H130,2)</f>
        <v>0</v>
      </c>
      <c r="BL130" s="18" t="s">
        <v>122</v>
      </c>
      <c r="BM130" s="212" t="s">
        <v>158</v>
      </c>
    </row>
    <row r="131" spans="1:51" s="13" customFormat="1" ht="12">
      <c r="A131" s="13"/>
      <c r="B131" s="219"/>
      <c r="C131" s="220"/>
      <c r="D131" s="221" t="s">
        <v>126</v>
      </c>
      <c r="E131" s="222" t="s">
        <v>19</v>
      </c>
      <c r="F131" s="223" t="s">
        <v>127</v>
      </c>
      <c r="G131" s="220"/>
      <c r="H131" s="222" t="s">
        <v>19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126</v>
      </c>
      <c r="AU131" s="229" t="s">
        <v>80</v>
      </c>
      <c r="AV131" s="13" t="s">
        <v>78</v>
      </c>
      <c r="AW131" s="13" t="s">
        <v>32</v>
      </c>
      <c r="AX131" s="13" t="s">
        <v>70</v>
      </c>
      <c r="AY131" s="229" t="s">
        <v>115</v>
      </c>
    </row>
    <row r="132" spans="1:51" s="13" customFormat="1" ht="12">
      <c r="A132" s="13"/>
      <c r="B132" s="219"/>
      <c r="C132" s="220"/>
      <c r="D132" s="221" t="s">
        <v>126</v>
      </c>
      <c r="E132" s="222" t="s">
        <v>19</v>
      </c>
      <c r="F132" s="223" t="s">
        <v>128</v>
      </c>
      <c r="G132" s="220"/>
      <c r="H132" s="222" t="s">
        <v>19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126</v>
      </c>
      <c r="AU132" s="229" t="s">
        <v>80</v>
      </c>
      <c r="AV132" s="13" t="s">
        <v>78</v>
      </c>
      <c r="AW132" s="13" t="s">
        <v>32</v>
      </c>
      <c r="AX132" s="13" t="s">
        <v>70</v>
      </c>
      <c r="AY132" s="229" t="s">
        <v>115</v>
      </c>
    </row>
    <row r="133" spans="1:51" s="14" customFormat="1" ht="12">
      <c r="A133" s="14"/>
      <c r="B133" s="230"/>
      <c r="C133" s="231"/>
      <c r="D133" s="221" t="s">
        <v>126</v>
      </c>
      <c r="E133" s="232" t="s">
        <v>19</v>
      </c>
      <c r="F133" s="233" t="s">
        <v>147</v>
      </c>
      <c r="G133" s="231"/>
      <c r="H133" s="234">
        <v>153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126</v>
      </c>
      <c r="AU133" s="240" t="s">
        <v>80</v>
      </c>
      <c r="AV133" s="14" t="s">
        <v>80</v>
      </c>
      <c r="AW133" s="14" t="s">
        <v>32</v>
      </c>
      <c r="AX133" s="14" t="s">
        <v>70</v>
      </c>
      <c r="AY133" s="240" t="s">
        <v>115</v>
      </c>
    </row>
    <row r="134" spans="1:51" s="13" customFormat="1" ht="12">
      <c r="A134" s="13"/>
      <c r="B134" s="219"/>
      <c r="C134" s="220"/>
      <c r="D134" s="221" t="s">
        <v>126</v>
      </c>
      <c r="E134" s="222" t="s">
        <v>19</v>
      </c>
      <c r="F134" s="223" t="s">
        <v>130</v>
      </c>
      <c r="G134" s="220"/>
      <c r="H134" s="222" t="s">
        <v>19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126</v>
      </c>
      <c r="AU134" s="229" t="s">
        <v>80</v>
      </c>
      <c r="AV134" s="13" t="s">
        <v>78</v>
      </c>
      <c r="AW134" s="13" t="s">
        <v>32</v>
      </c>
      <c r="AX134" s="13" t="s">
        <v>70</v>
      </c>
      <c r="AY134" s="229" t="s">
        <v>115</v>
      </c>
    </row>
    <row r="135" spans="1:51" s="14" customFormat="1" ht="12">
      <c r="A135" s="14"/>
      <c r="B135" s="230"/>
      <c r="C135" s="231"/>
      <c r="D135" s="221" t="s">
        <v>126</v>
      </c>
      <c r="E135" s="232" t="s">
        <v>19</v>
      </c>
      <c r="F135" s="233" t="s">
        <v>148</v>
      </c>
      <c r="G135" s="231"/>
      <c r="H135" s="234">
        <v>45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126</v>
      </c>
      <c r="AU135" s="240" t="s">
        <v>80</v>
      </c>
      <c r="AV135" s="14" t="s">
        <v>80</v>
      </c>
      <c r="AW135" s="14" t="s">
        <v>32</v>
      </c>
      <c r="AX135" s="14" t="s">
        <v>70</v>
      </c>
      <c r="AY135" s="240" t="s">
        <v>115</v>
      </c>
    </row>
    <row r="136" spans="1:51" s="14" customFormat="1" ht="12">
      <c r="A136" s="14"/>
      <c r="B136" s="230"/>
      <c r="C136" s="231"/>
      <c r="D136" s="221" t="s">
        <v>126</v>
      </c>
      <c r="E136" s="232" t="s">
        <v>19</v>
      </c>
      <c r="F136" s="233" t="s">
        <v>149</v>
      </c>
      <c r="G136" s="231"/>
      <c r="H136" s="234">
        <v>56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126</v>
      </c>
      <c r="AU136" s="240" t="s">
        <v>80</v>
      </c>
      <c r="AV136" s="14" t="s">
        <v>80</v>
      </c>
      <c r="AW136" s="14" t="s">
        <v>32</v>
      </c>
      <c r="AX136" s="14" t="s">
        <v>70</v>
      </c>
      <c r="AY136" s="240" t="s">
        <v>115</v>
      </c>
    </row>
    <row r="137" spans="1:51" s="15" customFormat="1" ht="12">
      <c r="A137" s="15"/>
      <c r="B137" s="241"/>
      <c r="C137" s="242"/>
      <c r="D137" s="221" t="s">
        <v>126</v>
      </c>
      <c r="E137" s="243" t="s">
        <v>19</v>
      </c>
      <c r="F137" s="244" t="s">
        <v>133</v>
      </c>
      <c r="G137" s="242"/>
      <c r="H137" s="245">
        <v>254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1" t="s">
        <v>126</v>
      </c>
      <c r="AU137" s="251" t="s">
        <v>80</v>
      </c>
      <c r="AV137" s="15" t="s">
        <v>122</v>
      </c>
      <c r="AW137" s="15" t="s">
        <v>32</v>
      </c>
      <c r="AX137" s="15" t="s">
        <v>78</v>
      </c>
      <c r="AY137" s="251" t="s">
        <v>115</v>
      </c>
    </row>
    <row r="138" spans="1:51" s="14" customFormat="1" ht="12">
      <c r="A138" s="14"/>
      <c r="B138" s="230"/>
      <c r="C138" s="231"/>
      <c r="D138" s="221" t="s">
        <v>126</v>
      </c>
      <c r="E138" s="231"/>
      <c r="F138" s="233" t="s">
        <v>159</v>
      </c>
      <c r="G138" s="231"/>
      <c r="H138" s="234">
        <v>5.08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126</v>
      </c>
      <c r="AU138" s="240" t="s">
        <v>80</v>
      </c>
      <c r="AV138" s="14" t="s">
        <v>80</v>
      </c>
      <c r="AW138" s="14" t="s">
        <v>4</v>
      </c>
      <c r="AX138" s="14" t="s">
        <v>78</v>
      </c>
      <c r="AY138" s="240" t="s">
        <v>115</v>
      </c>
    </row>
    <row r="139" spans="1:63" s="12" customFormat="1" ht="22.8" customHeight="1">
      <c r="A139" s="12"/>
      <c r="B139" s="185"/>
      <c r="C139" s="186"/>
      <c r="D139" s="187" t="s">
        <v>69</v>
      </c>
      <c r="E139" s="199" t="s">
        <v>160</v>
      </c>
      <c r="F139" s="199" t="s">
        <v>161</v>
      </c>
      <c r="G139" s="186"/>
      <c r="H139" s="186"/>
      <c r="I139" s="189"/>
      <c r="J139" s="200">
        <f>BK139</f>
        <v>0</v>
      </c>
      <c r="K139" s="186"/>
      <c r="L139" s="191"/>
      <c r="M139" s="192"/>
      <c r="N139" s="193"/>
      <c r="O139" s="193"/>
      <c r="P139" s="194">
        <f>SUM(P140:P144)</f>
        <v>0</v>
      </c>
      <c r="Q139" s="193"/>
      <c r="R139" s="194">
        <f>SUM(R140:R144)</f>
        <v>0.0041183999999999995</v>
      </c>
      <c r="S139" s="193"/>
      <c r="T139" s="195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78</v>
      </c>
      <c r="AT139" s="197" t="s">
        <v>69</v>
      </c>
      <c r="AU139" s="197" t="s">
        <v>78</v>
      </c>
      <c r="AY139" s="196" t="s">
        <v>115</v>
      </c>
      <c r="BK139" s="198">
        <f>SUM(BK140:BK144)</f>
        <v>0</v>
      </c>
    </row>
    <row r="140" spans="1:65" s="2" customFormat="1" ht="24.15" customHeight="1">
      <c r="A140" s="39"/>
      <c r="B140" s="40"/>
      <c r="C140" s="201" t="s">
        <v>162</v>
      </c>
      <c r="D140" s="201" t="s">
        <v>117</v>
      </c>
      <c r="E140" s="202" t="s">
        <v>163</v>
      </c>
      <c r="F140" s="203" t="s">
        <v>164</v>
      </c>
      <c r="G140" s="204" t="s">
        <v>144</v>
      </c>
      <c r="H140" s="205">
        <v>31.68</v>
      </c>
      <c r="I140" s="206"/>
      <c r="J140" s="207">
        <f>ROUND(I140*H140,2)</f>
        <v>0</v>
      </c>
      <c r="K140" s="203" t="s">
        <v>121</v>
      </c>
      <c r="L140" s="45"/>
      <c r="M140" s="208" t="s">
        <v>19</v>
      </c>
      <c r="N140" s="209" t="s">
        <v>41</v>
      </c>
      <c r="O140" s="85"/>
      <c r="P140" s="210">
        <f>O140*H140</f>
        <v>0</v>
      </c>
      <c r="Q140" s="210">
        <v>0.00013</v>
      </c>
      <c r="R140" s="210">
        <f>Q140*H140</f>
        <v>0.0041183999999999995</v>
      </c>
      <c r="S140" s="210">
        <v>0</v>
      </c>
      <c r="T140" s="21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2" t="s">
        <v>122</v>
      </c>
      <c r="AT140" s="212" t="s">
        <v>117</v>
      </c>
      <c r="AU140" s="212" t="s">
        <v>80</v>
      </c>
      <c r="AY140" s="18" t="s">
        <v>115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8" t="s">
        <v>78</v>
      </c>
      <c r="BK140" s="213">
        <f>ROUND(I140*H140,2)</f>
        <v>0</v>
      </c>
      <c r="BL140" s="18" t="s">
        <v>122</v>
      </c>
      <c r="BM140" s="212" t="s">
        <v>165</v>
      </c>
    </row>
    <row r="141" spans="1:47" s="2" customFormat="1" ht="12">
      <c r="A141" s="39"/>
      <c r="B141" s="40"/>
      <c r="C141" s="41"/>
      <c r="D141" s="214" t="s">
        <v>124</v>
      </c>
      <c r="E141" s="41"/>
      <c r="F141" s="215" t="s">
        <v>166</v>
      </c>
      <c r="G141" s="41"/>
      <c r="H141" s="41"/>
      <c r="I141" s="216"/>
      <c r="J141" s="41"/>
      <c r="K141" s="41"/>
      <c r="L141" s="45"/>
      <c r="M141" s="217"/>
      <c r="N141" s="218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124</v>
      </c>
      <c r="AU141" s="18" t="s">
        <v>80</v>
      </c>
    </row>
    <row r="142" spans="1:51" s="13" customFormat="1" ht="12">
      <c r="A142" s="13"/>
      <c r="B142" s="219"/>
      <c r="C142" s="220"/>
      <c r="D142" s="221" t="s">
        <v>126</v>
      </c>
      <c r="E142" s="222" t="s">
        <v>19</v>
      </c>
      <c r="F142" s="223" t="s">
        <v>167</v>
      </c>
      <c r="G142" s="220"/>
      <c r="H142" s="222" t="s">
        <v>19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126</v>
      </c>
      <c r="AU142" s="229" t="s">
        <v>80</v>
      </c>
      <c r="AV142" s="13" t="s">
        <v>78</v>
      </c>
      <c r="AW142" s="13" t="s">
        <v>32</v>
      </c>
      <c r="AX142" s="13" t="s">
        <v>70</v>
      </c>
      <c r="AY142" s="229" t="s">
        <v>115</v>
      </c>
    </row>
    <row r="143" spans="1:51" s="14" customFormat="1" ht="12">
      <c r="A143" s="14"/>
      <c r="B143" s="230"/>
      <c r="C143" s="231"/>
      <c r="D143" s="221" t="s">
        <v>126</v>
      </c>
      <c r="E143" s="232" t="s">
        <v>19</v>
      </c>
      <c r="F143" s="233" t="s">
        <v>168</v>
      </c>
      <c r="G143" s="231"/>
      <c r="H143" s="234">
        <v>31.68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126</v>
      </c>
      <c r="AU143" s="240" t="s">
        <v>80</v>
      </c>
      <c r="AV143" s="14" t="s">
        <v>80</v>
      </c>
      <c r="AW143" s="14" t="s">
        <v>32</v>
      </c>
      <c r="AX143" s="14" t="s">
        <v>70</v>
      </c>
      <c r="AY143" s="240" t="s">
        <v>115</v>
      </c>
    </row>
    <row r="144" spans="1:51" s="15" customFormat="1" ht="12">
      <c r="A144" s="15"/>
      <c r="B144" s="241"/>
      <c r="C144" s="242"/>
      <c r="D144" s="221" t="s">
        <v>126</v>
      </c>
      <c r="E144" s="243" t="s">
        <v>19</v>
      </c>
      <c r="F144" s="244" t="s">
        <v>133</v>
      </c>
      <c r="G144" s="242"/>
      <c r="H144" s="245">
        <v>31.68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1" t="s">
        <v>126</v>
      </c>
      <c r="AU144" s="251" t="s">
        <v>80</v>
      </c>
      <c r="AV144" s="15" t="s">
        <v>122</v>
      </c>
      <c r="AW144" s="15" t="s">
        <v>32</v>
      </c>
      <c r="AX144" s="15" t="s">
        <v>78</v>
      </c>
      <c r="AY144" s="251" t="s">
        <v>115</v>
      </c>
    </row>
    <row r="145" spans="1:63" s="12" customFormat="1" ht="22.8" customHeight="1">
      <c r="A145" s="12"/>
      <c r="B145" s="185"/>
      <c r="C145" s="186"/>
      <c r="D145" s="187" t="s">
        <v>69</v>
      </c>
      <c r="E145" s="199" t="s">
        <v>169</v>
      </c>
      <c r="F145" s="199" t="s">
        <v>170</v>
      </c>
      <c r="G145" s="186"/>
      <c r="H145" s="186"/>
      <c r="I145" s="189"/>
      <c r="J145" s="200">
        <f>BK145</f>
        <v>0</v>
      </c>
      <c r="K145" s="186"/>
      <c r="L145" s="191"/>
      <c r="M145" s="192"/>
      <c r="N145" s="193"/>
      <c r="O145" s="193"/>
      <c r="P145" s="194">
        <f>SUM(P146:P154)</f>
        <v>0</v>
      </c>
      <c r="Q145" s="193"/>
      <c r="R145" s="194">
        <f>SUM(R146:R154)</f>
        <v>0</v>
      </c>
      <c r="S145" s="193"/>
      <c r="T145" s="195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6" t="s">
        <v>78</v>
      </c>
      <c r="AT145" s="197" t="s">
        <v>69</v>
      </c>
      <c r="AU145" s="197" t="s">
        <v>78</v>
      </c>
      <c r="AY145" s="196" t="s">
        <v>115</v>
      </c>
      <c r="BK145" s="198">
        <f>SUM(BK146:BK154)</f>
        <v>0</v>
      </c>
    </row>
    <row r="146" spans="1:65" s="2" customFormat="1" ht="21.75" customHeight="1">
      <c r="A146" s="39"/>
      <c r="B146" s="40"/>
      <c r="C146" s="201" t="s">
        <v>171</v>
      </c>
      <c r="D146" s="201" t="s">
        <v>117</v>
      </c>
      <c r="E146" s="202" t="s">
        <v>172</v>
      </c>
      <c r="F146" s="203" t="s">
        <v>173</v>
      </c>
      <c r="G146" s="204" t="s">
        <v>137</v>
      </c>
      <c r="H146" s="205">
        <v>4.416</v>
      </c>
      <c r="I146" s="206"/>
      <c r="J146" s="207">
        <f>ROUND(I146*H146,2)</f>
        <v>0</v>
      </c>
      <c r="K146" s="203" t="s">
        <v>121</v>
      </c>
      <c r="L146" s="45"/>
      <c r="M146" s="208" t="s">
        <v>19</v>
      </c>
      <c r="N146" s="209" t="s">
        <v>41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122</v>
      </c>
      <c r="AT146" s="212" t="s">
        <v>117</v>
      </c>
      <c r="AU146" s="212" t="s">
        <v>80</v>
      </c>
      <c r="AY146" s="18" t="s">
        <v>115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78</v>
      </c>
      <c r="BK146" s="213">
        <f>ROUND(I146*H146,2)</f>
        <v>0</v>
      </c>
      <c r="BL146" s="18" t="s">
        <v>122</v>
      </c>
      <c r="BM146" s="212" t="s">
        <v>174</v>
      </c>
    </row>
    <row r="147" spans="1:47" s="2" customFormat="1" ht="12">
      <c r="A147" s="39"/>
      <c r="B147" s="40"/>
      <c r="C147" s="41"/>
      <c r="D147" s="214" t="s">
        <v>124</v>
      </c>
      <c r="E147" s="41"/>
      <c r="F147" s="215" t="s">
        <v>175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124</v>
      </c>
      <c r="AU147" s="18" t="s">
        <v>80</v>
      </c>
    </row>
    <row r="148" spans="1:65" s="2" customFormat="1" ht="24.15" customHeight="1">
      <c r="A148" s="39"/>
      <c r="B148" s="40"/>
      <c r="C148" s="201" t="s">
        <v>138</v>
      </c>
      <c r="D148" s="201" t="s">
        <v>117</v>
      </c>
      <c r="E148" s="202" t="s">
        <v>176</v>
      </c>
      <c r="F148" s="203" t="s">
        <v>177</v>
      </c>
      <c r="G148" s="204" t="s">
        <v>137</v>
      </c>
      <c r="H148" s="205">
        <v>8.832</v>
      </c>
      <c r="I148" s="206"/>
      <c r="J148" s="207">
        <f>ROUND(I148*H148,2)</f>
        <v>0</v>
      </c>
      <c r="K148" s="203" t="s">
        <v>121</v>
      </c>
      <c r="L148" s="45"/>
      <c r="M148" s="208" t="s">
        <v>19</v>
      </c>
      <c r="N148" s="209" t="s">
        <v>41</v>
      </c>
      <c r="O148" s="85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122</v>
      </c>
      <c r="AT148" s="212" t="s">
        <v>117</v>
      </c>
      <c r="AU148" s="212" t="s">
        <v>80</v>
      </c>
      <c r="AY148" s="18" t="s">
        <v>115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78</v>
      </c>
      <c r="BK148" s="213">
        <f>ROUND(I148*H148,2)</f>
        <v>0</v>
      </c>
      <c r="BL148" s="18" t="s">
        <v>122</v>
      </c>
      <c r="BM148" s="212" t="s">
        <v>178</v>
      </c>
    </row>
    <row r="149" spans="1:47" s="2" customFormat="1" ht="12">
      <c r="A149" s="39"/>
      <c r="B149" s="40"/>
      <c r="C149" s="41"/>
      <c r="D149" s="214" t="s">
        <v>124</v>
      </c>
      <c r="E149" s="41"/>
      <c r="F149" s="215" t="s">
        <v>179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124</v>
      </c>
      <c r="AU149" s="18" t="s">
        <v>80</v>
      </c>
    </row>
    <row r="150" spans="1:51" s="13" customFormat="1" ht="12">
      <c r="A150" s="13"/>
      <c r="B150" s="219"/>
      <c r="C150" s="220"/>
      <c r="D150" s="221" t="s">
        <v>126</v>
      </c>
      <c r="E150" s="222" t="s">
        <v>19</v>
      </c>
      <c r="F150" s="223" t="s">
        <v>180</v>
      </c>
      <c r="G150" s="220"/>
      <c r="H150" s="222" t="s">
        <v>19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126</v>
      </c>
      <c r="AU150" s="229" t="s">
        <v>80</v>
      </c>
      <c r="AV150" s="13" t="s">
        <v>78</v>
      </c>
      <c r="AW150" s="13" t="s">
        <v>32</v>
      </c>
      <c r="AX150" s="13" t="s">
        <v>70</v>
      </c>
      <c r="AY150" s="229" t="s">
        <v>115</v>
      </c>
    </row>
    <row r="151" spans="1:51" s="14" customFormat="1" ht="12">
      <c r="A151" s="14"/>
      <c r="B151" s="230"/>
      <c r="C151" s="231"/>
      <c r="D151" s="221" t="s">
        <v>126</v>
      </c>
      <c r="E151" s="232" t="s">
        <v>19</v>
      </c>
      <c r="F151" s="233" t="s">
        <v>181</v>
      </c>
      <c r="G151" s="231"/>
      <c r="H151" s="234">
        <v>8.832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126</v>
      </c>
      <c r="AU151" s="240" t="s">
        <v>80</v>
      </c>
      <c r="AV151" s="14" t="s">
        <v>80</v>
      </c>
      <c r="AW151" s="14" t="s">
        <v>32</v>
      </c>
      <c r="AX151" s="14" t="s">
        <v>70</v>
      </c>
      <c r="AY151" s="240" t="s">
        <v>115</v>
      </c>
    </row>
    <row r="152" spans="1:51" s="15" customFormat="1" ht="12">
      <c r="A152" s="15"/>
      <c r="B152" s="241"/>
      <c r="C152" s="242"/>
      <c r="D152" s="221" t="s">
        <v>126</v>
      </c>
      <c r="E152" s="243" t="s">
        <v>19</v>
      </c>
      <c r="F152" s="244" t="s">
        <v>133</v>
      </c>
      <c r="G152" s="242"/>
      <c r="H152" s="245">
        <v>8.832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1" t="s">
        <v>126</v>
      </c>
      <c r="AU152" s="251" t="s">
        <v>80</v>
      </c>
      <c r="AV152" s="15" t="s">
        <v>122</v>
      </c>
      <c r="AW152" s="15" t="s">
        <v>32</v>
      </c>
      <c r="AX152" s="15" t="s">
        <v>78</v>
      </c>
      <c r="AY152" s="251" t="s">
        <v>115</v>
      </c>
    </row>
    <row r="153" spans="1:65" s="2" customFormat="1" ht="24.15" customHeight="1">
      <c r="A153" s="39"/>
      <c r="B153" s="40"/>
      <c r="C153" s="201" t="s">
        <v>160</v>
      </c>
      <c r="D153" s="201" t="s">
        <v>117</v>
      </c>
      <c r="E153" s="202" t="s">
        <v>182</v>
      </c>
      <c r="F153" s="203" t="s">
        <v>183</v>
      </c>
      <c r="G153" s="204" t="s">
        <v>137</v>
      </c>
      <c r="H153" s="205">
        <v>4.416</v>
      </c>
      <c r="I153" s="206"/>
      <c r="J153" s="207">
        <f>ROUND(I153*H153,2)</f>
        <v>0</v>
      </c>
      <c r="K153" s="203" t="s">
        <v>121</v>
      </c>
      <c r="L153" s="45"/>
      <c r="M153" s="208" t="s">
        <v>19</v>
      </c>
      <c r="N153" s="209" t="s">
        <v>41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2" t="s">
        <v>122</v>
      </c>
      <c r="AT153" s="212" t="s">
        <v>117</v>
      </c>
      <c r="AU153" s="212" t="s">
        <v>80</v>
      </c>
      <c r="AY153" s="18" t="s">
        <v>115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8" t="s">
        <v>78</v>
      </c>
      <c r="BK153" s="213">
        <f>ROUND(I153*H153,2)</f>
        <v>0</v>
      </c>
      <c r="BL153" s="18" t="s">
        <v>122</v>
      </c>
      <c r="BM153" s="212" t="s">
        <v>184</v>
      </c>
    </row>
    <row r="154" spans="1:47" s="2" customFormat="1" ht="12">
      <c r="A154" s="39"/>
      <c r="B154" s="40"/>
      <c r="C154" s="41"/>
      <c r="D154" s="214" t="s">
        <v>124</v>
      </c>
      <c r="E154" s="41"/>
      <c r="F154" s="215" t="s">
        <v>185</v>
      </c>
      <c r="G154" s="41"/>
      <c r="H154" s="41"/>
      <c r="I154" s="216"/>
      <c r="J154" s="41"/>
      <c r="K154" s="41"/>
      <c r="L154" s="45"/>
      <c r="M154" s="217"/>
      <c r="N154" s="218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124</v>
      </c>
      <c r="AU154" s="18" t="s">
        <v>80</v>
      </c>
    </row>
    <row r="155" spans="1:63" s="12" customFormat="1" ht="22.8" customHeight="1">
      <c r="A155" s="12"/>
      <c r="B155" s="185"/>
      <c r="C155" s="186"/>
      <c r="D155" s="187" t="s">
        <v>69</v>
      </c>
      <c r="E155" s="199" t="s">
        <v>186</v>
      </c>
      <c r="F155" s="199" t="s">
        <v>187</v>
      </c>
      <c r="G155" s="186"/>
      <c r="H155" s="186"/>
      <c r="I155" s="189"/>
      <c r="J155" s="200">
        <f>BK155</f>
        <v>0</v>
      </c>
      <c r="K155" s="186"/>
      <c r="L155" s="191"/>
      <c r="M155" s="192"/>
      <c r="N155" s="193"/>
      <c r="O155" s="193"/>
      <c r="P155" s="194">
        <f>SUM(P156:P157)</f>
        <v>0</v>
      </c>
      <c r="Q155" s="193"/>
      <c r="R155" s="194">
        <f>SUM(R156:R157)</f>
        <v>0</v>
      </c>
      <c r="S155" s="193"/>
      <c r="T155" s="195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6" t="s">
        <v>78</v>
      </c>
      <c r="AT155" s="197" t="s">
        <v>69</v>
      </c>
      <c r="AU155" s="197" t="s">
        <v>78</v>
      </c>
      <c r="AY155" s="196" t="s">
        <v>115</v>
      </c>
      <c r="BK155" s="198">
        <f>SUM(BK156:BK157)</f>
        <v>0</v>
      </c>
    </row>
    <row r="156" spans="1:65" s="2" customFormat="1" ht="24.15" customHeight="1">
      <c r="A156" s="39"/>
      <c r="B156" s="40"/>
      <c r="C156" s="201" t="s">
        <v>188</v>
      </c>
      <c r="D156" s="201" t="s">
        <v>117</v>
      </c>
      <c r="E156" s="202" t="s">
        <v>189</v>
      </c>
      <c r="F156" s="203" t="s">
        <v>190</v>
      </c>
      <c r="G156" s="204" t="s">
        <v>137</v>
      </c>
      <c r="H156" s="205">
        <v>76.209</v>
      </c>
      <c r="I156" s="206"/>
      <c r="J156" s="207">
        <f>ROUND(I156*H156,2)</f>
        <v>0</v>
      </c>
      <c r="K156" s="203" t="s">
        <v>121</v>
      </c>
      <c r="L156" s="45"/>
      <c r="M156" s="208" t="s">
        <v>19</v>
      </c>
      <c r="N156" s="209" t="s">
        <v>41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2" t="s">
        <v>122</v>
      </c>
      <c r="AT156" s="212" t="s">
        <v>117</v>
      </c>
      <c r="AU156" s="212" t="s">
        <v>80</v>
      </c>
      <c r="AY156" s="18" t="s">
        <v>115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8" t="s">
        <v>78</v>
      </c>
      <c r="BK156" s="213">
        <f>ROUND(I156*H156,2)</f>
        <v>0</v>
      </c>
      <c r="BL156" s="18" t="s">
        <v>122</v>
      </c>
      <c r="BM156" s="212" t="s">
        <v>191</v>
      </c>
    </row>
    <row r="157" spans="1:47" s="2" customFormat="1" ht="12">
      <c r="A157" s="39"/>
      <c r="B157" s="40"/>
      <c r="C157" s="41"/>
      <c r="D157" s="214" t="s">
        <v>124</v>
      </c>
      <c r="E157" s="41"/>
      <c r="F157" s="215" t="s">
        <v>192</v>
      </c>
      <c r="G157" s="41"/>
      <c r="H157" s="41"/>
      <c r="I157" s="216"/>
      <c r="J157" s="41"/>
      <c r="K157" s="41"/>
      <c r="L157" s="45"/>
      <c r="M157" s="217"/>
      <c r="N157" s="218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124</v>
      </c>
      <c r="AU157" s="18" t="s">
        <v>80</v>
      </c>
    </row>
    <row r="158" spans="1:63" s="12" customFormat="1" ht="25.9" customHeight="1">
      <c r="A158" s="12"/>
      <c r="B158" s="185"/>
      <c r="C158" s="186"/>
      <c r="D158" s="187" t="s">
        <v>69</v>
      </c>
      <c r="E158" s="188" t="s">
        <v>193</v>
      </c>
      <c r="F158" s="188" t="s">
        <v>194</v>
      </c>
      <c r="G158" s="186"/>
      <c r="H158" s="186"/>
      <c r="I158" s="189"/>
      <c r="J158" s="190">
        <f>BK158</f>
        <v>0</v>
      </c>
      <c r="K158" s="186"/>
      <c r="L158" s="191"/>
      <c r="M158" s="192"/>
      <c r="N158" s="193"/>
      <c r="O158" s="193"/>
      <c r="P158" s="194">
        <f>P159+P181+P197+P209+P310</f>
        <v>0</v>
      </c>
      <c r="Q158" s="193"/>
      <c r="R158" s="194">
        <f>R159+R181+R197+R209+R310</f>
        <v>12.137903699999999</v>
      </c>
      <c r="S158" s="193"/>
      <c r="T158" s="195">
        <f>T159+T181+T197+T209+T310</f>
        <v>4.415861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6" t="s">
        <v>80</v>
      </c>
      <c r="AT158" s="197" t="s">
        <v>69</v>
      </c>
      <c r="AU158" s="197" t="s">
        <v>70</v>
      </c>
      <c r="AY158" s="196" t="s">
        <v>115</v>
      </c>
      <c r="BK158" s="198">
        <f>BK159+BK181+BK197+BK209+BK310</f>
        <v>0</v>
      </c>
    </row>
    <row r="159" spans="1:63" s="12" customFormat="1" ht="22.8" customHeight="1">
      <c r="A159" s="12"/>
      <c r="B159" s="185"/>
      <c r="C159" s="186"/>
      <c r="D159" s="187" t="s">
        <v>69</v>
      </c>
      <c r="E159" s="199" t="s">
        <v>195</v>
      </c>
      <c r="F159" s="199" t="s">
        <v>196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SUM(P160:P180)</f>
        <v>0</v>
      </c>
      <c r="Q159" s="193"/>
      <c r="R159" s="194">
        <f>SUM(R160:R180)</f>
        <v>1.0879992000000003</v>
      </c>
      <c r="S159" s="193"/>
      <c r="T159" s="195">
        <f>SUM(T160:T180)</f>
        <v>1.29921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6" t="s">
        <v>80</v>
      </c>
      <c r="AT159" s="197" t="s">
        <v>69</v>
      </c>
      <c r="AU159" s="197" t="s">
        <v>78</v>
      </c>
      <c r="AY159" s="196" t="s">
        <v>115</v>
      </c>
      <c r="BK159" s="198">
        <f>SUM(BK160:BK180)</f>
        <v>0</v>
      </c>
    </row>
    <row r="160" spans="1:65" s="2" customFormat="1" ht="33" customHeight="1">
      <c r="A160" s="39"/>
      <c r="B160" s="40"/>
      <c r="C160" s="201" t="s">
        <v>197</v>
      </c>
      <c r="D160" s="201" t="s">
        <v>117</v>
      </c>
      <c r="E160" s="202" t="s">
        <v>198</v>
      </c>
      <c r="F160" s="203" t="s">
        <v>199</v>
      </c>
      <c r="G160" s="204" t="s">
        <v>144</v>
      </c>
      <c r="H160" s="205">
        <v>40.92</v>
      </c>
      <c r="I160" s="206"/>
      <c r="J160" s="207">
        <f>ROUND(I160*H160,2)</f>
        <v>0</v>
      </c>
      <c r="K160" s="203" t="s">
        <v>121</v>
      </c>
      <c r="L160" s="45"/>
      <c r="M160" s="208" t="s">
        <v>19</v>
      </c>
      <c r="N160" s="209" t="s">
        <v>41</v>
      </c>
      <c r="O160" s="85"/>
      <c r="P160" s="210">
        <f>O160*H160</f>
        <v>0</v>
      </c>
      <c r="Q160" s="210">
        <v>0.02476</v>
      </c>
      <c r="R160" s="210">
        <f>Q160*H160</f>
        <v>1.0131792000000002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200</v>
      </c>
      <c r="AT160" s="212" t="s">
        <v>117</v>
      </c>
      <c r="AU160" s="212" t="s">
        <v>80</v>
      </c>
      <c r="AY160" s="18" t="s">
        <v>115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78</v>
      </c>
      <c r="BK160" s="213">
        <f>ROUND(I160*H160,2)</f>
        <v>0</v>
      </c>
      <c r="BL160" s="18" t="s">
        <v>200</v>
      </c>
      <c r="BM160" s="212" t="s">
        <v>201</v>
      </c>
    </row>
    <row r="161" spans="1:47" s="2" customFormat="1" ht="12">
      <c r="A161" s="39"/>
      <c r="B161" s="40"/>
      <c r="C161" s="41"/>
      <c r="D161" s="214" t="s">
        <v>124</v>
      </c>
      <c r="E161" s="41"/>
      <c r="F161" s="215" t="s">
        <v>202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124</v>
      </c>
      <c r="AU161" s="18" t="s">
        <v>80</v>
      </c>
    </row>
    <row r="162" spans="1:51" s="13" customFormat="1" ht="12">
      <c r="A162" s="13"/>
      <c r="B162" s="219"/>
      <c r="C162" s="220"/>
      <c r="D162" s="221" t="s">
        <v>126</v>
      </c>
      <c r="E162" s="222" t="s">
        <v>19</v>
      </c>
      <c r="F162" s="223" t="s">
        <v>167</v>
      </c>
      <c r="G162" s="220"/>
      <c r="H162" s="222" t="s">
        <v>19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126</v>
      </c>
      <c r="AU162" s="229" t="s">
        <v>80</v>
      </c>
      <c r="AV162" s="13" t="s">
        <v>78</v>
      </c>
      <c r="AW162" s="13" t="s">
        <v>32</v>
      </c>
      <c r="AX162" s="13" t="s">
        <v>70</v>
      </c>
      <c r="AY162" s="229" t="s">
        <v>115</v>
      </c>
    </row>
    <row r="163" spans="1:51" s="14" customFormat="1" ht="12">
      <c r="A163" s="14"/>
      <c r="B163" s="230"/>
      <c r="C163" s="231"/>
      <c r="D163" s="221" t="s">
        <v>126</v>
      </c>
      <c r="E163" s="232" t="s">
        <v>19</v>
      </c>
      <c r="F163" s="233" t="s">
        <v>203</v>
      </c>
      <c r="G163" s="231"/>
      <c r="H163" s="234">
        <v>40.92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126</v>
      </c>
      <c r="AU163" s="240" t="s">
        <v>80</v>
      </c>
      <c r="AV163" s="14" t="s">
        <v>80</v>
      </c>
      <c r="AW163" s="14" t="s">
        <v>32</v>
      </c>
      <c r="AX163" s="14" t="s">
        <v>70</v>
      </c>
      <c r="AY163" s="240" t="s">
        <v>115</v>
      </c>
    </row>
    <row r="164" spans="1:51" s="15" customFormat="1" ht="12">
      <c r="A164" s="15"/>
      <c r="B164" s="241"/>
      <c r="C164" s="242"/>
      <c r="D164" s="221" t="s">
        <v>126</v>
      </c>
      <c r="E164" s="243" t="s">
        <v>19</v>
      </c>
      <c r="F164" s="244" t="s">
        <v>133</v>
      </c>
      <c r="G164" s="242"/>
      <c r="H164" s="245">
        <v>40.92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1" t="s">
        <v>126</v>
      </c>
      <c r="AU164" s="251" t="s">
        <v>80</v>
      </c>
      <c r="AV164" s="15" t="s">
        <v>122</v>
      </c>
      <c r="AW164" s="15" t="s">
        <v>32</v>
      </c>
      <c r="AX164" s="15" t="s">
        <v>78</v>
      </c>
      <c r="AY164" s="251" t="s">
        <v>115</v>
      </c>
    </row>
    <row r="165" spans="1:65" s="2" customFormat="1" ht="24.15" customHeight="1">
      <c r="A165" s="39"/>
      <c r="B165" s="40"/>
      <c r="C165" s="201" t="s">
        <v>204</v>
      </c>
      <c r="D165" s="201" t="s">
        <v>117</v>
      </c>
      <c r="E165" s="202" t="s">
        <v>205</v>
      </c>
      <c r="F165" s="203" t="s">
        <v>206</v>
      </c>
      <c r="G165" s="204" t="s">
        <v>144</v>
      </c>
      <c r="H165" s="205">
        <v>40.92</v>
      </c>
      <c r="I165" s="206"/>
      <c r="J165" s="207">
        <f>ROUND(I165*H165,2)</f>
        <v>0</v>
      </c>
      <c r="K165" s="203" t="s">
        <v>121</v>
      </c>
      <c r="L165" s="45"/>
      <c r="M165" s="208" t="s">
        <v>19</v>
      </c>
      <c r="N165" s="209" t="s">
        <v>41</v>
      </c>
      <c r="O165" s="85"/>
      <c r="P165" s="210">
        <f>O165*H165</f>
        <v>0</v>
      </c>
      <c r="Q165" s="210">
        <v>0</v>
      </c>
      <c r="R165" s="210">
        <f>Q165*H165</f>
        <v>0</v>
      </c>
      <c r="S165" s="210">
        <v>0.03175</v>
      </c>
      <c r="T165" s="211">
        <f>S165*H165</f>
        <v>1.29921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2" t="s">
        <v>200</v>
      </c>
      <c r="AT165" s="212" t="s">
        <v>117</v>
      </c>
      <c r="AU165" s="212" t="s">
        <v>80</v>
      </c>
      <c r="AY165" s="18" t="s">
        <v>115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8" t="s">
        <v>78</v>
      </c>
      <c r="BK165" s="213">
        <f>ROUND(I165*H165,2)</f>
        <v>0</v>
      </c>
      <c r="BL165" s="18" t="s">
        <v>200</v>
      </c>
      <c r="BM165" s="212" t="s">
        <v>207</v>
      </c>
    </row>
    <row r="166" spans="1:47" s="2" customFormat="1" ht="12">
      <c r="A166" s="39"/>
      <c r="B166" s="40"/>
      <c r="C166" s="41"/>
      <c r="D166" s="214" t="s">
        <v>124</v>
      </c>
      <c r="E166" s="41"/>
      <c r="F166" s="215" t="s">
        <v>208</v>
      </c>
      <c r="G166" s="41"/>
      <c r="H166" s="41"/>
      <c r="I166" s="216"/>
      <c r="J166" s="41"/>
      <c r="K166" s="41"/>
      <c r="L166" s="45"/>
      <c r="M166" s="217"/>
      <c r="N166" s="218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124</v>
      </c>
      <c r="AU166" s="18" t="s">
        <v>80</v>
      </c>
    </row>
    <row r="167" spans="1:51" s="13" customFormat="1" ht="12">
      <c r="A167" s="13"/>
      <c r="B167" s="219"/>
      <c r="C167" s="220"/>
      <c r="D167" s="221" t="s">
        <v>126</v>
      </c>
      <c r="E167" s="222" t="s">
        <v>19</v>
      </c>
      <c r="F167" s="223" t="s">
        <v>167</v>
      </c>
      <c r="G167" s="220"/>
      <c r="H167" s="222" t="s">
        <v>19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126</v>
      </c>
      <c r="AU167" s="229" t="s">
        <v>80</v>
      </c>
      <c r="AV167" s="13" t="s">
        <v>78</v>
      </c>
      <c r="AW167" s="13" t="s">
        <v>32</v>
      </c>
      <c r="AX167" s="13" t="s">
        <v>70</v>
      </c>
      <c r="AY167" s="229" t="s">
        <v>115</v>
      </c>
    </row>
    <row r="168" spans="1:51" s="14" customFormat="1" ht="12">
      <c r="A168" s="14"/>
      <c r="B168" s="230"/>
      <c r="C168" s="231"/>
      <c r="D168" s="221" t="s">
        <v>126</v>
      </c>
      <c r="E168" s="232" t="s">
        <v>19</v>
      </c>
      <c r="F168" s="233" t="s">
        <v>203</v>
      </c>
      <c r="G168" s="231"/>
      <c r="H168" s="234">
        <v>40.92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126</v>
      </c>
      <c r="AU168" s="240" t="s">
        <v>80</v>
      </c>
      <c r="AV168" s="14" t="s">
        <v>80</v>
      </c>
      <c r="AW168" s="14" t="s">
        <v>32</v>
      </c>
      <c r="AX168" s="14" t="s">
        <v>70</v>
      </c>
      <c r="AY168" s="240" t="s">
        <v>115</v>
      </c>
    </row>
    <row r="169" spans="1:51" s="15" customFormat="1" ht="12">
      <c r="A169" s="15"/>
      <c r="B169" s="241"/>
      <c r="C169" s="242"/>
      <c r="D169" s="221" t="s">
        <v>126</v>
      </c>
      <c r="E169" s="243" t="s">
        <v>19</v>
      </c>
      <c r="F169" s="244" t="s">
        <v>133</v>
      </c>
      <c r="G169" s="242"/>
      <c r="H169" s="245">
        <v>40.92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1" t="s">
        <v>126</v>
      </c>
      <c r="AU169" s="251" t="s">
        <v>80</v>
      </c>
      <c r="AV169" s="15" t="s">
        <v>122</v>
      </c>
      <c r="AW169" s="15" t="s">
        <v>32</v>
      </c>
      <c r="AX169" s="15" t="s">
        <v>78</v>
      </c>
      <c r="AY169" s="251" t="s">
        <v>115</v>
      </c>
    </row>
    <row r="170" spans="1:65" s="2" customFormat="1" ht="21.75" customHeight="1">
      <c r="A170" s="39"/>
      <c r="B170" s="40"/>
      <c r="C170" s="201" t="s">
        <v>209</v>
      </c>
      <c r="D170" s="201" t="s">
        <v>117</v>
      </c>
      <c r="E170" s="202" t="s">
        <v>210</v>
      </c>
      <c r="F170" s="203" t="s">
        <v>211</v>
      </c>
      <c r="G170" s="204" t="s">
        <v>212</v>
      </c>
      <c r="H170" s="205">
        <v>6</v>
      </c>
      <c r="I170" s="206"/>
      <c r="J170" s="207">
        <f>ROUND(I170*H170,2)</f>
        <v>0</v>
      </c>
      <c r="K170" s="203" t="s">
        <v>121</v>
      </c>
      <c r="L170" s="45"/>
      <c r="M170" s="208" t="s">
        <v>19</v>
      </c>
      <c r="N170" s="209" t="s">
        <v>41</v>
      </c>
      <c r="O170" s="85"/>
      <c r="P170" s="210">
        <f>O170*H170</f>
        <v>0</v>
      </c>
      <c r="Q170" s="210">
        <v>0.00022</v>
      </c>
      <c r="R170" s="210">
        <f>Q170*H170</f>
        <v>0.00132</v>
      </c>
      <c r="S170" s="210">
        <v>0</v>
      </c>
      <c r="T170" s="21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2" t="s">
        <v>200</v>
      </c>
      <c r="AT170" s="212" t="s">
        <v>117</v>
      </c>
      <c r="AU170" s="212" t="s">
        <v>80</v>
      </c>
      <c r="AY170" s="18" t="s">
        <v>115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8" t="s">
        <v>78</v>
      </c>
      <c r="BK170" s="213">
        <f>ROUND(I170*H170,2)</f>
        <v>0</v>
      </c>
      <c r="BL170" s="18" t="s">
        <v>200</v>
      </c>
      <c r="BM170" s="212" t="s">
        <v>213</v>
      </c>
    </row>
    <row r="171" spans="1:47" s="2" customFormat="1" ht="12">
      <c r="A171" s="39"/>
      <c r="B171" s="40"/>
      <c r="C171" s="41"/>
      <c r="D171" s="214" t="s">
        <v>124</v>
      </c>
      <c r="E171" s="41"/>
      <c r="F171" s="215" t="s">
        <v>214</v>
      </c>
      <c r="G171" s="41"/>
      <c r="H171" s="41"/>
      <c r="I171" s="216"/>
      <c r="J171" s="41"/>
      <c r="K171" s="41"/>
      <c r="L171" s="45"/>
      <c r="M171" s="217"/>
      <c r="N171" s="218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124</v>
      </c>
      <c r="AU171" s="18" t="s">
        <v>80</v>
      </c>
    </row>
    <row r="172" spans="1:51" s="13" customFormat="1" ht="12">
      <c r="A172" s="13"/>
      <c r="B172" s="219"/>
      <c r="C172" s="220"/>
      <c r="D172" s="221" t="s">
        <v>126</v>
      </c>
      <c r="E172" s="222" t="s">
        <v>19</v>
      </c>
      <c r="F172" s="223" t="s">
        <v>167</v>
      </c>
      <c r="G172" s="220"/>
      <c r="H172" s="222" t="s">
        <v>19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126</v>
      </c>
      <c r="AU172" s="229" t="s">
        <v>80</v>
      </c>
      <c r="AV172" s="13" t="s">
        <v>78</v>
      </c>
      <c r="AW172" s="13" t="s">
        <v>32</v>
      </c>
      <c r="AX172" s="13" t="s">
        <v>70</v>
      </c>
      <c r="AY172" s="229" t="s">
        <v>115</v>
      </c>
    </row>
    <row r="173" spans="1:51" s="14" customFormat="1" ht="12">
      <c r="A173" s="14"/>
      <c r="B173" s="230"/>
      <c r="C173" s="231"/>
      <c r="D173" s="221" t="s">
        <v>126</v>
      </c>
      <c r="E173" s="232" t="s">
        <v>19</v>
      </c>
      <c r="F173" s="233" t="s">
        <v>162</v>
      </c>
      <c r="G173" s="231"/>
      <c r="H173" s="234">
        <v>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126</v>
      </c>
      <c r="AU173" s="240" t="s">
        <v>80</v>
      </c>
      <c r="AV173" s="14" t="s">
        <v>80</v>
      </c>
      <c r="AW173" s="14" t="s">
        <v>32</v>
      </c>
      <c r="AX173" s="14" t="s">
        <v>70</v>
      </c>
      <c r="AY173" s="240" t="s">
        <v>115</v>
      </c>
    </row>
    <row r="174" spans="1:51" s="15" customFormat="1" ht="12">
      <c r="A174" s="15"/>
      <c r="B174" s="241"/>
      <c r="C174" s="242"/>
      <c r="D174" s="221" t="s">
        <v>126</v>
      </c>
      <c r="E174" s="243" t="s">
        <v>19</v>
      </c>
      <c r="F174" s="244" t="s">
        <v>133</v>
      </c>
      <c r="G174" s="242"/>
      <c r="H174" s="245">
        <v>6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1" t="s">
        <v>126</v>
      </c>
      <c r="AU174" s="251" t="s">
        <v>80</v>
      </c>
      <c r="AV174" s="15" t="s">
        <v>122</v>
      </c>
      <c r="AW174" s="15" t="s">
        <v>32</v>
      </c>
      <c r="AX174" s="15" t="s">
        <v>78</v>
      </c>
      <c r="AY174" s="251" t="s">
        <v>115</v>
      </c>
    </row>
    <row r="175" spans="1:65" s="2" customFormat="1" ht="21.75" customHeight="1">
      <c r="A175" s="39"/>
      <c r="B175" s="40"/>
      <c r="C175" s="252" t="s">
        <v>215</v>
      </c>
      <c r="D175" s="252" t="s">
        <v>134</v>
      </c>
      <c r="E175" s="253" t="s">
        <v>216</v>
      </c>
      <c r="F175" s="254" t="s">
        <v>217</v>
      </c>
      <c r="G175" s="255" t="s">
        <v>212</v>
      </c>
      <c r="H175" s="256">
        <v>6</v>
      </c>
      <c r="I175" s="257"/>
      <c r="J175" s="258">
        <f>ROUND(I175*H175,2)</f>
        <v>0</v>
      </c>
      <c r="K175" s="254" t="s">
        <v>121</v>
      </c>
      <c r="L175" s="259"/>
      <c r="M175" s="260" t="s">
        <v>19</v>
      </c>
      <c r="N175" s="261" t="s">
        <v>41</v>
      </c>
      <c r="O175" s="85"/>
      <c r="P175" s="210">
        <f>O175*H175</f>
        <v>0</v>
      </c>
      <c r="Q175" s="210">
        <v>0.01225</v>
      </c>
      <c r="R175" s="210">
        <f>Q175*H175</f>
        <v>0.07350000000000001</v>
      </c>
      <c r="S175" s="210">
        <v>0</v>
      </c>
      <c r="T175" s="21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2" t="s">
        <v>218</v>
      </c>
      <c r="AT175" s="212" t="s">
        <v>134</v>
      </c>
      <c r="AU175" s="212" t="s">
        <v>80</v>
      </c>
      <c r="AY175" s="18" t="s">
        <v>115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8" t="s">
        <v>78</v>
      </c>
      <c r="BK175" s="213">
        <f>ROUND(I175*H175,2)</f>
        <v>0</v>
      </c>
      <c r="BL175" s="18" t="s">
        <v>200</v>
      </c>
      <c r="BM175" s="212" t="s">
        <v>219</v>
      </c>
    </row>
    <row r="176" spans="1:51" s="13" customFormat="1" ht="12">
      <c r="A176" s="13"/>
      <c r="B176" s="219"/>
      <c r="C176" s="220"/>
      <c r="D176" s="221" t="s">
        <v>126</v>
      </c>
      <c r="E176" s="222" t="s">
        <v>19</v>
      </c>
      <c r="F176" s="223" t="s">
        <v>167</v>
      </c>
      <c r="G176" s="220"/>
      <c r="H176" s="222" t="s">
        <v>19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126</v>
      </c>
      <c r="AU176" s="229" t="s">
        <v>80</v>
      </c>
      <c r="AV176" s="13" t="s">
        <v>78</v>
      </c>
      <c r="AW176" s="13" t="s">
        <v>32</v>
      </c>
      <c r="AX176" s="13" t="s">
        <v>70</v>
      </c>
      <c r="AY176" s="229" t="s">
        <v>115</v>
      </c>
    </row>
    <row r="177" spans="1:51" s="14" customFormat="1" ht="12">
      <c r="A177" s="14"/>
      <c r="B177" s="230"/>
      <c r="C177" s="231"/>
      <c r="D177" s="221" t="s">
        <v>126</v>
      </c>
      <c r="E177" s="232" t="s">
        <v>19</v>
      </c>
      <c r="F177" s="233" t="s">
        <v>162</v>
      </c>
      <c r="G177" s="231"/>
      <c r="H177" s="234">
        <v>6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126</v>
      </c>
      <c r="AU177" s="240" t="s">
        <v>80</v>
      </c>
      <c r="AV177" s="14" t="s">
        <v>80</v>
      </c>
      <c r="AW177" s="14" t="s">
        <v>32</v>
      </c>
      <c r="AX177" s="14" t="s">
        <v>70</v>
      </c>
      <c r="AY177" s="240" t="s">
        <v>115</v>
      </c>
    </row>
    <row r="178" spans="1:51" s="15" customFormat="1" ht="12">
      <c r="A178" s="15"/>
      <c r="B178" s="241"/>
      <c r="C178" s="242"/>
      <c r="D178" s="221" t="s">
        <v>126</v>
      </c>
      <c r="E178" s="243" t="s">
        <v>19</v>
      </c>
      <c r="F178" s="244" t="s">
        <v>133</v>
      </c>
      <c r="G178" s="242"/>
      <c r="H178" s="245">
        <v>6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1" t="s">
        <v>126</v>
      </c>
      <c r="AU178" s="251" t="s">
        <v>80</v>
      </c>
      <c r="AV178" s="15" t="s">
        <v>122</v>
      </c>
      <c r="AW178" s="15" t="s">
        <v>32</v>
      </c>
      <c r="AX178" s="15" t="s">
        <v>78</v>
      </c>
      <c r="AY178" s="251" t="s">
        <v>115</v>
      </c>
    </row>
    <row r="179" spans="1:65" s="2" customFormat="1" ht="37.8" customHeight="1">
      <c r="A179" s="39"/>
      <c r="B179" s="40"/>
      <c r="C179" s="201" t="s">
        <v>8</v>
      </c>
      <c r="D179" s="201" t="s">
        <v>117</v>
      </c>
      <c r="E179" s="202" t="s">
        <v>220</v>
      </c>
      <c r="F179" s="203" t="s">
        <v>221</v>
      </c>
      <c r="G179" s="204" t="s">
        <v>137</v>
      </c>
      <c r="H179" s="205">
        <v>1.088</v>
      </c>
      <c r="I179" s="206"/>
      <c r="J179" s="207">
        <f>ROUND(I179*H179,2)</f>
        <v>0</v>
      </c>
      <c r="K179" s="203" t="s">
        <v>121</v>
      </c>
      <c r="L179" s="45"/>
      <c r="M179" s="208" t="s">
        <v>19</v>
      </c>
      <c r="N179" s="209" t="s">
        <v>41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200</v>
      </c>
      <c r="AT179" s="212" t="s">
        <v>117</v>
      </c>
      <c r="AU179" s="212" t="s">
        <v>80</v>
      </c>
      <c r="AY179" s="18" t="s">
        <v>115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78</v>
      </c>
      <c r="BK179" s="213">
        <f>ROUND(I179*H179,2)</f>
        <v>0</v>
      </c>
      <c r="BL179" s="18" t="s">
        <v>200</v>
      </c>
      <c r="BM179" s="212" t="s">
        <v>222</v>
      </c>
    </row>
    <row r="180" spans="1:47" s="2" customFormat="1" ht="12">
      <c r="A180" s="39"/>
      <c r="B180" s="40"/>
      <c r="C180" s="41"/>
      <c r="D180" s="214" t="s">
        <v>124</v>
      </c>
      <c r="E180" s="41"/>
      <c r="F180" s="215" t="s">
        <v>223</v>
      </c>
      <c r="G180" s="41"/>
      <c r="H180" s="41"/>
      <c r="I180" s="216"/>
      <c r="J180" s="41"/>
      <c r="K180" s="41"/>
      <c r="L180" s="45"/>
      <c r="M180" s="217"/>
      <c r="N180" s="218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124</v>
      </c>
      <c r="AU180" s="18" t="s">
        <v>80</v>
      </c>
    </row>
    <row r="181" spans="1:63" s="12" customFormat="1" ht="22.8" customHeight="1">
      <c r="A181" s="12"/>
      <c r="B181" s="185"/>
      <c r="C181" s="186"/>
      <c r="D181" s="187" t="s">
        <v>69</v>
      </c>
      <c r="E181" s="199" t="s">
        <v>224</v>
      </c>
      <c r="F181" s="199" t="s">
        <v>225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SUM(P182:P196)</f>
        <v>0</v>
      </c>
      <c r="Q181" s="193"/>
      <c r="R181" s="194">
        <f>SUM(R182:R196)</f>
        <v>0.157242</v>
      </c>
      <c r="S181" s="193"/>
      <c r="T181" s="195">
        <f>SUM(T182:T196)</f>
        <v>0.08190599999999999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6" t="s">
        <v>80</v>
      </c>
      <c r="AT181" s="197" t="s">
        <v>69</v>
      </c>
      <c r="AU181" s="197" t="s">
        <v>78</v>
      </c>
      <c r="AY181" s="196" t="s">
        <v>115</v>
      </c>
      <c r="BK181" s="198">
        <f>SUM(BK182:BK196)</f>
        <v>0</v>
      </c>
    </row>
    <row r="182" spans="1:65" s="2" customFormat="1" ht="16.5" customHeight="1">
      <c r="A182" s="39"/>
      <c r="B182" s="40"/>
      <c r="C182" s="201" t="s">
        <v>200</v>
      </c>
      <c r="D182" s="201" t="s">
        <v>117</v>
      </c>
      <c r="E182" s="202" t="s">
        <v>226</v>
      </c>
      <c r="F182" s="203" t="s">
        <v>227</v>
      </c>
      <c r="G182" s="204" t="s">
        <v>228</v>
      </c>
      <c r="H182" s="205">
        <v>43.8</v>
      </c>
      <c r="I182" s="206"/>
      <c r="J182" s="207">
        <f>ROUND(I182*H182,2)</f>
        <v>0</v>
      </c>
      <c r="K182" s="203" t="s">
        <v>121</v>
      </c>
      <c r="L182" s="45"/>
      <c r="M182" s="208" t="s">
        <v>19</v>
      </c>
      <c r="N182" s="209" t="s">
        <v>41</v>
      </c>
      <c r="O182" s="85"/>
      <c r="P182" s="210">
        <f>O182*H182</f>
        <v>0</v>
      </c>
      <c r="Q182" s="210">
        <v>0</v>
      </c>
      <c r="R182" s="210">
        <f>Q182*H182</f>
        <v>0</v>
      </c>
      <c r="S182" s="210">
        <v>0.00187</v>
      </c>
      <c r="T182" s="211">
        <f>S182*H182</f>
        <v>0.08190599999999999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2" t="s">
        <v>200</v>
      </c>
      <c r="AT182" s="212" t="s">
        <v>117</v>
      </c>
      <c r="AU182" s="212" t="s">
        <v>80</v>
      </c>
      <c r="AY182" s="18" t="s">
        <v>115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8" t="s">
        <v>78</v>
      </c>
      <c r="BK182" s="213">
        <f>ROUND(I182*H182,2)</f>
        <v>0</v>
      </c>
      <c r="BL182" s="18" t="s">
        <v>200</v>
      </c>
      <c r="BM182" s="212" t="s">
        <v>229</v>
      </c>
    </row>
    <row r="183" spans="1:47" s="2" customFormat="1" ht="12">
      <c r="A183" s="39"/>
      <c r="B183" s="40"/>
      <c r="C183" s="41"/>
      <c r="D183" s="214" t="s">
        <v>124</v>
      </c>
      <c r="E183" s="41"/>
      <c r="F183" s="215" t="s">
        <v>230</v>
      </c>
      <c r="G183" s="41"/>
      <c r="H183" s="41"/>
      <c r="I183" s="216"/>
      <c r="J183" s="41"/>
      <c r="K183" s="41"/>
      <c r="L183" s="45"/>
      <c r="M183" s="217"/>
      <c r="N183" s="218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124</v>
      </c>
      <c r="AU183" s="18" t="s">
        <v>80</v>
      </c>
    </row>
    <row r="184" spans="1:51" s="13" customFormat="1" ht="12">
      <c r="A184" s="13"/>
      <c r="B184" s="219"/>
      <c r="C184" s="220"/>
      <c r="D184" s="221" t="s">
        <v>126</v>
      </c>
      <c r="E184" s="222" t="s">
        <v>19</v>
      </c>
      <c r="F184" s="223" t="s">
        <v>231</v>
      </c>
      <c r="G184" s="220"/>
      <c r="H184" s="222" t="s">
        <v>19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126</v>
      </c>
      <c r="AU184" s="229" t="s">
        <v>80</v>
      </c>
      <c r="AV184" s="13" t="s">
        <v>78</v>
      </c>
      <c r="AW184" s="13" t="s">
        <v>32</v>
      </c>
      <c r="AX184" s="13" t="s">
        <v>70</v>
      </c>
      <c r="AY184" s="229" t="s">
        <v>115</v>
      </c>
    </row>
    <row r="185" spans="1:51" s="14" customFormat="1" ht="12">
      <c r="A185" s="14"/>
      <c r="B185" s="230"/>
      <c r="C185" s="231"/>
      <c r="D185" s="221" t="s">
        <v>126</v>
      </c>
      <c r="E185" s="232" t="s">
        <v>19</v>
      </c>
      <c r="F185" s="233" t="s">
        <v>232</v>
      </c>
      <c r="G185" s="231"/>
      <c r="H185" s="234">
        <v>43.8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126</v>
      </c>
      <c r="AU185" s="240" t="s">
        <v>80</v>
      </c>
      <c r="AV185" s="14" t="s">
        <v>80</v>
      </c>
      <c r="AW185" s="14" t="s">
        <v>32</v>
      </c>
      <c r="AX185" s="14" t="s">
        <v>70</v>
      </c>
      <c r="AY185" s="240" t="s">
        <v>115</v>
      </c>
    </row>
    <row r="186" spans="1:51" s="15" customFormat="1" ht="12">
      <c r="A186" s="15"/>
      <c r="B186" s="241"/>
      <c r="C186" s="242"/>
      <c r="D186" s="221" t="s">
        <v>126</v>
      </c>
      <c r="E186" s="243" t="s">
        <v>19</v>
      </c>
      <c r="F186" s="244" t="s">
        <v>133</v>
      </c>
      <c r="G186" s="242"/>
      <c r="H186" s="245">
        <v>43.8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1" t="s">
        <v>126</v>
      </c>
      <c r="AU186" s="251" t="s">
        <v>80</v>
      </c>
      <c r="AV186" s="15" t="s">
        <v>122</v>
      </c>
      <c r="AW186" s="15" t="s">
        <v>32</v>
      </c>
      <c r="AX186" s="15" t="s">
        <v>78</v>
      </c>
      <c r="AY186" s="251" t="s">
        <v>115</v>
      </c>
    </row>
    <row r="187" spans="1:65" s="2" customFormat="1" ht="16.5" customHeight="1">
      <c r="A187" s="39"/>
      <c r="B187" s="40"/>
      <c r="C187" s="201" t="s">
        <v>233</v>
      </c>
      <c r="D187" s="201" t="s">
        <v>117</v>
      </c>
      <c r="E187" s="202" t="s">
        <v>234</v>
      </c>
      <c r="F187" s="203" t="s">
        <v>235</v>
      </c>
      <c r="G187" s="204" t="s">
        <v>236</v>
      </c>
      <c r="H187" s="205">
        <v>25</v>
      </c>
      <c r="I187" s="206"/>
      <c r="J187" s="207">
        <f>ROUND(I187*H187,2)</f>
        <v>0</v>
      </c>
      <c r="K187" s="203" t="s">
        <v>237</v>
      </c>
      <c r="L187" s="45"/>
      <c r="M187" s="208" t="s">
        <v>19</v>
      </c>
      <c r="N187" s="209" t="s">
        <v>41</v>
      </c>
      <c r="O187" s="85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200</v>
      </c>
      <c r="AT187" s="212" t="s">
        <v>117</v>
      </c>
      <c r="AU187" s="212" t="s">
        <v>80</v>
      </c>
      <c r="AY187" s="18" t="s">
        <v>115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78</v>
      </c>
      <c r="BK187" s="213">
        <f>ROUND(I187*H187,2)</f>
        <v>0</v>
      </c>
      <c r="BL187" s="18" t="s">
        <v>200</v>
      </c>
      <c r="BM187" s="212" t="s">
        <v>238</v>
      </c>
    </row>
    <row r="188" spans="1:51" s="14" customFormat="1" ht="12">
      <c r="A188" s="14"/>
      <c r="B188" s="230"/>
      <c r="C188" s="231"/>
      <c r="D188" s="221" t="s">
        <v>126</v>
      </c>
      <c r="E188" s="232" t="s">
        <v>19</v>
      </c>
      <c r="F188" s="233" t="s">
        <v>239</v>
      </c>
      <c r="G188" s="231"/>
      <c r="H188" s="234">
        <v>25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126</v>
      </c>
      <c r="AU188" s="240" t="s">
        <v>80</v>
      </c>
      <c r="AV188" s="14" t="s">
        <v>80</v>
      </c>
      <c r="AW188" s="14" t="s">
        <v>32</v>
      </c>
      <c r="AX188" s="14" t="s">
        <v>70</v>
      </c>
      <c r="AY188" s="240" t="s">
        <v>115</v>
      </c>
    </row>
    <row r="189" spans="1:51" s="15" customFormat="1" ht="12">
      <c r="A189" s="15"/>
      <c r="B189" s="241"/>
      <c r="C189" s="242"/>
      <c r="D189" s="221" t="s">
        <v>126</v>
      </c>
      <c r="E189" s="243" t="s">
        <v>19</v>
      </c>
      <c r="F189" s="244" t="s">
        <v>133</v>
      </c>
      <c r="G189" s="242"/>
      <c r="H189" s="245">
        <v>25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1" t="s">
        <v>126</v>
      </c>
      <c r="AU189" s="251" t="s">
        <v>80</v>
      </c>
      <c r="AV189" s="15" t="s">
        <v>122</v>
      </c>
      <c r="AW189" s="15" t="s">
        <v>32</v>
      </c>
      <c r="AX189" s="15" t="s">
        <v>78</v>
      </c>
      <c r="AY189" s="251" t="s">
        <v>115</v>
      </c>
    </row>
    <row r="190" spans="1:65" s="2" customFormat="1" ht="21.75" customHeight="1">
      <c r="A190" s="39"/>
      <c r="B190" s="40"/>
      <c r="C190" s="201" t="s">
        <v>240</v>
      </c>
      <c r="D190" s="201" t="s">
        <v>117</v>
      </c>
      <c r="E190" s="202" t="s">
        <v>241</v>
      </c>
      <c r="F190" s="203" t="s">
        <v>242</v>
      </c>
      <c r="G190" s="204" t="s">
        <v>228</v>
      </c>
      <c r="H190" s="205">
        <v>43.8</v>
      </c>
      <c r="I190" s="206"/>
      <c r="J190" s="207">
        <f>ROUND(I190*H190,2)</f>
        <v>0</v>
      </c>
      <c r="K190" s="203" t="s">
        <v>121</v>
      </c>
      <c r="L190" s="45"/>
      <c r="M190" s="208" t="s">
        <v>19</v>
      </c>
      <c r="N190" s="209" t="s">
        <v>41</v>
      </c>
      <c r="O190" s="85"/>
      <c r="P190" s="210">
        <f>O190*H190</f>
        <v>0</v>
      </c>
      <c r="Q190" s="210">
        <v>0.00359</v>
      </c>
      <c r="R190" s="210">
        <f>Q190*H190</f>
        <v>0.157242</v>
      </c>
      <c r="S190" s="210">
        <v>0</v>
      </c>
      <c r="T190" s="21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2" t="s">
        <v>200</v>
      </c>
      <c r="AT190" s="212" t="s">
        <v>117</v>
      </c>
      <c r="AU190" s="212" t="s">
        <v>80</v>
      </c>
      <c r="AY190" s="18" t="s">
        <v>115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8" t="s">
        <v>78</v>
      </c>
      <c r="BK190" s="213">
        <f>ROUND(I190*H190,2)</f>
        <v>0</v>
      </c>
      <c r="BL190" s="18" t="s">
        <v>200</v>
      </c>
      <c r="BM190" s="212" t="s">
        <v>243</v>
      </c>
    </row>
    <row r="191" spans="1:47" s="2" customFormat="1" ht="12">
      <c r="A191" s="39"/>
      <c r="B191" s="40"/>
      <c r="C191" s="41"/>
      <c r="D191" s="214" t="s">
        <v>124</v>
      </c>
      <c r="E191" s="41"/>
      <c r="F191" s="215" t="s">
        <v>244</v>
      </c>
      <c r="G191" s="41"/>
      <c r="H191" s="41"/>
      <c r="I191" s="216"/>
      <c r="J191" s="41"/>
      <c r="K191" s="41"/>
      <c r="L191" s="45"/>
      <c r="M191" s="217"/>
      <c r="N191" s="218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124</v>
      </c>
      <c r="AU191" s="18" t="s">
        <v>80</v>
      </c>
    </row>
    <row r="192" spans="1:51" s="13" customFormat="1" ht="12">
      <c r="A192" s="13"/>
      <c r="B192" s="219"/>
      <c r="C192" s="220"/>
      <c r="D192" s="221" t="s">
        <v>126</v>
      </c>
      <c r="E192" s="222" t="s">
        <v>19</v>
      </c>
      <c r="F192" s="223" t="s">
        <v>231</v>
      </c>
      <c r="G192" s="220"/>
      <c r="H192" s="222" t="s">
        <v>19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126</v>
      </c>
      <c r="AU192" s="229" t="s">
        <v>80</v>
      </c>
      <c r="AV192" s="13" t="s">
        <v>78</v>
      </c>
      <c r="AW192" s="13" t="s">
        <v>32</v>
      </c>
      <c r="AX192" s="13" t="s">
        <v>70</v>
      </c>
      <c r="AY192" s="229" t="s">
        <v>115</v>
      </c>
    </row>
    <row r="193" spans="1:51" s="14" customFormat="1" ht="12">
      <c r="A193" s="14"/>
      <c r="B193" s="230"/>
      <c r="C193" s="231"/>
      <c r="D193" s="221" t="s">
        <v>126</v>
      </c>
      <c r="E193" s="232" t="s">
        <v>19</v>
      </c>
      <c r="F193" s="233" t="s">
        <v>232</v>
      </c>
      <c r="G193" s="231"/>
      <c r="H193" s="234">
        <v>43.8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126</v>
      </c>
      <c r="AU193" s="240" t="s">
        <v>80</v>
      </c>
      <c r="AV193" s="14" t="s">
        <v>80</v>
      </c>
      <c r="AW193" s="14" t="s">
        <v>32</v>
      </c>
      <c r="AX193" s="14" t="s">
        <v>70</v>
      </c>
      <c r="AY193" s="240" t="s">
        <v>115</v>
      </c>
    </row>
    <row r="194" spans="1:51" s="15" customFormat="1" ht="12">
      <c r="A194" s="15"/>
      <c r="B194" s="241"/>
      <c r="C194" s="242"/>
      <c r="D194" s="221" t="s">
        <v>126</v>
      </c>
      <c r="E194" s="243" t="s">
        <v>19</v>
      </c>
      <c r="F194" s="244" t="s">
        <v>133</v>
      </c>
      <c r="G194" s="242"/>
      <c r="H194" s="245">
        <v>43.8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1" t="s">
        <v>126</v>
      </c>
      <c r="AU194" s="251" t="s">
        <v>80</v>
      </c>
      <c r="AV194" s="15" t="s">
        <v>122</v>
      </c>
      <c r="AW194" s="15" t="s">
        <v>32</v>
      </c>
      <c r="AX194" s="15" t="s">
        <v>78</v>
      </c>
      <c r="AY194" s="251" t="s">
        <v>115</v>
      </c>
    </row>
    <row r="195" spans="1:65" s="2" customFormat="1" ht="24.15" customHeight="1">
      <c r="A195" s="39"/>
      <c r="B195" s="40"/>
      <c r="C195" s="201" t="s">
        <v>245</v>
      </c>
      <c r="D195" s="201" t="s">
        <v>117</v>
      </c>
      <c r="E195" s="202" t="s">
        <v>246</v>
      </c>
      <c r="F195" s="203" t="s">
        <v>247</v>
      </c>
      <c r="G195" s="204" t="s">
        <v>137</v>
      </c>
      <c r="H195" s="205">
        <v>0.157</v>
      </c>
      <c r="I195" s="206"/>
      <c r="J195" s="207">
        <f>ROUND(I195*H195,2)</f>
        <v>0</v>
      </c>
      <c r="K195" s="203" t="s">
        <v>121</v>
      </c>
      <c r="L195" s="45"/>
      <c r="M195" s="208" t="s">
        <v>19</v>
      </c>
      <c r="N195" s="209" t="s">
        <v>41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200</v>
      </c>
      <c r="AT195" s="212" t="s">
        <v>117</v>
      </c>
      <c r="AU195" s="212" t="s">
        <v>80</v>
      </c>
      <c r="AY195" s="18" t="s">
        <v>115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78</v>
      </c>
      <c r="BK195" s="213">
        <f>ROUND(I195*H195,2)</f>
        <v>0</v>
      </c>
      <c r="BL195" s="18" t="s">
        <v>200</v>
      </c>
      <c r="BM195" s="212" t="s">
        <v>248</v>
      </c>
    </row>
    <row r="196" spans="1:47" s="2" customFormat="1" ht="12">
      <c r="A196" s="39"/>
      <c r="B196" s="40"/>
      <c r="C196" s="41"/>
      <c r="D196" s="214" t="s">
        <v>124</v>
      </c>
      <c r="E196" s="41"/>
      <c r="F196" s="215" t="s">
        <v>249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124</v>
      </c>
      <c r="AU196" s="18" t="s">
        <v>80</v>
      </c>
    </row>
    <row r="197" spans="1:63" s="12" customFormat="1" ht="22.8" customHeight="1">
      <c r="A197" s="12"/>
      <c r="B197" s="185"/>
      <c r="C197" s="186"/>
      <c r="D197" s="187" t="s">
        <v>69</v>
      </c>
      <c r="E197" s="199" t="s">
        <v>250</v>
      </c>
      <c r="F197" s="199" t="s">
        <v>251</v>
      </c>
      <c r="G197" s="186"/>
      <c r="H197" s="186"/>
      <c r="I197" s="189"/>
      <c r="J197" s="200">
        <f>BK197</f>
        <v>0</v>
      </c>
      <c r="K197" s="186"/>
      <c r="L197" s="191"/>
      <c r="M197" s="192"/>
      <c r="N197" s="193"/>
      <c r="O197" s="193"/>
      <c r="P197" s="194">
        <f>SUM(P198:P208)</f>
        <v>0</v>
      </c>
      <c r="Q197" s="193"/>
      <c r="R197" s="194">
        <f>SUM(R198:R208)</f>
        <v>0.058</v>
      </c>
      <c r="S197" s="193"/>
      <c r="T197" s="195">
        <f>SUM(T198:T208)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6" t="s">
        <v>80</v>
      </c>
      <c r="AT197" s="197" t="s">
        <v>69</v>
      </c>
      <c r="AU197" s="197" t="s">
        <v>78</v>
      </c>
      <c r="AY197" s="196" t="s">
        <v>115</v>
      </c>
      <c r="BK197" s="198">
        <f>SUM(BK198:BK208)</f>
        <v>0</v>
      </c>
    </row>
    <row r="198" spans="1:65" s="2" customFormat="1" ht="24.15" customHeight="1">
      <c r="A198" s="39"/>
      <c r="B198" s="40"/>
      <c r="C198" s="201" t="s">
        <v>252</v>
      </c>
      <c r="D198" s="201" t="s">
        <v>117</v>
      </c>
      <c r="E198" s="202" t="s">
        <v>253</v>
      </c>
      <c r="F198" s="203" t="s">
        <v>254</v>
      </c>
      <c r="G198" s="204" t="s">
        <v>212</v>
      </c>
      <c r="H198" s="205">
        <v>4</v>
      </c>
      <c r="I198" s="206"/>
      <c r="J198" s="207">
        <f>ROUND(I198*H198,2)</f>
        <v>0</v>
      </c>
      <c r="K198" s="203" t="s">
        <v>121</v>
      </c>
      <c r="L198" s="45"/>
      <c r="M198" s="208" t="s">
        <v>19</v>
      </c>
      <c r="N198" s="209" t="s">
        <v>41</v>
      </c>
      <c r="O198" s="85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2" t="s">
        <v>200</v>
      </c>
      <c r="AT198" s="212" t="s">
        <v>117</v>
      </c>
      <c r="AU198" s="212" t="s">
        <v>80</v>
      </c>
      <c r="AY198" s="18" t="s">
        <v>115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8" t="s">
        <v>78</v>
      </c>
      <c r="BK198" s="213">
        <f>ROUND(I198*H198,2)</f>
        <v>0</v>
      </c>
      <c r="BL198" s="18" t="s">
        <v>200</v>
      </c>
      <c r="BM198" s="212" t="s">
        <v>255</v>
      </c>
    </row>
    <row r="199" spans="1:47" s="2" customFormat="1" ht="12">
      <c r="A199" s="39"/>
      <c r="B199" s="40"/>
      <c r="C199" s="41"/>
      <c r="D199" s="214" t="s">
        <v>124</v>
      </c>
      <c r="E199" s="41"/>
      <c r="F199" s="215" t="s">
        <v>256</v>
      </c>
      <c r="G199" s="41"/>
      <c r="H199" s="41"/>
      <c r="I199" s="216"/>
      <c r="J199" s="41"/>
      <c r="K199" s="41"/>
      <c r="L199" s="45"/>
      <c r="M199" s="217"/>
      <c r="N199" s="218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124</v>
      </c>
      <c r="AU199" s="18" t="s">
        <v>80</v>
      </c>
    </row>
    <row r="200" spans="1:51" s="13" customFormat="1" ht="12">
      <c r="A200" s="13"/>
      <c r="B200" s="219"/>
      <c r="C200" s="220"/>
      <c r="D200" s="221" t="s">
        <v>126</v>
      </c>
      <c r="E200" s="222" t="s">
        <v>19</v>
      </c>
      <c r="F200" s="223" t="s">
        <v>167</v>
      </c>
      <c r="G200" s="220"/>
      <c r="H200" s="222" t="s">
        <v>19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126</v>
      </c>
      <c r="AU200" s="229" t="s">
        <v>80</v>
      </c>
      <c r="AV200" s="13" t="s">
        <v>78</v>
      </c>
      <c r="AW200" s="13" t="s">
        <v>32</v>
      </c>
      <c r="AX200" s="13" t="s">
        <v>70</v>
      </c>
      <c r="AY200" s="229" t="s">
        <v>115</v>
      </c>
    </row>
    <row r="201" spans="1:51" s="14" customFormat="1" ht="12">
      <c r="A201" s="14"/>
      <c r="B201" s="230"/>
      <c r="C201" s="231"/>
      <c r="D201" s="221" t="s">
        <v>126</v>
      </c>
      <c r="E201" s="232" t="s">
        <v>19</v>
      </c>
      <c r="F201" s="233" t="s">
        <v>122</v>
      </c>
      <c r="G201" s="231"/>
      <c r="H201" s="234">
        <v>4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0" t="s">
        <v>126</v>
      </c>
      <c r="AU201" s="240" t="s">
        <v>80</v>
      </c>
      <c r="AV201" s="14" t="s">
        <v>80</v>
      </c>
      <c r="AW201" s="14" t="s">
        <v>32</v>
      </c>
      <c r="AX201" s="14" t="s">
        <v>70</v>
      </c>
      <c r="AY201" s="240" t="s">
        <v>115</v>
      </c>
    </row>
    <row r="202" spans="1:51" s="15" customFormat="1" ht="12">
      <c r="A202" s="15"/>
      <c r="B202" s="241"/>
      <c r="C202" s="242"/>
      <c r="D202" s="221" t="s">
        <v>126</v>
      </c>
      <c r="E202" s="243" t="s">
        <v>19</v>
      </c>
      <c r="F202" s="244" t="s">
        <v>133</v>
      </c>
      <c r="G202" s="242"/>
      <c r="H202" s="245">
        <v>4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1" t="s">
        <v>126</v>
      </c>
      <c r="AU202" s="251" t="s">
        <v>80</v>
      </c>
      <c r="AV202" s="15" t="s">
        <v>122</v>
      </c>
      <c r="AW202" s="15" t="s">
        <v>32</v>
      </c>
      <c r="AX202" s="15" t="s">
        <v>78</v>
      </c>
      <c r="AY202" s="251" t="s">
        <v>115</v>
      </c>
    </row>
    <row r="203" spans="1:65" s="2" customFormat="1" ht="16.5" customHeight="1">
      <c r="A203" s="39"/>
      <c r="B203" s="40"/>
      <c r="C203" s="252" t="s">
        <v>7</v>
      </c>
      <c r="D203" s="252" t="s">
        <v>134</v>
      </c>
      <c r="E203" s="253" t="s">
        <v>257</v>
      </c>
      <c r="F203" s="254" t="s">
        <v>258</v>
      </c>
      <c r="G203" s="255" t="s">
        <v>212</v>
      </c>
      <c r="H203" s="256">
        <v>4</v>
      </c>
      <c r="I203" s="257"/>
      <c r="J203" s="258">
        <f>ROUND(I203*H203,2)</f>
        <v>0</v>
      </c>
      <c r="K203" s="254" t="s">
        <v>121</v>
      </c>
      <c r="L203" s="259"/>
      <c r="M203" s="260" t="s">
        <v>19</v>
      </c>
      <c r="N203" s="261" t="s">
        <v>41</v>
      </c>
      <c r="O203" s="85"/>
      <c r="P203" s="210">
        <f>O203*H203</f>
        <v>0</v>
      </c>
      <c r="Q203" s="210">
        <v>0.0145</v>
      </c>
      <c r="R203" s="210">
        <f>Q203*H203</f>
        <v>0.058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218</v>
      </c>
      <c r="AT203" s="212" t="s">
        <v>134</v>
      </c>
      <c r="AU203" s="212" t="s">
        <v>80</v>
      </c>
      <c r="AY203" s="18" t="s">
        <v>115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78</v>
      </c>
      <c r="BK203" s="213">
        <f>ROUND(I203*H203,2)</f>
        <v>0</v>
      </c>
      <c r="BL203" s="18" t="s">
        <v>200</v>
      </c>
      <c r="BM203" s="212" t="s">
        <v>259</v>
      </c>
    </row>
    <row r="204" spans="1:51" s="13" customFormat="1" ht="12">
      <c r="A204" s="13"/>
      <c r="B204" s="219"/>
      <c r="C204" s="220"/>
      <c r="D204" s="221" t="s">
        <v>126</v>
      </c>
      <c r="E204" s="222" t="s">
        <v>19</v>
      </c>
      <c r="F204" s="223" t="s">
        <v>167</v>
      </c>
      <c r="G204" s="220"/>
      <c r="H204" s="222" t="s">
        <v>19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126</v>
      </c>
      <c r="AU204" s="229" t="s">
        <v>80</v>
      </c>
      <c r="AV204" s="13" t="s">
        <v>78</v>
      </c>
      <c r="AW204" s="13" t="s">
        <v>32</v>
      </c>
      <c r="AX204" s="13" t="s">
        <v>70</v>
      </c>
      <c r="AY204" s="229" t="s">
        <v>115</v>
      </c>
    </row>
    <row r="205" spans="1:51" s="14" customFormat="1" ht="12">
      <c r="A205" s="14"/>
      <c r="B205" s="230"/>
      <c r="C205" s="231"/>
      <c r="D205" s="221" t="s">
        <v>126</v>
      </c>
      <c r="E205" s="232" t="s">
        <v>19</v>
      </c>
      <c r="F205" s="233" t="s">
        <v>122</v>
      </c>
      <c r="G205" s="231"/>
      <c r="H205" s="234">
        <v>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126</v>
      </c>
      <c r="AU205" s="240" t="s">
        <v>80</v>
      </c>
      <c r="AV205" s="14" t="s">
        <v>80</v>
      </c>
      <c r="AW205" s="14" t="s">
        <v>32</v>
      </c>
      <c r="AX205" s="14" t="s">
        <v>70</v>
      </c>
      <c r="AY205" s="240" t="s">
        <v>115</v>
      </c>
    </row>
    <row r="206" spans="1:51" s="15" customFormat="1" ht="12">
      <c r="A206" s="15"/>
      <c r="B206" s="241"/>
      <c r="C206" s="242"/>
      <c r="D206" s="221" t="s">
        <v>126</v>
      </c>
      <c r="E206" s="243" t="s">
        <v>19</v>
      </c>
      <c r="F206" s="244" t="s">
        <v>133</v>
      </c>
      <c r="G206" s="242"/>
      <c r="H206" s="245">
        <v>4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1" t="s">
        <v>126</v>
      </c>
      <c r="AU206" s="251" t="s">
        <v>80</v>
      </c>
      <c r="AV206" s="15" t="s">
        <v>122</v>
      </c>
      <c r="AW206" s="15" t="s">
        <v>32</v>
      </c>
      <c r="AX206" s="15" t="s">
        <v>78</v>
      </c>
      <c r="AY206" s="251" t="s">
        <v>115</v>
      </c>
    </row>
    <row r="207" spans="1:65" s="2" customFormat="1" ht="24.15" customHeight="1">
      <c r="A207" s="39"/>
      <c r="B207" s="40"/>
      <c r="C207" s="201" t="s">
        <v>260</v>
      </c>
      <c r="D207" s="201" t="s">
        <v>117</v>
      </c>
      <c r="E207" s="202" t="s">
        <v>261</v>
      </c>
      <c r="F207" s="203" t="s">
        <v>262</v>
      </c>
      <c r="G207" s="204" t="s">
        <v>137</v>
      </c>
      <c r="H207" s="205">
        <v>0.058</v>
      </c>
      <c r="I207" s="206"/>
      <c r="J207" s="207">
        <f>ROUND(I207*H207,2)</f>
        <v>0</v>
      </c>
      <c r="K207" s="203" t="s">
        <v>121</v>
      </c>
      <c r="L207" s="45"/>
      <c r="M207" s="208" t="s">
        <v>19</v>
      </c>
      <c r="N207" s="209" t="s">
        <v>41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200</v>
      </c>
      <c r="AT207" s="212" t="s">
        <v>117</v>
      </c>
      <c r="AU207" s="212" t="s">
        <v>80</v>
      </c>
      <c r="AY207" s="18" t="s">
        <v>115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78</v>
      </c>
      <c r="BK207" s="213">
        <f>ROUND(I207*H207,2)</f>
        <v>0</v>
      </c>
      <c r="BL207" s="18" t="s">
        <v>200</v>
      </c>
      <c r="BM207" s="212" t="s">
        <v>263</v>
      </c>
    </row>
    <row r="208" spans="1:47" s="2" customFormat="1" ht="12">
      <c r="A208" s="39"/>
      <c r="B208" s="40"/>
      <c r="C208" s="41"/>
      <c r="D208" s="214" t="s">
        <v>124</v>
      </c>
      <c r="E208" s="41"/>
      <c r="F208" s="215" t="s">
        <v>264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124</v>
      </c>
      <c r="AU208" s="18" t="s">
        <v>80</v>
      </c>
    </row>
    <row r="209" spans="1:63" s="12" customFormat="1" ht="22.8" customHeight="1">
      <c r="A209" s="12"/>
      <c r="B209" s="185"/>
      <c r="C209" s="186"/>
      <c r="D209" s="187" t="s">
        <v>69</v>
      </c>
      <c r="E209" s="199" t="s">
        <v>265</v>
      </c>
      <c r="F209" s="199" t="s">
        <v>266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SUM(P210:P309)</f>
        <v>0</v>
      </c>
      <c r="Q209" s="193"/>
      <c r="R209" s="194">
        <f>SUM(R210:R309)</f>
        <v>10.6362125</v>
      </c>
      <c r="S209" s="193"/>
      <c r="T209" s="195">
        <f>SUM(T210:T309)</f>
        <v>3.034745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6" t="s">
        <v>80</v>
      </c>
      <c r="AT209" s="197" t="s">
        <v>69</v>
      </c>
      <c r="AU209" s="197" t="s">
        <v>78</v>
      </c>
      <c r="AY209" s="196" t="s">
        <v>115</v>
      </c>
      <c r="BK209" s="198">
        <f>SUM(BK210:BK309)</f>
        <v>0</v>
      </c>
    </row>
    <row r="210" spans="1:65" s="2" customFormat="1" ht="16.5" customHeight="1">
      <c r="A210" s="39"/>
      <c r="B210" s="40"/>
      <c r="C210" s="201" t="s">
        <v>267</v>
      </c>
      <c r="D210" s="201" t="s">
        <v>117</v>
      </c>
      <c r="E210" s="202" t="s">
        <v>268</v>
      </c>
      <c r="F210" s="203" t="s">
        <v>269</v>
      </c>
      <c r="G210" s="204" t="s">
        <v>144</v>
      </c>
      <c r="H210" s="205">
        <v>1089.23</v>
      </c>
      <c r="I210" s="206"/>
      <c r="J210" s="207">
        <f>ROUND(I210*H210,2)</f>
        <v>0</v>
      </c>
      <c r="K210" s="203" t="s">
        <v>121</v>
      </c>
      <c r="L210" s="45"/>
      <c r="M210" s="208" t="s">
        <v>19</v>
      </c>
      <c r="N210" s="209" t="s">
        <v>41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200</v>
      </c>
      <c r="AT210" s="212" t="s">
        <v>117</v>
      </c>
      <c r="AU210" s="212" t="s">
        <v>80</v>
      </c>
      <c r="AY210" s="18" t="s">
        <v>115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78</v>
      </c>
      <c r="BK210" s="213">
        <f>ROUND(I210*H210,2)</f>
        <v>0</v>
      </c>
      <c r="BL210" s="18" t="s">
        <v>200</v>
      </c>
      <c r="BM210" s="212" t="s">
        <v>270</v>
      </c>
    </row>
    <row r="211" spans="1:47" s="2" customFormat="1" ht="12">
      <c r="A211" s="39"/>
      <c r="B211" s="40"/>
      <c r="C211" s="41"/>
      <c r="D211" s="214" t="s">
        <v>124</v>
      </c>
      <c r="E211" s="41"/>
      <c r="F211" s="215" t="s">
        <v>271</v>
      </c>
      <c r="G211" s="41"/>
      <c r="H211" s="41"/>
      <c r="I211" s="216"/>
      <c r="J211" s="41"/>
      <c r="K211" s="41"/>
      <c r="L211" s="45"/>
      <c r="M211" s="217"/>
      <c r="N211" s="218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124</v>
      </c>
      <c r="AU211" s="18" t="s">
        <v>80</v>
      </c>
    </row>
    <row r="212" spans="1:51" s="13" customFormat="1" ht="12">
      <c r="A212" s="13"/>
      <c r="B212" s="219"/>
      <c r="C212" s="220"/>
      <c r="D212" s="221" t="s">
        <v>126</v>
      </c>
      <c r="E212" s="222" t="s">
        <v>19</v>
      </c>
      <c r="F212" s="223" t="s">
        <v>272</v>
      </c>
      <c r="G212" s="220"/>
      <c r="H212" s="222" t="s">
        <v>19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126</v>
      </c>
      <c r="AU212" s="229" t="s">
        <v>80</v>
      </c>
      <c r="AV212" s="13" t="s">
        <v>78</v>
      </c>
      <c r="AW212" s="13" t="s">
        <v>32</v>
      </c>
      <c r="AX212" s="13" t="s">
        <v>70</v>
      </c>
      <c r="AY212" s="229" t="s">
        <v>115</v>
      </c>
    </row>
    <row r="213" spans="1:51" s="14" customFormat="1" ht="12">
      <c r="A213" s="14"/>
      <c r="B213" s="230"/>
      <c r="C213" s="231"/>
      <c r="D213" s="221" t="s">
        <v>126</v>
      </c>
      <c r="E213" s="232" t="s">
        <v>19</v>
      </c>
      <c r="F213" s="233" t="s">
        <v>273</v>
      </c>
      <c r="G213" s="231"/>
      <c r="H213" s="234">
        <v>1089.23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0" t="s">
        <v>126</v>
      </c>
      <c r="AU213" s="240" t="s">
        <v>80</v>
      </c>
      <c r="AV213" s="14" t="s">
        <v>80</v>
      </c>
      <c r="AW213" s="14" t="s">
        <v>32</v>
      </c>
      <c r="AX213" s="14" t="s">
        <v>70</v>
      </c>
      <c r="AY213" s="240" t="s">
        <v>115</v>
      </c>
    </row>
    <row r="214" spans="1:51" s="15" customFormat="1" ht="12">
      <c r="A214" s="15"/>
      <c r="B214" s="241"/>
      <c r="C214" s="242"/>
      <c r="D214" s="221" t="s">
        <v>126</v>
      </c>
      <c r="E214" s="243" t="s">
        <v>19</v>
      </c>
      <c r="F214" s="244" t="s">
        <v>133</v>
      </c>
      <c r="G214" s="242"/>
      <c r="H214" s="245">
        <v>1089.23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1" t="s">
        <v>126</v>
      </c>
      <c r="AU214" s="251" t="s">
        <v>80</v>
      </c>
      <c r="AV214" s="15" t="s">
        <v>122</v>
      </c>
      <c r="AW214" s="15" t="s">
        <v>32</v>
      </c>
      <c r="AX214" s="15" t="s">
        <v>78</v>
      </c>
      <c r="AY214" s="251" t="s">
        <v>115</v>
      </c>
    </row>
    <row r="215" spans="1:65" s="2" customFormat="1" ht="21.75" customHeight="1">
      <c r="A215" s="39"/>
      <c r="B215" s="40"/>
      <c r="C215" s="201" t="s">
        <v>274</v>
      </c>
      <c r="D215" s="201" t="s">
        <v>117</v>
      </c>
      <c r="E215" s="202" t="s">
        <v>275</v>
      </c>
      <c r="F215" s="203" t="s">
        <v>276</v>
      </c>
      <c r="G215" s="204" t="s">
        <v>144</v>
      </c>
      <c r="H215" s="205">
        <v>1089.23</v>
      </c>
      <c r="I215" s="206"/>
      <c r="J215" s="207">
        <f>ROUND(I215*H215,2)</f>
        <v>0</v>
      </c>
      <c r="K215" s="203" t="s">
        <v>121</v>
      </c>
      <c r="L215" s="45"/>
      <c r="M215" s="208" t="s">
        <v>19</v>
      </c>
      <c r="N215" s="209" t="s">
        <v>41</v>
      </c>
      <c r="O215" s="85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2" t="s">
        <v>200</v>
      </c>
      <c r="AT215" s="212" t="s">
        <v>117</v>
      </c>
      <c r="AU215" s="212" t="s">
        <v>80</v>
      </c>
      <c r="AY215" s="18" t="s">
        <v>115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8" t="s">
        <v>78</v>
      </c>
      <c r="BK215" s="213">
        <f>ROUND(I215*H215,2)</f>
        <v>0</v>
      </c>
      <c r="BL215" s="18" t="s">
        <v>200</v>
      </c>
      <c r="BM215" s="212" t="s">
        <v>277</v>
      </c>
    </row>
    <row r="216" spans="1:47" s="2" customFormat="1" ht="12">
      <c r="A216" s="39"/>
      <c r="B216" s="40"/>
      <c r="C216" s="41"/>
      <c r="D216" s="214" t="s">
        <v>124</v>
      </c>
      <c r="E216" s="41"/>
      <c r="F216" s="215" t="s">
        <v>278</v>
      </c>
      <c r="G216" s="41"/>
      <c r="H216" s="41"/>
      <c r="I216" s="216"/>
      <c r="J216" s="41"/>
      <c r="K216" s="41"/>
      <c r="L216" s="45"/>
      <c r="M216" s="217"/>
      <c r="N216" s="218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124</v>
      </c>
      <c r="AU216" s="18" t="s">
        <v>80</v>
      </c>
    </row>
    <row r="217" spans="1:51" s="14" customFormat="1" ht="12">
      <c r="A217" s="14"/>
      <c r="B217" s="230"/>
      <c r="C217" s="231"/>
      <c r="D217" s="221" t="s">
        <v>126</v>
      </c>
      <c r="E217" s="232" t="s">
        <v>19</v>
      </c>
      <c r="F217" s="233" t="s">
        <v>273</v>
      </c>
      <c r="G217" s="231"/>
      <c r="H217" s="234">
        <v>1089.23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0" t="s">
        <v>126</v>
      </c>
      <c r="AU217" s="240" t="s">
        <v>80</v>
      </c>
      <c r="AV217" s="14" t="s">
        <v>80</v>
      </c>
      <c r="AW217" s="14" t="s">
        <v>32</v>
      </c>
      <c r="AX217" s="14" t="s">
        <v>70</v>
      </c>
      <c r="AY217" s="240" t="s">
        <v>115</v>
      </c>
    </row>
    <row r="218" spans="1:51" s="15" customFormat="1" ht="12">
      <c r="A218" s="15"/>
      <c r="B218" s="241"/>
      <c r="C218" s="242"/>
      <c r="D218" s="221" t="s">
        <v>126</v>
      </c>
      <c r="E218" s="243" t="s">
        <v>19</v>
      </c>
      <c r="F218" s="244" t="s">
        <v>133</v>
      </c>
      <c r="G218" s="242"/>
      <c r="H218" s="245">
        <v>1089.23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1" t="s">
        <v>126</v>
      </c>
      <c r="AU218" s="251" t="s">
        <v>80</v>
      </c>
      <c r="AV218" s="15" t="s">
        <v>122</v>
      </c>
      <c r="AW218" s="15" t="s">
        <v>32</v>
      </c>
      <c r="AX218" s="15" t="s">
        <v>78</v>
      </c>
      <c r="AY218" s="251" t="s">
        <v>115</v>
      </c>
    </row>
    <row r="219" spans="1:65" s="2" customFormat="1" ht="16.5" customHeight="1">
      <c r="A219" s="39"/>
      <c r="B219" s="40"/>
      <c r="C219" s="201" t="s">
        <v>239</v>
      </c>
      <c r="D219" s="201" t="s">
        <v>117</v>
      </c>
      <c r="E219" s="202" t="s">
        <v>279</v>
      </c>
      <c r="F219" s="203" t="s">
        <v>280</v>
      </c>
      <c r="G219" s="204" t="s">
        <v>144</v>
      </c>
      <c r="H219" s="205">
        <v>1089.23</v>
      </c>
      <c r="I219" s="206"/>
      <c r="J219" s="207">
        <f>ROUND(I219*H219,2)</f>
        <v>0</v>
      </c>
      <c r="K219" s="203" t="s">
        <v>121</v>
      </c>
      <c r="L219" s="45"/>
      <c r="M219" s="208" t="s">
        <v>19</v>
      </c>
      <c r="N219" s="209" t="s">
        <v>41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2" t="s">
        <v>200</v>
      </c>
      <c r="AT219" s="212" t="s">
        <v>117</v>
      </c>
      <c r="AU219" s="212" t="s">
        <v>80</v>
      </c>
      <c r="AY219" s="18" t="s">
        <v>115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8" t="s">
        <v>78</v>
      </c>
      <c r="BK219" s="213">
        <f>ROUND(I219*H219,2)</f>
        <v>0</v>
      </c>
      <c r="BL219" s="18" t="s">
        <v>200</v>
      </c>
      <c r="BM219" s="212" t="s">
        <v>281</v>
      </c>
    </row>
    <row r="220" spans="1:47" s="2" customFormat="1" ht="12">
      <c r="A220" s="39"/>
      <c r="B220" s="40"/>
      <c r="C220" s="41"/>
      <c r="D220" s="214" t="s">
        <v>124</v>
      </c>
      <c r="E220" s="41"/>
      <c r="F220" s="215" t="s">
        <v>282</v>
      </c>
      <c r="G220" s="41"/>
      <c r="H220" s="41"/>
      <c r="I220" s="216"/>
      <c r="J220" s="41"/>
      <c r="K220" s="41"/>
      <c r="L220" s="45"/>
      <c r="M220" s="217"/>
      <c r="N220" s="218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124</v>
      </c>
      <c r="AU220" s="18" t="s">
        <v>80</v>
      </c>
    </row>
    <row r="221" spans="1:51" s="14" customFormat="1" ht="12">
      <c r="A221" s="14"/>
      <c r="B221" s="230"/>
      <c r="C221" s="231"/>
      <c r="D221" s="221" t="s">
        <v>126</v>
      </c>
      <c r="E221" s="232" t="s">
        <v>19</v>
      </c>
      <c r="F221" s="233" t="s">
        <v>273</v>
      </c>
      <c r="G221" s="231"/>
      <c r="H221" s="234">
        <v>1089.23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126</v>
      </c>
      <c r="AU221" s="240" t="s">
        <v>80</v>
      </c>
      <c r="AV221" s="14" t="s">
        <v>80</v>
      </c>
      <c r="AW221" s="14" t="s">
        <v>32</v>
      </c>
      <c r="AX221" s="14" t="s">
        <v>70</v>
      </c>
      <c r="AY221" s="240" t="s">
        <v>115</v>
      </c>
    </row>
    <row r="222" spans="1:51" s="15" customFormat="1" ht="12">
      <c r="A222" s="15"/>
      <c r="B222" s="241"/>
      <c r="C222" s="242"/>
      <c r="D222" s="221" t="s">
        <v>126</v>
      </c>
      <c r="E222" s="243" t="s">
        <v>19</v>
      </c>
      <c r="F222" s="244" t="s">
        <v>133</v>
      </c>
      <c r="G222" s="242"/>
      <c r="H222" s="245">
        <v>1089.23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1" t="s">
        <v>126</v>
      </c>
      <c r="AU222" s="251" t="s">
        <v>80</v>
      </c>
      <c r="AV222" s="15" t="s">
        <v>122</v>
      </c>
      <c r="AW222" s="15" t="s">
        <v>32</v>
      </c>
      <c r="AX222" s="15" t="s">
        <v>78</v>
      </c>
      <c r="AY222" s="251" t="s">
        <v>115</v>
      </c>
    </row>
    <row r="223" spans="1:65" s="2" customFormat="1" ht="16.5" customHeight="1">
      <c r="A223" s="39"/>
      <c r="B223" s="40"/>
      <c r="C223" s="201" t="s">
        <v>283</v>
      </c>
      <c r="D223" s="201" t="s">
        <v>117</v>
      </c>
      <c r="E223" s="202" t="s">
        <v>284</v>
      </c>
      <c r="F223" s="203" t="s">
        <v>285</v>
      </c>
      <c r="G223" s="204" t="s">
        <v>144</v>
      </c>
      <c r="H223" s="205">
        <v>1089.23</v>
      </c>
      <c r="I223" s="206"/>
      <c r="J223" s="207">
        <f>ROUND(I223*H223,2)</f>
        <v>0</v>
      </c>
      <c r="K223" s="203" t="s">
        <v>121</v>
      </c>
      <c r="L223" s="45"/>
      <c r="M223" s="208" t="s">
        <v>19</v>
      </c>
      <c r="N223" s="209" t="s">
        <v>41</v>
      </c>
      <c r="O223" s="85"/>
      <c r="P223" s="210">
        <f>O223*H223</f>
        <v>0</v>
      </c>
      <c r="Q223" s="210">
        <v>0.0002</v>
      </c>
      <c r="R223" s="210">
        <f>Q223*H223</f>
        <v>0.217846</v>
      </c>
      <c r="S223" s="210">
        <v>0</v>
      </c>
      <c r="T223" s="21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2" t="s">
        <v>200</v>
      </c>
      <c r="AT223" s="212" t="s">
        <v>117</v>
      </c>
      <c r="AU223" s="212" t="s">
        <v>80</v>
      </c>
      <c r="AY223" s="18" t="s">
        <v>115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8" t="s">
        <v>78</v>
      </c>
      <c r="BK223" s="213">
        <f>ROUND(I223*H223,2)</f>
        <v>0</v>
      </c>
      <c r="BL223" s="18" t="s">
        <v>200</v>
      </c>
      <c r="BM223" s="212" t="s">
        <v>286</v>
      </c>
    </row>
    <row r="224" spans="1:47" s="2" customFormat="1" ht="12">
      <c r="A224" s="39"/>
      <c r="B224" s="40"/>
      <c r="C224" s="41"/>
      <c r="D224" s="214" t="s">
        <v>124</v>
      </c>
      <c r="E224" s="41"/>
      <c r="F224" s="215" t="s">
        <v>287</v>
      </c>
      <c r="G224" s="41"/>
      <c r="H224" s="41"/>
      <c r="I224" s="216"/>
      <c r="J224" s="41"/>
      <c r="K224" s="41"/>
      <c r="L224" s="45"/>
      <c r="M224" s="217"/>
      <c r="N224" s="218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124</v>
      </c>
      <c r="AU224" s="18" t="s">
        <v>80</v>
      </c>
    </row>
    <row r="225" spans="1:51" s="14" customFormat="1" ht="12">
      <c r="A225" s="14"/>
      <c r="B225" s="230"/>
      <c r="C225" s="231"/>
      <c r="D225" s="221" t="s">
        <v>126</v>
      </c>
      <c r="E225" s="232" t="s">
        <v>19</v>
      </c>
      <c r="F225" s="233" t="s">
        <v>273</v>
      </c>
      <c r="G225" s="231"/>
      <c r="H225" s="234">
        <v>1089.23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126</v>
      </c>
      <c r="AU225" s="240" t="s">
        <v>80</v>
      </c>
      <c r="AV225" s="14" t="s">
        <v>80</v>
      </c>
      <c r="AW225" s="14" t="s">
        <v>32</v>
      </c>
      <c r="AX225" s="14" t="s">
        <v>70</v>
      </c>
      <c r="AY225" s="240" t="s">
        <v>115</v>
      </c>
    </row>
    <row r="226" spans="1:51" s="15" customFormat="1" ht="12">
      <c r="A226" s="15"/>
      <c r="B226" s="241"/>
      <c r="C226" s="242"/>
      <c r="D226" s="221" t="s">
        <v>126</v>
      </c>
      <c r="E226" s="243" t="s">
        <v>19</v>
      </c>
      <c r="F226" s="244" t="s">
        <v>133</v>
      </c>
      <c r="G226" s="242"/>
      <c r="H226" s="245">
        <v>1089.23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1" t="s">
        <v>126</v>
      </c>
      <c r="AU226" s="251" t="s">
        <v>80</v>
      </c>
      <c r="AV226" s="15" t="s">
        <v>122</v>
      </c>
      <c r="AW226" s="15" t="s">
        <v>32</v>
      </c>
      <c r="AX226" s="15" t="s">
        <v>78</v>
      </c>
      <c r="AY226" s="251" t="s">
        <v>115</v>
      </c>
    </row>
    <row r="227" spans="1:65" s="2" customFormat="1" ht="21.75" customHeight="1">
      <c r="A227" s="39"/>
      <c r="B227" s="40"/>
      <c r="C227" s="201" t="s">
        <v>288</v>
      </c>
      <c r="D227" s="201" t="s">
        <v>117</v>
      </c>
      <c r="E227" s="202" t="s">
        <v>289</v>
      </c>
      <c r="F227" s="203" t="s">
        <v>290</v>
      </c>
      <c r="G227" s="204" t="s">
        <v>144</v>
      </c>
      <c r="H227" s="205">
        <v>1089.23</v>
      </c>
      <c r="I227" s="206"/>
      <c r="J227" s="207">
        <f>ROUND(I227*H227,2)</f>
        <v>0</v>
      </c>
      <c r="K227" s="203" t="s">
        <v>121</v>
      </c>
      <c r="L227" s="45"/>
      <c r="M227" s="208" t="s">
        <v>19</v>
      </c>
      <c r="N227" s="209" t="s">
        <v>41</v>
      </c>
      <c r="O227" s="85"/>
      <c r="P227" s="210">
        <f>O227*H227</f>
        <v>0</v>
      </c>
      <c r="Q227" s="210">
        <v>0.0075</v>
      </c>
      <c r="R227" s="210">
        <f>Q227*H227</f>
        <v>8.169224999999999</v>
      </c>
      <c r="S227" s="210">
        <v>0</v>
      </c>
      <c r="T227" s="21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2" t="s">
        <v>200</v>
      </c>
      <c r="AT227" s="212" t="s">
        <v>117</v>
      </c>
      <c r="AU227" s="212" t="s">
        <v>80</v>
      </c>
      <c r="AY227" s="18" t="s">
        <v>115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8" t="s">
        <v>78</v>
      </c>
      <c r="BK227" s="213">
        <f>ROUND(I227*H227,2)</f>
        <v>0</v>
      </c>
      <c r="BL227" s="18" t="s">
        <v>200</v>
      </c>
      <c r="BM227" s="212" t="s">
        <v>291</v>
      </c>
    </row>
    <row r="228" spans="1:47" s="2" customFormat="1" ht="12">
      <c r="A228" s="39"/>
      <c r="B228" s="40"/>
      <c r="C228" s="41"/>
      <c r="D228" s="214" t="s">
        <v>124</v>
      </c>
      <c r="E228" s="41"/>
      <c r="F228" s="215" t="s">
        <v>292</v>
      </c>
      <c r="G228" s="41"/>
      <c r="H228" s="41"/>
      <c r="I228" s="216"/>
      <c r="J228" s="41"/>
      <c r="K228" s="41"/>
      <c r="L228" s="45"/>
      <c r="M228" s="217"/>
      <c r="N228" s="218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124</v>
      </c>
      <c r="AU228" s="18" t="s">
        <v>80</v>
      </c>
    </row>
    <row r="229" spans="1:51" s="14" customFormat="1" ht="12">
      <c r="A229" s="14"/>
      <c r="B229" s="230"/>
      <c r="C229" s="231"/>
      <c r="D229" s="221" t="s">
        <v>126</v>
      </c>
      <c r="E229" s="232" t="s">
        <v>19</v>
      </c>
      <c r="F229" s="233" t="s">
        <v>273</v>
      </c>
      <c r="G229" s="231"/>
      <c r="H229" s="234">
        <v>1089.23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126</v>
      </c>
      <c r="AU229" s="240" t="s">
        <v>80</v>
      </c>
      <c r="AV229" s="14" t="s">
        <v>80</v>
      </c>
      <c r="AW229" s="14" t="s">
        <v>32</v>
      </c>
      <c r="AX229" s="14" t="s">
        <v>70</v>
      </c>
      <c r="AY229" s="240" t="s">
        <v>115</v>
      </c>
    </row>
    <row r="230" spans="1:51" s="15" customFormat="1" ht="12">
      <c r="A230" s="15"/>
      <c r="B230" s="241"/>
      <c r="C230" s="242"/>
      <c r="D230" s="221" t="s">
        <v>126</v>
      </c>
      <c r="E230" s="243" t="s">
        <v>19</v>
      </c>
      <c r="F230" s="244" t="s">
        <v>133</v>
      </c>
      <c r="G230" s="242"/>
      <c r="H230" s="245">
        <v>1089.23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1" t="s">
        <v>126</v>
      </c>
      <c r="AU230" s="251" t="s">
        <v>80</v>
      </c>
      <c r="AV230" s="15" t="s">
        <v>122</v>
      </c>
      <c r="AW230" s="15" t="s">
        <v>32</v>
      </c>
      <c r="AX230" s="15" t="s">
        <v>78</v>
      </c>
      <c r="AY230" s="251" t="s">
        <v>115</v>
      </c>
    </row>
    <row r="231" spans="1:65" s="2" customFormat="1" ht="16.5" customHeight="1">
      <c r="A231" s="39"/>
      <c r="B231" s="40"/>
      <c r="C231" s="201" t="s">
        <v>293</v>
      </c>
      <c r="D231" s="201" t="s">
        <v>117</v>
      </c>
      <c r="E231" s="202" t="s">
        <v>294</v>
      </c>
      <c r="F231" s="203" t="s">
        <v>295</v>
      </c>
      <c r="G231" s="204" t="s">
        <v>144</v>
      </c>
      <c r="H231" s="205">
        <v>1089.23</v>
      </c>
      <c r="I231" s="206"/>
      <c r="J231" s="207">
        <f>ROUND(I231*H231,2)</f>
        <v>0</v>
      </c>
      <c r="K231" s="203" t="s">
        <v>121</v>
      </c>
      <c r="L231" s="45"/>
      <c r="M231" s="208" t="s">
        <v>19</v>
      </c>
      <c r="N231" s="209" t="s">
        <v>41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0.0025</v>
      </c>
      <c r="T231" s="211">
        <f>S231*H231</f>
        <v>2.723075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2" t="s">
        <v>200</v>
      </c>
      <c r="AT231" s="212" t="s">
        <v>117</v>
      </c>
      <c r="AU231" s="212" t="s">
        <v>80</v>
      </c>
      <c r="AY231" s="18" t="s">
        <v>115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8" t="s">
        <v>78</v>
      </c>
      <c r="BK231" s="213">
        <f>ROUND(I231*H231,2)</f>
        <v>0</v>
      </c>
      <c r="BL231" s="18" t="s">
        <v>200</v>
      </c>
      <c r="BM231" s="212" t="s">
        <v>296</v>
      </c>
    </row>
    <row r="232" spans="1:47" s="2" customFormat="1" ht="12">
      <c r="A232" s="39"/>
      <c r="B232" s="40"/>
      <c r="C232" s="41"/>
      <c r="D232" s="214" t="s">
        <v>124</v>
      </c>
      <c r="E232" s="41"/>
      <c r="F232" s="215" t="s">
        <v>297</v>
      </c>
      <c r="G232" s="41"/>
      <c r="H232" s="41"/>
      <c r="I232" s="216"/>
      <c r="J232" s="41"/>
      <c r="K232" s="41"/>
      <c r="L232" s="45"/>
      <c r="M232" s="217"/>
      <c r="N232" s="218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124</v>
      </c>
      <c r="AU232" s="18" t="s">
        <v>80</v>
      </c>
    </row>
    <row r="233" spans="1:51" s="14" customFormat="1" ht="12">
      <c r="A233" s="14"/>
      <c r="B233" s="230"/>
      <c r="C233" s="231"/>
      <c r="D233" s="221" t="s">
        <v>126</v>
      </c>
      <c r="E233" s="232" t="s">
        <v>19</v>
      </c>
      <c r="F233" s="233" t="s">
        <v>273</v>
      </c>
      <c r="G233" s="231"/>
      <c r="H233" s="234">
        <v>1089.23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126</v>
      </c>
      <c r="AU233" s="240" t="s">
        <v>80</v>
      </c>
      <c r="AV233" s="14" t="s">
        <v>80</v>
      </c>
      <c r="AW233" s="14" t="s">
        <v>32</v>
      </c>
      <c r="AX233" s="14" t="s">
        <v>70</v>
      </c>
      <c r="AY233" s="240" t="s">
        <v>115</v>
      </c>
    </row>
    <row r="234" spans="1:51" s="15" customFormat="1" ht="12">
      <c r="A234" s="15"/>
      <c r="B234" s="241"/>
      <c r="C234" s="242"/>
      <c r="D234" s="221" t="s">
        <v>126</v>
      </c>
      <c r="E234" s="243" t="s">
        <v>19</v>
      </c>
      <c r="F234" s="244" t="s">
        <v>133</v>
      </c>
      <c r="G234" s="242"/>
      <c r="H234" s="245">
        <v>1089.23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1" t="s">
        <v>126</v>
      </c>
      <c r="AU234" s="251" t="s">
        <v>80</v>
      </c>
      <c r="AV234" s="15" t="s">
        <v>122</v>
      </c>
      <c r="AW234" s="15" t="s">
        <v>32</v>
      </c>
      <c r="AX234" s="15" t="s">
        <v>78</v>
      </c>
      <c r="AY234" s="251" t="s">
        <v>115</v>
      </c>
    </row>
    <row r="235" spans="1:65" s="2" customFormat="1" ht="16.5" customHeight="1">
      <c r="A235" s="39"/>
      <c r="B235" s="40"/>
      <c r="C235" s="201" t="s">
        <v>298</v>
      </c>
      <c r="D235" s="201" t="s">
        <v>117</v>
      </c>
      <c r="E235" s="202" t="s">
        <v>299</v>
      </c>
      <c r="F235" s="203" t="s">
        <v>300</v>
      </c>
      <c r="G235" s="204" t="s">
        <v>144</v>
      </c>
      <c r="H235" s="205">
        <v>1089.23</v>
      </c>
      <c r="I235" s="206"/>
      <c r="J235" s="207">
        <f>ROUND(I235*H235,2)</f>
        <v>0</v>
      </c>
      <c r="K235" s="203" t="s">
        <v>121</v>
      </c>
      <c r="L235" s="45"/>
      <c r="M235" s="208" t="s">
        <v>19</v>
      </c>
      <c r="N235" s="209" t="s">
        <v>41</v>
      </c>
      <c r="O235" s="85"/>
      <c r="P235" s="210">
        <f>O235*H235</f>
        <v>0</v>
      </c>
      <c r="Q235" s="210">
        <v>0.0005</v>
      </c>
      <c r="R235" s="210">
        <f>Q235*H235</f>
        <v>0.5446150000000001</v>
      </c>
      <c r="S235" s="210">
        <v>0</v>
      </c>
      <c r="T235" s="21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200</v>
      </c>
      <c r="AT235" s="212" t="s">
        <v>117</v>
      </c>
      <c r="AU235" s="212" t="s">
        <v>80</v>
      </c>
      <c r="AY235" s="18" t="s">
        <v>115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78</v>
      </c>
      <c r="BK235" s="213">
        <f>ROUND(I235*H235,2)</f>
        <v>0</v>
      </c>
      <c r="BL235" s="18" t="s">
        <v>200</v>
      </c>
      <c r="BM235" s="212" t="s">
        <v>301</v>
      </c>
    </row>
    <row r="236" spans="1:47" s="2" customFormat="1" ht="12">
      <c r="A236" s="39"/>
      <c r="B236" s="40"/>
      <c r="C236" s="41"/>
      <c r="D236" s="214" t="s">
        <v>124</v>
      </c>
      <c r="E236" s="41"/>
      <c r="F236" s="215" t="s">
        <v>302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124</v>
      </c>
      <c r="AU236" s="18" t="s">
        <v>80</v>
      </c>
    </row>
    <row r="237" spans="1:51" s="13" customFormat="1" ht="12">
      <c r="A237" s="13"/>
      <c r="B237" s="219"/>
      <c r="C237" s="220"/>
      <c r="D237" s="221" t="s">
        <v>126</v>
      </c>
      <c r="E237" s="222" t="s">
        <v>19</v>
      </c>
      <c r="F237" s="223" t="s">
        <v>303</v>
      </c>
      <c r="G237" s="220"/>
      <c r="H237" s="222" t="s">
        <v>19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9" t="s">
        <v>126</v>
      </c>
      <c r="AU237" s="229" t="s">
        <v>80</v>
      </c>
      <c r="AV237" s="13" t="s">
        <v>78</v>
      </c>
      <c r="AW237" s="13" t="s">
        <v>32</v>
      </c>
      <c r="AX237" s="13" t="s">
        <v>70</v>
      </c>
      <c r="AY237" s="229" t="s">
        <v>115</v>
      </c>
    </row>
    <row r="238" spans="1:51" s="13" customFormat="1" ht="12">
      <c r="A238" s="13"/>
      <c r="B238" s="219"/>
      <c r="C238" s="220"/>
      <c r="D238" s="221" t="s">
        <v>126</v>
      </c>
      <c r="E238" s="222" t="s">
        <v>19</v>
      </c>
      <c r="F238" s="223" t="s">
        <v>304</v>
      </c>
      <c r="G238" s="220"/>
      <c r="H238" s="222" t="s">
        <v>19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126</v>
      </c>
      <c r="AU238" s="229" t="s">
        <v>80</v>
      </c>
      <c r="AV238" s="13" t="s">
        <v>78</v>
      </c>
      <c r="AW238" s="13" t="s">
        <v>32</v>
      </c>
      <c r="AX238" s="13" t="s">
        <v>70</v>
      </c>
      <c r="AY238" s="229" t="s">
        <v>115</v>
      </c>
    </row>
    <row r="239" spans="1:51" s="14" customFormat="1" ht="12">
      <c r="A239" s="14"/>
      <c r="B239" s="230"/>
      <c r="C239" s="231"/>
      <c r="D239" s="221" t="s">
        <v>126</v>
      </c>
      <c r="E239" s="232" t="s">
        <v>19</v>
      </c>
      <c r="F239" s="233" t="s">
        <v>305</v>
      </c>
      <c r="G239" s="231"/>
      <c r="H239" s="234">
        <v>182.7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0" t="s">
        <v>126</v>
      </c>
      <c r="AU239" s="240" t="s">
        <v>80</v>
      </c>
      <c r="AV239" s="14" t="s">
        <v>80</v>
      </c>
      <c r="AW239" s="14" t="s">
        <v>32</v>
      </c>
      <c r="AX239" s="14" t="s">
        <v>70</v>
      </c>
      <c r="AY239" s="240" t="s">
        <v>115</v>
      </c>
    </row>
    <row r="240" spans="1:51" s="13" customFormat="1" ht="12">
      <c r="A240" s="13"/>
      <c r="B240" s="219"/>
      <c r="C240" s="220"/>
      <c r="D240" s="221" t="s">
        <v>126</v>
      </c>
      <c r="E240" s="222" t="s">
        <v>19</v>
      </c>
      <c r="F240" s="223" t="s">
        <v>306</v>
      </c>
      <c r="G240" s="220"/>
      <c r="H240" s="222" t="s">
        <v>19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126</v>
      </c>
      <c r="AU240" s="229" t="s">
        <v>80</v>
      </c>
      <c r="AV240" s="13" t="s">
        <v>78</v>
      </c>
      <c r="AW240" s="13" t="s">
        <v>32</v>
      </c>
      <c r="AX240" s="13" t="s">
        <v>70</v>
      </c>
      <c r="AY240" s="229" t="s">
        <v>115</v>
      </c>
    </row>
    <row r="241" spans="1:51" s="14" customFormat="1" ht="12">
      <c r="A241" s="14"/>
      <c r="B241" s="230"/>
      <c r="C241" s="231"/>
      <c r="D241" s="221" t="s">
        <v>126</v>
      </c>
      <c r="E241" s="232" t="s">
        <v>19</v>
      </c>
      <c r="F241" s="233" t="s">
        <v>307</v>
      </c>
      <c r="G241" s="231"/>
      <c r="H241" s="234">
        <v>186.2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126</v>
      </c>
      <c r="AU241" s="240" t="s">
        <v>80</v>
      </c>
      <c r="AV241" s="14" t="s">
        <v>80</v>
      </c>
      <c r="AW241" s="14" t="s">
        <v>32</v>
      </c>
      <c r="AX241" s="14" t="s">
        <v>70</v>
      </c>
      <c r="AY241" s="240" t="s">
        <v>115</v>
      </c>
    </row>
    <row r="242" spans="1:51" s="13" customFormat="1" ht="12">
      <c r="A242" s="13"/>
      <c r="B242" s="219"/>
      <c r="C242" s="220"/>
      <c r="D242" s="221" t="s">
        <v>126</v>
      </c>
      <c r="E242" s="222" t="s">
        <v>19</v>
      </c>
      <c r="F242" s="223" t="s">
        <v>308</v>
      </c>
      <c r="G242" s="220"/>
      <c r="H242" s="222" t="s">
        <v>19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9" t="s">
        <v>126</v>
      </c>
      <c r="AU242" s="229" t="s">
        <v>80</v>
      </c>
      <c r="AV242" s="13" t="s">
        <v>78</v>
      </c>
      <c r="AW242" s="13" t="s">
        <v>32</v>
      </c>
      <c r="AX242" s="13" t="s">
        <v>70</v>
      </c>
      <c r="AY242" s="229" t="s">
        <v>115</v>
      </c>
    </row>
    <row r="243" spans="1:51" s="13" customFormat="1" ht="12">
      <c r="A243" s="13"/>
      <c r="B243" s="219"/>
      <c r="C243" s="220"/>
      <c r="D243" s="221" t="s">
        <v>126</v>
      </c>
      <c r="E243" s="222" t="s">
        <v>19</v>
      </c>
      <c r="F243" s="223" t="s">
        <v>304</v>
      </c>
      <c r="G243" s="220"/>
      <c r="H243" s="222" t="s">
        <v>19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126</v>
      </c>
      <c r="AU243" s="229" t="s">
        <v>80</v>
      </c>
      <c r="AV243" s="13" t="s">
        <v>78</v>
      </c>
      <c r="AW243" s="13" t="s">
        <v>32</v>
      </c>
      <c r="AX243" s="13" t="s">
        <v>70</v>
      </c>
      <c r="AY243" s="229" t="s">
        <v>115</v>
      </c>
    </row>
    <row r="244" spans="1:51" s="14" customFormat="1" ht="12">
      <c r="A244" s="14"/>
      <c r="B244" s="230"/>
      <c r="C244" s="231"/>
      <c r="D244" s="221" t="s">
        <v>126</v>
      </c>
      <c r="E244" s="232" t="s">
        <v>19</v>
      </c>
      <c r="F244" s="233" t="s">
        <v>309</v>
      </c>
      <c r="G244" s="231"/>
      <c r="H244" s="234">
        <v>181.2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0" t="s">
        <v>126</v>
      </c>
      <c r="AU244" s="240" t="s">
        <v>80</v>
      </c>
      <c r="AV244" s="14" t="s">
        <v>80</v>
      </c>
      <c r="AW244" s="14" t="s">
        <v>32</v>
      </c>
      <c r="AX244" s="14" t="s">
        <v>70</v>
      </c>
      <c r="AY244" s="240" t="s">
        <v>115</v>
      </c>
    </row>
    <row r="245" spans="1:51" s="13" customFormat="1" ht="12">
      <c r="A245" s="13"/>
      <c r="B245" s="219"/>
      <c r="C245" s="220"/>
      <c r="D245" s="221" t="s">
        <v>126</v>
      </c>
      <c r="E245" s="222" t="s">
        <v>19</v>
      </c>
      <c r="F245" s="223" t="s">
        <v>306</v>
      </c>
      <c r="G245" s="220"/>
      <c r="H245" s="222" t="s">
        <v>19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126</v>
      </c>
      <c r="AU245" s="229" t="s">
        <v>80</v>
      </c>
      <c r="AV245" s="13" t="s">
        <v>78</v>
      </c>
      <c r="AW245" s="13" t="s">
        <v>32</v>
      </c>
      <c r="AX245" s="13" t="s">
        <v>70</v>
      </c>
      <c r="AY245" s="229" t="s">
        <v>115</v>
      </c>
    </row>
    <row r="246" spans="1:51" s="14" customFormat="1" ht="12">
      <c r="A246" s="14"/>
      <c r="B246" s="230"/>
      <c r="C246" s="231"/>
      <c r="D246" s="221" t="s">
        <v>126</v>
      </c>
      <c r="E246" s="232" t="s">
        <v>19</v>
      </c>
      <c r="F246" s="233" t="s">
        <v>310</v>
      </c>
      <c r="G246" s="231"/>
      <c r="H246" s="234">
        <v>187.23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0" t="s">
        <v>126</v>
      </c>
      <c r="AU246" s="240" t="s">
        <v>80</v>
      </c>
      <c r="AV246" s="14" t="s">
        <v>80</v>
      </c>
      <c r="AW246" s="14" t="s">
        <v>32</v>
      </c>
      <c r="AX246" s="14" t="s">
        <v>70</v>
      </c>
      <c r="AY246" s="240" t="s">
        <v>115</v>
      </c>
    </row>
    <row r="247" spans="1:51" s="13" customFormat="1" ht="12">
      <c r="A247" s="13"/>
      <c r="B247" s="219"/>
      <c r="C247" s="220"/>
      <c r="D247" s="221" t="s">
        <v>126</v>
      </c>
      <c r="E247" s="222" t="s">
        <v>19</v>
      </c>
      <c r="F247" s="223" t="s">
        <v>311</v>
      </c>
      <c r="G247" s="220"/>
      <c r="H247" s="222" t="s">
        <v>19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126</v>
      </c>
      <c r="AU247" s="229" t="s">
        <v>80</v>
      </c>
      <c r="AV247" s="13" t="s">
        <v>78</v>
      </c>
      <c r="AW247" s="13" t="s">
        <v>32</v>
      </c>
      <c r="AX247" s="13" t="s">
        <v>70</v>
      </c>
      <c r="AY247" s="229" t="s">
        <v>115</v>
      </c>
    </row>
    <row r="248" spans="1:51" s="13" customFormat="1" ht="12">
      <c r="A248" s="13"/>
      <c r="B248" s="219"/>
      <c r="C248" s="220"/>
      <c r="D248" s="221" t="s">
        <v>126</v>
      </c>
      <c r="E248" s="222" t="s">
        <v>19</v>
      </c>
      <c r="F248" s="223" t="s">
        <v>304</v>
      </c>
      <c r="G248" s="220"/>
      <c r="H248" s="222" t="s">
        <v>19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126</v>
      </c>
      <c r="AU248" s="229" t="s">
        <v>80</v>
      </c>
      <c r="AV248" s="13" t="s">
        <v>78</v>
      </c>
      <c r="AW248" s="13" t="s">
        <v>32</v>
      </c>
      <c r="AX248" s="13" t="s">
        <v>70</v>
      </c>
      <c r="AY248" s="229" t="s">
        <v>115</v>
      </c>
    </row>
    <row r="249" spans="1:51" s="14" customFormat="1" ht="12">
      <c r="A249" s="14"/>
      <c r="B249" s="230"/>
      <c r="C249" s="231"/>
      <c r="D249" s="221" t="s">
        <v>126</v>
      </c>
      <c r="E249" s="232" t="s">
        <v>19</v>
      </c>
      <c r="F249" s="233" t="s">
        <v>312</v>
      </c>
      <c r="G249" s="231"/>
      <c r="H249" s="234">
        <v>161.7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0" t="s">
        <v>126</v>
      </c>
      <c r="AU249" s="240" t="s">
        <v>80</v>
      </c>
      <c r="AV249" s="14" t="s">
        <v>80</v>
      </c>
      <c r="AW249" s="14" t="s">
        <v>32</v>
      </c>
      <c r="AX249" s="14" t="s">
        <v>70</v>
      </c>
      <c r="AY249" s="240" t="s">
        <v>115</v>
      </c>
    </row>
    <row r="250" spans="1:51" s="13" customFormat="1" ht="12">
      <c r="A250" s="13"/>
      <c r="B250" s="219"/>
      <c r="C250" s="220"/>
      <c r="D250" s="221" t="s">
        <v>126</v>
      </c>
      <c r="E250" s="222" t="s">
        <v>19</v>
      </c>
      <c r="F250" s="223" t="s">
        <v>306</v>
      </c>
      <c r="G250" s="220"/>
      <c r="H250" s="222" t="s">
        <v>19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126</v>
      </c>
      <c r="AU250" s="229" t="s">
        <v>80</v>
      </c>
      <c r="AV250" s="13" t="s">
        <v>78</v>
      </c>
      <c r="AW250" s="13" t="s">
        <v>32</v>
      </c>
      <c r="AX250" s="13" t="s">
        <v>70</v>
      </c>
      <c r="AY250" s="229" t="s">
        <v>115</v>
      </c>
    </row>
    <row r="251" spans="1:51" s="14" customFormat="1" ht="12">
      <c r="A251" s="14"/>
      <c r="B251" s="230"/>
      <c r="C251" s="231"/>
      <c r="D251" s="221" t="s">
        <v>126</v>
      </c>
      <c r="E251" s="232" t="s">
        <v>19</v>
      </c>
      <c r="F251" s="233" t="s">
        <v>313</v>
      </c>
      <c r="G251" s="231"/>
      <c r="H251" s="234">
        <v>190.2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0" t="s">
        <v>126</v>
      </c>
      <c r="AU251" s="240" t="s">
        <v>80</v>
      </c>
      <c r="AV251" s="14" t="s">
        <v>80</v>
      </c>
      <c r="AW251" s="14" t="s">
        <v>32</v>
      </c>
      <c r="AX251" s="14" t="s">
        <v>70</v>
      </c>
      <c r="AY251" s="240" t="s">
        <v>115</v>
      </c>
    </row>
    <row r="252" spans="1:51" s="15" customFormat="1" ht="12">
      <c r="A252" s="15"/>
      <c r="B252" s="241"/>
      <c r="C252" s="242"/>
      <c r="D252" s="221" t="s">
        <v>126</v>
      </c>
      <c r="E252" s="243" t="s">
        <v>19</v>
      </c>
      <c r="F252" s="244" t="s">
        <v>133</v>
      </c>
      <c r="G252" s="242"/>
      <c r="H252" s="245">
        <v>1089.23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1" t="s">
        <v>126</v>
      </c>
      <c r="AU252" s="251" t="s">
        <v>80</v>
      </c>
      <c r="AV252" s="15" t="s">
        <v>122</v>
      </c>
      <c r="AW252" s="15" t="s">
        <v>32</v>
      </c>
      <c r="AX252" s="15" t="s">
        <v>78</v>
      </c>
      <c r="AY252" s="251" t="s">
        <v>115</v>
      </c>
    </row>
    <row r="253" spans="1:65" s="2" customFormat="1" ht="24.15" customHeight="1">
      <c r="A253" s="39"/>
      <c r="B253" s="40"/>
      <c r="C253" s="252" t="s">
        <v>314</v>
      </c>
      <c r="D253" s="252" t="s">
        <v>134</v>
      </c>
      <c r="E253" s="253" t="s">
        <v>315</v>
      </c>
      <c r="F253" s="254" t="s">
        <v>316</v>
      </c>
      <c r="G253" s="255" t="s">
        <v>144</v>
      </c>
      <c r="H253" s="256">
        <v>1198.153</v>
      </c>
      <c r="I253" s="257"/>
      <c r="J253" s="258">
        <f>ROUND(I253*H253,2)</f>
        <v>0</v>
      </c>
      <c r="K253" s="254" t="s">
        <v>121</v>
      </c>
      <c r="L253" s="259"/>
      <c r="M253" s="260" t="s">
        <v>19</v>
      </c>
      <c r="N253" s="261" t="s">
        <v>41</v>
      </c>
      <c r="O253" s="85"/>
      <c r="P253" s="210">
        <f>O253*H253</f>
        <v>0</v>
      </c>
      <c r="Q253" s="210">
        <v>0.00132</v>
      </c>
      <c r="R253" s="210">
        <f>Q253*H253</f>
        <v>1.58156196</v>
      </c>
      <c r="S253" s="210">
        <v>0</v>
      </c>
      <c r="T253" s="21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2" t="s">
        <v>218</v>
      </c>
      <c r="AT253" s="212" t="s">
        <v>134</v>
      </c>
      <c r="AU253" s="212" t="s">
        <v>80</v>
      </c>
      <c r="AY253" s="18" t="s">
        <v>115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8" t="s">
        <v>78</v>
      </c>
      <c r="BK253" s="213">
        <f>ROUND(I253*H253,2)</f>
        <v>0</v>
      </c>
      <c r="BL253" s="18" t="s">
        <v>200</v>
      </c>
      <c r="BM253" s="212" t="s">
        <v>317</v>
      </c>
    </row>
    <row r="254" spans="1:51" s="13" customFormat="1" ht="12">
      <c r="A254" s="13"/>
      <c r="B254" s="219"/>
      <c r="C254" s="220"/>
      <c r="D254" s="221" t="s">
        <v>126</v>
      </c>
      <c r="E254" s="222" t="s">
        <v>19</v>
      </c>
      <c r="F254" s="223" t="s">
        <v>303</v>
      </c>
      <c r="G254" s="220"/>
      <c r="H254" s="222" t="s">
        <v>19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126</v>
      </c>
      <c r="AU254" s="229" t="s">
        <v>80</v>
      </c>
      <c r="AV254" s="13" t="s">
        <v>78</v>
      </c>
      <c r="AW254" s="13" t="s">
        <v>32</v>
      </c>
      <c r="AX254" s="13" t="s">
        <v>70</v>
      </c>
      <c r="AY254" s="229" t="s">
        <v>115</v>
      </c>
    </row>
    <row r="255" spans="1:51" s="13" customFormat="1" ht="12">
      <c r="A255" s="13"/>
      <c r="B255" s="219"/>
      <c r="C255" s="220"/>
      <c r="D255" s="221" t="s">
        <v>126</v>
      </c>
      <c r="E255" s="222" t="s">
        <v>19</v>
      </c>
      <c r="F255" s="223" t="s">
        <v>304</v>
      </c>
      <c r="G255" s="220"/>
      <c r="H255" s="222" t="s">
        <v>19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126</v>
      </c>
      <c r="AU255" s="229" t="s">
        <v>80</v>
      </c>
      <c r="AV255" s="13" t="s">
        <v>78</v>
      </c>
      <c r="AW255" s="13" t="s">
        <v>32</v>
      </c>
      <c r="AX255" s="13" t="s">
        <v>70</v>
      </c>
      <c r="AY255" s="229" t="s">
        <v>115</v>
      </c>
    </row>
    <row r="256" spans="1:51" s="14" customFormat="1" ht="12">
      <c r="A256" s="14"/>
      <c r="B256" s="230"/>
      <c r="C256" s="231"/>
      <c r="D256" s="221" t="s">
        <v>126</v>
      </c>
      <c r="E256" s="232" t="s">
        <v>19</v>
      </c>
      <c r="F256" s="233" t="s">
        <v>305</v>
      </c>
      <c r="G256" s="231"/>
      <c r="H256" s="234">
        <v>182.7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0" t="s">
        <v>126</v>
      </c>
      <c r="AU256" s="240" t="s">
        <v>80</v>
      </c>
      <c r="AV256" s="14" t="s">
        <v>80</v>
      </c>
      <c r="AW256" s="14" t="s">
        <v>32</v>
      </c>
      <c r="AX256" s="14" t="s">
        <v>70</v>
      </c>
      <c r="AY256" s="240" t="s">
        <v>115</v>
      </c>
    </row>
    <row r="257" spans="1:51" s="13" customFormat="1" ht="12">
      <c r="A257" s="13"/>
      <c r="B257" s="219"/>
      <c r="C257" s="220"/>
      <c r="D257" s="221" t="s">
        <v>126</v>
      </c>
      <c r="E257" s="222" t="s">
        <v>19</v>
      </c>
      <c r="F257" s="223" t="s">
        <v>306</v>
      </c>
      <c r="G257" s="220"/>
      <c r="H257" s="222" t="s">
        <v>19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9" t="s">
        <v>126</v>
      </c>
      <c r="AU257" s="229" t="s">
        <v>80</v>
      </c>
      <c r="AV257" s="13" t="s">
        <v>78</v>
      </c>
      <c r="AW257" s="13" t="s">
        <v>32</v>
      </c>
      <c r="AX257" s="13" t="s">
        <v>70</v>
      </c>
      <c r="AY257" s="229" t="s">
        <v>115</v>
      </c>
    </row>
    <row r="258" spans="1:51" s="14" customFormat="1" ht="12">
      <c r="A258" s="14"/>
      <c r="B258" s="230"/>
      <c r="C258" s="231"/>
      <c r="D258" s="221" t="s">
        <v>126</v>
      </c>
      <c r="E258" s="232" t="s">
        <v>19</v>
      </c>
      <c r="F258" s="233" t="s">
        <v>307</v>
      </c>
      <c r="G258" s="231"/>
      <c r="H258" s="234">
        <v>186.2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0" t="s">
        <v>126</v>
      </c>
      <c r="AU258" s="240" t="s">
        <v>80</v>
      </c>
      <c r="AV258" s="14" t="s">
        <v>80</v>
      </c>
      <c r="AW258" s="14" t="s">
        <v>32</v>
      </c>
      <c r="AX258" s="14" t="s">
        <v>70</v>
      </c>
      <c r="AY258" s="240" t="s">
        <v>115</v>
      </c>
    </row>
    <row r="259" spans="1:51" s="13" customFormat="1" ht="12">
      <c r="A259" s="13"/>
      <c r="B259" s="219"/>
      <c r="C259" s="220"/>
      <c r="D259" s="221" t="s">
        <v>126</v>
      </c>
      <c r="E259" s="222" t="s">
        <v>19</v>
      </c>
      <c r="F259" s="223" t="s">
        <v>308</v>
      </c>
      <c r="G259" s="220"/>
      <c r="H259" s="222" t="s">
        <v>19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126</v>
      </c>
      <c r="AU259" s="229" t="s">
        <v>80</v>
      </c>
      <c r="AV259" s="13" t="s">
        <v>78</v>
      </c>
      <c r="AW259" s="13" t="s">
        <v>32</v>
      </c>
      <c r="AX259" s="13" t="s">
        <v>70</v>
      </c>
      <c r="AY259" s="229" t="s">
        <v>115</v>
      </c>
    </row>
    <row r="260" spans="1:51" s="13" customFormat="1" ht="12">
      <c r="A260" s="13"/>
      <c r="B260" s="219"/>
      <c r="C260" s="220"/>
      <c r="D260" s="221" t="s">
        <v>126</v>
      </c>
      <c r="E260" s="222" t="s">
        <v>19</v>
      </c>
      <c r="F260" s="223" t="s">
        <v>304</v>
      </c>
      <c r="G260" s="220"/>
      <c r="H260" s="222" t="s">
        <v>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126</v>
      </c>
      <c r="AU260" s="229" t="s">
        <v>80</v>
      </c>
      <c r="AV260" s="13" t="s">
        <v>78</v>
      </c>
      <c r="AW260" s="13" t="s">
        <v>32</v>
      </c>
      <c r="AX260" s="13" t="s">
        <v>70</v>
      </c>
      <c r="AY260" s="229" t="s">
        <v>115</v>
      </c>
    </row>
    <row r="261" spans="1:51" s="14" customFormat="1" ht="12">
      <c r="A261" s="14"/>
      <c r="B261" s="230"/>
      <c r="C261" s="231"/>
      <c r="D261" s="221" t="s">
        <v>126</v>
      </c>
      <c r="E261" s="232" t="s">
        <v>19</v>
      </c>
      <c r="F261" s="233" t="s">
        <v>309</v>
      </c>
      <c r="G261" s="231"/>
      <c r="H261" s="234">
        <v>181.2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0" t="s">
        <v>126</v>
      </c>
      <c r="AU261" s="240" t="s">
        <v>80</v>
      </c>
      <c r="AV261" s="14" t="s">
        <v>80</v>
      </c>
      <c r="AW261" s="14" t="s">
        <v>32</v>
      </c>
      <c r="AX261" s="14" t="s">
        <v>70</v>
      </c>
      <c r="AY261" s="240" t="s">
        <v>115</v>
      </c>
    </row>
    <row r="262" spans="1:51" s="13" customFormat="1" ht="12">
      <c r="A262" s="13"/>
      <c r="B262" s="219"/>
      <c r="C262" s="220"/>
      <c r="D262" s="221" t="s">
        <v>126</v>
      </c>
      <c r="E262" s="222" t="s">
        <v>19</v>
      </c>
      <c r="F262" s="223" t="s">
        <v>306</v>
      </c>
      <c r="G262" s="220"/>
      <c r="H262" s="222" t="s">
        <v>19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9" t="s">
        <v>126</v>
      </c>
      <c r="AU262" s="229" t="s">
        <v>80</v>
      </c>
      <c r="AV262" s="13" t="s">
        <v>78</v>
      </c>
      <c r="AW262" s="13" t="s">
        <v>32</v>
      </c>
      <c r="AX262" s="13" t="s">
        <v>70</v>
      </c>
      <c r="AY262" s="229" t="s">
        <v>115</v>
      </c>
    </row>
    <row r="263" spans="1:51" s="14" customFormat="1" ht="12">
      <c r="A263" s="14"/>
      <c r="B263" s="230"/>
      <c r="C263" s="231"/>
      <c r="D263" s="221" t="s">
        <v>126</v>
      </c>
      <c r="E263" s="232" t="s">
        <v>19</v>
      </c>
      <c r="F263" s="233" t="s">
        <v>310</v>
      </c>
      <c r="G263" s="231"/>
      <c r="H263" s="234">
        <v>187.23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0" t="s">
        <v>126</v>
      </c>
      <c r="AU263" s="240" t="s">
        <v>80</v>
      </c>
      <c r="AV263" s="14" t="s">
        <v>80</v>
      </c>
      <c r="AW263" s="14" t="s">
        <v>32</v>
      </c>
      <c r="AX263" s="14" t="s">
        <v>70</v>
      </c>
      <c r="AY263" s="240" t="s">
        <v>115</v>
      </c>
    </row>
    <row r="264" spans="1:51" s="13" customFormat="1" ht="12">
      <c r="A264" s="13"/>
      <c r="B264" s="219"/>
      <c r="C264" s="220"/>
      <c r="D264" s="221" t="s">
        <v>126</v>
      </c>
      <c r="E264" s="222" t="s">
        <v>19</v>
      </c>
      <c r="F264" s="223" t="s">
        <v>311</v>
      </c>
      <c r="G264" s="220"/>
      <c r="H264" s="222" t="s">
        <v>19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126</v>
      </c>
      <c r="AU264" s="229" t="s">
        <v>80</v>
      </c>
      <c r="AV264" s="13" t="s">
        <v>78</v>
      </c>
      <c r="AW264" s="13" t="s">
        <v>32</v>
      </c>
      <c r="AX264" s="13" t="s">
        <v>70</v>
      </c>
      <c r="AY264" s="229" t="s">
        <v>115</v>
      </c>
    </row>
    <row r="265" spans="1:51" s="13" customFormat="1" ht="12">
      <c r="A265" s="13"/>
      <c r="B265" s="219"/>
      <c r="C265" s="220"/>
      <c r="D265" s="221" t="s">
        <v>126</v>
      </c>
      <c r="E265" s="222" t="s">
        <v>19</v>
      </c>
      <c r="F265" s="223" t="s">
        <v>304</v>
      </c>
      <c r="G265" s="220"/>
      <c r="H265" s="222" t="s">
        <v>19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126</v>
      </c>
      <c r="AU265" s="229" t="s">
        <v>80</v>
      </c>
      <c r="AV265" s="13" t="s">
        <v>78</v>
      </c>
      <c r="AW265" s="13" t="s">
        <v>32</v>
      </c>
      <c r="AX265" s="13" t="s">
        <v>70</v>
      </c>
      <c r="AY265" s="229" t="s">
        <v>115</v>
      </c>
    </row>
    <row r="266" spans="1:51" s="14" customFormat="1" ht="12">
      <c r="A266" s="14"/>
      <c r="B266" s="230"/>
      <c r="C266" s="231"/>
      <c r="D266" s="221" t="s">
        <v>126</v>
      </c>
      <c r="E266" s="232" t="s">
        <v>19</v>
      </c>
      <c r="F266" s="233" t="s">
        <v>312</v>
      </c>
      <c r="G266" s="231"/>
      <c r="H266" s="234">
        <v>161.7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0" t="s">
        <v>126</v>
      </c>
      <c r="AU266" s="240" t="s">
        <v>80</v>
      </c>
      <c r="AV266" s="14" t="s">
        <v>80</v>
      </c>
      <c r="AW266" s="14" t="s">
        <v>32</v>
      </c>
      <c r="AX266" s="14" t="s">
        <v>70</v>
      </c>
      <c r="AY266" s="240" t="s">
        <v>115</v>
      </c>
    </row>
    <row r="267" spans="1:51" s="13" customFormat="1" ht="12">
      <c r="A267" s="13"/>
      <c r="B267" s="219"/>
      <c r="C267" s="220"/>
      <c r="D267" s="221" t="s">
        <v>126</v>
      </c>
      <c r="E267" s="222" t="s">
        <v>19</v>
      </c>
      <c r="F267" s="223" t="s">
        <v>306</v>
      </c>
      <c r="G267" s="220"/>
      <c r="H267" s="222" t="s">
        <v>19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126</v>
      </c>
      <c r="AU267" s="229" t="s">
        <v>80</v>
      </c>
      <c r="AV267" s="13" t="s">
        <v>78</v>
      </c>
      <c r="AW267" s="13" t="s">
        <v>32</v>
      </c>
      <c r="AX267" s="13" t="s">
        <v>70</v>
      </c>
      <c r="AY267" s="229" t="s">
        <v>115</v>
      </c>
    </row>
    <row r="268" spans="1:51" s="14" customFormat="1" ht="12">
      <c r="A268" s="14"/>
      <c r="B268" s="230"/>
      <c r="C268" s="231"/>
      <c r="D268" s="221" t="s">
        <v>126</v>
      </c>
      <c r="E268" s="232" t="s">
        <v>19</v>
      </c>
      <c r="F268" s="233" t="s">
        <v>313</v>
      </c>
      <c r="G268" s="231"/>
      <c r="H268" s="234">
        <v>190.2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0" t="s">
        <v>126</v>
      </c>
      <c r="AU268" s="240" t="s">
        <v>80</v>
      </c>
      <c r="AV268" s="14" t="s">
        <v>80</v>
      </c>
      <c r="AW268" s="14" t="s">
        <v>32</v>
      </c>
      <c r="AX268" s="14" t="s">
        <v>70</v>
      </c>
      <c r="AY268" s="240" t="s">
        <v>115</v>
      </c>
    </row>
    <row r="269" spans="1:51" s="15" customFormat="1" ht="12">
      <c r="A269" s="15"/>
      <c r="B269" s="241"/>
      <c r="C269" s="242"/>
      <c r="D269" s="221" t="s">
        <v>126</v>
      </c>
      <c r="E269" s="243" t="s">
        <v>19</v>
      </c>
      <c r="F269" s="244" t="s">
        <v>133</v>
      </c>
      <c r="G269" s="242"/>
      <c r="H269" s="245">
        <v>1089.23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1" t="s">
        <v>126</v>
      </c>
      <c r="AU269" s="251" t="s">
        <v>80</v>
      </c>
      <c r="AV269" s="15" t="s">
        <v>122</v>
      </c>
      <c r="AW269" s="15" t="s">
        <v>32</v>
      </c>
      <c r="AX269" s="15" t="s">
        <v>78</v>
      </c>
      <c r="AY269" s="251" t="s">
        <v>115</v>
      </c>
    </row>
    <row r="270" spans="1:51" s="14" customFormat="1" ht="12">
      <c r="A270" s="14"/>
      <c r="B270" s="230"/>
      <c r="C270" s="231"/>
      <c r="D270" s="221" t="s">
        <v>126</v>
      </c>
      <c r="E270" s="231"/>
      <c r="F270" s="233" t="s">
        <v>318</v>
      </c>
      <c r="G270" s="231"/>
      <c r="H270" s="234">
        <v>1198.153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126</v>
      </c>
      <c r="AU270" s="240" t="s">
        <v>80</v>
      </c>
      <c r="AV270" s="14" t="s">
        <v>80</v>
      </c>
      <c r="AW270" s="14" t="s">
        <v>4</v>
      </c>
      <c r="AX270" s="14" t="s">
        <v>78</v>
      </c>
      <c r="AY270" s="240" t="s">
        <v>115</v>
      </c>
    </row>
    <row r="271" spans="1:65" s="2" customFormat="1" ht="16.5" customHeight="1">
      <c r="A271" s="39"/>
      <c r="B271" s="40"/>
      <c r="C271" s="201" t="s">
        <v>319</v>
      </c>
      <c r="D271" s="201" t="s">
        <v>117</v>
      </c>
      <c r="E271" s="202" t="s">
        <v>320</v>
      </c>
      <c r="F271" s="203" t="s">
        <v>321</v>
      </c>
      <c r="G271" s="204" t="s">
        <v>228</v>
      </c>
      <c r="H271" s="205">
        <v>1038.9</v>
      </c>
      <c r="I271" s="206"/>
      <c r="J271" s="207">
        <f>ROUND(I271*H271,2)</f>
        <v>0</v>
      </c>
      <c r="K271" s="203" t="s">
        <v>121</v>
      </c>
      <c r="L271" s="45"/>
      <c r="M271" s="208" t="s">
        <v>19</v>
      </c>
      <c r="N271" s="209" t="s">
        <v>41</v>
      </c>
      <c r="O271" s="85"/>
      <c r="P271" s="210">
        <f>O271*H271</f>
        <v>0</v>
      </c>
      <c r="Q271" s="210">
        <v>0</v>
      </c>
      <c r="R271" s="210">
        <f>Q271*H271</f>
        <v>0</v>
      </c>
      <c r="S271" s="210">
        <v>0.0003</v>
      </c>
      <c r="T271" s="211">
        <f>S271*H271</f>
        <v>0.31167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2" t="s">
        <v>200</v>
      </c>
      <c r="AT271" s="212" t="s">
        <v>117</v>
      </c>
      <c r="AU271" s="212" t="s">
        <v>80</v>
      </c>
      <c r="AY271" s="18" t="s">
        <v>115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8" t="s">
        <v>78</v>
      </c>
      <c r="BK271" s="213">
        <f>ROUND(I271*H271,2)</f>
        <v>0</v>
      </c>
      <c r="BL271" s="18" t="s">
        <v>200</v>
      </c>
      <c r="BM271" s="212" t="s">
        <v>322</v>
      </c>
    </row>
    <row r="272" spans="1:47" s="2" customFormat="1" ht="12">
      <c r="A272" s="39"/>
      <c r="B272" s="40"/>
      <c r="C272" s="41"/>
      <c r="D272" s="214" t="s">
        <v>124</v>
      </c>
      <c r="E272" s="41"/>
      <c r="F272" s="215" t="s">
        <v>323</v>
      </c>
      <c r="G272" s="41"/>
      <c r="H272" s="41"/>
      <c r="I272" s="216"/>
      <c r="J272" s="41"/>
      <c r="K272" s="41"/>
      <c r="L272" s="45"/>
      <c r="M272" s="217"/>
      <c r="N272" s="218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124</v>
      </c>
      <c r="AU272" s="18" t="s">
        <v>80</v>
      </c>
    </row>
    <row r="273" spans="1:51" s="14" customFormat="1" ht="12">
      <c r="A273" s="14"/>
      <c r="B273" s="230"/>
      <c r="C273" s="231"/>
      <c r="D273" s="221" t="s">
        <v>126</v>
      </c>
      <c r="E273" s="232" t="s">
        <v>19</v>
      </c>
      <c r="F273" s="233" t="s">
        <v>324</v>
      </c>
      <c r="G273" s="231"/>
      <c r="H273" s="234">
        <v>1038.9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0" t="s">
        <v>126</v>
      </c>
      <c r="AU273" s="240" t="s">
        <v>80</v>
      </c>
      <c r="AV273" s="14" t="s">
        <v>80</v>
      </c>
      <c r="AW273" s="14" t="s">
        <v>32</v>
      </c>
      <c r="AX273" s="14" t="s">
        <v>70</v>
      </c>
      <c r="AY273" s="240" t="s">
        <v>115</v>
      </c>
    </row>
    <row r="274" spans="1:51" s="15" customFormat="1" ht="12">
      <c r="A274" s="15"/>
      <c r="B274" s="241"/>
      <c r="C274" s="242"/>
      <c r="D274" s="221" t="s">
        <v>126</v>
      </c>
      <c r="E274" s="243" t="s">
        <v>19</v>
      </c>
      <c r="F274" s="244" t="s">
        <v>133</v>
      </c>
      <c r="G274" s="242"/>
      <c r="H274" s="245">
        <v>1038.9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1" t="s">
        <v>126</v>
      </c>
      <c r="AU274" s="251" t="s">
        <v>80</v>
      </c>
      <c r="AV274" s="15" t="s">
        <v>122</v>
      </c>
      <c r="AW274" s="15" t="s">
        <v>32</v>
      </c>
      <c r="AX274" s="15" t="s">
        <v>78</v>
      </c>
      <c r="AY274" s="251" t="s">
        <v>115</v>
      </c>
    </row>
    <row r="275" spans="1:65" s="2" customFormat="1" ht="16.5" customHeight="1">
      <c r="A275" s="39"/>
      <c r="B275" s="40"/>
      <c r="C275" s="201" t="s">
        <v>218</v>
      </c>
      <c r="D275" s="201" t="s">
        <v>117</v>
      </c>
      <c r="E275" s="202" t="s">
        <v>325</v>
      </c>
      <c r="F275" s="203" t="s">
        <v>326</v>
      </c>
      <c r="G275" s="204" t="s">
        <v>228</v>
      </c>
      <c r="H275" s="205">
        <v>1038.9</v>
      </c>
      <c r="I275" s="206"/>
      <c r="J275" s="207">
        <f>ROUND(I275*H275,2)</f>
        <v>0</v>
      </c>
      <c r="K275" s="203" t="s">
        <v>121</v>
      </c>
      <c r="L275" s="45"/>
      <c r="M275" s="208" t="s">
        <v>19</v>
      </c>
      <c r="N275" s="209" t="s">
        <v>41</v>
      </c>
      <c r="O275" s="85"/>
      <c r="P275" s="210">
        <f>O275*H275</f>
        <v>0</v>
      </c>
      <c r="Q275" s="210">
        <v>1E-05</v>
      </c>
      <c r="R275" s="210">
        <f>Q275*H275</f>
        <v>0.010389000000000002</v>
      </c>
      <c r="S275" s="210">
        <v>0</v>
      </c>
      <c r="T275" s="21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2" t="s">
        <v>200</v>
      </c>
      <c r="AT275" s="212" t="s">
        <v>117</v>
      </c>
      <c r="AU275" s="212" t="s">
        <v>80</v>
      </c>
      <c r="AY275" s="18" t="s">
        <v>115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8" t="s">
        <v>78</v>
      </c>
      <c r="BK275" s="213">
        <f>ROUND(I275*H275,2)</f>
        <v>0</v>
      </c>
      <c r="BL275" s="18" t="s">
        <v>200</v>
      </c>
      <c r="BM275" s="212" t="s">
        <v>327</v>
      </c>
    </row>
    <row r="276" spans="1:47" s="2" customFormat="1" ht="12">
      <c r="A276" s="39"/>
      <c r="B276" s="40"/>
      <c r="C276" s="41"/>
      <c r="D276" s="214" t="s">
        <v>124</v>
      </c>
      <c r="E276" s="41"/>
      <c r="F276" s="215" t="s">
        <v>328</v>
      </c>
      <c r="G276" s="41"/>
      <c r="H276" s="41"/>
      <c r="I276" s="216"/>
      <c r="J276" s="41"/>
      <c r="K276" s="41"/>
      <c r="L276" s="45"/>
      <c r="M276" s="217"/>
      <c r="N276" s="218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124</v>
      </c>
      <c r="AU276" s="18" t="s">
        <v>80</v>
      </c>
    </row>
    <row r="277" spans="1:51" s="13" customFormat="1" ht="12">
      <c r="A277" s="13"/>
      <c r="B277" s="219"/>
      <c r="C277" s="220"/>
      <c r="D277" s="221" t="s">
        <v>126</v>
      </c>
      <c r="E277" s="222" t="s">
        <v>19</v>
      </c>
      <c r="F277" s="223" t="s">
        <v>329</v>
      </c>
      <c r="G277" s="220"/>
      <c r="H277" s="222" t="s">
        <v>19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126</v>
      </c>
      <c r="AU277" s="229" t="s">
        <v>80</v>
      </c>
      <c r="AV277" s="13" t="s">
        <v>78</v>
      </c>
      <c r="AW277" s="13" t="s">
        <v>32</v>
      </c>
      <c r="AX277" s="13" t="s">
        <v>70</v>
      </c>
      <c r="AY277" s="229" t="s">
        <v>115</v>
      </c>
    </row>
    <row r="278" spans="1:51" s="14" customFormat="1" ht="12">
      <c r="A278" s="14"/>
      <c r="B278" s="230"/>
      <c r="C278" s="231"/>
      <c r="D278" s="221" t="s">
        <v>126</v>
      </c>
      <c r="E278" s="232" t="s">
        <v>19</v>
      </c>
      <c r="F278" s="233" t="s">
        <v>330</v>
      </c>
      <c r="G278" s="231"/>
      <c r="H278" s="234">
        <v>1038.9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126</v>
      </c>
      <c r="AU278" s="240" t="s">
        <v>80</v>
      </c>
      <c r="AV278" s="14" t="s">
        <v>80</v>
      </c>
      <c r="AW278" s="14" t="s">
        <v>32</v>
      </c>
      <c r="AX278" s="14" t="s">
        <v>70</v>
      </c>
      <c r="AY278" s="240" t="s">
        <v>115</v>
      </c>
    </row>
    <row r="279" spans="1:51" s="15" customFormat="1" ht="12">
      <c r="A279" s="15"/>
      <c r="B279" s="241"/>
      <c r="C279" s="242"/>
      <c r="D279" s="221" t="s">
        <v>126</v>
      </c>
      <c r="E279" s="243" t="s">
        <v>19</v>
      </c>
      <c r="F279" s="244" t="s">
        <v>133</v>
      </c>
      <c r="G279" s="242"/>
      <c r="H279" s="245">
        <v>1038.9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1" t="s">
        <v>126</v>
      </c>
      <c r="AU279" s="251" t="s">
        <v>80</v>
      </c>
      <c r="AV279" s="15" t="s">
        <v>122</v>
      </c>
      <c r="AW279" s="15" t="s">
        <v>32</v>
      </c>
      <c r="AX279" s="15" t="s">
        <v>78</v>
      </c>
      <c r="AY279" s="251" t="s">
        <v>115</v>
      </c>
    </row>
    <row r="280" spans="1:65" s="2" customFormat="1" ht="24.15" customHeight="1">
      <c r="A280" s="39"/>
      <c r="B280" s="40"/>
      <c r="C280" s="252" t="s">
        <v>331</v>
      </c>
      <c r="D280" s="252" t="s">
        <v>134</v>
      </c>
      <c r="E280" s="253" t="s">
        <v>332</v>
      </c>
      <c r="F280" s="254" t="s">
        <v>316</v>
      </c>
      <c r="G280" s="255" t="s">
        <v>144</v>
      </c>
      <c r="H280" s="256">
        <v>59.312</v>
      </c>
      <c r="I280" s="257"/>
      <c r="J280" s="258">
        <f>ROUND(I280*H280,2)</f>
        <v>0</v>
      </c>
      <c r="K280" s="254" t="s">
        <v>19</v>
      </c>
      <c r="L280" s="259"/>
      <c r="M280" s="260" t="s">
        <v>19</v>
      </c>
      <c r="N280" s="261" t="s">
        <v>41</v>
      </c>
      <c r="O280" s="85"/>
      <c r="P280" s="210">
        <f>O280*H280</f>
        <v>0</v>
      </c>
      <c r="Q280" s="210">
        <v>0.00132</v>
      </c>
      <c r="R280" s="210">
        <f>Q280*H280</f>
        <v>0.07829184</v>
      </c>
      <c r="S280" s="210">
        <v>0</v>
      </c>
      <c r="T280" s="21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2" t="s">
        <v>218</v>
      </c>
      <c r="AT280" s="212" t="s">
        <v>134</v>
      </c>
      <c r="AU280" s="212" t="s">
        <v>80</v>
      </c>
      <c r="AY280" s="18" t="s">
        <v>115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8" t="s">
        <v>78</v>
      </c>
      <c r="BK280" s="213">
        <f>ROUND(I280*H280,2)</f>
        <v>0</v>
      </c>
      <c r="BL280" s="18" t="s">
        <v>200</v>
      </c>
      <c r="BM280" s="212" t="s">
        <v>333</v>
      </c>
    </row>
    <row r="281" spans="1:51" s="13" customFormat="1" ht="12">
      <c r="A281" s="13"/>
      <c r="B281" s="219"/>
      <c r="C281" s="220"/>
      <c r="D281" s="221" t="s">
        <v>126</v>
      </c>
      <c r="E281" s="222" t="s">
        <v>19</v>
      </c>
      <c r="F281" s="223" t="s">
        <v>303</v>
      </c>
      <c r="G281" s="220"/>
      <c r="H281" s="222" t="s">
        <v>19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126</v>
      </c>
      <c r="AU281" s="229" t="s">
        <v>80</v>
      </c>
      <c r="AV281" s="13" t="s">
        <v>78</v>
      </c>
      <c r="AW281" s="13" t="s">
        <v>32</v>
      </c>
      <c r="AX281" s="13" t="s">
        <v>70</v>
      </c>
      <c r="AY281" s="229" t="s">
        <v>115</v>
      </c>
    </row>
    <row r="282" spans="1:51" s="13" customFormat="1" ht="12">
      <c r="A282" s="13"/>
      <c r="B282" s="219"/>
      <c r="C282" s="220"/>
      <c r="D282" s="221" t="s">
        <v>126</v>
      </c>
      <c r="E282" s="222" t="s">
        <v>19</v>
      </c>
      <c r="F282" s="223" t="s">
        <v>304</v>
      </c>
      <c r="G282" s="220"/>
      <c r="H282" s="222" t="s">
        <v>19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126</v>
      </c>
      <c r="AU282" s="229" t="s">
        <v>80</v>
      </c>
      <c r="AV282" s="13" t="s">
        <v>78</v>
      </c>
      <c r="AW282" s="13" t="s">
        <v>32</v>
      </c>
      <c r="AX282" s="13" t="s">
        <v>70</v>
      </c>
      <c r="AY282" s="229" t="s">
        <v>115</v>
      </c>
    </row>
    <row r="283" spans="1:51" s="14" customFormat="1" ht="12">
      <c r="A283" s="14"/>
      <c r="B283" s="230"/>
      <c r="C283" s="231"/>
      <c r="D283" s="221" t="s">
        <v>126</v>
      </c>
      <c r="E283" s="232" t="s">
        <v>19</v>
      </c>
      <c r="F283" s="233" t="s">
        <v>334</v>
      </c>
      <c r="G283" s="231"/>
      <c r="H283" s="234">
        <v>10.049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0" t="s">
        <v>126</v>
      </c>
      <c r="AU283" s="240" t="s">
        <v>80</v>
      </c>
      <c r="AV283" s="14" t="s">
        <v>80</v>
      </c>
      <c r="AW283" s="14" t="s">
        <v>32</v>
      </c>
      <c r="AX283" s="14" t="s">
        <v>70</v>
      </c>
      <c r="AY283" s="240" t="s">
        <v>115</v>
      </c>
    </row>
    <row r="284" spans="1:51" s="13" customFormat="1" ht="12">
      <c r="A284" s="13"/>
      <c r="B284" s="219"/>
      <c r="C284" s="220"/>
      <c r="D284" s="221" t="s">
        <v>126</v>
      </c>
      <c r="E284" s="222" t="s">
        <v>19</v>
      </c>
      <c r="F284" s="223" t="s">
        <v>306</v>
      </c>
      <c r="G284" s="220"/>
      <c r="H284" s="222" t="s">
        <v>19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126</v>
      </c>
      <c r="AU284" s="229" t="s">
        <v>80</v>
      </c>
      <c r="AV284" s="13" t="s">
        <v>78</v>
      </c>
      <c r="AW284" s="13" t="s">
        <v>32</v>
      </c>
      <c r="AX284" s="13" t="s">
        <v>70</v>
      </c>
      <c r="AY284" s="229" t="s">
        <v>115</v>
      </c>
    </row>
    <row r="285" spans="1:51" s="14" customFormat="1" ht="12">
      <c r="A285" s="14"/>
      <c r="B285" s="230"/>
      <c r="C285" s="231"/>
      <c r="D285" s="221" t="s">
        <v>126</v>
      </c>
      <c r="E285" s="232" t="s">
        <v>19</v>
      </c>
      <c r="F285" s="233" t="s">
        <v>335</v>
      </c>
      <c r="G285" s="231"/>
      <c r="H285" s="234">
        <v>10.241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126</v>
      </c>
      <c r="AU285" s="240" t="s">
        <v>80</v>
      </c>
      <c r="AV285" s="14" t="s">
        <v>80</v>
      </c>
      <c r="AW285" s="14" t="s">
        <v>32</v>
      </c>
      <c r="AX285" s="14" t="s">
        <v>70</v>
      </c>
      <c r="AY285" s="240" t="s">
        <v>115</v>
      </c>
    </row>
    <row r="286" spans="1:51" s="13" customFormat="1" ht="12">
      <c r="A286" s="13"/>
      <c r="B286" s="219"/>
      <c r="C286" s="220"/>
      <c r="D286" s="221" t="s">
        <v>126</v>
      </c>
      <c r="E286" s="222" t="s">
        <v>19</v>
      </c>
      <c r="F286" s="223" t="s">
        <v>308</v>
      </c>
      <c r="G286" s="220"/>
      <c r="H286" s="222" t="s">
        <v>19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126</v>
      </c>
      <c r="AU286" s="229" t="s">
        <v>80</v>
      </c>
      <c r="AV286" s="13" t="s">
        <v>78</v>
      </c>
      <c r="AW286" s="13" t="s">
        <v>32</v>
      </c>
      <c r="AX286" s="13" t="s">
        <v>70</v>
      </c>
      <c r="AY286" s="229" t="s">
        <v>115</v>
      </c>
    </row>
    <row r="287" spans="1:51" s="13" customFormat="1" ht="12">
      <c r="A287" s="13"/>
      <c r="B287" s="219"/>
      <c r="C287" s="220"/>
      <c r="D287" s="221" t="s">
        <v>126</v>
      </c>
      <c r="E287" s="222" t="s">
        <v>19</v>
      </c>
      <c r="F287" s="223" t="s">
        <v>304</v>
      </c>
      <c r="G287" s="220"/>
      <c r="H287" s="222" t="s">
        <v>19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126</v>
      </c>
      <c r="AU287" s="229" t="s">
        <v>80</v>
      </c>
      <c r="AV287" s="13" t="s">
        <v>78</v>
      </c>
      <c r="AW287" s="13" t="s">
        <v>32</v>
      </c>
      <c r="AX287" s="13" t="s">
        <v>70</v>
      </c>
      <c r="AY287" s="229" t="s">
        <v>115</v>
      </c>
    </row>
    <row r="288" spans="1:51" s="14" customFormat="1" ht="12">
      <c r="A288" s="14"/>
      <c r="B288" s="230"/>
      <c r="C288" s="231"/>
      <c r="D288" s="221" t="s">
        <v>126</v>
      </c>
      <c r="E288" s="232" t="s">
        <v>19</v>
      </c>
      <c r="F288" s="233" t="s">
        <v>336</v>
      </c>
      <c r="G288" s="231"/>
      <c r="H288" s="234">
        <v>9.966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126</v>
      </c>
      <c r="AU288" s="240" t="s">
        <v>80</v>
      </c>
      <c r="AV288" s="14" t="s">
        <v>80</v>
      </c>
      <c r="AW288" s="14" t="s">
        <v>32</v>
      </c>
      <c r="AX288" s="14" t="s">
        <v>70</v>
      </c>
      <c r="AY288" s="240" t="s">
        <v>115</v>
      </c>
    </row>
    <row r="289" spans="1:51" s="13" customFormat="1" ht="12">
      <c r="A289" s="13"/>
      <c r="B289" s="219"/>
      <c r="C289" s="220"/>
      <c r="D289" s="221" t="s">
        <v>126</v>
      </c>
      <c r="E289" s="222" t="s">
        <v>19</v>
      </c>
      <c r="F289" s="223" t="s">
        <v>306</v>
      </c>
      <c r="G289" s="220"/>
      <c r="H289" s="222" t="s">
        <v>19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126</v>
      </c>
      <c r="AU289" s="229" t="s">
        <v>80</v>
      </c>
      <c r="AV289" s="13" t="s">
        <v>78</v>
      </c>
      <c r="AW289" s="13" t="s">
        <v>32</v>
      </c>
      <c r="AX289" s="13" t="s">
        <v>70</v>
      </c>
      <c r="AY289" s="229" t="s">
        <v>115</v>
      </c>
    </row>
    <row r="290" spans="1:51" s="14" customFormat="1" ht="12">
      <c r="A290" s="14"/>
      <c r="B290" s="230"/>
      <c r="C290" s="231"/>
      <c r="D290" s="221" t="s">
        <v>126</v>
      </c>
      <c r="E290" s="232" t="s">
        <v>19</v>
      </c>
      <c r="F290" s="233" t="s">
        <v>337</v>
      </c>
      <c r="G290" s="231"/>
      <c r="H290" s="234">
        <v>10.298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0" t="s">
        <v>126</v>
      </c>
      <c r="AU290" s="240" t="s">
        <v>80</v>
      </c>
      <c r="AV290" s="14" t="s">
        <v>80</v>
      </c>
      <c r="AW290" s="14" t="s">
        <v>32</v>
      </c>
      <c r="AX290" s="14" t="s">
        <v>70</v>
      </c>
      <c r="AY290" s="240" t="s">
        <v>115</v>
      </c>
    </row>
    <row r="291" spans="1:51" s="13" customFormat="1" ht="12">
      <c r="A291" s="13"/>
      <c r="B291" s="219"/>
      <c r="C291" s="220"/>
      <c r="D291" s="221" t="s">
        <v>126</v>
      </c>
      <c r="E291" s="222" t="s">
        <v>19</v>
      </c>
      <c r="F291" s="223" t="s">
        <v>311</v>
      </c>
      <c r="G291" s="220"/>
      <c r="H291" s="222" t="s">
        <v>19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126</v>
      </c>
      <c r="AU291" s="229" t="s">
        <v>80</v>
      </c>
      <c r="AV291" s="13" t="s">
        <v>78</v>
      </c>
      <c r="AW291" s="13" t="s">
        <v>32</v>
      </c>
      <c r="AX291" s="13" t="s">
        <v>70</v>
      </c>
      <c r="AY291" s="229" t="s">
        <v>115</v>
      </c>
    </row>
    <row r="292" spans="1:51" s="13" customFormat="1" ht="12">
      <c r="A292" s="13"/>
      <c r="B292" s="219"/>
      <c r="C292" s="220"/>
      <c r="D292" s="221" t="s">
        <v>126</v>
      </c>
      <c r="E292" s="222" t="s">
        <v>19</v>
      </c>
      <c r="F292" s="223" t="s">
        <v>304</v>
      </c>
      <c r="G292" s="220"/>
      <c r="H292" s="222" t="s">
        <v>19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126</v>
      </c>
      <c r="AU292" s="229" t="s">
        <v>80</v>
      </c>
      <c r="AV292" s="13" t="s">
        <v>78</v>
      </c>
      <c r="AW292" s="13" t="s">
        <v>32</v>
      </c>
      <c r="AX292" s="13" t="s">
        <v>70</v>
      </c>
      <c r="AY292" s="229" t="s">
        <v>115</v>
      </c>
    </row>
    <row r="293" spans="1:51" s="14" customFormat="1" ht="12">
      <c r="A293" s="14"/>
      <c r="B293" s="230"/>
      <c r="C293" s="231"/>
      <c r="D293" s="221" t="s">
        <v>126</v>
      </c>
      <c r="E293" s="232" t="s">
        <v>19</v>
      </c>
      <c r="F293" s="233" t="s">
        <v>338</v>
      </c>
      <c r="G293" s="231"/>
      <c r="H293" s="234">
        <v>8.085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0" t="s">
        <v>126</v>
      </c>
      <c r="AU293" s="240" t="s">
        <v>80</v>
      </c>
      <c r="AV293" s="14" t="s">
        <v>80</v>
      </c>
      <c r="AW293" s="14" t="s">
        <v>32</v>
      </c>
      <c r="AX293" s="14" t="s">
        <v>70</v>
      </c>
      <c r="AY293" s="240" t="s">
        <v>115</v>
      </c>
    </row>
    <row r="294" spans="1:51" s="13" customFormat="1" ht="12">
      <c r="A294" s="13"/>
      <c r="B294" s="219"/>
      <c r="C294" s="220"/>
      <c r="D294" s="221" t="s">
        <v>126</v>
      </c>
      <c r="E294" s="222" t="s">
        <v>19</v>
      </c>
      <c r="F294" s="223" t="s">
        <v>306</v>
      </c>
      <c r="G294" s="220"/>
      <c r="H294" s="222" t="s">
        <v>19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126</v>
      </c>
      <c r="AU294" s="229" t="s">
        <v>80</v>
      </c>
      <c r="AV294" s="13" t="s">
        <v>78</v>
      </c>
      <c r="AW294" s="13" t="s">
        <v>32</v>
      </c>
      <c r="AX294" s="13" t="s">
        <v>70</v>
      </c>
      <c r="AY294" s="229" t="s">
        <v>115</v>
      </c>
    </row>
    <row r="295" spans="1:51" s="14" customFormat="1" ht="12">
      <c r="A295" s="14"/>
      <c r="B295" s="230"/>
      <c r="C295" s="231"/>
      <c r="D295" s="221" t="s">
        <v>126</v>
      </c>
      <c r="E295" s="232" t="s">
        <v>19</v>
      </c>
      <c r="F295" s="233" t="s">
        <v>339</v>
      </c>
      <c r="G295" s="231"/>
      <c r="H295" s="234">
        <v>9.51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0" t="s">
        <v>126</v>
      </c>
      <c r="AU295" s="240" t="s">
        <v>80</v>
      </c>
      <c r="AV295" s="14" t="s">
        <v>80</v>
      </c>
      <c r="AW295" s="14" t="s">
        <v>32</v>
      </c>
      <c r="AX295" s="14" t="s">
        <v>70</v>
      </c>
      <c r="AY295" s="240" t="s">
        <v>115</v>
      </c>
    </row>
    <row r="296" spans="1:51" s="15" customFormat="1" ht="12">
      <c r="A296" s="15"/>
      <c r="B296" s="241"/>
      <c r="C296" s="242"/>
      <c r="D296" s="221" t="s">
        <v>126</v>
      </c>
      <c r="E296" s="243" t="s">
        <v>19</v>
      </c>
      <c r="F296" s="244" t="s">
        <v>133</v>
      </c>
      <c r="G296" s="242"/>
      <c r="H296" s="245">
        <v>58.149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1" t="s">
        <v>126</v>
      </c>
      <c r="AU296" s="251" t="s">
        <v>80</v>
      </c>
      <c r="AV296" s="15" t="s">
        <v>122</v>
      </c>
      <c r="AW296" s="15" t="s">
        <v>32</v>
      </c>
      <c r="AX296" s="15" t="s">
        <v>78</v>
      </c>
      <c r="AY296" s="251" t="s">
        <v>115</v>
      </c>
    </row>
    <row r="297" spans="1:51" s="14" customFormat="1" ht="12">
      <c r="A297" s="14"/>
      <c r="B297" s="230"/>
      <c r="C297" s="231"/>
      <c r="D297" s="221" t="s">
        <v>126</v>
      </c>
      <c r="E297" s="231"/>
      <c r="F297" s="233" t="s">
        <v>340</v>
      </c>
      <c r="G297" s="231"/>
      <c r="H297" s="234">
        <v>59.312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0" t="s">
        <v>126</v>
      </c>
      <c r="AU297" s="240" t="s">
        <v>80</v>
      </c>
      <c r="AV297" s="14" t="s">
        <v>80</v>
      </c>
      <c r="AW297" s="14" t="s">
        <v>4</v>
      </c>
      <c r="AX297" s="14" t="s">
        <v>78</v>
      </c>
      <c r="AY297" s="240" t="s">
        <v>115</v>
      </c>
    </row>
    <row r="298" spans="1:65" s="2" customFormat="1" ht="16.5" customHeight="1">
      <c r="A298" s="39"/>
      <c r="B298" s="40"/>
      <c r="C298" s="201" t="s">
        <v>341</v>
      </c>
      <c r="D298" s="201" t="s">
        <v>117</v>
      </c>
      <c r="E298" s="202" t="s">
        <v>342</v>
      </c>
      <c r="F298" s="203" t="s">
        <v>343</v>
      </c>
      <c r="G298" s="204" t="s">
        <v>228</v>
      </c>
      <c r="H298" s="205">
        <v>1038.9</v>
      </c>
      <c r="I298" s="206"/>
      <c r="J298" s="207">
        <f>ROUND(I298*H298,2)</f>
        <v>0</v>
      </c>
      <c r="K298" s="203" t="s">
        <v>121</v>
      </c>
      <c r="L298" s="45"/>
      <c r="M298" s="208" t="s">
        <v>19</v>
      </c>
      <c r="N298" s="209" t="s">
        <v>41</v>
      </c>
      <c r="O298" s="85"/>
      <c r="P298" s="210">
        <f>O298*H298</f>
        <v>0</v>
      </c>
      <c r="Q298" s="210">
        <v>0</v>
      </c>
      <c r="R298" s="210">
        <f>Q298*H298</f>
        <v>0</v>
      </c>
      <c r="S298" s="210">
        <v>0</v>
      </c>
      <c r="T298" s="21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2" t="s">
        <v>200</v>
      </c>
      <c r="AT298" s="212" t="s">
        <v>117</v>
      </c>
      <c r="AU298" s="212" t="s">
        <v>80</v>
      </c>
      <c r="AY298" s="18" t="s">
        <v>115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18" t="s">
        <v>78</v>
      </c>
      <c r="BK298" s="213">
        <f>ROUND(I298*H298,2)</f>
        <v>0</v>
      </c>
      <c r="BL298" s="18" t="s">
        <v>200</v>
      </c>
      <c r="BM298" s="212" t="s">
        <v>344</v>
      </c>
    </row>
    <row r="299" spans="1:47" s="2" customFormat="1" ht="12">
      <c r="A299" s="39"/>
      <c r="B299" s="40"/>
      <c r="C299" s="41"/>
      <c r="D299" s="214" t="s">
        <v>124</v>
      </c>
      <c r="E299" s="41"/>
      <c r="F299" s="215" t="s">
        <v>345</v>
      </c>
      <c r="G299" s="41"/>
      <c r="H299" s="41"/>
      <c r="I299" s="216"/>
      <c r="J299" s="41"/>
      <c r="K299" s="41"/>
      <c r="L299" s="45"/>
      <c r="M299" s="217"/>
      <c r="N299" s="218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124</v>
      </c>
      <c r="AU299" s="18" t="s">
        <v>80</v>
      </c>
    </row>
    <row r="300" spans="1:51" s="13" customFormat="1" ht="12">
      <c r="A300" s="13"/>
      <c r="B300" s="219"/>
      <c r="C300" s="220"/>
      <c r="D300" s="221" t="s">
        <v>126</v>
      </c>
      <c r="E300" s="222" t="s">
        <v>19</v>
      </c>
      <c r="F300" s="223" t="s">
        <v>329</v>
      </c>
      <c r="G300" s="220"/>
      <c r="H300" s="222" t="s">
        <v>19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126</v>
      </c>
      <c r="AU300" s="229" t="s">
        <v>80</v>
      </c>
      <c r="AV300" s="13" t="s">
        <v>78</v>
      </c>
      <c r="AW300" s="13" t="s">
        <v>32</v>
      </c>
      <c r="AX300" s="13" t="s">
        <v>70</v>
      </c>
      <c r="AY300" s="229" t="s">
        <v>115</v>
      </c>
    </row>
    <row r="301" spans="1:51" s="14" customFormat="1" ht="12">
      <c r="A301" s="14"/>
      <c r="B301" s="230"/>
      <c r="C301" s="231"/>
      <c r="D301" s="221" t="s">
        <v>126</v>
      </c>
      <c r="E301" s="232" t="s">
        <v>19</v>
      </c>
      <c r="F301" s="233" t="s">
        <v>330</v>
      </c>
      <c r="G301" s="231"/>
      <c r="H301" s="234">
        <v>1038.9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0" t="s">
        <v>126</v>
      </c>
      <c r="AU301" s="240" t="s">
        <v>80</v>
      </c>
      <c r="AV301" s="14" t="s">
        <v>80</v>
      </c>
      <c r="AW301" s="14" t="s">
        <v>32</v>
      </c>
      <c r="AX301" s="14" t="s">
        <v>70</v>
      </c>
      <c r="AY301" s="240" t="s">
        <v>115</v>
      </c>
    </row>
    <row r="302" spans="1:51" s="15" customFormat="1" ht="12">
      <c r="A302" s="15"/>
      <c r="B302" s="241"/>
      <c r="C302" s="242"/>
      <c r="D302" s="221" t="s">
        <v>126</v>
      </c>
      <c r="E302" s="243" t="s">
        <v>19</v>
      </c>
      <c r="F302" s="244" t="s">
        <v>133</v>
      </c>
      <c r="G302" s="242"/>
      <c r="H302" s="245">
        <v>1038.9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1" t="s">
        <v>126</v>
      </c>
      <c r="AU302" s="251" t="s">
        <v>80</v>
      </c>
      <c r="AV302" s="15" t="s">
        <v>122</v>
      </c>
      <c r="AW302" s="15" t="s">
        <v>32</v>
      </c>
      <c r="AX302" s="15" t="s">
        <v>78</v>
      </c>
      <c r="AY302" s="251" t="s">
        <v>115</v>
      </c>
    </row>
    <row r="303" spans="1:65" s="2" customFormat="1" ht="16.5" customHeight="1">
      <c r="A303" s="39"/>
      <c r="B303" s="40"/>
      <c r="C303" s="252" t="s">
        <v>346</v>
      </c>
      <c r="D303" s="252" t="s">
        <v>134</v>
      </c>
      <c r="E303" s="253" t="s">
        <v>347</v>
      </c>
      <c r="F303" s="254" t="s">
        <v>348</v>
      </c>
      <c r="G303" s="255" t="s">
        <v>228</v>
      </c>
      <c r="H303" s="256">
        <v>114.279</v>
      </c>
      <c r="I303" s="257"/>
      <c r="J303" s="258">
        <f>ROUND(I303*H303,2)</f>
        <v>0</v>
      </c>
      <c r="K303" s="254" t="s">
        <v>121</v>
      </c>
      <c r="L303" s="259"/>
      <c r="M303" s="260" t="s">
        <v>19</v>
      </c>
      <c r="N303" s="261" t="s">
        <v>41</v>
      </c>
      <c r="O303" s="85"/>
      <c r="P303" s="210">
        <f>O303*H303</f>
        <v>0</v>
      </c>
      <c r="Q303" s="210">
        <v>0.0003</v>
      </c>
      <c r="R303" s="210">
        <f>Q303*H303</f>
        <v>0.03428369999999999</v>
      </c>
      <c r="S303" s="210">
        <v>0</v>
      </c>
      <c r="T303" s="21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2" t="s">
        <v>218</v>
      </c>
      <c r="AT303" s="212" t="s">
        <v>134</v>
      </c>
      <c r="AU303" s="212" t="s">
        <v>80</v>
      </c>
      <c r="AY303" s="18" t="s">
        <v>115</v>
      </c>
      <c r="BE303" s="213">
        <f>IF(N303="základní",J303,0)</f>
        <v>0</v>
      </c>
      <c r="BF303" s="213">
        <f>IF(N303="snížená",J303,0)</f>
        <v>0</v>
      </c>
      <c r="BG303" s="213">
        <f>IF(N303="zákl. přenesená",J303,0)</f>
        <v>0</v>
      </c>
      <c r="BH303" s="213">
        <f>IF(N303="sníž. přenesená",J303,0)</f>
        <v>0</v>
      </c>
      <c r="BI303" s="213">
        <f>IF(N303="nulová",J303,0)</f>
        <v>0</v>
      </c>
      <c r="BJ303" s="18" t="s">
        <v>78</v>
      </c>
      <c r="BK303" s="213">
        <f>ROUND(I303*H303,2)</f>
        <v>0</v>
      </c>
      <c r="BL303" s="18" t="s">
        <v>200</v>
      </c>
      <c r="BM303" s="212" t="s">
        <v>349</v>
      </c>
    </row>
    <row r="304" spans="1:51" s="13" customFormat="1" ht="12">
      <c r="A304" s="13"/>
      <c r="B304" s="219"/>
      <c r="C304" s="220"/>
      <c r="D304" s="221" t="s">
        <v>126</v>
      </c>
      <c r="E304" s="222" t="s">
        <v>19</v>
      </c>
      <c r="F304" s="223" t="s">
        <v>329</v>
      </c>
      <c r="G304" s="220"/>
      <c r="H304" s="222" t="s">
        <v>19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126</v>
      </c>
      <c r="AU304" s="229" t="s">
        <v>80</v>
      </c>
      <c r="AV304" s="13" t="s">
        <v>78</v>
      </c>
      <c r="AW304" s="13" t="s">
        <v>32</v>
      </c>
      <c r="AX304" s="13" t="s">
        <v>70</v>
      </c>
      <c r="AY304" s="229" t="s">
        <v>115</v>
      </c>
    </row>
    <row r="305" spans="1:51" s="14" customFormat="1" ht="12">
      <c r="A305" s="14"/>
      <c r="B305" s="230"/>
      <c r="C305" s="231"/>
      <c r="D305" s="221" t="s">
        <v>126</v>
      </c>
      <c r="E305" s="232" t="s">
        <v>19</v>
      </c>
      <c r="F305" s="233" t="s">
        <v>330</v>
      </c>
      <c r="G305" s="231"/>
      <c r="H305" s="234">
        <v>1038.9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0" t="s">
        <v>126</v>
      </c>
      <c r="AU305" s="240" t="s">
        <v>80</v>
      </c>
      <c r="AV305" s="14" t="s">
        <v>80</v>
      </c>
      <c r="AW305" s="14" t="s">
        <v>32</v>
      </c>
      <c r="AX305" s="14" t="s">
        <v>70</v>
      </c>
      <c r="AY305" s="240" t="s">
        <v>115</v>
      </c>
    </row>
    <row r="306" spans="1:51" s="15" customFormat="1" ht="12">
      <c r="A306" s="15"/>
      <c r="B306" s="241"/>
      <c r="C306" s="242"/>
      <c r="D306" s="221" t="s">
        <v>126</v>
      </c>
      <c r="E306" s="243" t="s">
        <v>19</v>
      </c>
      <c r="F306" s="244" t="s">
        <v>133</v>
      </c>
      <c r="G306" s="242"/>
      <c r="H306" s="245">
        <v>1038.9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1" t="s">
        <v>126</v>
      </c>
      <c r="AU306" s="251" t="s">
        <v>80</v>
      </c>
      <c r="AV306" s="15" t="s">
        <v>122</v>
      </c>
      <c r="AW306" s="15" t="s">
        <v>32</v>
      </c>
      <c r="AX306" s="15" t="s">
        <v>78</v>
      </c>
      <c r="AY306" s="251" t="s">
        <v>115</v>
      </c>
    </row>
    <row r="307" spans="1:51" s="14" customFormat="1" ht="12">
      <c r="A307" s="14"/>
      <c r="B307" s="230"/>
      <c r="C307" s="231"/>
      <c r="D307" s="221" t="s">
        <v>126</v>
      </c>
      <c r="E307" s="231"/>
      <c r="F307" s="233" t="s">
        <v>350</v>
      </c>
      <c r="G307" s="231"/>
      <c r="H307" s="234">
        <v>114.279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0" t="s">
        <v>126</v>
      </c>
      <c r="AU307" s="240" t="s">
        <v>80</v>
      </c>
      <c r="AV307" s="14" t="s">
        <v>80</v>
      </c>
      <c r="AW307" s="14" t="s">
        <v>4</v>
      </c>
      <c r="AX307" s="14" t="s">
        <v>78</v>
      </c>
      <c r="AY307" s="240" t="s">
        <v>115</v>
      </c>
    </row>
    <row r="308" spans="1:65" s="2" customFormat="1" ht="24.15" customHeight="1">
      <c r="A308" s="39"/>
      <c r="B308" s="40"/>
      <c r="C308" s="201" t="s">
        <v>351</v>
      </c>
      <c r="D308" s="201" t="s">
        <v>117</v>
      </c>
      <c r="E308" s="202" t="s">
        <v>352</v>
      </c>
      <c r="F308" s="203" t="s">
        <v>353</v>
      </c>
      <c r="G308" s="204" t="s">
        <v>137</v>
      </c>
      <c r="H308" s="205">
        <v>10.636</v>
      </c>
      <c r="I308" s="206"/>
      <c r="J308" s="207">
        <f>ROUND(I308*H308,2)</f>
        <v>0</v>
      </c>
      <c r="K308" s="203" t="s">
        <v>121</v>
      </c>
      <c r="L308" s="45"/>
      <c r="M308" s="208" t="s">
        <v>19</v>
      </c>
      <c r="N308" s="209" t="s">
        <v>41</v>
      </c>
      <c r="O308" s="85"/>
      <c r="P308" s="210">
        <f>O308*H308</f>
        <v>0</v>
      </c>
      <c r="Q308" s="210">
        <v>0</v>
      </c>
      <c r="R308" s="210">
        <f>Q308*H308</f>
        <v>0</v>
      </c>
      <c r="S308" s="210">
        <v>0</v>
      </c>
      <c r="T308" s="21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2" t="s">
        <v>200</v>
      </c>
      <c r="AT308" s="212" t="s">
        <v>117</v>
      </c>
      <c r="AU308" s="212" t="s">
        <v>80</v>
      </c>
      <c r="AY308" s="18" t="s">
        <v>115</v>
      </c>
      <c r="BE308" s="213">
        <f>IF(N308="základní",J308,0)</f>
        <v>0</v>
      </c>
      <c r="BF308" s="213">
        <f>IF(N308="snížená",J308,0)</f>
        <v>0</v>
      </c>
      <c r="BG308" s="213">
        <f>IF(N308="zákl. přenesená",J308,0)</f>
        <v>0</v>
      </c>
      <c r="BH308" s="213">
        <f>IF(N308="sníž. přenesená",J308,0)</f>
        <v>0</v>
      </c>
      <c r="BI308" s="213">
        <f>IF(N308="nulová",J308,0)</f>
        <v>0</v>
      </c>
      <c r="BJ308" s="18" t="s">
        <v>78</v>
      </c>
      <c r="BK308" s="213">
        <f>ROUND(I308*H308,2)</f>
        <v>0</v>
      </c>
      <c r="BL308" s="18" t="s">
        <v>200</v>
      </c>
      <c r="BM308" s="212" t="s">
        <v>354</v>
      </c>
    </row>
    <row r="309" spans="1:47" s="2" customFormat="1" ht="12">
      <c r="A309" s="39"/>
      <c r="B309" s="40"/>
      <c r="C309" s="41"/>
      <c r="D309" s="214" t="s">
        <v>124</v>
      </c>
      <c r="E309" s="41"/>
      <c r="F309" s="215" t="s">
        <v>355</v>
      </c>
      <c r="G309" s="41"/>
      <c r="H309" s="41"/>
      <c r="I309" s="216"/>
      <c r="J309" s="41"/>
      <c r="K309" s="41"/>
      <c r="L309" s="45"/>
      <c r="M309" s="217"/>
      <c r="N309" s="218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124</v>
      </c>
      <c r="AU309" s="18" t="s">
        <v>80</v>
      </c>
    </row>
    <row r="310" spans="1:63" s="12" customFormat="1" ht="22.8" customHeight="1">
      <c r="A310" s="12"/>
      <c r="B310" s="185"/>
      <c r="C310" s="186"/>
      <c r="D310" s="187" t="s">
        <v>69</v>
      </c>
      <c r="E310" s="199" t="s">
        <v>356</v>
      </c>
      <c r="F310" s="199" t="s">
        <v>357</v>
      </c>
      <c r="G310" s="186"/>
      <c r="H310" s="186"/>
      <c r="I310" s="189"/>
      <c r="J310" s="200">
        <f>BK310</f>
        <v>0</v>
      </c>
      <c r="K310" s="186"/>
      <c r="L310" s="191"/>
      <c r="M310" s="192"/>
      <c r="N310" s="193"/>
      <c r="O310" s="193"/>
      <c r="P310" s="194">
        <f>SUM(P311:P334)</f>
        <v>0</v>
      </c>
      <c r="Q310" s="193"/>
      <c r="R310" s="194">
        <f>SUM(R311:R334)</f>
        <v>0.19845</v>
      </c>
      <c r="S310" s="193"/>
      <c r="T310" s="195">
        <f>SUM(T311:T334)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96" t="s">
        <v>80</v>
      </c>
      <c r="AT310" s="197" t="s">
        <v>69</v>
      </c>
      <c r="AU310" s="197" t="s">
        <v>78</v>
      </c>
      <c r="AY310" s="196" t="s">
        <v>115</v>
      </c>
      <c r="BK310" s="198">
        <f>SUM(BK311:BK334)</f>
        <v>0</v>
      </c>
    </row>
    <row r="311" spans="1:65" s="2" customFormat="1" ht="24.15" customHeight="1">
      <c r="A311" s="39"/>
      <c r="B311" s="40"/>
      <c r="C311" s="201" t="s">
        <v>358</v>
      </c>
      <c r="D311" s="201" t="s">
        <v>117</v>
      </c>
      <c r="E311" s="202" t="s">
        <v>359</v>
      </c>
      <c r="F311" s="203" t="s">
        <v>360</v>
      </c>
      <c r="G311" s="204" t="s">
        <v>228</v>
      </c>
      <c r="H311" s="205">
        <v>700</v>
      </c>
      <c r="I311" s="206"/>
      <c r="J311" s="207">
        <f>ROUND(I311*H311,2)</f>
        <v>0</v>
      </c>
      <c r="K311" s="203" t="s">
        <v>121</v>
      </c>
      <c r="L311" s="45"/>
      <c r="M311" s="208" t="s">
        <v>19</v>
      </c>
      <c r="N311" s="209" t="s">
        <v>41</v>
      </c>
      <c r="O311" s="85"/>
      <c r="P311" s="210">
        <f>O311*H311</f>
        <v>0</v>
      </c>
      <c r="Q311" s="210">
        <v>0</v>
      </c>
      <c r="R311" s="210">
        <f>Q311*H311</f>
        <v>0</v>
      </c>
      <c r="S311" s="210">
        <v>0</v>
      </c>
      <c r="T311" s="21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2" t="s">
        <v>200</v>
      </c>
      <c r="AT311" s="212" t="s">
        <v>117</v>
      </c>
      <c r="AU311" s="212" t="s">
        <v>80</v>
      </c>
      <c r="AY311" s="18" t="s">
        <v>115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18" t="s">
        <v>78</v>
      </c>
      <c r="BK311" s="213">
        <f>ROUND(I311*H311,2)</f>
        <v>0</v>
      </c>
      <c r="BL311" s="18" t="s">
        <v>200</v>
      </c>
      <c r="BM311" s="212" t="s">
        <v>361</v>
      </c>
    </row>
    <row r="312" spans="1:47" s="2" customFormat="1" ht="12">
      <c r="A312" s="39"/>
      <c r="B312" s="40"/>
      <c r="C312" s="41"/>
      <c r="D312" s="214" t="s">
        <v>124</v>
      </c>
      <c r="E312" s="41"/>
      <c r="F312" s="215" t="s">
        <v>362</v>
      </c>
      <c r="G312" s="41"/>
      <c r="H312" s="41"/>
      <c r="I312" s="216"/>
      <c r="J312" s="41"/>
      <c r="K312" s="41"/>
      <c r="L312" s="45"/>
      <c r="M312" s="217"/>
      <c r="N312" s="218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124</v>
      </c>
      <c r="AU312" s="18" t="s">
        <v>80</v>
      </c>
    </row>
    <row r="313" spans="1:51" s="14" customFormat="1" ht="12">
      <c r="A313" s="14"/>
      <c r="B313" s="230"/>
      <c r="C313" s="231"/>
      <c r="D313" s="221" t="s">
        <v>126</v>
      </c>
      <c r="E313" s="232" t="s">
        <v>19</v>
      </c>
      <c r="F313" s="233" t="s">
        <v>363</v>
      </c>
      <c r="G313" s="231"/>
      <c r="H313" s="234">
        <v>700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0" t="s">
        <v>126</v>
      </c>
      <c r="AU313" s="240" t="s">
        <v>80</v>
      </c>
      <c r="AV313" s="14" t="s">
        <v>80</v>
      </c>
      <c r="AW313" s="14" t="s">
        <v>32</v>
      </c>
      <c r="AX313" s="14" t="s">
        <v>70</v>
      </c>
      <c r="AY313" s="240" t="s">
        <v>115</v>
      </c>
    </row>
    <row r="314" spans="1:51" s="15" customFormat="1" ht="12">
      <c r="A314" s="15"/>
      <c r="B314" s="241"/>
      <c r="C314" s="242"/>
      <c r="D314" s="221" t="s">
        <v>126</v>
      </c>
      <c r="E314" s="243" t="s">
        <v>19</v>
      </c>
      <c r="F314" s="244" t="s">
        <v>133</v>
      </c>
      <c r="G314" s="242"/>
      <c r="H314" s="245">
        <v>700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1" t="s">
        <v>126</v>
      </c>
      <c r="AU314" s="251" t="s">
        <v>80</v>
      </c>
      <c r="AV314" s="15" t="s">
        <v>122</v>
      </c>
      <c r="AW314" s="15" t="s">
        <v>32</v>
      </c>
      <c r="AX314" s="15" t="s">
        <v>78</v>
      </c>
      <c r="AY314" s="251" t="s">
        <v>115</v>
      </c>
    </row>
    <row r="315" spans="1:65" s="2" customFormat="1" ht="16.5" customHeight="1">
      <c r="A315" s="39"/>
      <c r="B315" s="40"/>
      <c r="C315" s="252" t="s">
        <v>364</v>
      </c>
      <c r="D315" s="252" t="s">
        <v>134</v>
      </c>
      <c r="E315" s="253" t="s">
        <v>365</v>
      </c>
      <c r="F315" s="254" t="s">
        <v>366</v>
      </c>
      <c r="G315" s="255" t="s">
        <v>228</v>
      </c>
      <c r="H315" s="256">
        <v>735</v>
      </c>
      <c r="I315" s="257"/>
      <c r="J315" s="258">
        <f>ROUND(I315*H315,2)</f>
        <v>0</v>
      </c>
      <c r="K315" s="254" t="s">
        <v>121</v>
      </c>
      <c r="L315" s="259"/>
      <c r="M315" s="260" t="s">
        <v>19</v>
      </c>
      <c r="N315" s="261" t="s">
        <v>41</v>
      </c>
      <c r="O315" s="85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2" t="s">
        <v>218</v>
      </c>
      <c r="AT315" s="212" t="s">
        <v>134</v>
      </c>
      <c r="AU315" s="212" t="s">
        <v>80</v>
      </c>
      <c r="AY315" s="18" t="s">
        <v>115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8" t="s">
        <v>78</v>
      </c>
      <c r="BK315" s="213">
        <f>ROUND(I315*H315,2)</f>
        <v>0</v>
      </c>
      <c r="BL315" s="18" t="s">
        <v>200</v>
      </c>
      <c r="BM315" s="212" t="s">
        <v>367</v>
      </c>
    </row>
    <row r="316" spans="1:51" s="14" customFormat="1" ht="12">
      <c r="A316" s="14"/>
      <c r="B316" s="230"/>
      <c r="C316" s="231"/>
      <c r="D316" s="221" t="s">
        <v>126</v>
      </c>
      <c r="E316" s="232" t="s">
        <v>19</v>
      </c>
      <c r="F316" s="233" t="s">
        <v>363</v>
      </c>
      <c r="G316" s="231"/>
      <c r="H316" s="234">
        <v>700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0" t="s">
        <v>126</v>
      </c>
      <c r="AU316" s="240" t="s">
        <v>80</v>
      </c>
      <c r="AV316" s="14" t="s">
        <v>80</v>
      </c>
      <c r="AW316" s="14" t="s">
        <v>32</v>
      </c>
      <c r="AX316" s="14" t="s">
        <v>70</v>
      </c>
      <c r="AY316" s="240" t="s">
        <v>115</v>
      </c>
    </row>
    <row r="317" spans="1:51" s="15" customFormat="1" ht="12">
      <c r="A317" s="15"/>
      <c r="B317" s="241"/>
      <c r="C317" s="242"/>
      <c r="D317" s="221" t="s">
        <v>126</v>
      </c>
      <c r="E317" s="243" t="s">
        <v>19</v>
      </c>
      <c r="F317" s="244" t="s">
        <v>133</v>
      </c>
      <c r="G317" s="242"/>
      <c r="H317" s="245">
        <v>700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1" t="s">
        <v>126</v>
      </c>
      <c r="AU317" s="251" t="s">
        <v>80</v>
      </c>
      <c r="AV317" s="15" t="s">
        <v>122</v>
      </c>
      <c r="AW317" s="15" t="s">
        <v>32</v>
      </c>
      <c r="AX317" s="15" t="s">
        <v>78</v>
      </c>
      <c r="AY317" s="251" t="s">
        <v>115</v>
      </c>
    </row>
    <row r="318" spans="1:51" s="14" customFormat="1" ht="12">
      <c r="A318" s="14"/>
      <c r="B318" s="230"/>
      <c r="C318" s="231"/>
      <c r="D318" s="221" t="s">
        <v>126</v>
      </c>
      <c r="E318" s="231"/>
      <c r="F318" s="233" t="s">
        <v>368</v>
      </c>
      <c r="G318" s="231"/>
      <c r="H318" s="234">
        <v>735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0" t="s">
        <v>126</v>
      </c>
      <c r="AU318" s="240" t="s">
        <v>80</v>
      </c>
      <c r="AV318" s="14" t="s">
        <v>80</v>
      </c>
      <c r="AW318" s="14" t="s">
        <v>4</v>
      </c>
      <c r="AX318" s="14" t="s">
        <v>78</v>
      </c>
      <c r="AY318" s="240" t="s">
        <v>115</v>
      </c>
    </row>
    <row r="319" spans="1:65" s="2" customFormat="1" ht="16.5" customHeight="1">
      <c r="A319" s="39"/>
      <c r="B319" s="40"/>
      <c r="C319" s="201" t="s">
        <v>369</v>
      </c>
      <c r="D319" s="201" t="s">
        <v>117</v>
      </c>
      <c r="E319" s="202" t="s">
        <v>370</v>
      </c>
      <c r="F319" s="203" t="s">
        <v>371</v>
      </c>
      <c r="G319" s="204" t="s">
        <v>144</v>
      </c>
      <c r="H319" s="205">
        <v>540</v>
      </c>
      <c r="I319" s="206"/>
      <c r="J319" s="207">
        <f>ROUND(I319*H319,2)</f>
        <v>0</v>
      </c>
      <c r="K319" s="203" t="s">
        <v>121</v>
      </c>
      <c r="L319" s="45"/>
      <c r="M319" s="208" t="s">
        <v>19</v>
      </c>
      <c r="N319" s="209" t="s">
        <v>41</v>
      </c>
      <c r="O319" s="85"/>
      <c r="P319" s="210">
        <f>O319*H319</f>
        <v>0</v>
      </c>
      <c r="Q319" s="210">
        <v>0</v>
      </c>
      <c r="R319" s="210">
        <f>Q319*H319</f>
        <v>0</v>
      </c>
      <c r="S319" s="210">
        <v>0</v>
      </c>
      <c r="T319" s="21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2" t="s">
        <v>200</v>
      </c>
      <c r="AT319" s="212" t="s">
        <v>117</v>
      </c>
      <c r="AU319" s="212" t="s">
        <v>80</v>
      </c>
      <c r="AY319" s="18" t="s">
        <v>115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8" t="s">
        <v>78</v>
      </c>
      <c r="BK319" s="213">
        <f>ROUND(I319*H319,2)</f>
        <v>0</v>
      </c>
      <c r="BL319" s="18" t="s">
        <v>200</v>
      </c>
      <c r="BM319" s="212" t="s">
        <v>372</v>
      </c>
    </row>
    <row r="320" spans="1:47" s="2" customFormat="1" ht="12">
      <c r="A320" s="39"/>
      <c r="B320" s="40"/>
      <c r="C320" s="41"/>
      <c r="D320" s="214" t="s">
        <v>124</v>
      </c>
      <c r="E320" s="41"/>
      <c r="F320" s="215" t="s">
        <v>373</v>
      </c>
      <c r="G320" s="41"/>
      <c r="H320" s="41"/>
      <c r="I320" s="216"/>
      <c r="J320" s="41"/>
      <c r="K320" s="41"/>
      <c r="L320" s="45"/>
      <c r="M320" s="217"/>
      <c r="N320" s="218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124</v>
      </c>
      <c r="AU320" s="18" t="s">
        <v>80</v>
      </c>
    </row>
    <row r="321" spans="1:51" s="14" customFormat="1" ht="12">
      <c r="A321" s="14"/>
      <c r="B321" s="230"/>
      <c r="C321" s="231"/>
      <c r="D321" s="221" t="s">
        <v>126</v>
      </c>
      <c r="E321" s="232" t="s">
        <v>19</v>
      </c>
      <c r="F321" s="233" t="s">
        <v>374</v>
      </c>
      <c r="G321" s="231"/>
      <c r="H321" s="234">
        <v>540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0" t="s">
        <v>126</v>
      </c>
      <c r="AU321" s="240" t="s">
        <v>80</v>
      </c>
      <c r="AV321" s="14" t="s">
        <v>80</v>
      </c>
      <c r="AW321" s="14" t="s">
        <v>32</v>
      </c>
      <c r="AX321" s="14" t="s">
        <v>70</v>
      </c>
      <c r="AY321" s="240" t="s">
        <v>115</v>
      </c>
    </row>
    <row r="322" spans="1:51" s="15" customFormat="1" ht="12">
      <c r="A322" s="15"/>
      <c r="B322" s="241"/>
      <c r="C322" s="242"/>
      <c r="D322" s="221" t="s">
        <v>126</v>
      </c>
      <c r="E322" s="243" t="s">
        <v>19</v>
      </c>
      <c r="F322" s="244" t="s">
        <v>133</v>
      </c>
      <c r="G322" s="242"/>
      <c r="H322" s="245">
        <v>540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1" t="s">
        <v>126</v>
      </c>
      <c r="AU322" s="251" t="s">
        <v>80</v>
      </c>
      <c r="AV322" s="15" t="s">
        <v>122</v>
      </c>
      <c r="AW322" s="15" t="s">
        <v>32</v>
      </c>
      <c r="AX322" s="15" t="s">
        <v>78</v>
      </c>
      <c r="AY322" s="251" t="s">
        <v>115</v>
      </c>
    </row>
    <row r="323" spans="1:65" s="2" customFormat="1" ht="16.5" customHeight="1">
      <c r="A323" s="39"/>
      <c r="B323" s="40"/>
      <c r="C323" s="252" t="s">
        <v>375</v>
      </c>
      <c r="D323" s="252" t="s">
        <v>134</v>
      </c>
      <c r="E323" s="253" t="s">
        <v>376</v>
      </c>
      <c r="F323" s="254" t="s">
        <v>377</v>
      </c>
      <c r="G323" s="255" t="s">
        <v>144</v>
      </c>
      <c r="H323" s="256">
        <v>567</v>
      </c>
      <c r="I323" s="257"/>
      <c r="J323" s="258">
        <f>ROUND(I323*H323,2)</f>
        <v>0</v>
      </c>
      <c r="K323" s="254" t="s">
        <v>121</v>
      </c>
      <c r="L323" s="259"/>
      <c r="M323" s="260" t="s">
        <v>19</v>
      </c>
      <c r="N323" s="261" t="s">
        <v>41</v>
      </c>
      <c r="O323" s="85"/>
      <c r="P323" s="210">
        <f>O323*H323</f>
        <v>0</v>
      </c>
      <c r="Q323" s="210">
        <v>0.00035</v>
      </c>
      <c r="R323" s="210">
        <f>Q323*H323</f>
        <v>0.19845</v>
      </c>
      <c r="S323" s="210">
        <v>0</v>
      </c>
      <c r="T323" s="21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2" t="s">
        <v>218</v>
      </c>
      <c r="AT323" s="212" t="s">
        <v>134</v>
      </c>
      <c r="AU323" s="212" t="s">
        <v>80</v>
      </c>
      <c r="AY323" s="18" t="s">
        <v>115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18" t="s">
        <v>78</v>
      </c>
      <c r="BK323" s="213">
        <f>ROUND(I323*H323,2)</f>
        <v>0</v>
      </c>
      <c r="BL323" s="18" t="s">
        <v>200</v>
      </c>
      <c r="BM323" s="212" t="s">
        <v>378</v>
      </c>
    </row>
    <row r="324" spans="1:51" s="14" customFormat="1" ht="12">
      <c r="A324" s="14"/>
      <c r="B324" s="230"/>
      <c r="C324" s="231"/>
      <c r="D324" s="221" t="s">
        <v>126</v>
      </c>
      <c r="E324" s="232" t="s">
        <v>19</v>
      </c>
      <c r="F324" s="233" t="s">
        <v>374</v>
      </c>
      <c r="G324" s="231"/>
      <c r="H324" s="234">
        <v>540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0" t="s">
        <v>126</v>
      </c>
      <c r="AU324" s="240" t="s">
        <v>80</v>
      </c>
      <c r="AV324" s="14" t="s">
        <v>80</v>
      </c>
      <c r="AW324" s="14" t="s">
        <v>32</v>
      </c>
      <c r="AX324" s="14" t="s">
        <v>70</v>
      </c>
      <c r="AY324" s="240" t="s">
        <v>115</v>
      </c>
    </row>
    <row r="325" spans="1:51" s="15" customFormat="1" ht="12">
      <c r="A325" s="15"/>
      <c r="B325" s="241"/>
      <c r="C325" s="242"/>
      <c r="D325" s="221" t="s">
        <v>126</v>
      </c>
      <c r="E325" s="243" t="s">
        <v>19</v>
      </c>
      <c r="F325" s="244" t="s">
        <v>133</v>
      </c>
      <c r="G325" s="242"/>
      <c r="H325" s="245">
        <v>540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1" t="s">
        <v>126</v>
      </c>
      <c r="AU325" s="251" t="s">
        <v>80</v>
      </c>
      <c r="AV325" s="15" t="s">
        <v>122</v>
      </c>
      <c r="AW325" s="15" t="s">
        <v>32</v>
      </c>
      <c r="AX325" s="15" t="s">
        <v>78</v>
      </c>
      <c r="AY325" s="251" t="s">
        <v>115</v>
      </c>
    </row>
    <row r="326" spans="1:51" s="14" customFormat="1" ht="12">
      <c r="A326" s="14"/>
      <c r="B326" s="230"/>
      <c r="C326" s="231"/>
      <c r="D326" s="221" t="s">
        <v>126</v>
      </c>
      <c r="E326" s="231"/>
      <c r="F326" s="233" t="s">
        <v>379</v>
      </c>
      <c r="G326" s="231"/>
      <c r="H326" s="234">
        <v>567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0" t="s">
        <v>126</v>
      </c>
      <c r="AU326" s="240" t="s">
        <v>80</v>
      </c>
      <c r="AV326" s="14" t="s">
        <v>80</v>
      </c>
      <c r="AW326" s="14" t="s">
        <v>4</v>
      </c>
      <c r="AX326" s="14" t="s">
        <v>78</v>
      </c>
      <c r="AY326" s="240" t="s">
        <v>115</v>
      </c>
    </row>
    <row r="327" spans="1:65" s="2" customFormat="1" ht="24.15" customHeight="1">
      <c r="A327" s="39"/>
      <c r="B327" s="40"/>
      <c r="C327" s="201" t="s">
        <v>380</v>
      </c>
      <c r="D327" s="201" t="s">
        <v>117</v>
      </c>
      <c r="E327" s="202" t="s">
        <v>381</v>
      </c>
      <c r="F327" s="203" t="s">
        <v>382</v>
      </c>
      <c r="G327" s="204" t="s">
        <v>144</v>
      </c>
      <c r="H327" s="205">
        <v>650</v>
      </c>
      <c r="I327" s="206"/>
      <c r="J327" s="207">
        <f>ROUND(I327*H327,2)</f>
        <v>0</v>
      </c>
      <c r="K327" s="203" t="s">
        <v>121</v>
      </c>
      <c r="L327" s="45"/>
      <c r="M327" s="208" t="s">
        <v>19</v>
      </c>
      <c r="N327" s="209" t="s">
        <v>41</v>
      </c>
      <c r="O327" s="85"/>
      <c r="P327" s="210">
        <f>O327*H327</f>
        <v>0</v>
      </c>
      <c r="Q327" s="210">
        <v>0</v>
      </c>
      <c r="R327" s="210">
        <f>Q327*H327</f>
        <v>0</v>
      </c>
      <c r="S327" s="210">
        <v>0</v>
      </c>
      <c r="T327" s="21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2" t="s">
        <v>200</v>
      </c>
      <c r="AT327" s="212" t="s">
        <v>117</v>
      </c>
      <c r="AU327" s="212" t="s">
        <v>80</v>
      </c>
      <c r="AY327" s="18" t="s">
        <v>115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18" t="s">
        <v>78</v>
      </c>
      <c r="BK327" s="213">
        <f>ROUND(I327*H327,2)</f>
        <v>0</v>
      </c>
      <c r="BL327" s="18" t="s">
        <v>200</v>
      </c>
      <c r="BM327" s="212" t="s">
        <v>383</v>
      </c>
    </row>
    <row r="328" spans="1:47" s="2" customFormat="1" ht="12">
      <c r="A328" s="39"/>
      <c r="B328" s="40"/>
      <c r="C328" s="41"/>
      <c r="D328" s="214" t="s">
        <v>124</v>
      </c>
      <c r="E328" s="41"/>
      <c r="F328" s="215" t="s">
        <v>384</v>
      </c>
      <c r="G328" s="41"/>
      <c r="H328" s="41"/>
      <c r="I328" s="216"/>
      <c r="J328" s="41"/>
      <c r="K328" s="41"/>
      <c r="L328" s="45"/>
      <c r="M328" s="217"/>
      <c r="N328" s="218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124</v>
      </c>
      <c r="AU328" s="18" t="s">
        <v>80</v>
      </c>
    </row>
    <row r="329" spans="1:51" s="14" customFormat="1" ht="12">
      <c r="A329" s="14"/>
      <c r="B329" s="230"/>
      <c r="C329" s="231"/>
      <c r="D329" s="221" t="s">
        <v>126</v>
      </c>
      <c r="E329" s="232" t="s">
        <v>19</v>
      </c>
      <c r="F329" s="233" t="s">
        <v>385</v>
      </c>
      <c r="G329" s="231"/>
      <c r="H329" s="234">
        <v>650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0" t="s">
        <v>126</v>
      </c>
      <c r="AU329" s="240" t="s">
        <v>80</v>
      </c>
      <c r="AV329" s="14" t="s">
        <v>80</v>
      </c>
      <c r="AW329" s="14" t="s">
        <v>32</v>
      </c>
      <c r="AX329" s="14" t="s">
        <v>70</v>
      </c>
      <c r="AY329" s="240" t="s">
        <v>115</v>
      </c>
    </row>
    <row r="330" spans="1:51" s="15" customFormat="1" ht="12">
      <c r="A330" s="15"/>
      <c r="B330" s="241"/>
      <c r="C330" s="242"/>
      <c r="D330" s="221" t="s">
        <v>126</v>
      </c>
      <c r="E330" s="243" t="s">
        <v>19</v>
      </c>
      <c r="F330" s="244" t="s">
        <v>133</v>
      </c>
      <c r="G330" s="242"/>
      <c r="H330" s="245">
        <v>650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1" t="s">
        <v>126</v>
      </c>
      <c r="AU330" s="251" t="s">
        <v>80</v>
      </c>
      <c r="AV330" s="15" t="s">
        <v>122</v>
      </c>
      <c r="AW330" s="15" t="s">
        <v>32</v>
      </c>
      <c r="AX330" s="15" t="s">
        <v>78</v>
      </c>
      <c r="AY330" s="251" t="s">
        <v>115</v>
      </c>
    </row>
    <row r="331" spans="1:65" s="2" customFormat="1" ht="16.5" customHeight="1">
      <c r="A331" s="39"/>
      <c r="B331" s="40"/>
      <c r="C331" s="252" t="s">
        <v>386</v>
      </c>
      <c r="D331" s="252" t="s">
        <v>134</v>
      </c>
      <c r="E331" s="253" t="s">
        <v>387</v>
      </c>
      <c r="F331" s="254" t="s">
        <v>388</v>
      </c>
      <c r="G331" s="255" t="s">
        <v>144</v>
      </c>
      <c r="H331" s="256">
        <v>682.5</v>
      </c>
      <c r="I331" s="257"/>
      <c r="J331" s="258">
        <f>ROUND(I331*H331,2)</f>
        <v>0</v>
      </c>
      <c r="K331" s="254" t="s">
        <v>121</v>
      </c>
      <c r="L331" s="259"/>
      <c r="M331" s="260" t="s">
        <v>19</v>
      </c>
      <c r="N331" s="261" t="s">
        <v>41</v>
      </c>
      <c r="O331" s="85"/>
      <c r="P331" s="210">
        <f>O331*H331</f>
        <v>0</v>
      </c>
      <c r="Q331" s="210">
        <v>0</v>
      </c>
      <c r="R331" s="210">
        <f>Q331*H331</f>
        <v>0</v>
      </c>
      <c r="S331" s="210">
        <v>0</v>
      </c>
      <c r="T331" s="21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2" t="s">
        <v>218</v>
      </c>
      <c r="AT331" s="212" t="s">
        <v>134</v>
      </c>
      <c r="AU331" s="212" t="s">
        <v>80</v>
      </c>
      <c r="AY331" s="18" t="s">
        <v>115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18" t="s">
        <v>78</v>
      </c>
      <c r="BK331" s="213">
        <f>ROUND(I331*H331,2)</f>
        <v>0</v>
      </c>
      <c r="BL331" s="18" t="s">
        <v>200</v>
      </c>
      <c r="BM331" s="212" t="s">
        <v>389</v>
      </c>
    </row>
    <row r="332" spans="1:51" s="14" customFormat="1" ht="12">
      <c r="A332" s="14"/>
      <c r="B332" s="230"/>
      <c r="C332" s="231"/>
      <c r="D332" s="221" t="s">
        <v>126</v>
      </c>
      <c r="E332" s="232" t="s">
        <v>19</v>
      </c>
      <c r="F332" s="233" t="s">
        <v>385</v>
      </c>
      <c r="G332" s="231"/>
      <c r="H332" s="234">
        <v>650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0" t="s">
        <v>126</v>
      </c>
      <c r="AU332" s="240" t="s">
        <v>80</v>
      </c>
      <c r="AV332" s="14" t="s">
        <v>80</v>
      </c>
      <c r="AW332" s="14" t="s">
        <v>32</v>
      </c>
      <c r="AX332" s="14" t="s">
        <v>70</v>
      </c>
      <c r="AY332" s="240" t="s">
        <v>115</v>
      </c>
    </row>
    <row r="333" spans="1:51" s="15" customFormat="1" ht="12">
      <c r="A333" s="15"/>
      <c r="B333" s="241"/>
      <c r="C333" s="242"/>
      <c r="D333" s="221" t="s">
        <v>126</v>
      </c>
      <c r="E333" s="243" t="s">
        <v>19</v>
      </c>
      <c r="F333" s="244" t="s">
        <v>133</v>
      </c>
      <c r="G333" s="242"/>
      <c r="H333" s="245">
        <v>650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1" t="s">
        <v>126</v>
      </c>
      <c r="AU333" s="251" t="s">
        <v>80</v>
      </c>
      <c r="AV333" s="15" t="s">
        <v>122</v>
      </c>
      <c r="AW333" s="15" t="s">
        <v>32</v>
      </c>
      <c r="AX333" s="15" t="s">
        <v>78</v>
      </c>
      <c r="AY333" s="251" t="s">
        <v>115</v>
      </c>
    </row>
    <row r="334" spans="1:51" s="14" customFormat="1" ht="12">
      <c r="A334" s="14"/>
      <c r="B334" s="230"/>
      <c r="C334" s="231"/>
      <c r="D334" s="221" t="s">
        <v>126</v>
      </c>
      <c r="E334" s="231"/>
      <c r="F334" s="233" t="s">
        <v>390</v>
      </c>
      <c r="G334" s="231"/>
      <c r="H334" s="234">
        <v>682.5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0" t="s">
        <v>126</v>
      </c>
      <c r="AU334" s="240" t="s">
        <v>80</v>
      </c>
      <c r="AV334" s="14" t="s">
        <v>80</v>
      </c>
      <c r="AW334" s="14" t="s">
        <v>4</v>
      </c>
      <c r="AX334" s="14" t="s">
        <v>78</v>
      </c>
      <c r="AY334" s="240" t="s">
        <v>115</v>
      </c>
    </row>
    <row r="335" spans="1:63" s="12" customFormat="1" ht="25.9" customHeight="1">
      <c r="A335" s="12"/>
      <c r="B335" s="185"/>
      <c r="C335" s="186"/>
      <c r="D335" s="187" t="s">
        <v>69</v>
      </c>
      <c r="E335" s="188" t="s">
        <v>391</v>
      </c>
      <c r="F335" s="188" t="s">
        <v>392</v>
      </c>
      <c r="G335" s="186"/>
      <c r="H335" s="186"/>
      <c r="I335" s="189"/>
      <c r="J335" s="190">
        <f>BK335</f>
        <v>0</v>
      </c>
      <c r="K335" s="186"/>
      <c r="L335" s="191"/>
      <c r="M335" s="192"/>
      <c r="N335" s="193"/>
      <c r="O335" s="193"/>
      <c r="P335" s="194">
        <f>SUM(P336:P346)</f>
        <v>0</v>
      </c>
      <c r="Q335" s="193"/>
      <c r="R335" s="194">
        <f>SUM(R336:R346)</f>
        <v>0</v>
      </c>
      <c r="S335" s="193"/>
      <c r="T335" s="195">
        <f>SUM(T336:T346)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96" t="s">
        <v>122</v>
      </c>
      <c r="AT335" s="197" t="s">
        <v>69</v>
      </c>
      <c r="AU335" s="197" t="s">
        <v>70</v>
      </c>
      <c r="AY335" s="196" t="s">
        <v>115</v>
      </c>
      <c r="BK335" s="198">
        <f>SUM(BK336:BK346)</f>
        <v>0</v>
      </c>
    </row>
    <row r="336" spans="1:65" s="2" customFormat="1" ht="16.5" customHeight="1">
      <c r="A336" s="39"/>
      <c r="B336" s="40"/>
      <c r="C336" s="201" t="s">
        <v>393</v>
      </c>
      <c r="D336" s="201" t="s">
        <v>117</v>
      </c>
      <c r="E336" s="202" t="s">
        <v>394</v>
      </c>
      <c r="F336" s="203" t="s">
        <v>395</v>
      </c>
      <c r="G336" s="204" t="s">
        <v>396</v>
      </c>
      <c r="H336" s="205">
        <v>1</v>
      </c>
      <c r="I336" s="206"/>
      <c r="J336" s="207">
        <f>ROUND(I336*H336,2)</f>
        <v>0</v>
      </c>
      <c r="K336" s="203" t="s">
        <v>19</v>
      </c>
      <c r="L336" s="45"/>
      <c r="M336" s="208" t="s">
        <v>19</v>
      </c>
      <c r="N336" s="209" t="s">
        <v>41</v>
      </c>
      <c r="O336" s="85"/>
      <c r="P336" s="210">
        <f>O336*H336</f>
        <v>0</v>
      </c>
      <c r="Q336" s="210">
        <v>0</v>
      </c>
      <c r="R336" s="210">
        <f>Q336*H336</f>
        <v>0</v>
      </c>
      <c r="S336" s="210">
        <v>0</v>
      </c>
      <c r="T336" s="21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2" t="s">
        <v>397</v>
      </c>
      <c r="AT336" s="212" t="s">
        <v>117</v>
      </c>
      <c r="AU336" s="212" t="s">
        <v>78</v>
      </c>
      <c r="AY336" s="18" t="s">
        <v>115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18" t="s">
        <v>78</v>
      </c>
      <c r="BK336" s="213">
        <f>ROUND(I336*H336,2)</f>
        <v>0</v>
      </c>
      <c r="BL336" s="18" t="s">
        <v>397</v>
      </c>
      <c r="BM336" s="212" t="s">
        <v>398</v>
      </c>
    </row>
    <row r="337" spans="1:51" s="14" customFormat="1" ht="12">
      <c r="A337" s="14"/>
      <c r="B337" s="230"/>
      <c r="C337" s="231"/>
      <c r="D337" s="221" t="s">
        <v>126</v>
      </c>
      <c r="E337" s="232" t="s">
        <v>19</v>
      </c>
      <c r="F337" s="233" t="s">
        <v>78</v>
      </c>
      <c r="G337" s="231"/>
      <c r="H337" s="234">
        <v>1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0" t="s">
        <v>126</v>
      </c>
      <c r="AU337" s="240" t="s">
        <v>78</v>
      </c>
      <c r="AV337" s="14" t="s">
        <v>80</v>
      </c>
      <c r="AW337" s="14" t="s">
        <v>32</v>
      </c>
      <c r="AX337" s="14" t="s">
        <v>70</v>
      </c>
      <c r="AY337" s="240" t="s">
        <v>115</v>
      </c>
    </row>
    <row r="338" spans="1:51" s="15" customFormat="1" ht="12">
      <c r="A338" s="15"/>
      <c r="B338" s="241"/>
      <c r="C338" s="242"/>
      <c r="D338" s="221" t="s">
        <v>126</v>
      </c>
      <c r="E338" s="243" t="s">
        <v>19</v>
      </c>
      <c r="F338" s="244" t="s">
        <v>133</v>
      </c>
      <c r="G338" s="242"/>
      <c r="H338" s="245">
        <v>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1" t="s">
        <v>126</v>
      </c>
      <c r="AU338" s="251" t="s">
        <v>78</v>
      </c>
      <c r="AV338" s="15" t="s">
        <v>122</v>
      </c>
      <c r="AW338" s="15" t="s">
        <v>32</v>
      </c>
      <c r="AX338" s="15" t="s">
        <v>78</v>
      </c>
      <c r="AY338" s="251" t="s">
        <v>115</v>
      </c>
    </row>
    <row r="339" spans="1:65" s="2" customFormat="1" ht="16.5" customHeight="1">
      <c r="A339" s="39"/>
      <c r="B339" s="40"/>
      <c r="C339" s="201" t="s">
        <v>399</v>
      </c>
      <c r="D339" s="201" t="s">
        <v>117</v>
      </c>
      <c r="E339" s="202" t="s">
        <v>400</v>
      </c>
      <c r="F339" s="203" t="s">
        <v>401</v>
      </c>
      <c r="G339" s="204" t="s">
        <v>396</v>
      </c>
      <c r="H339" s="205">
        <v>1</v>
      </c>
      <c r="I339" s="206"/>
      <c r="J339" s="207">
        <f>ROUND(I339*H339,2)</f>
        <v>0</v>
      </c>
      <c r="K339" s="203" t="s">
        <v>19</v>
      </c>
      <c r="L339" s="45"/>
      <c r="M339" s="208" t="s">
        <v>19</v>
      </c>
      <c r="N339" s="209" t="s">
        <v>41</v>
      </c>
      <c r="O339" s="85"/>
      <c r="P339" s="210">
        <f>O339*H339</f>
        <v>0</v>
      </c>
      <c r="Q339" s="210">
        <v>0</v>
      </c>
      <c r="R339" s="210">
        <f>Q339*H339</f>
        <v>0</v>
      </c>
      <c r="S339" s="210">
        <v>0</v>
      </c>
      <c r="T339" s="21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2" t="s">
        <v>397</v>
      </c>
      <c r="AT339" s="212" t="s">
        <v>117</v>
      </c>
      <c r="AU339" s="212" t="s">
        <v>78</v>
      </c>
      <c r="AY339" s="18" t="s">
        <v>115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18" t="s">
        <v>78</v>
      </c>
      <c r="BK339" s="213">
        <f>ROUND(I339*H339,2)</f>
        <v>0</v>
      </c>
      <c r="BL339" s="18" t="s">
        <v>397</v>
      </c>
      <c r="BM339" s="212" t="s">
        <v>402</v>
      </c>
    </row>
    <row r="340" spans="1:51" s="14" customFormat="1" ht="12">
      <c r="A340" s="14"/>
      <c r="B340" s="230"/>
      <c r="C340" s="231"/>
      <c r="D340" s="221" t="s">
        <v>126</v>
      </c>
      <c r="E340" s="232" t="s">
        <v>19</v>
      </c>
      <c r="F340" s="233" t="s">
        <v>78</v>
      </c>
      <c r="G340" s="231"/>
      <c r="H340" s="234">
        <v>1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0" t="s">
        <v>126</v>
      </c>
      <c r="AU340" s="240" t="s">
        <v>78</v>
      </c>
      <c r="AV340" s="14" t="s">
        <v>80</v>
      </c>
      <c r="AW340" s="14" t="s">
        <v>32</v>
      </c>
      <c r="AX340" s="14" t="s">
        <v>70</v>
      </c>
      <c r="AY340" s="240" t="s">
        <v>115</v>
      </c>
    </row>
    <row r="341" spans="1:51" s="15" customFormat="1" ht="12">
      <c r="A341" s="15"/>
      <c r="B341" s="241"/>
      <c r="C341" s="242"/>
      <c r="D341" s="221" t="s">
        <v>126</v>
      </c>
      <c r="E341" s="243" t="s">
        <v>19</v>
      </c>
      <c r="F341" s="244" t="s">
        <v>133</v>
      </c>
      <c r="G341" s="242"/>
      <c r="H341" s="245">
        <v>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1" t="s">
        <v>126</v>
      </c>
      <c r="AU341" s="251" t="s">
        <v>78</v>
      </c>
      <c r="AV341" s="15" t="s">
        <v>122</v>
      </c>
      <c r="AW341" s="15" t="s">
        <v>32</v>
      </c>
      <c r="AX341" s="15" t="s">
        <v>78</v>
      </c>
      <c r="AY341" s="251" t="s">
        <v>115</v>
      </c>
    </row>
    <row r="342" spans="1:65" s="2" customFormat="1" ht="16.5" customHeight="1">
      <c r="A342" s="39"/>
      <c r="B342" s="40"/>
      <c r="C342" s="201" t="s">
        <v>403</v>
      </c>
      <c r="D342" s="201" t="s">
        <v>117</v>
      </c>
      <c r="E342" s="202" t="s">
        <v>404</v>
      </c>
      <c r="F342" s="203" t="s">
        <v>405</v>
      </c>
      <c r="G342" s="204" t="s">
        <v>236</v>
      </c>
      <c r="H342" s="205">
        <v>368</v>
      </c>
      <c r="I342" s="206"/>
      <c r="J342" s="207">
        <f>ROUND(I342*H342,2)</f>
        <v>0</v>
      </c>
      <c r="K342" s="203" t="s">
        <v>19</v>
      </c>
      <c r="L342" s="45"/>
      <c r="M342" s="208" t="s">
        <v>19</v>
      </c>
      <c r="N342" s="209" t="s">
        <v>41</v>
      </c>
      <c r="O342" s="85"/>
      <c r="P342" s="210">
        <f>O342*H342</f>
        <v>0</v>
      </c>
      <c r="Q342" s="210">
        <v>0</v>
      </c>
      <c r="R342" s="210">
        <f>Q342*H342</f>
        <v>0</v>
      </c>
      <c r="S342" s="210">
        <v>0</v>
      </c>
      <c r="T342" s="21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2" t="s">
        <v>397</v>
      </c>
      <c r="AT342" s="212" t="s">
        <v>117</v>
      </c>
      <c r="AU342" s="212" t="s">
        <v>78</v>
      </c>
      <c r="AY342" s="18" t="s">
        <v>115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18" t="s">
        <v>78</v>
      </c>
      <c r="BK342" s="213">
        <f>ROUND(I342*H342,2)</f>
        <v>0</v>
      </c>
      <c r="BL342" s="18" t="s">
        <v>397</v>
      </c>
      <c r="BM342" s="212" t="s">
        <v>406</v>
      </c>
    </row>
    <row r="343" spans="1:51" s="13" customFormat="1" ht="12">
      <c r="A343" s="13"/>
      <c r="B343" s="219"/>
      <c r="C343" s="220"/>
      <c r="D343" s="221" t="s">
        <v>126</v>
      </c>
      <c r="E343" s="222" t="s">
        <v>19</v>
      </c>
      <c r="F343" s="223" t="s">
        <v>407</v>
      </c>
      <c r="G343" s="220"/>
      <c r="H343" s="222" t="s">
        <v>19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126</v>
      </c>
      <c r="AU343" s="229" t="s">
        <v>78</v>
      </c>
      <c r="AV343" s="13" t="s">
        <v>78</v>
      </c>
      <c r="AW343" s="13" t="s">
        <v>32</v>
      </c>
      <c r="AX343" s="13" t="s">
        <v>70</v>
      </c>
      <c r="AY343" s="229" t="s">
        <v>115</v>
      </c>
    </row>
    <row r="344" spans="1:51" s="13" customFormat="1" ht="12">
      <c r="A344" s="13"/>
      <c r="B344" s="219"/>
      <c r="C344" s="220"/>
      <c r="D344" s="221" t="s">
        <v>126</v>
      </c>
      <c r="E344" s="222" t="s">
        <v>19</v>
      </c>
      <c r="F344" s="223" t="s">
        <v>408</v>
      </c>
      <c r="G344" s="220"/>
      <c r="H344" s="222" t="s">
        <v>19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9" t="s">
        <v>126</v>
      </c>
      <c r="AU344" s="229" t="s">
        <v>78</v>
      </c>
      <c r="AV344" s="13" t="s">
        <v>78</v>
      </c>
      <c r="AW344" s="13" t="s">
        <v>32</v>
      </c>
      <c r="AX344" s="13" t="s">
        <v>70</v>
      </c>
      <c r="AY344" s="229" t="s">
        <v>115</v>
      </c>
    </row>
    <row r="345" spans="1:51" s="14" customFormat="1" ht="12">
      <c r="A345" s="14"/>
      <c r="B345" s="230"/>
      <c r="C345" s="231"/>
      <c r="D345" s="221" t="s">
        <v>126</v>
      </c>
      <c r="E345" s="232" t="s">
        <v>19</v>
      </c>
      <c r="F345" s="233" t="s">
        <v>409</v>
      </c>
      <c r="G345" s="231"/>
      <c r="H345" s="234">
        <v>368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0" t="s">
        <v>126</v>
      </c>
      <c r="AU345" s="240" t="s">
        <v>78</v>
      </c>
      <c r="AV345" s="14" t="s">
        <v>80</v>
      </c>
      <c r="AW345" s="14" t="s">
        <v>32</v>
      </c>
      <c r="AX345" s="14" t="s">
        <v>70</v>
      </c>
      <c r="AY345" s="240" t="s">
        <v>115</v>
      </c>
    </row>
    <row r="346" spans="1:51" s="15" customFormat="1" ht="12">
      <c r="A346" s="15"/>
      <c r="B346" s="241"/>
      <c r="C346" s="242"/>
      <c r="D346" s="221" t="s">
        <v>126</v>
      </c>
      <c r="E346" s="243" t="s">
        <v>19</v>
      </c>
      <c r="F346" s="244" t="s">
        <v>133</v>
      </c>
      <c r="G346" s="242"/>
      <c r="H346" s="245">
        <v>368</v>
      </c>
      <c r="I346" s="246"/>
      <c r="J346" s="242"/>
      <c r="K346" s="242"/>
      <c r="L346" s="247"/>
      <c r="M346" s="262"/>
      <c r="N346" s="263"/>
      <c r="O346" s="263"/>
      <c r="P346" s="263"/>
      <c r="Q346" s="263"/>
      <c r="R346" s="263"/>
      <c r="S346" s="263"/>
      <c r="T346" s="264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1" t="s">
        <v>126</v>
      </c>
      <c r="AU346" s="251" t="s">
        <v>78</v>
      </c>
      <c r="AV346" s="15" t="s">
        <v>122</v>
      </c>
      <c r="AW346" s="15" t="s">
        <v>32</v>
      </c>
      <c r="AX346" s="15" t="s">
        <v>78</v>
      </c>
      <c r="AY346" s="251" t="s">
        <v>115</v>
      </c>
    </row>
    <row r="347" spans="1:31" s="2" customFormat="1" ht="6.95" customHeight="1">
      <c r="A347" s="39"/>
      <c r="B347" s="60"/>
      <c r="C347" s="61"/>
      <c r="D347" s="61"/>
      <c r="E347" s="61"/>
      <c r="F347" s="61"/>
      <c r="G347" s="61"/>
      <c r="H347" s="61"/>
      <c r="I347" s="61"/>
      <c r="J347" s="61"/>
      <c r="K347" s="61"/>
      <c r="L347" s="45"/>
      <c r="M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</sheetData>
  <sheetProtection password="CC35" sheet="1" objects="1" scenarios="1" formatColumns="0" formatRows="0" autoFilter="0"/>
  <autoFilter ref="C90:K34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62651112"/>
    <hyperlink ref="F113" r:id="rId2" display="https://podminky.urs.cz/item/CS_URS_2023_01/181311103"/>
    <hyperlink ref="F122" r:id="rId3" display="https://podminky.urs.cz/item/CS_URS_2023_01/181411131"/>
    <hyperlink ref="F141" r:id="rId4" display="https://podminky.urs.cz/item/CS_URS_2023_01/949101111"/>
    <hyperlink ref="F147" r:id="rId5" display="https://podminky.urs.cz/item/CS_URS_2023_01/997013501"/>
    <hyperlink ref="F149" r:id="rId6" display="https://podminky.urs.cz/item/CS_URS_2023_01/997013509"/>
    <hyperlink ref="F154" r:id="rId7" display="https://podminky.urs.cz/item/CS_URS_2023_01/997013631"/>
    <hyperlink ref="F157" r:id="rId8" display="https://podminky.urs.cz/item/CS_URS_2023_01/998231411"/>
    <hyperlink ref="F161" r:id="rId9" display="https://podminky.urs.cz/item/CS_URS_2023_01/763111311"/>
    <hyperlink ref="F166" r:id="rId10" display="https://podminky.urs.cz/item/CS_URS_2023_01/763111811"/>
    <hyperlink ref="F171" r:id="rId11" display="https://podminky.urs.cz/item/CS_URS_2023_01/763181311"/>
    <hyperlink ref="F180" r:id="rId12" display="https://podminky.urs.cz/item/CS_URS_2023_01/998763302"/>
    <hyperlink ref="F183" r:id="rId13" display="https://podminky.urs.cz/item/CS_URS_2023_01/764001861"/>
    <hyperlink ref="F191" r:id="rId14" display="https://podminky.urs.cz/item/CS_URS_2023_01/764211405"/>
    <hyperlink ref="F196" r:id="rId15" display="https://podminky.urs.cz/item/CS_URS_2023_01/998764102"/>
    <hyperlink ref="F199" r:id="rId16" display="https://podminky.urs.cz/item/CS_URS_2023_01/766660001"/>
    <hyperlink ref="F208" r:id="rId17" display="https://podminky.urs.cz/item/CS_URS_2023_01/998766102"/>
    <hyperlink ref="F211" r:id="rId18" display="https://podminky.urs.cz/item/CS_URS_2023_01/776111111"/>
    <hyperlink ref="F216" r:id="rId19" display="https://podminky.urs.cz/item/CS_URS_2023_01/776111116"/>
    <hyperlink ref="F220" r:id="rId20" display="https://podminky.urs.cz/item/CS_URS_2023_01/776111311"/>
    <hyperlink ref="F224" r:id="rId21" display="https://podminky.urs.cz/item/CS_URS_2023_01/776121321"/>
    <hyperlink ref="F228" r:id="rId22" display="https://podminky.urs.cz/item/CS_URS_2023_01/776141122"/>
    <hyperlink ref="F232" r:id="rId23" display="https://podminky.urs.cz/item/CS_URS_2023_01/776201811"/>
    <hyperlink ref="F236" r:id="rId24" display="https://podminky.urs.cz/item/CS_URS_2023_01/776211111"/>
    <hyperlink ref="F272" r:id="rId25" display="https://podminky.urs.cz/item/CS_URS_2023_01/776410811"/>
    <hyperlink ref="F276" r:id="rId26" display="https://podminky.urs.cz/item/CS_URS_2023_01/776411111"/>
    <hyperlink ref="F299" r:id="rId27" display="https://podminky.urs.cz/item/CS_URS_2023_01/776421711"/>
    <hyperlink ref="F309" r:id="rId28" display="https://podminky.urs.cz/item/CS_URS_2023_01/998776102"/>
    <hyperlink ref="F312" r:id="rId29" display="https://podminky.urs.cz/item/CS_URS_2023_01/784171001"/>
    <hyperlink ref="F320" r:id="rId30" display="https://podminky.urs.cz/item/CS_URS_2023_01/784171101"/>
    <hyperlink ref="F328" r:id="rId31" display="https://podminky.urs.cz/item/CS_URS_2023_01/78417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6" customFormat="1" ht="45" customHeight="1">
      <c r="B3" s="269"/>
      <c r="C3" s="270" t="s">
        <v>410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411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412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413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414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415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416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417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418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419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420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77</v>
      </c>
      <c r="F18" s="276" t="s">
        <v>421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422</v>
      </c>
      <c r="F19" s="276" t="s">
        <v>423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424</v>
      </c>
      <c r="F20" s="276" t="s">
        <v>425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426</v>
      </c>
      <c r="F21" s="276" t="s">
        <v>427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391</v>
      </c>
      <c r="F22" s="276" t="s">
        <v>392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428</v>
      </c>
      <c r="F23" s="276" t="s">
        <v>429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430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431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432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433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434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435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436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437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438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101</v>
      </c>
      <c r="F36" s="276"/>
      <c r="G36" s="276" t="s">
        <v>439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440</v>
      </c>
      <c r="F37" s="276"/>
      <c r="G37" s="276" t="s">
        <v>441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51</v>
      </c>
      <c r="F38" s="276"/>
      <c r="G38" s="276" t="s">
        <v>442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52</v>
      </c>
      <c r="F39" s="276"/>
      <c r="G39" s="276" t="s">
        <v>443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102</v>
      </c>
      <c r="F40" s="276"/>
      <c r="G40" s="276" t="s">
        <v>444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103</v>
      </c>
      <c r="F41" s="276"/>
      <c r="G41" s="276" t="s">
        <v>445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446</v>
      </c>
      <c r="F42" s="276"/>
      <c r="G42" s="276" t="s">
        <v>447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448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449</v>
      </c>
      <c r="F44" s="276"/>
      <c r="G44" s="276" t="s">
        <v>450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105</v>
      </c>
      <c r="F45" s="276"/>
      <c r="G45" s="276" t="s">
        <v>451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452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453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454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455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456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457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458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459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460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461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462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463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464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465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466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467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468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469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470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471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472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473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474</v>
      </c>
      <c r="D76" s="294"/>
      <c r="E76" s="294"/>
      <c r="F76" s="294" t="s">
        <v>475</v>
      </c>
      <c r="G76" s="295"/>
      <c r="H76" s="294" t="s">
        <v>52</v>
      </c>
      <c r="I76" s="294" t="s">
        <v>55</v>
      </c>
      <c r="J76" s="294" t="s">
        <v>476</v>
      </c>
      <c r="K76" s="293"/>
    </row>
    <row r="77" spans="2:11" s="1" customFormat="1" ht="17.25" customHeight="1">
      <c r="B77" s="291"/>
      <c r="C77" s="296" t="s">
        <v>477</v>
      </c>
      <c r="D77" s="296"/>
      <c r="E77" s="296"/>
      <c r="F77" s="297" t="s">
        <v>478</v>
      </c>
      <c r="G77" s="298"/>
      <c r="H77" s="296"/>
      <c r="I77" s="296"/>
      <c r="J77" s="296" t="s">
        <v>479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51</v>
      </c>
      <c r="D79" s="301"/>
      <c r="E79" s="301"/>
      <c r="F79" s="302" t="s">
        <v>480</v>
      </c>
      <c r="G79" s="303"/>
      <c r="H79" s="279" t="s">
        <v>481</v>
      </c>
      <c r="I79" s="279" t="s">
        <v>482</v>
      </c>
      <c r="J79" s="279">
        <v>20</v>
      </c>
      <c r="K79" s="293"/>
    </row>
    <row r="80" spans="2:11" s="1" customFormat="1" ht="15" customHeight="1">
      <c r="B80" s="291"/>
      <c r="C80" s="279" t="s">
        <v>483</v>
      </c>
      <c r="D80" s="279"/>
      <c r="E80" s="279"/>
      <c r="F80" s="302" t="s">
        <v>480</v>
      </c>
      <c r="G80" s="303"/>
      <c r="H80" s="279" t="s">
        <v>484</v>
      </c>
      <c r="I80" s="279" t="s">
        <v>482</v>
      </c>
      <c r="J80" s="279">
        <v>120</v>
      </c>
      <c r="K80" s="293"/>
    </row>
    <row r="81" spans="2:11" s="1" customFormat="1" ht="15" customHeight="1">
      <c r="B81" s="304"/>
      <c r="C81" s="279" t="s">
        <v>485</v>
      </c>
      <c r="D81" s="279"/>
      <c r="E81" s="279"/>
      <c r="F81" s="302" t="s">
        <v>486</v>
      </c>
      <c r="G81" s="303"/>
      <c r="H81" s="279" t="s">
        <v>487</v>
      </c>
      <c r="I81" s="279" t="s">
        <v>482</v>
      </c>
      <c r="J81" s="279">
        <v>50</v>
      </c>
      <c r="K81" s="293"/>
    </row>
    <row r="82" spans="2:11" s="1" customFormat="1" ht="15" customHeight="1">
      <c r="B82" s="304"/>
      <c r="C82" s="279" t="s">
        <v>488</v>
      </c>
      <c r="D82" s="279"/>
      <c r="E82" s="279"/>
      <c r="F82" s="302" t="s">
        <v>480</v>
      </c>
      <c r="G82" s="303"/>
      <c r="H82" s="279" t="s">
        <v>489</v>
      </c>
      <c r="I82" s="279" t="s">
        <v>490</v>
      </c>
      <c r="J82" s="279"/>
      <c r="K82" s="293"/>
    </row>
    <row r="83" spans="2:11" s="1" customFormat="1" ht="15" customHeight="1">
      <c r="B83" s="304"/>
      <c r="C83" s="305" t="s">
        <v>491</v>
      </c>
      <c r="D83" s="305"/>
      <c r="E83" s="305"/>
      <c r="F83" s="306" t="s">
        <v>486</v>
      </c>
      <c r="G83" s="305"/>
      <c r="H83" s="305" t="s">
        <v>492</v>
      </c>
      <c r="I83" s="305" t="s">
        <v>482</v>
      </c>
      <c r="J83" s="305">
        <v>15</v>
      </c>
      <c r="K83" s="293"/>
    </row>
    <row r="84" spans="2:11" s="1" customFormat="1" ht="15" customHeight="1">
      <c r="B84" s="304"/>
      <c r="C84" s="305" t="s">
        <v>493</v>
      </c>
      <c r="D84" s="305"/>
      <c r="E84" s="305"/>
      <c r="F84" s="306" t="s">
        <v>486</v>
      </c>
      <c r="G84" s="305"/>
      <c r="H84" s="305" t="s">
        <v>494</v>
      </c>
      <c r="I84" s="305" t="s">
        <v>482</v>
      </c>
      <c r="J84" s="305">
        <v>15</v>
      </c>
      <c r="K84" s="293"/>
    </row>
    <row r="85" spans="2:11" s="1" customFormat="1" ht="15" customHeight="1">
      <c r="B85" s="304"/>
      <c r="C85" s="305" t="s">
        <v>495</v>
      </c>
      <c r="D85" s="305"/>
      <c r="E85" s="305"/>
      <c r="F85" s="306" t="s">
        <v>486</v>
      </c>
      <c r="G85" s="305"/>
      <c r="H85" s="305" t="s">
        <v>496</v>
      </c>
      <c r="I85" s="305" t="s">
        <v>482</v>
      </c>
      <c r="J85" s="305">
        <v>20</v>
      </c>
      <c r="K85" s="293"/>
    </row>
    <row r="86" spans="2:11" s="1" customFormat="1" ht="15" customHeight="1">
      <c r="B86" s="304"/>
      <c r="C86" s="305" t="s">
        <v>497</v>
      </c>
      <c r="D86" s="305"/>
      <c r="E86" s="305"/>
      <c r="F86" s="306" t="s">
        <v>486</v>
      </c>
      <c r="G86" s="305"/>
      <c r="H86" s="305" t="s">
        <v>498</v>
      </c>
      <c r="I86" s="305" t="s">
        <v>482</v>
      </c>
      <c r="J86" s="305">
        <v>20</v>
      </c>
      <c r="K86" s="293"/>
    </row>
    <row r="87" spans="2:11" s="1" customFormat="1" ht="15" customHeight="1">
      <c r="B87" s="304"/>
      <c r="C87" s="279" t="s">
        <v>499</v>
      </c>
      <c r="D87" s="279"/>
      <c r="E87" s="279"/>
      <c r="F87" s="302" t="s">
        <v>486</v>
      </c>
      <c r="G87" s="303"/>
      <c r="H87" s="279" t="s">
        <v>500</v>
      </c>
      <c r="I87" s="279" t="s">
        <v>482</v>
      </c>
      <c r="J87" s="279">
        <v>50</v>
      </c>
      <c r="K87" s="293"/>
    </row>
    <row r="88" spans="2:11" s="1" customFormat="1" ht="15" customHeight="1">
      <c r="B88" s="304"/>
      <c r="C88" s="279" t="s">
        <v>501</v>
      </c>
      <c r="D88" s="279"/>
      <c r="E88" s="279"/>
      <c r="F88" s="302" t="s">
        <v>486</v>
      </c>
      <c r="G88" s="303"/>
      <c r="H88" s="279" t="s">
        <v>502</v>
      </c>
      <c r="I88" s="279" t="s">
        <v>482</v>
      </c>
      <c r="J88" s="279">
        <v>20</v>
      </c>
      <c r="K88" s="293"/>
    </row>
    <row r="89" spans="2:11" s="1" customFormat="1" ht="15" customHeight="1">
      <c r="B89" s="304"/>
      <c r="C89" s="279" t="s">
        <v>503</v>
      </c>
      <c r="D89" s="279"/>
      <c r="E89" s="279"/>
      <c r="F89" s="302" t="s">
        <v>486</v>
      </c>
      <c r="G89" s="303"/>
      <c r="H89" s="279" t="s">
        <v>504</v>
      </c>
      <c r="I89" s="279" t="s">
        <v>482</v>
      </c>
      <c r="J89" s="279">
        <v>20</v>
      </c>
      <c r="K89" s="293"/>
    </row>
    <row r="90" spans="2:11" s="1" customFormat="1" ht="15" customHeight="1">
      <c r="B90" s="304"/>
      <c r="C90" s="279" t="s">
        <v>505</v>
      </c>
      <c r="D90" s="279"/>
      <c r="E90" s="279"/>
      <c r="F90" s="302" t="s">
        <v>486</v>
      </c>
      <c r="G90" s="303"/>
      <c r="H90" s="279" t="s">
        <v>506</v>
      </c>
      <c r="I90" s="279" t="s">
        <v>482</v>
      </c>
      <c r="J90" s="279">
        <v>50</v>
      </c>
      <c r="K90" s="293"/>
    </row>
    <row r="91" spans="2:11" s="1" customFormat="1" ht="15" customHeight="1">
      <c r="B91" s="304"/>
      <c r="C91" s="279" t="s">
        <v>507</v>
      </c>
      <c r="D91" s="279"/>
      <c r="E91" s="279"/>
      <c r="F91" s="302" t="s">
        <v>486</v>
      </c>
      <c r="G91" s="303"/>
      <c r="H91" s="279" t="s">
        <v>507</v>
      </c>
      <c r="I91" s="279" t="s">
        <v>482</v>
      </c>
      <c r="J91" s="279">
        <v>50</v>
      </c>
      <c r="K91" s="293"/>
    </row>
    <row r="92" spans="2:11" s="1" customFormat="1" ht="15" customHeight="1">
      <c r="B92" s="304"/>
      <c r="C92" s="279" t="s">
        <v>508</v>
      </c>
      <c r="D92" s="279"/>
      <c r="E92" s="279"/>
      <c r="F92" s="302" t="s">
        <v>486</v>
      </c>
      <c r="G92" s="303"/>
      <c r="H92" s="279" t="s">
        <v>509</v>
      </c>
      <c r="I92" s="279" t="s">
        <v>482</v>
      </c>
      <c r="J92" s="279">
        <v>255</v>
      </c>
      <c r="K92" s="293"/>
    </row>
    <row r="93" spans="2:11" s="1" customFormat="1" ht="15" customHeight="1">
      <c r="B93" s="304"/>
      <c r="C93" s="279" t="s">
        <v>510</v>
      </c>
      <c r="D93" s="279"/>
      <c r="E93" s="279"/>
      <c r="F93" s="302" t="s">
        <v>480</v>
      </c>
      <c r="G93" s="303"/>
      <c r="H93" s="279" t="s">
        <v>511</v>
      </c>
      <c r="I93" s="279" t="s">
        <v>512</v>
      </c>
      <c r="J93" s="279"/>
      <c r="K93" s="293"/>
    </row>
    <row r="94" spans="2:11" s="1" customFormat="1" ht="15" customHeight="1">
      <c r="B94" s="304"/>
      <c r="C94" s="279" t="s">
        <v>513</v>
      </c>
      <c r="D94" s="279"/>
      <c r="E94" s="279"/>
      <c r="F94" s="302" t="s">
        <v>480</v>
      </c>
      <c r="G94" s="303"/>
      <c r="H94" s="279" t="s">
        <v>514</v>
      </c>
      <c r="I94" s="279" t="s">
        <v>515</v>
      </c>
      <c r="J94" s="279"/>
      <c r="K94" s="293"/>
    </row>
    <row r="95" spans="2:11" s="1" customFormat="1" ht="15" customHeight="1">
      <c r="B95" s="304"/>
      <c r="C95" s="279" t="s">
        <v>516</v>
      </c>
      <c r="D95" s="279"/>
      <c r="E95" s="279"/>
      <c r="F95" s="302" t="s">
        <v>480</v>
      </c>
      <c r="G95" s="303"/>
      <c r="H95" s="279" t="s">
        <v>516</v>
      </c>
      <c r="I95" s="279" t="s">
        <v>515</v>
      </c>
      <c r="J95" s="279"/>
      <c r="K95" s="293"/>
    </row>
    <row r="96" spans="2:11" s="1" customFormat="1" ht="15" customHeight="1">
      <c r="B96" s="304"/>
      <c r="C96" s="279" t="s">
        <v>36</v>
      </c>
      <c r="D96" s="279"/>
      <c r="E96" s="279"/>
      <c r="F96" s="302" t="s">
        <v>480</v>
      </c>
      <c r="G96" s="303"/>
      <c r="H96" s="279" t="s">
        <v>517</v>
      </c>
      <c r="I96" s="279" t="s">
        <v>515</v>
      </c>
      <c r="J96" s="279"/>
      <c r="K96" s="293"/>
    </row>
    <row r="97" spans="2:11" s="1" customFormat="1" ht="15" customHeight="1">
      <c r="B97" s="304"/>
      <c r="C97" s="279" t="s">
        <v>46</v>
      </c>
      <c r="D97" s="279"/>
      <c r="E97" s="279"/>
      <c r="F97" s="302" t="s">
        <v>480</v>
      </c>
      <c r="G97" s="303"/>
      <c r="H97" s="279" t="s">
        <v>518</v>
      </c>
      <c r="I97" s="279" t="s">
        <v>515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519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474</v>
      </c>
      <c r="D103" s="294"/>
      <c r="E103" s="294"/>
      <c r="F103" s="294" t="s">
        <v>475</v>
      </c>
      <c r="G103" s="295"/>
      <c r="H103" s="294" t="s">
        <v>52</v>
      </c>
      <c r="I103" s="294" t="s">
        <v>55</v>
      </c>
      <c r="J103" s="294" t="s">
        <v>476</v>
      </c>
      <c r="K103" s="293"/>
    </row>
    <row r="104" spans="2:11" s="1" customFormat="1" ht="17.25" customHeight="1">
      <c r="B104" s="291"/>
      <c r="C104" s="296" t="s">
        <v>477</v>
      </c>
      <c r="D104" s="296"/>
      <c r="E104" s="296"/>
      <c r="F104" s="297" t="s">
        <v>478</v>
      </c>
      <c r="G104" s="298"/>
      <c r="H104" s="296"/>
      <c r="I104" s="296"/>
      <c r="J104" s="296" t="s">
        <v>479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51</v>
      </c>
      <c r="D106" s="301"/>
      <c r="E106" s="301"/>
      <c r="F106" s="302" t="s">
        <v>480</v>
      </c>
      <c r="G106" s="279"/>
      <c r="H106" s="279" t="s">
        <v>520</v>
      </c>
      <c r="I106" s="279" t="s">
        <v>482</v>
      </c>
      <c r="J106" s="279">
        <v>20</v>
      </c>
      <c r="K106" s="293"/>
    </row>
    <row r="107" spans="2:11" s="1" customFormat="1" ht="15" customHeight="1">
      <c r="B107" s="291"/>
      <c r="C107" s="279" t="s">
        <v>483</v>
      </c>
      <c r="D107" s="279"/>
      <c r="E107" s="279"/>
      <c r="F107" s="302" t="s">
        <v>480</v>
      </c>
      <c r="G107" s="279"/>
      <c r="H107" s="279" t="s">
        <v>520</v>
      </c>
      <c r="I107" s="279" t="s">
        <v>482</v>
      </c>
      <c r="J107" s="279">
        <v>120</v>
      </c>
      <c r="K107" s="293"/>
    </row>
    <row r="108" spans="2:11" s="1" customFormat="1" ht="15" customHeight="1">
      <c r="B108" s="304"/>
      <c r="C108" s="279" t="s">
        <v>485</v>
      </c>
      <c r="D108" s="279"/>
      <c r="E108" s="279"/>
      <c r="F108" s="302" t="s">
        <v>486</v>
      </c>
      <c r="G108" s="279"/>
      <c r="H108" s="279" t="s">
        <v>520</v>
      </c>
      <c r="I108" s="279" t="s">
        <v>482</v>
      </c>
      <c r="J108" s="279">
        <v>50</v>
      </c>
      <c r="K108" s="293"/>
    </row>
    <row r="109" spans="2:11" s="1" customFormat="1" ht="15" customHeight="1">
      <c r="B109" s="304"/>
      <c r="C109" s="279" t="s">
        <v>488</v>
      </c>
      <c r="D109" s="279"/>
      <c r="E109" s="279"/>
      <c r="F109" s="302" t="s">
        <v>480</v>
      </c>
      <c r="G109" s="279"/>
      <c r="H109" s="279" t="s">
        <v>520</v>
      </c>
      <c r="I109" s="279" t="s">
        <v>490</v>
      </c>
      <c r="J109" s="279"/>
      <c r="K109" s="293"/>
    </row>
    <row r="110" spans="2:11" s="1" customFormat="1" ht="15" customHeight="1">
      <c r="B110" s="304"/>
      <c r="C110" s="279" t="s">
        <v>499</v>
      </c>
      <c r="D110" s="279"/>
      <c r="E110" s="279"/>
      <c r="F110" s="302" t="s">
        <v>486</v>
      </c>
      <c r="G110" s="279"/>
      <c r="H110" s="279" t="s">
        <v>520</v>
      </c>
      <c r="I110" s="279" t="s">
        <v>482</v>
      </c>
      <c r="J110" s="279">
        <v>50</v>
      </c>
      <c r="K110" s="293"/>
    </row>
    <row r="111" spans="2:11" s="1" customFormat="1" ht="15" customHeight="1">
      <c r="B111" s="304"/>
      <c r="C111" s="279" t="s">
        <v>507</v>
      </c>
      <c r="D111" s="279"/>
      <c r="E111" s="279"/>
      <c r="F111" s="302" t="s">
        <v>486</v>
      </c>
      <c r="G111" s="279"/>
      <c r="H111" s="279" t="s">
        <v>520</v>
      </c>
      <c r="I111" s="279" t="s">
        <v>482</v>
      </c>
      <c r="J111" s="279">
        <v>50</v>
      </c>
      <c r="K111" s="293"/>
    </row>
    <row r="112" spans="2:11" s="1" customFormat="1" ht="15" customHeight="1">
      <c r="B112" s="304"/>
      <c r="C112" s="279" t="s">
        <v>505</v>
      </c>
      <c r="D112" s="279"/>
      <c r="E112" s="279"/>
      <c r="F112" s="302" t="s">
        <v>486</v>
      </c>
      <c r="G112" s="279"/>
      <c r="H112" s="279" t="s">
        <v>520</v>
      </c>
      <c r="I112" s="279" t="s">
        <v>482</v>
      </c>
      <c r="J112" s="279">
        <v>50</v>
      </c>
      <c r="K112" s="293"/>
    </row>
    <row r="113" spans="2:11" s="1" customFormat="1" ht="15" customHeight="1">
      <c r="B113" s="304"/>
      <c r="C113" s="279" t="s">
        <v>51</v>
      </c>
      <c r="D113" s="279"/>
      <c r="E113" s="279"/>
      <c r="F113" s="302" t="s">
        <v>480</v>
      </c>
      <c r="G113" s="279"/>
      <c r="H113" s="279" t="s">
        <v>521</v>
      </c>
      <c r="I113" s="279" t="s">
        <v>482</v>
      </c>
      <c r="J113" s="279">
        <v>20</v>
      </c>
      <c r="K113" s="293"/>
    </row>
    <row r="114" spans="2:11" s="1" customFormat="1" ht="15" customHeight="1">
      <c r="B114" s="304"/>
      <c r="C114" s="279" t="s">
        <v>522</v>
      </c>
      <c r="D114" s="279"/>
      <c r="E114" s="279"/>
      <c r="F114" s="302" t="s">
        <v>480</v>
      </c>
      <c r="G114" s="279"/>
      <c r="H114" s="279" t="s">
        <v>523</v>
      </c>
      <c r="I114" s="279" t="s">
        <v>482</v>
      </c>
      <c r="J114" s="279">
        <v>120</v>
      </c>
      <c r="K114" s="293"/>
    </row>
    <row r="115" spans="2:11" s="1" customFormat="1" ht="15" customHeight="1">
      <c r="B115" s="304"/>
      <c r="C115" s="279" t="s">
        <v>36</v>
      </c>
      <c r="D115" s="279"/>
      <c r="E115" s="279"/>
      <c r="F115" s="302" t="s">
        <v>480</v>
      </c>
      <c r="G115" s="279"/>
      <c r="H115" s="279" t="s">
        <v>524</v>
      </c>
      <c r="I115" s="279" t="s">
        <v>515</v>
      </c>
      <c r="J115" s="279"/>
      <c r="K115" s="293"/>
    </row>
    <row r="116" spans="2:11" s="1" customFormat="1" ht="15" customHeight="1">
      <c r="B116" s="304"/>
      <c r="C116" s="279" t="s">
        <v>46</v>
      </c>
      <c r="D116" s="279"/>
      <c r="E116" s="279"/>
      <c r="F116" s="302" t="s">
        <v>480</v>
      </c>
      <c r="G116" s="279"/>
      <c r="H116" s="279" t="s">
        <v>525</v>
      </c>
      <c r="I116" s="279" t="s">
        <v>515</v>
      </c>
      <c r="J116" s="279"/>
      <c r="K116" s="293"/>
    </row>
    <row r="117" spans="2:11" s="1" customFormat="1" ht="15" customHeight="1">
      <c r="B117" s="304"/>
      <c r="C117" s="279" t="s">
        <v>55</v>
      </c>
      <c r="D117" s="279"/>
      <c r="E117" s="279"/>
      <c r="F117" s="302" t="s">
        <v>480</v>
      </c>
      <c r="G117" s="279"/>
      <c r="H117" s="279" t="s">
        <v>526</v>
      </c>
      <c r="I117" s="279" t="s">
        <v>527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528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474</v>
      </c>
      <c r="D123" s="294"/>
      <c r="E123" s="294"/>
      <c r="F123" s="294" t="s">
        <v>475</v>
      </c>
      <c r="G123" s="295"/>
      <c r="H123" s="294" t="s">
        <v>52</v>
      </c>
      <c r="I123" s="294" t="s">
        <v>55</v>
      </c>
      <c r="J123" s="294" t="s">
        <v>476</v>
      </c>
      <c r="K123" s="323"/>
    </row>
    <row r="124" spans="2:11" s="1" customFormat="1" ht="17.25" customHeight="1">
      <c r="B124" s="322"/>
      <c r="C124" s="296" t="s">
        <v>477</v>
      </c>
      <c r="D124" s="296"/>
      <c r="E124" s="296"/>
      <c r="F124" s="297" t="s">
        <v>478</v>
      </c>
      <c r="G124" s="298"/>
      <c r="H124" s="296"/>
      <c r="I124" s="296"/>
      <c r="J124" s="296" t="s">
        <v>479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483</v>
      </c>
      <c r="D126" s="301"/>
      <c r="E126" s="301"/>
      <c r="F126" s="302" t="s">
        <v>480</v>
      </c>
      <c r="G126" s="279"/>
      <c r="H126" s="279" t="s">
        <v>520</v>
      </c>
      <c r="I126" s="279" t="s">
        <v>482</v>
      </c>
      <c r="J126" s="279">
        <v>120</v>
      </c>
      <c r="K126" s="327"/>
    </row>
    <row r="127" spans="2:11" s="1" customFormat="1" ht="15" customHeight="1">
      <c r="B127" s="324"/>
      <c r="C127" s="279" t="s">
        <v>529</v>
      </c>
      <c r="D127" s="279"/>
      <c r="E127" s="279"/>
      <c r="F127" s="302" t="s">
        <v>480</v>
      </c>
      <c r="G127" s="279"/>
      <c r="H127" s="279" t="s">
        <v>530</v>
      </c>
      <c r="I127" s="279" t="s">
        <v>482</v>
      </c>
      <c r="J127" s="279" t="s">
        <v>531</v>
      </c>
      <c r="K127" s="327"/>
    </row>
    <row r="128" spans="2:11" s="1" customFormat="1" ht="15" customHeight="1">
      <c r="B128" s="324"/>
      <c r="C128" s="279" t="s">
        <v>428</v>
      </c>
      <c r="D128" s="279"/>
      <c r="E128" s="279"/>
      <c r="F128" s="302" t="s">
        <v>480</v>
      </c>
      <c r="G128" s="279"/>
      <c r="H128" s="279" t="s">
        <v>532</v>
      </c>
      <c r="I128" s="279" t="s">
        <v>482</v>
      </c>
      <c r="J128" s="279" t="s">
        <v>531</v>
      </c>
      <c r="K128" s="327"/>
    </row>
    <row r="129" spans="2:11" s="1" customFormat="1" ht="15" customHeight="1">
      <c r="B129" s="324"/>
      <c r="C129" s="279" t="s">
        <v>491</v>
      </c>
      <c r="D129" s="279"/>
      <c r="E129" s="279"/>
      <c r="F129" s="302" t="s">
        <v>486</v>
      </c>
      <c r="G129" s="279"/>
      <c r="H129" s="279" t="s">
        <v>492</v>
      </c>
      <c r="I129" s="279" t="s">
        <v>482</v>
      </c>
      <c r="J129" s="279">
        <v>15</v>
      </c>
      <c r="K129" s="327"/>
    </row>
    <row r="130" spans="2:11" s="1" customFormat="1" ht="15" customHeight="1">
      <c r="B130" s="324"/>
      <c r="C130" s="305" t="s">
        <v>493</v>
      </c>
      <c r="D130" s="305"/>
      <c r="E130" s="305"/>
      <c r="F130" s="306" t="s">
        <v>486</v>
      </c>
      <c r="G130" s="305"/>
      <c r="H130" s="305" t="s">
        <v>494</v>
      </c>
      <c r="I130" s="305" t="s">
        <v>482</v>
      </c>
      <c r="J130" s="305">
        <v>15</v>
      </c>
      <c r="K130" s="327"/>
    </row>
    <row r="131" spans="2:11" s="1" customFormat="1" ht="15" customHeight="1">
      <c r="B131" s="324"/>
      <c r="C131" s="305" t="s">
        <v>495</v>
      </c>
      <c r="D131" s="305"/>
      <c r="E131" s="305"/>
      <c r="F131" s="306" t="s">
        <v>486</v>
      </c>
      <c r="G131" s="305"/>
      <c r="H131" s="305" t="s">
        <v>496</v>
      </c>
      <c r="I131" s="305" t="s">
        <v>482</v>
      </c>
      <c r="J131" s="305">
        <v>20</v>
      </c>
      <c r="K131" s="327"/>
    </row>
    <row r="132" spans="2:11" s="1" customFormat="1" ht="15" customHeight="1">
      <c r="B132" s="324"/>
      <c r="C132" s="305" t="s">
        <v>497</v>
      </c>
      <c r="D132" s="305"/>
      <c r="E132" s="305"/>
      <c r="F132" s="306" t="s">
        <v>486</v>
      </c>
      <c r="G132" s="305"/>
      <c r="H132" s="305" t="s">
        <v>498</v>
      </c>
      <c r="I132" s="305" t="s">
        <v>482</v>
      </c>
      <c r="J132" s="305">
        <v>20</v>
      </c>
      <c r="K132" s="327"/>
    </row>
    <row r="133" spans="2:11" s="1" customFormat="1" ht="15" customHeight="1">
      <c r="B133" s="324"/>
      <c r="C133" s="279" t="s">
        <v>485</v>
      </c>
      <c r="D133" s="279"/>
      <c r="E133" s="279"/>
      <c r="F133" s="302" t="s">
        <v>486</v>
      </c>
      <c r="G133" s="279"/>
      <c r="H133" s="279" t="s">
        <v>520</v>
      </c>
      <c r="I133" s="279" t="s">
        <v>482</v>
      </c>
      <c r="J133" s="279">
        <v>50</v>
      </c>
      <c r="K133" s="327"/>
    </row>
    <row r="134" spans="2:11" s="1" customFormat="1" ht="15" customHeight="1">
      <c r="B134" s="324"/>
      <c r="C134" s="279" t="s">
        <v>499</v>
      </c>
      <c r="D134" s="279"/>
      <c r="E134" s="279"/>
      <c r="F134" s="302" t="s">
        <v>486</v>
      </c>
      <c r="G134" s="279"/>
      <c r="H134" s="279" t="s">
        <v>520</v>
      </c>
      <c r="I134" s="279" t="s">
        <v>482</v>
      </c>
      <c r="J134" s="279">
        <v>50</v>
      </c>
      <c r="K134" s="327"/>
    </row>
    <row r="135" spans="2:11" s="1" customFormat="1" ht="15" customHeight="1">
      <c r="B135" s="324"/>
      <c r="C135" s="279" t="s">
        <v>505</v>
      </c>
      <c r="D135" s="279"/>
      <c r="E135" s="279"/>
      <c r="F135" s="302" t="s">
        <v>486</v>
      </c>
      <c r="G135" s="279"/>
      <c r="H135" s="279" t="s">
        <v>520</v>
      </c>
      <c r="I135" s="279" t="s">
        <v>482</v>
      </c>
      <c r="J135" s="279">
        <v>50</v>
      </c>
      <c r="K135" s="327"/>
    </row>
    <row r="136" spans="2:11" s="1" customFormat="1" ht="15" customHeight="1">
      <c r="B136" s="324"/>
      <c r="C136" s="279" t="s">
        <v>507</v>
      </c>
      <c r="D136" s="279"/>
      <c r="E136" s="279"/>
      <c r="F136" s="302" t="s">
        <v>486</v>
      </c>
      <c r="G136" s="279"/>
      <c r="H136" s="279" t="s">
        <v>520</v>
      </c>
      <c r="I136" s="279" t="s">
        <v>482</v>
      </c>
      <c r="J136" s="279">
        <v>50</v>
      </c>
      <c r="K136" s="327"/>
    </row>
    <row r="137" spans="2:11" s="1" customFormat="1" ht="15" customHeight="1">
      <c r="B137" s="324"/>
      <c r="C137" s="279" t="s">
        <v>508</v>
      </c>
      <c r="D137" s="279"/>
      <c r="E137" s="279"/>
      <c r="F137" s="302" t="s">
        <v>486</v>
      </c>
      <c r="G137" s="279"/>
      <c r="H137" s="279" t="s">
        <v>533</v>
      </c>
      <c r="I137" s="279" t="s">
        <v>482</v>
      </c>
      <c r="J137" s="279">
        <v>255</v>
      </c>
      <c r="K137" s="327"/>
    </row>
    <row r="138" spans="2:11" s="1" customFormat="1" ht="15" customHeight="1">
      <c r="B138" s="324"/>
      <c r="C138" s="279" t="s">
        <v>510</v>
      </c>
      <c r="D138" s="279"/>
      <c r="E138" s="279"/>
      <c r="F138" s="302" t="s">
        <v>480</v>
      </c>
      <c r="G138" s="279"/>
      <c r="H138" s="279" t="s">
        <v>534</v>
      </c>
      <c r="I138" s="279" t="s">
        <v>512</v>
      </c>
      <c r="J138" s="279"/>
      <c r="K138" s="327"/>
    </row>
    <row r="139" spans="2:11" s="1" customFormat="1" ht="15" customHeight="1">
      <c r="B139" s="324"/>
      <c r="C139" s="279" t="s">
        <v>513</v>
      </c>
      <c r="D139" s="279"/>
      <c r="E139" s="279"/>
      <c r="F139" s="302" t="s">
        <v>480</v>
      </c>
      <c r="G139" s="279"/>
      <c r="H139" s="279" t="s">
        <v>535</v>
      </c>
      <c r="I139" s="279" t="s">
        <v>515</v>
      </c>
      <c r="J139" s="279"/>
      <c r="K139" s="327"/>
    </row>
    <row r="140" spans="2:11" s="1" customFormat="1" ht="15" customHeight="1">
      <c r="B140" s="324"/>
      <c r="C140" s="279" t="s">
        <v>516</v>
      </c>
      <c r="D140" s="279"/>
      <c r="E140" s="279"/>
      <c r="F140" s="302" t="s">
        <v>480</v>
      </c>
      <c r="G140" s="279"/>
      <c r="H140" s="279" t="s">
        <v>516</v>
      </c>
      <c r="I140" s="279" t="s">
        <v>515</v>
      </c>
      <c r="J140" s="279"/>
      <c r="K140" s="327"/>
    </row>
    <row r="141" spans="2:11" s="1" customFormat="1" ht="15" customHeight="1">
      <c r="B141" s="324"/>
      <c r="C141" s="279" t="s">
        <v>36</v>
      </c>
      <c r="D141" s="279"/>
      <c r="E141" s="279"/>
      <c r="F141" s="302" t="s">
        <v>480</v>
      </c>
      <c r="G141" s="279"/>
      <c r="H141" s="279" t="s">
        <v>536</v>
      </c>
      <c r="I141" s="279" t="s">
        <v>515</v>
      </c>
      <c r="J141" s="279"/>
      <c r="K141" s="327"/>
    </row>
    <row r="142" spans="2:11" s="1" customFormat="1" ht="15" customHeight="1">
      <c r="B142" s="324"/>
      <c r="C142" s="279" t="s">
        <v>537</v>
      </c>
      <c r="D142" s="279"/>
      <c r="E142" s="279"/>
      <c r="F142" s="302" t="s">
        <v>480</v>
      </c>
      <c r="G142" s="279"/>
      <c r="H142" s="279" t="s">
        <v>538</v>
      </c>
      <c r="I142" s="279" t="s">
        <v>515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539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474</v>
      </c>
      <c r="D148" s="294"/>
      <c r="E148" s="294"/>
      <c r="F148" s="294" t="s">
        <v>475</v>
      </c>
      <c r="G148" s="295"/>
      <c r="H148" s="294" t="s">
        <v>52</v>
      </c>
      <c r="I148" s="294" t="s">
        <v>55</v>
      </c>
      <c r="J148" s="294" t="s">
        <v>476</v>
      </c>
      <c r="K148" s="293"/>
    </row>
    <row r="149" spans="2:11" s="1" customFormat="1" ht="17.25" customHeight="1">
      <c r="B149" s="291"/>
      <c r="C149" s="296" t="s">
        <v>477</v>
      </c>
      <c r="D149" s="296"/>
      <c r="E149" s="296"/>
      <c r="F149" s="297" t="s">
        <v>478</v>
      </c>
      <c r="G149" s="298"/>
      <c r="H149" s="296"/>
      <c r="I149" s="296"/>
      <c r="J149" s="296" t="s">
        <v>479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483</v>
      </c>
      <c r="D151" s="279"/>
      <c r="E151" s="279"/>
      <c r="F151" s="332" t="s">
        <v>480</v>
      </c>
      <c r="G151" s="279"/>
      <c r="H151" s="331" t="s">
        <v>520</v>
      </c>
      <c r="I151" s="331" t="s">
        <v>482</v>
      </c>
      <c r="J151" s="331">
        <v>120</v>
      </c>
      <c r="K151" s="327"/>
    </row>
    <row r="152" spans="2:11" s="1" customFormat="1" ht="15" customHeight="1">
      <c r="B152" s="304"/>
      <c r="C152" s="331" t="s">
        <v>529</v>
      </c>
      <c r="D152" s="279"/>
      <c r="E152" s="279"/>
      <c r="F152" s="332" t="s">
        <v>480</v>
      </c>
      <c r="G152" s="279"/>
      <c r="H152" s="331" t="s">
        <v>540</v>
      </c>
      <c r="I152" s="331" t="s">
        <v>482</v>
      </c>
      <c r="J152" s="331" t="s">
        <v>531</v>
      </c>
      <c r="K152" s="327"/>
    </row>
    <row r="153" spans="2:11" s="1" customFormat="1" ht="15" customHeight="1">
      <c r="B153" s="304"/>
      <c r="C153" s="331" t="s">
        <v>428</v>
      </c>
      <c r="D153" s="279"/>
      <c r="E153" s="279"/>
      <c r="F153" s="332" t="s">
        <v>480</v>
      </c>
      <c r="G153" s="279"/>
      <c r="H153" s="331" t="s">
        <v>541</v>
      </c>
      <c r="I153" s="331" t="s">
        <v>482</v>
      </c>
      <c r="J153" s="331" t="s">
        <v>531</v>
      </c>
      <c r="K153" s="327"/>
    </row>
    <row r="154" spans="2:11" s="1" customFormat="1" ht="15" customHeight="1">
      <c r="B154" s="304"/>
      <c r="C154" s="331" t="s">
        <v>485</v>
      </c>
      <c r="D154" s="279"/>
      <c r="E154" s="279"/>
      <c r="F154" s="332" t="s">
        <v>486</v>
      </c>
      <c r="G154" s="279"/>
      <c r="H154" s="331" t="s">
        <v>520</v>
      </c>
      <c r="I154" s="331" t="s">
        <v>482</v>
      </c>
      <c r="J154" s="331">
        <v>50</v>
      </c>
      <c r="K154" s="327"/>
    </row>
    <row r="155" spans="2:11" s="1" customFormat="1" ht="15" customHeight="1">
      <c r="B155" s="304"/>
      <c r="C155" s="331" t="s">
        <v>488</v>
      </c>
      <c r="D155" s="279"/>
      <c r="E155" s="279"/>
      <c r="F155" s="332" t="s">
        <v>480</v>
      </c>
      <c r="G155" s="279"/>
      <c r="H155" s="331" t="s">
        <v>520</v>
      </c>
      <c r="I155" s="331" t="s">
        <v>490</v>
      </c>
      <c r="J155" s="331"/>
      <c r="K155" s="327"/>
    </row>
    <row r="156" spans="2:11" s="1" customFormat="1" ht="15" customHeight="1">
      <c r="B156" s="304"/>
      <c r="C156" s="331" t="s">
        <v>499</v>
      </c>
      <c r="D156" s="279"/>
      <c r="E156" s="279"/>
      <c r="F156" s="332" t="s">
        <v>486</v>
      </c>
      <c r="G156" s="279"/>
      <c r="H156" s="331" t="s">
        <v>520</v>
      </c>
      <c r="I156" s="331" t="s">
        <v>482</v>
      </c>
      <c r="J156" s="331">
        <v>50</v>
      </c>
      <c r="K156" s="327"/>
    </row>
    <row r="157" spans="2:11" s="1" customFormat="1" ht="15" customHeight="1">
      <c r="B157" s="304"/>
      <c r="C157" s="331" t="s">
        <v>507</v>
      </c>
      <c r="D157" s="279"/>
      <c r="E157" s="279"/>
      <c r="F157" s="332" t="s">
        <v>486</v>
      </c>
      <c r="G157" s="279"/>
      <c r="H157" s="331" t="s">
        <v>520</v>
      </c>
      <c r="I157" s="331" t="s">
        <v>482</v>
      </c>
      <c r="J157" s="331">
        <v>50</v>
      </c>
      <c r="K157" s="327"/>
    </row>
    <row r="158" spans="2:11" s="1" customFormat="1" ht="15" customHeight="1">
      <c r="B158" s="304"/>
      <c r="C158" s="331" t="s">
        <v>505</v>
      </c>
      <c r="D158" s="279"/>
      <c r="E158" s="279"/>
      <c r="F158" s="332" t="s">
        <v>486</v>
      </c>
      <c r="G158" s="279"/>
      <c r="H158" s="331" t="s">
        <v>520</v>
      </c>
      <c r="I158" s="331" t="s">
        <v>482</v>
      </c>
      <c r="J158" s="331">
        <v>50</v>
      </c>
      <c r="K158" s="327"/>
    </row>
    <row r="159" spans="2:11" s="1" customFormat="1" ht="15" customHeight="1">
      <c r="B159" s="304"/>
      <c r="C159" s="331" t="s">
        <v>85</v>
      </c>
      <c r="D159" s="279"/>
      <c r="E159" s="279"/>
      <c r="F159" s="332" t="s">
        <v>480</v>
      </c>
      <c r="G159" s="279"/>
      <c r="H159" s="331" t="s">
        <v>542</v>
      </c>
      <c r="I159" s="331" t="s">
        <v>482</v>
      </c>
      <c r="J159" s="331" t="s">
        <v>543</v>
      </c>
      <c r="K159" s="327"/>
    </row>
    <row r="160" spans="2:11" s="1" customFormat="1" ht="15" customHeight="1">
      <c r="B160" s="304"/>
      <c r="C160" s="331" t="s">
        <v>544</v>
      </c>
      <c r="D160" s="279"/>
      <c r="E160" s="279"/>
      <c r="F160" s="332" t="s">
        <v>480</v>
      </c>
      <c r="G160" s="279"/>
      <c r="H160" s="331" t="s">
        <v>545</v>
      </c>
      <c r="I160" s="331" t="s">
        <v>515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546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474</v>
      </c>
      <c r="D166" s="294"/>
      <c r="E166" s="294"/>
      <c r="F166" s="294" t="s">
        <v>475</v>
      </c>
      <c r="G166" s="336"/>
      <c r="H166" s="337" t="s">
        <v>52</v>
      </c>
      <c r="I166" s="337" t="s">
        <v>55</v>
      </c>
      <c r="J166" s="294" t="s">
        <v>476</v>
      </c>
      <c r="K166" s="271"/>
    </row>
    <row r="167" spans="2:11" s="1" customFormat="1" ht="17.25" customHeight="1">
      <c r="B167" s="272"/>
      <c r="C167" s="296" t="s">
        <v>477</v>
      </c>
      <c r="D167" s="296"/>
      <c r="E167" s="296"/>
      <c r="F167" s="297" t="s">
        <v>478</v>
      </c>
      <c r="G167" s="338"/>
      <c r="H167" s="339"/>
      <c r="I167" s="339"/>
      <c r="J167" s="296" t="s">
        <v>479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483</v>
      </c>
      <c r="D169" s="279"/>
      <c r="E169" s="279"/>
      <c r="F169" s="302" t="s">
        <v>480</v>
      </c>
      <c r="G169" s="279"/>
      <c r="H169" s="279" t="s">
        <v>520</v>
      </c>
      <c r="I169" s="279" t="s">
        <v>482</v>
      </c>
      <c r="J169" s="279">
        <v>120</v>
      </c>
      <c r="K169" s="327"/>
    </row>
    <row r="170" spans="2:11" s="1" customFormat="1" ht="15" customHeight="1">
      <c r="B170" s="304"/>
      <c r="C170" s="279" t="s">
        <v>529</v>
      </c>
      <c r="D170" s="279"/>
      <c r="E170" s="279"/>
      <c r="F170" s="302" t="s">
        <v>480</v>
      </c>
      <c r="G170" s="279"/>
      <c r="H170" s="279" t="s">
        <v>530</v>
      </c>
      <c r="I170" s="279" t="s">
        <v>482</v>
      </c>
      <c r="J170" s="279" t="s">
        <v>531</v>
      </c>
      <c r="K170" s="327"/>
    </row>
    <row r="171" spans="2:11" s="1" customFormat="1" ht="15" customHeight="1">
      <c r="B171" s="304"/>
      <c r="C171" s="279" t="s">
        <v>428</v>
      </c>
      <c r="D171" s="279"/>
      <c r="E171" s="279"/>
      <c r="F171" s="302" t="s">
        <v>480</v>
      </c>
      <c r="G171" s="279"/>
      <c r="H171" s="279" t="s">
        <v>547</v>
      </c>
      <c r="I171" s="279" t="s">
        <v>482</v>
      </c>
      <c r="J171" s="279" t="s">
        <v>531</v>
      </c>
      <c r="K171" s="327"/>
    </row>
    <row r="172" spans="2:11" s="1" customFormat="1" ht="15" customHeight="1">
      <c r="B172" s="304"/>
      <c r="C172" s="279" t="s">
        <v>485</v>
      </c>
      <c r="D172" s="279"/>
      <c r="E172" s="279"/>
      <c r="F172" s="302" t="s">
        <v>486</v>
      </c>
      <c r="G172" s="279"/>
      <c r="H172" s="279" t="s">
        <v>547</v>
      </c>
      <c r="I172" s="279" t="s">
        <v>482</v>
      </c>
      <c r="J172" s="279">
        <v>50</v>
      </c>
      <c r="K172" s="327"/>
    </row>
    <row r="173" spans="2:11" s="1" customFormat="1" ht="15" customHeight="1">
      <c r="B173" s="304"/>
      <c r="C173" s="279" t="s">
        <v>488</v>
      </c>
      <c r="D173" s="279"/>
      <c r="E173" s="279"/>
      <c r="F173" s="302" t="s">
        <v>480</v>
      </c>
      <c r="G173" s="279"/>
      <c r="H173" s="279" t="s">
        <v>547</v>
      </c>
      <c r="I173" s="279" t="s">
        <v>490</v>
      </c>
      <c r="J173" s="279"/>
      <c r="K173" s="327"/>
    </row>
    <row r="174" spans="2:11" s="1" customFormat="1" ht="15" customHeight="1">
      <c r="B174" s="304"/>
      <c r="C174" s="279" t="s">
        <v>499</v>
      </c>
      <c r="D174" s="279"/>
      <c r="E174" s="279"/>
      <c r="F174" s="302" t="s">
        <v>486</v>
      </c>
      <c r="G174" s="279"/>
      <c r="H174" s="279" t="s">
        <v>547</v>
      </c>
      <c r="I174" s="279" t="s">
        <v>482</v>
      </c>
      <c r="J174" s="279">
        <v>50</v>
      </c>
      <c r="K174" s="327"/>
    </row>
    <row r="175" spans="2:11" s="1" customFormat="1" ht="15" customHeight="1">
      <c r="B175" s="304"/>
      <c r="C175" s="279" t="s">
        <v>507</v>
      </c>
      <c r="D175" s="279"/>
      <c r="E175" s="279"/>
      <c r="F175" s="302" t="s">
        <v>486</v>
      </c>
      <c r="G175" s="279"/>
      <c r="H175" s="279" t="s">
        <v>547</v>
      </c>
      <c r="I175" s="279" t="s">
        <v>482</v>
      </c>
      <c r="J175" s="279">
        <v>50</v>
      </c>
      <c r="K175" s="327"/>
    </row>
    <row r="176" spans="2:11" s="1" customFormat="1" ht="15" customHeight="1">
      <c r="B176" s="304"/>
      <c r="C176" s="279" t="s">
        <v>505</v>
      </c>
      <c r="D176" s="279"/>
      <c r="E176" s="279"/>
      <c r="F176" s="302" t="s">
        <v>486</v>
      </c>
      <c r="G176" s="279"/>
      <c r="H176" s="279" t="s">
        <v>547</v>
      </c>
      <c r="I176" s="279" t="s">
        <v>482</v>
      </c>
      <c r="J176" s="279">
        <v>50</v>
      </c>
      <c r="K176" s="327"/>
    </row>
    <row r="177" spans="2:11" s="1" customFormat="1" ht="15" customHeight="1">
      <c r="B177" s="304"/>
      <c r="C177" s="279" t="s">
        <v>101</v>
      </c>
      <c r="D177" s="279"/>
      <c r="E177" s="279"/>
      <c r="F177" s="302" t="s">
        <v>480</v>
      </c>
      <c r="G177" s="279"/>
      <c r="H177" s="279" t="s">
        <v>548</v>
      </c>
      <c r="I177" s="279" t="s">
        <v>549</v>
      </c>
      <c r="J177" s="279"/>
      <c r="K177" s="327"/>
    </row>
    <row r="178" spans="2:11" s="1" customFormat="1" ht="15" customHeight="1">
      <c r="B178" s="304"/>
      <c r="C178" s="279" t="s">
        <v>55</v>
      </c>
      <c r="D178" s="279"/>
      <c r="E178" s="279"/>
      <c r="F178" s="302" t="s">
        <v>480</v>
      </c>
      <c r="G178" s="279"/>
      <c r="H178" s="279" t="s">
        <v>550</v>
      </c>
      <c r="I178" s="279" t="s">
        <v>551</v>
      </c>
      <c r="J178" s="279">
        <v>1</v>
      </c>
      <c r="K178" s="327"/>
    </row>
    <row r="179" spans="2:11" s="1" customFormat="1" ht="15" customHeight="1">
      <c r="B179" s="304"/>
      <c r="C179" s="279" t="s">
        <v>51</v>
      </c>
      <c r="D179" s="279"/>
      <c r="E179" s="279"/>
      <c r="F179" s="302" t="s">
        <v>480</v>
      </c>
      <c r="G179" s="279"/>
      <c r="H179" s="279" t="s">
        <v>552</v>
      </c>
      <c r="I179" s="279" t="s">
        <v>482</v>
      </c>
      <c r="J179" s="279">
        <v>20</v>
      </c>
      <c r="K179" s="327"/>
    </row>
    <row r="180" spans="2:11" s="1" customFormat="1" ht="15" customHeight="1">
      <c r="B180" s="304"/>
      <c r="C180" s="279" t="s">
        <v>52</v>
      </c>
      <c r="D180" s="279"/>
      <c r="E180" s="279"/>
      <c r="F180" s="302" t="s">
        <v>480</v>
      </c>
      <c r="G180" s="279"/>
      <c r="H180" s="279" t="s">
        <v>553</v>
      </c>
      <c r="I180" s="279" t="s">
        <v>482</v>
      </c>
      <c r="J180" s="279">
        <v>255</v>
      </c>
      <c r="K180" s="327"/>
    </row>
    <row r="181" spans="2:11" s="1" customFormat="1" ht="15" customHeight="1">
      <c r="B181" s="304"/>
      <c r="C181" s="279" t="s">
        <v>102</v>
      </c>
      <c r="D181" s="279"/>
      <c r="E181" s="279"/>
      <c r="F181" s="302" t="s">
        <v>480</v>
      </c>
      <c r="G181" s="279"/>
      <c r="H181" s="279" t="s">
        <v>444</v>
      </c>
      <c r="I181" s="279" t="s">
        <v>482</v>
      </c>
      <c r="J181" s="279">
        <v>10</v>
      </c>
      <c r="K181" s="327"/>
    </row>
    <row r="182" spans="2:11" s="1" customFormat="1" ht="15" customHeight="1">
      <c r="B182" s="304"/>
      <c r="C182" s="279" t="s">
        <v>103</v>
      </c>
      <c r="D182" s="279"/>
      <c r="E182" s="279"/>
      <c r="F182" s="302" t="s">
        <v>480</v>
      </c>
      <c r="G182" s="279"/>
      <c r="H182" s="279" t="s">
        <v>554</v>
      </c>
      <c r="I182" s="279" t="s">
        <v>515</v>
      </c>
      <c r="J182" s="279"/>
      <c r="K182" s="327"/>
    </row>
    <row r="183" spans="2:11" s="1" customFormat="1" ht="15" customHeight="1">
      <c r="B183" s="304"/>
      <c r="C183" s="279" t="s">
        <v>555</v>
      </c>
      <c r="D183" s="279"/>
      <c r="E183" s="279"/>
      <c r="F183" s="302" t="s">
        <v>480</v>
      </c>
      <c r="G183" s="279"/>
      <c r="H183" s="279" t="s">
        <v>556</v>
      </c>
      <c r="I183" s="279" t="s">
        <v>515</v>
      </c>
      <c r="J183" s="279"/>
      <c r="K183" s="327"/>
    </row>
    <row r="184" spans="2:11" s="1" customFormat="1" ht="15" customHeight="1">
      <c r="B184" s="304"/>
      <c r="C184" s="279" t="s">
        <v>544</v>
      </c>
      <c r="D184" s="279"/>
      <c r="E184" s="279"/>
      <c r="F184" s="302" t="s">
        <v>480</v>
      </c>
      <c r="G184" s="279"/>
      <c r="H184" s="279" t="s">
        <v>557</v>
      </c>
      <c r="I184" s="279" t="s">
        <v>515</v>
      </c>
      <c r="J184" s="279"/>
      <c r="K184" s="327"/>
    </row>
    <row r="185" spans="2:11" s="1" customFormat="1" ht="15" customHeight="1">
      <c r="B185" s="304"/>
      <c r="C185" s="279" t="s">
        <v>105</v>
      </c>
      <c r="D185" s="279"/>
      <c r="E185" s="279"/>
      <c r="F185" s="302" t="s">
        <v>486</v>
      </c>
      <c r="G185" s="279"/>
      <c r="H185" s="279" t="s">
        <v>558</v>
      </c>
      <c r="I185" s="279" t="s">
        <v>482</v>
      </c>
      <c r="J185" s="279">
        <v>50</v>
      </c>
      <c r="K185" s="327"/>
    </row>
    <row r="186" spans="2:11" s="1" customFormat="1" ht="15" customHeight="1">
      <c r="B186" s="304"/>
      <c r="C186" s="279" t="s">
        <v>559</v>
      </c>
      <c r="D186" s="279"/>
      <c r="E186" s="279"/>
      <c r="F186" s="302" t="s">
        <v>486</v>
      </c>
      <c r="G186" s="279"/>
      <c r="H186" s="279" t="s">
        <v>560</v>
      </c>
      <c r="I186" s="279" t="s">
        <v>561</v>
      </c>
      <c r="J186" s="279"/>
      <c r="K186" s="327"/>
    </row>
    <row r="187" spans="2:11" s="1" customFormat="1" ht="15" customHeight="1">
      <c r="B187" s="304"/>
      <c r="C187" s="279" t="s">
        <v>562</v>
      </c>
      <c r="D187" s="279"/>
      <c r="E187" s="279"/>
      <c r="F187" s="302" t="s">
        <v>486</v>
      </c>
      <c r="G187" s="279"/>
      <c r="H187" s="279" t="s">
        <v>563</v>
      </c>
      <c r="I187" s="279" t="s">
        <v>561</v>
      </c>
      <c r="J187" s="279"/>
      <c r="K187" s="327"/>
    </row>
    <row r="188" spans="2:11" s="1" customFormat="1" ht="15" customHeight="1">
      <c r="B188" s="304"/>
      <c r="C188" s="279" t="s">
        <v>564</v>
      </c>
      <c r="D188" s="279"/>
      <c r="E188" s="279"/>
      <c r="F188" s="302" t="s">
        <v>486</v>
      </c>
      <c r="G188" s="279"/>
      <c r="H188" s="279" t="s">
        <v>565</v>
      </c>
      <c r="I188" s="279" t="s">
        <v>561</v>
      </c>
      <c r="J188" s="279"/>
      <c r="K188" s="327"/>
    </row>
    <row r="189" spans="2:11" s="1" customFormat="1" ht="15" customHeight="1">
      <c r="B189" s="304"/>
      <c r="C189" s="340" t="s">
        <v>566</v>
      </c>
      <c r="D189" s="279"/>
      <c r="E189" s="279"/>
      <c r="F189" s="302" t="s">
        <v>486</v>
      </c>
      <c r="G189" s="279"/>
      <c r="H189" s="279" t="s">
        <v>567</v>
      </c>
      <c r="I189" s="279" t="s">
        <v>568</v>
      </c>
      <c r="J189" s="341" t="s">
        <v>569</v>
      </c>
      <c r="K189" s="327"/>
    </row>
    <row r="190" spans="2:11" s="1" customFormat="1" ht="15" customHeight="1">
      <c r="B190" s="304"/>
      <c r="C190" s="340" t="s">
        <v>40</v>
      </c>
      <c r="D190" s="279"/>
      <c r="E190" s="279"/>
      <c r="F190" s="302" t="s">
        <v>480</v>
      </c>
      <c r="G190" s="279"/>
      <c r="H190" s="276" t="s">
        <v>570</v>
      </c>
      <c r="I190" s="279" t="s">
        <v>571</v>
      </c>
      <c r="J190" s="279"/>
      <c r="K190" s="327"/>
    </row>
    <row r="191" spans="2:11" s="1" customFormat="1" ht="15" customHeight="1">
      <c r="B191" s="304"/>
      <c r="C191" s="340" t="s">
        <v>572</v>
      </c>
      <c r="D191" s="279"/>
      <c r="E191" s="279"/>
      <c r="F191" s="302" t="s">
        <v>480</v>
      </c>
      <c r="G191" s="279"/>
      <c r="H191" s="279" t="s">
        <v>573</v>
      </c>
      <c r="I191" s="279" t="s">
        <v>515</v>
      </c>
      <c r="J191" s="279"/>
      <c r="K191" s="327"/>
    </row>
    <row r="192" spans="2:11" s="1" customFormat="1" ht="15" customHeight="1">
      <c r="B192" s="304"/>
      <c r="C192" s="340" t="s">
        <v>574</v>
      </c>
      <c r="D192" s="279"/>
      <c r="E192" s="279"/>
      <c r="F192" s="302" t="s">
        <v>480</v>
      </c>
      <c r="G192" s="279"/>
      <c r="H192" s="279" t="s">
        <v>575</v>
      </c>
      <c r="I192" s="279" t="s">
        <v>515</v>
      </c>
      <c r="J192" s="279"/>
      <c r="K192" s="327"/>
    </row>
    <row r="193" spans="2:11" s="1" customFormat="1" ht="15" customHeight="1">
      <c r="B193" s="304"/>
      <c r="C193" s="340" t="s">
        <v>576</v>
      </c>
      <c r="D193" s="279"/>
      <c r="E193" s="279"/>
      <c r="F193" s="302" t="s">
        <v>486</v>
      </c>
      <c r="G193" s="279"/>
      <c r="H193" s="279" t="s">
        <v>577</v>
      </c>
      <c r="I193" s="279" t="s">
        <v>515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578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579</v>
      </c>
      <c r="D200" s="343"/>
      <c r="E200" s="343"/>
      <c r="F200" s="343" t="s">
        <v>580</v>
      </c>
      <c r="G200" s="344"/>
      <c r="H200" s="343" t="s">
        <v>581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571</v>
      </c>
      <c r="D202" s="279"/>
      <c r="E202" s="279"/>
      <c r="F202" s="302" t="s">
        <v>41</v>
      </c>
      <c r="G202" s="279"/>
      <c r="H202" s="279" t="s">
        <v>582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42</v>
      </c>
      <c r="G203" s="279"/>
      <c r="H203" s="279" t="s">
        <v>583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45</v>
      </c>
      <c r="G204" s="279"/>
      <c r="H204" s="279" t="s">
        <v>584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43</v>
      </c>
      <c r="G205" s="279"/>
      <c r="H205" s="279" t="s">
        <v>585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44</v>
      </c>
      <c r="G206" s="279"/>
      <c r="H206" s="279" t="s">
        <v>586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527</v>
      </c>
      <c r="D208" s="279"/>
      <c r="E208" s="279"/>
      <c r="F208" s="302" t="s">
        <v>77</v>
      </c>
      <c r="G208" s="279"/>
      <c r="H208" s="279" t="s">
        <v>587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424</v>
      </c>
      <c r="G209" s="279"/>
      <c r="H209" s="279" t="s">
        <v>425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422</v>
      </c>
      <c r="G210" s="279"/>
      <c r="H210" s="279" t="s">
        <v>588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426</v>
      </c>
      <c r="G211" s="340"/>
      <c r="H211" s="331" t="s">
        <v>427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391</v>
      </c>
      <c r="G212" s="340"/>
      <c r="H212" s="331" t="s">
        <v>589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551</v>
      </c>
      <c r="D214" s="279"/>
      <c r="E214" s="279"/>
      <c r="F214" s="302">
        <v>1</v>
      </c>
      <c r="G214" s="340"/>
      <c r="H214" s="331" t="s">
        <v>590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591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592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593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2023-01-12T14:28:56Z</dcterms:created>
  <dcterms:modified xsi:type="dcterms:W3CDTF">2023-01-12T14:29:00Z</dcterms:modified>
  <cp:category/>
  <cp:version/>
  <cp:contentType/>
  <cp:contentStatus/>
</cp:coreProperties>
</file>